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xsp/Desktop/GA Project 2 City 311 Service/"/>
    </mc:Choice>
  </mc:AlternateContent>
  <xr:revisionPtr revIDLastSave="0" documentId="13_ncr:1_{321C58C6-35A4-8C43-A6E7-CA9638A1893D}" xr6:coauthVersionLast="47" xr6:coauthVersionMax="47" xr10:uidLastSave="{00000000-0000-0000-0000-000000000000}"/>
  <bookViews>
    <workbookView xWindow="0" yWindow="720" windowWidth="29400" windowHeight="18400" xr2:uid="{6A4591CB-9150-E544-BCB3-10182A5806CD}"/>
  </bookViews>
  <sheets>
    <sheet name="dictionary" sheetId="13" r:id="rId1"/>
    <sheet name="data_handling" sheetId="14" r:id="rId2"/>
    <sheet name="all" sheetId="1" r:id="rId3"/>
    <sheet name="tix_count" sheetId="3" r:id="rId4"/>
    <sheet name="close_time" sheetId="5" r:id="rId5"/>
    <sheet name="priorities" sheetId="6" r:id="rId6"/>
    <sheet name="priorities_area" sheetId="7" r:id="rId7"/>
    <sheet name="priorities_area_pivot(count)" sheetId="9" r:id="rId8"/>
    <sheet name="priorities_area_pivot(time)" sheetId="8" r:id="rId9"/>
    <sheet name="priorities_distribution" sheetId="11" r:id="rId10"/>
    <sheet name="region_closetime" sheetId="12" r:id="rId11"/>
    <sheet name="community_ref" sheetId="10" r:id="rId12"/>
    <sheet name="Extra1" sheetId="2" r:id="rId13"/>
    <sheet name="Extra2" sheetId="4" r:id="rId14"/>
  </sheets>
  <definedNames>
    <definedName name="_xlnm._FilterDatabase" localSheetId="2" hidden="1">all!#REF!</definedName>
    <definedName name="_xlnm._FilterDatabase" localSheetId="11" hidden="1">community_ref!$A$1:$F$78</definedName>
    <definedName name="_xlnm._FilterDatabase" localSheetId="12" hidden="1">Extra1!$A$2:$E$25</definedName>
    <definedName name="_xlnm._FilterDatabase" localSheetId="13" hidden="1">Extra2!$A$2:$C$25</definedName>
    <definedName name="_xlnm._FilterDatabase" localSheetId="5" hidden="1">priorities!$G$2:$I$6</definedName>
    <definedName name="_xlnm._FilterDatabase" localSheetId="3" hidden="1">tix_count!$B$3:$D$26</definedName>
  </definedNames>
  <calcPr calcId="191029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7" l="1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4" i="7"/>
  <c r="K6" i="8"/>
  <c r="K4" i="11"/>
  <c r="K5" i="11"/>
  <c r="K6" i="11"/>
  <c r="K7" i="11"/>
  <c r="K3" i="11"/>
  <c r="G4" i="11"/>
  <c r="G5" i="11"/>
  <c r="G6" i="11"/>
  <c r="G7" i="11"/>
  <c r="G3" i="11"/>
  <c r="C4" i="11"/>
  <c r="C5" i="11"/>
  <c r="C6" i="11"/>
  <c r="C7" i="11"/>
  <c r="C3" i="11"/>
  <c r="K5" i="8"/>
  <c r="K4" i="8"/>
  <c r="M16" i="6"/>
  <c r="I7" i="6"/>
  <c r="I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4" i="3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4" i="7"/>
  <c r="I6" i="6"/>
  <c r="I5" i="6"/>
  <c r="I3" i="6"/>
  <c r="I4" i="6"/>
  <c r="M4" i="6"/>
  <c r="M5" i="6"/>
  <c r="M6" i="6"/>
  <c r="M7" i="6"/>
  <c r="M8" i="6"/>
  <c r="M9" i="6"/>
  <c r="M10" i="6"/>
  <c r="M11" i="6"/>
  <c r="M12" i="6"/>
  <c r="M13" i="6"/>
  <c r="M14" i="6"/>
  <c r="M15" i="6"/>
  <c r="M17" i="6"/>
  <c r="M18" i="6"/>
  <c r="M19" i="6"/>
  <c r="M20" i="6"/>
  <c r="M21" i="6"/>
  <c r="M22" i="6"/>
  <c r="M23" i="6"/>
  <c r="M24" i="6"/>
  <c r="M2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3" i="6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3" i="4"/>
</calcChain>
</file>

<file path=xl/sharedStrings.xml><?xml version="1.0" encoding="utf-8"?>
<sst xmlns="http://schemas.openxmlformats.org/spreadsheetml/2006/main" count="1568" uniqueCount="317">
  <si>
    <t>responsibleagency</t>
  </si>
  <si>
    <t>avg</t>
  </si>
  <si>
    <t>311 City Services</t>
  </si>
  <si>
    <t>Streets and Sanitation</t>
  </si>
  <si>
    <t>CDOT - Department of Transportation</t>
  </si>
  <si>
    <t>Aviation</t>
  </si>
  <si>
    <t>DWM - Department of Water Management</t>
  </si>
  <si>
    <t>Animal Care and Control</t>
  </si>
  <si>
    <t>DOB - Buildings</t>
  </si>
  <si>
    <t>BACP - Business Affairs and Consumer Protection</t>
  </si>
  <si>
    <t>Health</t>
  </si>
  <si>
    <t>Department of Planning and Development</t>
  </si>
  <si>
    <t>City Clerk's Office</t>
  </si>
  <si>
    <t>Extreme Weather Notification</t>
  </si>
  <si>
    <t>category</t>
  </si>
  <si>
    <t>Graffiti Removal Request</t>
  </si>
  <si>
    <t>Garbage Cart Maintenance</t>
  </si>
  <si>
    <t>Rodent Baiting/Rat Complaint</t>
  </si>
  <si>
    <t>Abandoned Vehicle Complaint</t>
  </si>
  <si>
    <t>Tree Trim Request</t>
  </si>
  <si>
    <t>Sanitation Code Violation</t>
  </si>
  <si>
    <t>Dead Animal Pick-Up Request</t>
  </si>
  <si>
    <t>Tree Removal Request</t>
  </si>
  <si>
    <t>Fly Dumping Complaint</t>
  </si>
  <si>
    <t>Tree Debris Clean-Up Request</t>
  </si>
  <si>
    <t>Ice and Snow Removal Request</t>
  </si>
  <si>
    <t>Missed Garbage Pick-Up Complaint</t>
  </si>
  <si>
    <t>Tree Planting Request</t>
  </si>
  <si>
    <t>Street Cleaning Request</t>
  </si>
  <si>
    <t>Yard Waste Pick-Up Request</t>
  </si>
  <si>
    <t>Clean Vacant Lot Request</t>
  </si>
  <si>
    <t>Snow - Object/Dibs Removal Request</t>
  </si>
  <si>
    <t>Wire Basket Request</t>
  </si>
  <si>
    <t>Recycling Inspection Request</t>
  </si>
  <si>
    <t>Dead Bird</t>
  </si>
  <si>
    <t>Bee/Wasp Removal</t>
  </si>
  <si>
    <t>Clean and Green Program Request</t>
  </si>
  <si>
    <t>Weed Removal Request</t>
  </si>
  <si>
    <t>count_2020</t>
  </si>
  <si>
    <t>count_2019</t>
  </si>
  <si>
    <t>count_2018</t>
  </si>
  <si>
    <t>11 mons 13 days 23:34:03.259644</t>
  </si>
  <si>
    <t>4 mons 32 days 17:05:55.463811</t>
  </si>
  <si>
    <t>3 mons 37 days 14:17:13.704592</t>
  </si>
  <si>
    <t>1 mon 19 days 32:56:07.260999</t>
  </si>
  <si>
    <t>24 days 35:15:26.644831</t>
  </si>
  <si>
    <t>22 days 11:02:33.791368</t>
  </si>
  <si>
    <t>14 days 24:14:41.633342</t>
  </si>
  <si>
    <t>11 days 21:20:56.73213</t>
  </si>
  <si>
    <t>11 days 14:52:11.516936</t>
  </si>
  <si>
    <t>9 days 13:07:30.333656</t>
  </si>
  <si>
    <t>7 days 13:58:37.72415</t>
  </si>
  <si>
    <t>6 days 27:41:23.565758</t>
  </si>
  <si>
    <t>5 days 13:00:52.806243</t>
  </si>
  <si>
    <t>4 days 14:49:39.968168</t>
  </si>
  <si>
    <t>3 days 31:35:07.619048</t>
  </si>
  <si>
    <t>3 days 26:14:06.434306</t>
  </si>
  <si>
    <t>3 days 17:42:41.845836</t>
  </si>
  <si>
    <t>2 days 14:12:18.571476</t>
  </si>
  <si>
    <t>2 days 12:38:01.8218</t>
  </si>
  <si>
    <t>1 day 26:52:53.333334</t>
  </si>
  <si>
    <t>1 day 14:50:04.982842</t>
  </si>
  <si>
    <t>1 day 08:33:16.262388</t>
  </si>
  <si>
    <t>3 mons 14 days 24:20:57.027114</t>
  </si>
  <si>
    <t>2 mons 41 days 27:33:41.0242</t>
  </si>
  <si>
    <t>2 mons 34 days 29:38:59.297969</t>
  </si>
  <si>
    <t>21 days 17:56:29.649618</t>
  </si>
  <si>
    <t>20 days 23:31:01.648829</t>
  </si>
  <si>
    <t>16 days 30:23:35.08347</t>
  </si>
  <si>
    <t>15 days 20:30:23.337802</t>
  </si>
  <si>
    <t>14 days 27:50:41.281412</t>
  </si>
  <si>
    <t>11 days 17:52:07.155759</t>
  </si>
  <si>
    <t>10 days 16:28:14.302614</t>
  </si>
  <si>
    <t>9 days 13:28:57.875751</t>
  </si>
  <si>
    <t>6 days 22:01:45.898581</t>
  </si>
  <si>
    <t>5 days 32:31:32.704064</t>
  </si>
  <si>
    <t>5 days 15:05:37.006318</t>
  </si>
  <si>
    <t>4 days 16:27:23.199035</t>
  </si>
  <si>
    <t>4 days 16:24:01.895109</t>
  </si>
  <si>
    <t>3 days 30:53:15.323388</t>
  </si>
  <si>
    <t>2 days 33:59:08.131668</t>
  </si>
  <si>
    <t>2 days 31:40:43.763213</t>
  </si>
  <si>
    <t>1 day 23:13:38.283569</t>
  </si>
  <si>
    <t>1 day 13:20:32.310711</t>
  </si>
  <si>
    <t>avg_2018</t>
  </si>
  <si>
    <t>avg_2019</t>
  </si>
  <si>
    <t>1 mon 20 days 32:56:22.260622</t>
  </si>
  <si>
    <t>24 days 19:43:21.058013</t>
  </si>
  <si>
    <t>22 days 23:54:13.304533</t>
  </si>
  <si>
    <t>17 days 15:18:08.096343</t>
  </si>
  <si>
    <t>15 days 21:51:51.449671</t>
  </si>
  <si>
    <t>12 days 16:45:42.173838</t>
  </si>
  <si>
    <t>10 days 20:52:19.925287</t>
  </si>
  <si>
    <t>5 days 13:01:58.068327</t>
  </si>
  <si>
    <t>4 days 30:07:28.185381</t>
  </si>
  <si>
    <t>4 days 19:17:57.008432</t>
  </si>
  <si>
    <t>3 days 15:03:51.104165</t>
  </si>
  <si>
    <t>3 days 15:00:24.210526</t>
  </si>
  <si>
    <t>2 days 34:31:35.489361</t>
  </si>
  <si>
    <t>2 days 34:29:31.216216</t>
  </si>
  <si>
    <t>2 days 26:49:32.142857</t>
  </si>
  <si>
    <t>2 days 25:22:34.726257</t>
  </si>
  <si>
    <t>1 day 31:14:12.27907</t>
  </si>
  <si>
    <t>1 day 27:52:10.081113</t>
  </si>
  <si>
    <t>1 day 26:31:43.177806</t>
  </si>
  <si>
    <t>avg_2020</t>
  </si>
  <si>
    <t>Avg Close Time by Categories by Year</t>
  </si>
  <si>
    <t>Ticket Count by Categories Breakdown by Year</t>
  </si>
  <si>
    <t>Fire</t>
  </si>
  <si>
    <t>Top Categories (close time)</t>
  </si>
  <si>
    <t>Top Categories (volume)</t>
  </si>
  <si>
    <t>avg. ranking</t>
  </si>
  <si>
    <t>Ticket Count by Agency</t>
  </si>
  <si>
    <t>avg_days_to_close</t>
  </si>
  <si>
    <t xml:space="preserve">DSS Ticket Count by Categories (m2018 - m2020) </t>
  </si>
  <si>
    <t>n_tickets</t>
  </si>
  <si>
    <t xml:space="preserve">Avg Close Time by Categories  (m2018 - m2020; excluding errors) </t>
  </si>
  <si>
    <t>Priorities</t>
  </si>
  <si>
    <t>Scatterplot</t>
  </si>
  <si>
    <t>y = volume</t>
  </si>
  <si>
    <t>x = close time</t>
  </si>
  <si>
    <t>community_area</t>
  </si>
  <si>
    <t>Rogers Park</t>
  </si>
  <si>
    <t>West Ridge</t>
  </si>
  <si>
    <t>Uptown</t>
  </si>
  <si>
    <t>Lincoln Square</t>
  </si>
  <si>
    <t>North Center</t>
  </si>
  <si>
    <t>Lake View</t>
  </si>
  <si>
    <t>Lincoln Park</t>
  </si>
  <si>
    <t>Near North Side</t>
  </si>
  <si>
    <t>Edison Park</t>
  </si>
  <si>
    <t>Norwood Park</t>
  </si>
  <si>
    <t>Jefferson Park</t>
  </si>
  <si>
    <t>Forest Glen</t>
  </si>
  <si>
    <t>North Park</t>
  </si>
  <si>
    <t>Albany Park</t>
  </si>
  <si>
    <t>Portage Park</t>
  </si>
  <si>
    <t>Irving Park</t>
  </si>
  <si>
    <t>Dunning</t>
  </si>
  <si>
    <t>Montclare</t>
  </si>
  <si>
    <t>Belmont Cragin</t>
  </si>
  <si>
    <t>Hermosa</t>
  </si>
  <si>
    <t>Avondale</t>
  </si>
  <si>
    <t>Logan Square</t>
  </si>
  <si>
    <t>Humboldt Park</t>
  </si>
  <si>
    <t>West Town</t>
  </si>
  <si>
    <t>Austin</t>
  </si>
  <si>
    <t>West Garfield Park</t>
  </si>
  <si>
    <t>East Garfield Park</t>
  </si>
  <si>
    <t>Near West Side</t>
  </si>
  <si>
    <t>North Lawndale</t>
  </si>
  <si>
    <t>South Lawndale</t>
  </si>
  <si>
    <t>Lower West Side</t>
  </si>
  <si>
    <t>Near South Side</t>
  </si>
  <si>
    <t>Armour Square</t>
  </si>
  <si>
    <t>Douglas</t>
  </si>
  <si>
    <t>Oakland</t>
  </si>
  <si>
    <t>Fuller Park</t>
  </si>
  <si>
    <t>Grand Boulevard</t>
  </si>
  <si>
    <t>Kenwood</t>
  </si>
  <si>
    <t>Washington Park</t>
  </si>
  <si>
    <t>Hyde Park</t>
  </si>
  <si>
    <t>Woodlawn</t>
  </si>
  <si>
    <t>South Shore</t>
  </si>
  <si>
    <t>Chatham</t>
  </si>
  <si>
    <t>Avalon Park</t>
  </si>
  <si>
    <t>South Chicago</t>
  </si>
  <si>
    <t>Burnside</t>
  </si>
  <si>
    <t>Calumet Heights</t>
  </si>
  <si>
    <t>Roseland</t>
  </si>
  <si>
    <t>Pullman</t>
  </si>
  <si>
    <t>South Deering</t>
  </si>
  <si>
    <t>East Side</t>
  </si>
  <si>
    <t>West Pullman</t>
  </si>
  <si>
    <t>Riverdale</t>
  </si>
  <si>
    <t>Hegewisch</t>
  </si>
  <si>
    <t>Garfield Ridge</t>
  </si>
  <si>
    <t>Archer Heights</t>
  </si>
  <si>
    <t>Brighton Park</t>
  </si>
  <si>
    <t>McKinley Park</t>
  </si>
  <si>
    <t>Bridgeport</t>
  </si>
  <si>
    <t>New City</t>
  </si>
  <si>
    <t>West Elsdon</t>
  </si>
  <si>
    <t>Gage Park</t>
  </si>
  <si>
    <t>Clearing</t>
  </si>
  <si>
    <t>West Lawn</t>
  </si>
  <si>
    <t>Chicago Lawn</t>
  </si>
  <si>
    <t>West Englewood</t>
  </si>
  <si>
    <t>Englewood</t>
  </si>
  <si>
    <t>Greater Grand Crossing</t>
  </si>
  <si>
    <t>Ashburn</t>
  </si>
  <si>
    <t>Auburn Gresham</t>
  </si>
  <si>
    <t>Beverly</t>
  </si>
  <si>
    <t>Washington Heights</t>
  </si>
  <si>
    <t>Mount Greenwood</t>
  </si>
  <si>
    <t>Morgan Park</t>
  </si>
  <si>
    <t>O'Hare</t>
  </si>
  <si>
    <t>Edgewater</t>
  </si>
  <si>
    <t>https://en.wikipedia.org/wiki/Community_areas_in_Chicago#cite_note-13</t>
  </si>
  <si>
    <t>ID</t>
  </si>
  <si>
    <t>population</t>
  </si>
  <si>
    <t>area</t>
  </si>
  <si>
    <t>density</t>
  </si>
  <si>
    <t>community_area_id</t>
  </si>
  <si>
    <t>Row Labels</t>
  </si>
  <si>
    <t>Grand Total</t>
  </si>
  <si>
    <t>Column Labels</t>
  </si>
  <si>
    <t>Sum of n_tickets</t>
  </si>
  <si>
    <t>Loop</t>
  </si>
  <si>
    <t>Sum of n_tickets2</t>
  </si>
  <si>
    <t>Count by Category by Community</t>
  </si>
  <si>
    <t>Count by Community</t>
  </si>
  <si>
    <t>percentage</t>
  </si>
  <si>
    <t>Number of Tickets and Avg Close Time by Community Areas Breakdown by the 3 Categories</t>
  </si>
  <si>
    <t>Average of avg_days_to_close</t>
  </si>
  <si>
    <t>Avg Time to Close by Agency (excluding date errors)</t>
  </si>
  <si>
    <t>Tree Related</t>
  </si>
  <si>
    <t>Excluding tree planting, trim, and removal tickets, DSS overall AVG would drop from 25 to 8 days</t>
  </si>
  <si>
    <t>Except clean up</t>
  </si>
  <si>
    <t>Total Sum of n_tickets</t>
  </si>
  <si>
    <t>Total Avg of avg_days_to_close</t>
  </si>
  <si>
    <t>Avg of avg_days_to_close</t>
  </si>
  <si>
    <t>Count by Category by Community VS Close Time Relation</t>
  </si>
  <si>
    <t>Garbage Cart</t>
  </si>
  <si>
    <t>Tree Trim</t>
  </si>
  <si>
    <t>Tree Removal</t>
  </si>
  <si>
    <t>distribution</t>
  </si>
  <si>
    <t>count</t>
  </si>
  <si>
    <t>%</t>
  </si>
  <si>
    <t>Within 1 week</t>
  </si>
  <si>
    <t>1-4 weeks</t>
  </si>
  <si>
    <t>1-2 months</t>
  </si>
  <si>
    <t>2-3 months</t>
  </si>
  <si>
    <t>More than 3 months</t>
  </si>
  <si>
    <t>region</t>
  </si>
  <si>
    <t>https://www.chicago.gov/dam/city/depts/cdph/policy_planning/PP_PlanningRegions101810.pdf</t>
  </si>
  <si>
    <t>community id and name</t>
  </si>
  <si>
    <t>regions and communities</t>
  </si>
  <si>
    <t>North</t>
  </si>
  <si>
    <t>Central</t>
  </si>
  <si>
    <t>Northwest</t>
  </si>
  <si>
    <t>West</t>
  </si>
  <si>
    <t>Southwest</t>
  </si>
  <si>
    <t>South</t>
  </si>
  <si>
    <t>Far South</t>
  </si>
  <si>
    <t>Low correlation between ticket count and lead time</t>
  </si>
  <si>
    <t>Sum of population</t>
  </si>
  <si>
    <t>Sum of area</t>
  </si>
  <si>
    <t>Average of density</t>
  </si>
  <si>
    <t>west, northwest, north</t>
  </si>
  <si>
    <t>Tree Alive - in Poor Condition</t>
  </si>
  <si>
    <t>Dead Branches in Tree</t>
  </si>
  <si>
    <t>Entire Tree Has Fallen Down</t>
  </si>
  <si>
    <t>E1A Litter Basket / Improper Use</t>
  </si>
  <si>
    <t>1 day 35:28:41.101511</t>
  </si>
  <si>
    <t>10 Litter Basket / Request</t>
  </si>
  <si>
    <t>1 day 22:30:29.225263</t>
  </si>
  <si>
    <t>6 Overflowing Litter Baskets</t>
  </si>
  <si>
    <t>1 day 15:46:48.286334</t>
  </si>
  <si>
    <t>Cross Checking with NYC - Tree Complaint</t>
  </si>
  <si>
    <t>Cross Checking with NYC - Litter Basket Complaint</t>
  </si>
  <si>
    <t>1 mon 29 days 16:15:22.12447</t>
  </si>
  <si>
    <t>1 mon 12 days 20:29:23.687816</t>
  </si>
  <si>
    <t>21 days 17:27:41.704589</t>
  </si>
  <si>
    <t>Data Dictionary</t>
  </si>
  <si>
    <t>Column name</t>
  </si>
  <si>
    <t>Data type</t>
  </si>
  <si>
    <t>Description</t>
  </si>
  <si>
    <t>request_id</t>
  </si>
  <si>
    <t>text</t>
  </si>
  <si>
    <t>unique ticket id</t>
  </si>
  <si>
    <t>complaint category</t>
  </si>
  <si>
    <t>gov agency responsible for the issue</t>
  </si>
  <si>
    <t>status</t>
  </si>
  <si>
    <t>ticket status</t>
  </si>
  <si>
    <t>created_date</t>
  </si>
  <si>
    <t>timestamp</t>
  </si>
  <si>
    <t>date when the ticket is created</t>
  </si>
  <si>
    <t>closed_date</t>
  </si>
  <si>
    <t>date when the ticket is resolved</t>
  </si>
  <si>
    <t>integer</t>
  </si>
  <si>
    <t>community area (demographic) code</t>
  </si>
  <si>
    <t>ward_id</t>
  </si>
  <si>
    <t>municipal legistrative (voting) district id</t>
  </si>
  <si>
    <t>police_district_id</t>
  </si>
  <si>
    <t>police district id</t>
  </si>
  <si>
    <t>latitude</t>
  </si>
  <si>
    <t>numeric</t>
  </si>
  <si>
    <t>distance north or south of the equator</t>
  </si>
  <si>
    <t>longtitude</t>
  </si>
  <si>
    <t>distance east or west of the prime meridian</t>
  </si>
  <si>
    <t>difference between created date and closed date in days</t>
  </si>
  <si>
    <t>time_to_close_cat</t>
  </si>
  <si>
    <t>close time categories with assigned ranges</t>
  </si>
  <si>
    <t>total number of tickets</t>
  </si>
  <si>
    <t>regions according to the chicago city official</t>
  </si>
  <si>
    <t>community areas according to chicago city official</t>
  </si>
  <si>
    <t>Data Handling Summary</t>
  </si>
  <si>
    <t>Result</t>
  </si>
  <si>
    <t>Check for duplicates in the 3 tables based on key columns using SELECT, GROUP BY, and HAVING clauses.</t>
  </si>
  <si>
    <t>No duplicate found.</t>
  </si>
  <si>
    <t>Combine unique rows in the 3 tables and exclude irrelevant fields using UNION and SELECT.</t>
  </si>
  <si>
    <t>Single comprehensive data table</t>
  </si>
  <si>
    <t>Exclude rows with null values in date columns using WHERE clause.</t>
  </si>
  <si>
    <t>All null rows excluded</t>
  </si>
  <si>
    <t>Create new columns using math operation and functions in SELECT clause.</t>
  </si>
  <si>
    <t>New columns and values in query results</t>
  </si>
  <si>
    <t>Reformat timestamp and interval values using EXTRACT and DATE_PART functions.</t>
  </si>
  <si>
    <t>Reformatted results</t>
  </si>
  <si>
    <t>Identify wrong or out-of-bound values in avg_days_to_close column using MIN and MAX functions.</t>
  </si>
  <si>
    <t>A few rows with negative date diff</t>
  </si>
  <si>
    <t>Exclude wrong or out-of-bound values using a comparison condition in WHERE.</t>
  </si>
  <si>
    <t>All rows with wrong values excluded</t>
  </si>
  <si>
    <t>Create new categories for values in avg_days_to_close column using CASE statement,</t>
  </si>
  <si>
    <t>New column and values in query results</t>
  </si>
  <si>
    <t>Add region and community area into the analysis using XLOOKUP and reference data.</t>
  </si>
  <si>
    <t>2 new columns.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</si>
</sst>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8ED7DD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Alignment="1">
      <alignment horizontal="left"/>
    </xf>
    <xf numFmtId="47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2" fontId="0" fillId="0" borderId="0" xfId="0" applyNumberFormat="1"/>
    <xf numFmtId="11" fontId="0" fillId="0" borderId="0" xfId="0" applyNumberFormat="1"/>
    <xf numFmtId="0" fontId="1" fillId="2" borderId="0" xfId="0" applyFont="1" applyFill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0" fontId="2" fillId="0" borderId="0" xfId="0" applyFont="1"/>
    <xf numFmtId="9" fontId="0" fillId="0" borderId="0" xfId="1" applyFont="1"/>
    <xf numFmtId="0" fontId="4" fillId="0" borderId="0" xfId="2"/>
    <xf numFmtId="3" fontId="0" fillId="0" borderId="0" xfId="0" applyNumberFormat="1"/>
    <xf numFmtId="4" fontId="0" fillId="0" borderId="0" xfId="0" applyNumberFormat="1"/>
    <xf numFmtId="0" fontId="0" fillId="0" borderId="0" xfId="0" pivotButton="1"/>
    <xf numFmtId="10" fontId="0" fillId="0" borderId="0" xfId="0" applyNumberFormat="1"/>
    <xf numFmtId="0" fontId="0" fillId="3" borderId="0" xfId="0" applyFill="1" applyAlignment="1">
      <alignment horizontal="left"/>
    </xf>
    <xf numFmtId="10" fontId="0" fillId="3" borderId="0" xfId="0" applyNumberFormat="1" applyFill="1"/>
    <xf numFmtId="1" fontId="2" fillId="0" borderId="0" xfId="0" applyNumberFormat="1" applyFont="1"/>
    <xf numFmtId="9" fontId="0" fillId="0" borderId="0" xfId="0" applyNumberFormat="1"/>
    <xf numFmtId="0" fontId="5" fillId="0" borderId="0" xfId="0" applyFont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7" fillId="4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9" fontId="0" fillId="0" borderId="0" xfId="0" applyNumberFormat="1" applyAlignment="1">
      <alignment horizontal="center" vertical="center"/>
    </xf>
    <xf numFmtId="0" fontId="7" fillId="0" borderId="0" xfId="0" applyFont="1" applyBorder="1"/>
    <xf numFmtId="0" fontId="11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8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</dxfs>
  <tableStyles count="0" defaultTableStyle="TableStyleMedium2" defaultPivotStyle="PivotStyleLight16"/>
  <colors>
    <mruColors>
      <color rgb="FF0096FF"/>
      <color rgb="FF0054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Priority</a:t>
            </a:r>
            <a:r>
              <a:rPr lang="en-US" sz="2000" baseline="0"/>
              <a:t> Chart</a:t>
            </a:r>
            <a:r>
              <a:rPr lang="en-US" sz="2000"/>
              <a:t> </a:t>
            </a:r>
          </a:p>
        </c:rich>
      </c:tx>
      <c:layout>
        <c:manualLayout>
          <c:xMode val="edge"/>
          <c:yMode val="edge"/>
          <c:x val="0.4226071459229393"/>
          <c:y val="2.1564337917406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Importance and Urgency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9DA-B74A-A557-C6CCAB007C06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9DA-B74A-A557-C6CCAB007C06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9DA-B74A-A557-C6CCAB007C06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9DA-B74A-A557-C6CCAB007C06}"/>
              </c:ext>
            </c:extLst>
          </c:dPt>
          <c:xVal>
            <c:numRef>
              <c:f>priorities!$M$3:$M$25</c:f>
              <c:numCache>
                <c:formatCode>0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26</c:v>
                </c:pt>
                <c:pt idx="3">
                  <c:v>2</c:v>
                </c:pt>
                <c:pt idx="4">
                  <c:v>118</c:v>
                </c:pt>
                <c:pt idx="5">
                  <c:v>20</c:v>
                </c:pt>
                <c:pt idx="6">
                  <c:v>4</c:v>
                </c:pt>
                <c:pt idx="7">
                  <c:v>120</c:v>
                </c:pt>
                <c:pt idx="8">
                  <c:v>8</c:v>
                </c:pt>
                <c:pt idx="9">
                  <c:v>1</c:v>
                </c:pt>
                <c:pt idx="10">
                  <c:v>9</c:v>
                </c:pt>
                <c:pt idx="11">
                  <c:v>3</c:v>
                </c:pt>
                <c:pt idx="12">
                  <c:v>4</c:v>
                </c:pt>
                <c:pt idx="13">
                  <c:v>223</c:v>
                </c:pt>
                <c:pt idx="14">
                  <c:v>0</c:v>
                </c:pt>
                <c:pt idx="15">
                  <c:v>15</c:v>
                </c:pt>
                <c:pt idx="16">
                  <c:v>6</c:v>
                </c:pt>
                <c:pt idx="17">
                  <c:v>4</c:v>
                </c:pt>
                <c:pt idx="18">
                  <c:v>8</c:v>
                </c:pt>
                <c:pt idx="19">
                  <c:v>3</c:v>
                </c:pt>
                <c:pt idx="20">
                  <c:v>17</c:v>
                </c:pt>
                <c:pt idx="21">
                  <c:v>5</c:v>
                </c:pt>
                <c:pt idx="22">
                  <c:v>18</c:v>
                </c:pt>
              </c:numCache>
            </c:numRef>
          </c:xVal>
          <c:yVal>
            <c:numRef>
              <c:f>priorities!$L$3:$L$25</c:f>
              <c:numCache>
                <c:formatCode>0</c:formatCode>
                <c:ptCount val="23"/>
                <c:pt idx="0">
                  <c:v>163721</c:v>
                </c:pt>
                <c:pt idx="1">
                  <c:v>119207</c:v>
                </c:pt>
                <c:pt idx="2">
                  <c:v>86350</c:v>
                </c:pt>
                <c:pt idx="3">
                  <c:v>78457</c:v>
                </c:pt>
                <c:pt idx="4">
                  <c:v>66500</c:v>
                </c:pt>
                <c:pt idx="5">
                  <c:v>49288</c:v>
                </c:pt>
                <c:pt idx="6">
                  <c:v>32998</c:v>
                </c:pt>
                <c:pt idx="7">
                  <c:v>32269</c:v>
                </c:pt>
                <c:pt idx="8">
                  <c:v>25604</c:v>
                </c:pt>
                <c:pt idx="9">
                  <c:v>21572</c:v>
                </c:pt>
                <c:pt idx="10">
                  <c:v>15771</c:v>
                </c:pt>
                <c:pt idx="11">
                  <c:v>12501</c:v>
                </c:pt>
                <c:pt idx="12">
                  <c:v>9759</c:v>
                </c:pt>
                <c:pt idx="13">
                  <c:v>9732</c:v>
                </c:pt>
                <c:pt idx="14">
                  <c:v>8136</c:v>
                </c:pt>
                <c:pt idx="15">
                  <c:v>7066</c:v>
                </c:pt>
                <c:pt idx="16">
                  <c:v>6362</c:v>
                </c:pt>
                <c:pt idx="17">
                  <c:v>1487</c:v>
                </c:pt>
                <c:pt idx="18">
                  <c:v>1395</c:v>
                </c:pt>
                <c:pt idx="19">
                  <c:v>732</c:v>
                </c:pt>
                <c:pt idx="20">
                  <c:v>731</c:v>
                </c:pt>
                <c:pt idx="21">
                  <c:v>689</c:v>
                </c:pt>
                <c:pt idx="22">
                  <c:v>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A-B74A-A557-C6CCAB007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722992"/>
        <c:axId val="1666581839"/>
      </c:scatterChart>
      <c:valAx>
        <c:axId val="139972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Avg</a:t>
                </a:r>
                <a:r>
                  <a:rPr lang="en-US" sz="1200" b="1" baseline="0"/>
                  <a:t> Days to Close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581839"/>
        <c:crosses val="autoZero"/>
        <c:crossBetween val="midCat"/>
        <c:majorUnit val="10"/>
      </c:valAx>
      <c:valAx>
        <c:axId val="16665818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Total</a:t>
                </a:r>
                <a:r>
                  <a:rPr lang="en-US" sz="1400" b="1" baseline="0"/>
                  <a:t> Ticket Count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2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Close Time Distribution </a:t>
            </a:r>
          </a:p>
        </c:rich>
      </c:tx>
      <c:layout>
        <c:manualLayout>
          <c:xMode val="edge"/>
          <c:yMode val="edge"/>
          <c:x val="0.37767649806486053"/>
          <c:y val="6.13333333333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Garbage Cart Maintenance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priorities_distribution!$I$3:$I$7</c:f>
              <c:strCache>
                <c:ptCount val="5"/>
                <c:pt idx="0">
                  <c:v>Within 1 week</c:v>
                </c:pt>
                <c:pt idx="1">
                  <c:v>1-4 weeks</c:v>
                </c:pt>
                <c:pt idx="2">
                  <c:v>1-2 months</c:v>
                </c:pt>
                <c:pt idx="3">
                  <c:v>2-3 months</c:v>
                </c:pt>
                <c:pt idx="4">
                  <c:v>More than 3 months</c:v>
                </c:pt>
              </c:strCache>
            </c:strRef>
          </c:cat>
          <c:val>
            <c:numRef>
              <c:f>priorities_distribution!$B$3:$B$7</c:f>
              <c:numCache>
                <c:formatCode>General</c:formatCode>
                <c:ptCount val="5"/>
                <c:pt idx="0">
                  <c:v>39113</c:v>
                </c:pt>
                <c:pt idx="1">
                  <c:v>14476</c:v>
                </c:pt>
                <c:pt idx="2">
                  <c:v>22385</c:v>
                </c:pt>
                <c:pt idx="3">
                  <c:v>8788</c:v>
                </c:pt>
                <c:pt idx="4">
                  <c:v>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2-A040-B4C5-5E9E68526254}"/>
            </c:ext>
          </c:extLst>
        </c:ser>
        <c:ser>
          <c:idx val="1"/>
          <c:order val="1"/>
          <c:tx>
            <c:v>Tree Trim Request</c:v>
          </c:tx>
          <c:spPr>
            <a:solidFill>
              <a:srgbClr val="70AD47">
                <a:lumMod val="20000"/>
                <a:lumOff val="80000"/>
                <a:alpha val="65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priorities_distribution!$I$3:$I$7</c:f>
              <c:strCache>
                <c:ptCount val="5"/>
                <c:pt idx="0">
                  <c:v>Within 1 week</c:v>
                </c:pt>
                <c:pt idx="1">
                  <c:v>1-4 weeks</c:v>
                </c:pt>
                <c:pt idx="2">
                  <c:v>1-2 months</c:v>
                </c:pt>
                <c:pt idx="3">
                  <c:v>2-3 months</c:v>
                </c:pt>
                <c:pt idx="4">
                  <c:v>More than 3 months</c:v>
                </c:pt>
              </c:strCache>
            </c:strRef>
          </c:cat>
          <c:val>
            <c:numRef>
              <c:f>priorities_distribution!$F$3:$F$7</c:f>
              <c:numCache>
                <c:formatCode>General</c:formatCode>
                <c:ptCount val="5"/>
                <c:pt idx="0">
                  <c:v>10785</c:v>
                </c:pt>
                <c:pt idx="1">
                  <c:v>3111</c:v>
                </c:pt>
                <c:pt idx="2">
                  <c:v>5315</c:v>
                </c:pt>
                <c:pt idx="3">
                  <c:v>5874</c:v>
                </c:pt>
                <c:pt idx="4">
                  <c:v>27297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2-A040-B4C5-5E9E68526254}"/>
            </c:ext>
          </c:extLst>
        </c:ser>
        <c:ser>
          <c:idx val="2"/>
          <c:order val="2"/>
          <c:tx>
            <c:v>Tree Removal Request</c:v>
          </c:tx>
          <c:spPr>
            <a:solidFill>
              <a:srgbClr val="70AD47">
                <a:lumMod val="40000"/>
                <a:lumOff val="60000"/>
                <a:alpha val="6482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priorities_distribution!$I$3:$I$7</c:f>
              <c:strCache>
                <c:ptCount val="5"/>
                <c:pt idx="0">
                  <c:v>Within 1 week</c:v>
                </c:pt>
                <c:pt idx="1">
                  <c:v>1-4 weeks</c:v>
                </c:pt>
                <c:pt idx="2">
                  <c:v>1-2 months</c:v>
                </c:pt>
                <c:pt idx="3">
                  <c:v>2-3 months</c:v>
                </c:pt>
                <c:pt idx="4">
                  <c:v>More than 3 months</c:v>
                </c:pt>
              </c:strCache>
            </c:strRef>
          </c:cat>
          <c:val>
            <c:numRef>
              <c:f>priorities_distribution!$J$3:$J$7</c:f>
              <c:numCache>
                <c:formatCode>General</c:formatCode>
                <c:ptCount val="5"/>
                <c:pt idx="0">
                  <c:v>4381</c:v>
                </c:pt>
                <c:pt idx="1">
                  <c:v>4009</c:v>
                </c:pt>
                <c:pt idx="2">
                  <c:v>4714</c:v>
                </c:pt>
                <c:pt idx="3">
                  <c:v>2703</c:v>
                </c:pt>
                <c:pt idx="4">
                  <c:v>13531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42-A040-B4C5-5E9E685262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0609455"/>
        <c:axId val="1330611183"/>
      </c:barChart>
      <c:catAx>
        <c:axId val="133060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611183"/>
        <c:crosses val="autoZero"/>
        <c:auto val="1"/>
        <c:lblAlgn val="ctr"/>
        <c:lblOffset val="100"/>
        <c:noMultiLvlLbl val="0"/>
      </c:catAx>
      <c:valAx>
        <c:axId val="133061118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Number</a:t>
                </a:r>
                <a:r>
                  <a:rPr lang="en-US" sz="1200" b="0" baseline="0"/>
                  <a:t> of Tickets </a:t>
                </a:r>
                <a:endParaRPr lang="en-US" sz="12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3060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69240179723296"/>
          <c:y val="0.23065721784776902"/>
          <c:w val="0.62721406646203126"/>
          <c:h val="5.4676115485564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63036</xdr:colOff>
      <xdr:row>13</xdr:row>
      <xdr:rowOff>42330</xdr:rowOff>
    </xdr:from>
    <xdr:to>
      <xdr:col>8</xdr:col>
      <xdr:colOff>596947</xdr:colOff>
      <xdr:row>38</xdr:row>
      <xdr:rowOff>169331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9EA852-CF18-4CC5-B5F4-E66EBE70D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46566</xdr:rowOff>
    </xdr:from>
    <xdr:to>
      <xdr:col>9</xdr:col>
      <xdr:colOff>381000</xdr:colOff>
      <xdr:row>31</xdr:row>
      <xdr:rowOff>135466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9DD9CA-A6B2-1FAE-9FA0-1189838FB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oj Xu" refreshedDate="45279.750265972223" createdVersion="8" refreshedVersion="8" minRefreshableVersion="3" recordCount="231" xr:uid="{313D52A7-9D33-EA46-A473-4BAA86D3B860}">
  <cacheSource type="worksheet">
    <worksheetSource ref="B3:G234" sheet="priorities_area"/>
  </cacheSource>
  <cacheFields count="6">
    <cacheField name="community_area_id" numFmtId="0">
      <sharedItems containsSemiMixedTypes="0" containsString="0" containsNumber="1" containsInteger="1" minValue="1" maxValue="77"/>
    </cacheField>
    <cacheField name="community_area" numFmtId="0">
      <sharedItems count="77">
        <s v="Rogers Park"/>
        <s v="West Ridge"/>
        <s v="Uptown"/>
        <s v="Lincoln Square"/>
        <s v="North Center"/>
        <s v="Lake View"/>
        <s v="Lincoln Park"/>
        <s v="Near North Side"/>
        <s v="Edison Park"/>
        <s v="Norwood Park"/>
        <s v="Jefferson Park"/>
        <s v="Forest Glen"/>
        <s v="North Park"/>
        <s v="Albany Park"/>
        <s v="Portage Park"/>
        <s v="Irving Park"/>
        <s v="Dunning"/>
        <s v="Montclare"/>
        <s v="Belmont Cragin"/>
        <s v="Hermosa"/>
        <s v="Avondale"/>
        <s v="Logan Square"/>
        <s v="Humboldt Park"/>
        <s v="West Town"/>
        <s v="Austin"/>
        <s v="West Garfield Park"/>
        <s v="East Garfield Park"/>
        <s v="Near West Side"/>
        <s v="North Lawndale"/>
        <s v="South Lawndale"/>
        <s v="Lower West Side"/>
        <s v="Loop"/>
        <s v="Near South Side"/>
        <s v="Armour Square"/>
        <s v="Douglas"/>
        <s v="Oakland"/>
        <s v="Fuller Park"/>
        <s v="Grand Boulevard"/>
        <s v="Kenwood"/>
        <s v="Washington Park"/>
        <s v="Hyde Park"/>
        <s v="Woodlawn"/>
        <s v="South Shore"/>
        <s v="Chatham"/>
        <s v="Avalon Park"/>
        <s v="South Chicago"/>
        <s v="Burnside"/>
        <s v="Calumet Heights"/>
        <s v="Roseland"/>
        <s v="Pullman"/>
        <s v="South Deering"/>
        <s v="East Side"/>
        <s v="West Pullman"/>
        <s v="Riverdale"/>
        <s v="Hegewisch"/>
        <s v="Garfield Ridge"/>
        <s v="Archer Heights"/>
        <s v="Brighton Park"/>
        <s v="McKinley Park"/>
        <s v="Bridgeport"/>
        <s v="New City"/>
        <s v="West Elsdon"/>
        <s v="Gage Park"/>
        <s v="Clearing"/>
        <s v="West Lawn"/>
        <s v="Chicago Lawn"/>
        <s v="West Englewood"/>
        <s v="Englewood"/>
        <s v="Greater Grand Crossing"/>
        <s v="Ashburn"/>
        <s v="Auburn Gresham"/>
        <s v="Beverly"/>
        <s v="Washington Heights"/>
        <s v="Mount Greenwood"/>
        <s v="Morgan Park"/>
        <s v="O'Hare"/>
        <s v="Edgewater"/>
      </sharedItems>
    </cacheField>
    <cacheField name="region" numFmtId="0">
      <sharedItems count="7">
        <s v="North"/>
        <s v="Central"/>
        <s v="Northwest"/>
        <s v="West"/>
        <s v="Southwest"/>
        <s v="South"/>
        <s v="Far South"/>
      </sharedItems>
    </cacheField>
    <cacheField name="category" numFmtId="0">
      <sharedItems count="3">
        <s v="Garbage Cart Maintenance"/>
        <s v="Tree Removal Request"/>
        <s v="Tree Trim Request"/>
      </sharedItems>
    </cacheField>
    <cacheField name="n_tickets" numFmtId="0">
      <sharedItems containsSemiMixedTypes="0" containsString="0" containsNumber="1" containsInteger="1" minValue="13" maxValue="4426" count="213">
        <n v="367"/>
        <n v="421"/>
        <n v="785"/>
        <n v="1467"/>
        <n v="751"/>
        <n v="1613"/>
        <n v="222"/>
        <n v="269"/>
        <n v="591"/>
        <n v="786"/>
        <n v="438"/>
        <n v="1016"/>
        <n v="825"/>
        <n v="347"/>
        <n v="1348"/>
        <n v="996"/>
        <n v="654"/>
        <n v="3321"/>
        <n v="703"/>
        <n v="426"/>
        <n v="1084"/>
        <n v="199"/>
        <n v="176"/>
        <n v="458"/>
        <n v="388"/>
        <n v="452"/>
        <n v="1731"/>
        <n v="975"/>
        <n v="1528"/>
        <n v="878"/>
        <n v="488"/>
        <n v="1033"/>
        <n v="1003"/>
        <n v="572"/>
        <n v="903"/>
        <n v="485"/>
        <n v="246"/>
        <n v="446"/>
        <n v="1104"/>
        <n v="432"/>
        <n v="950"/>
        <n v="2001"/>
        <n v="1232"/>
        <n v="2193"/>
        <n v="1642"/>
        <n v="611"/>
        <n v="1563"/>
        <n v="1829"/>
        <n v="1063"/>
        <n v="1844"/>
        <n v="444"/>
        <n v="208"/>
        <n v="450"/>
        <n v="2774"/>
        <n v="2176"/>
        <n v="847"/>
        <n v="214"/>
        <n v="727"/>
        <n v="1004"/>
        <n v="266"/>
        <n v="765"/>
        <n v="1775"/>
        <n v="696"/>
        <n v="1595"/>
        <n v="2630"/>
        <n v="691"/>
        <n v="1137"/>
        <n v="1973"/>
        <n v="643"/>
        <n v="1804"/>
        <n v="4426"/>
        <n v="1241"/>
        <n v="2528"/>
        <n v="1208"/>
        <n v="268"/>
        <n v="189"/>
        <n v="394"/>
        <n v="699"/>
        <n v="386"/>
        <n v="748"/>
        <n v="1778"/>
        <n v="321"/>
        <n v="819"/>
        <n v="1852"/>
        <n v="568"/>
        <n v="1175"/>
        <n v="845"/>
        <n v="172"/>
        <n v="52"/>
        <n v="63"/>
        <n v="74"/>
        <n v="132"/>
        <n v="68"/>
        <n v="149"/>
        <n v="245"/>
        <n v="62"/>
        <n v="154"/>
        <n v="109"/>
        <n v="282"/>
        <n v="46"/>
        <n v="48"/>
        <n v="110"/>
        <n v="190"/>
        <n v="47"/>
        <n v="124"/>
        <n v="513"/>
        <n v="188"/>
        <n v="709"/>
        <n v="224"/>
        <n v="87"/>
        <n v="213"/>
        <n v="233"/>
        <n v="97"/>
        <n v="231"/>
        <n v="216"/>
        <n v="168"/>
        <n v="228"/>
        <n v="624"/>
        <n v="292"/>
        <n v="336"/>
        <n v="1396"/>
        <n v="524"/>
        <n v="1510"/>
        <n v="454"/>
        <n v="863"/>
        <n v="734"/>
        <n v="416"/>
        <n v="1257"/>
        <n v="544"/>
        <n v="937"/>
        <n v="187"/>
        <n v="66"/>
        <n v="81"/>
        <n v="821"/>
        <n v="792"/>
        <n v="2759"/>
        <n v="929"/>
        <n v="1622"/>
        <n v="344"/>
        <n v="146"/>
        <n v="257"/>
        <n v="925"/>
        <n v="275"/>
        <n v="469"/>
        <n v="867"/>
        <n v="370"/>
        <n v="718"/>
        <n v="1751"/>
        <n v="787"/>
        <n v="1486"/>
        <n v="80"/>
        <n v="13"/>
        <n v="49"/>
        <n v="227"/>
        <n v="435"/>
        <n v="1640"/>
        <n v="797"/>
        <n v="1205"/>
        <n v="443"/>
        <n v="148"/>
        <n v="280"/>
        <n v="1193"/>
        <n v="1324"/>
        <n v="478"/>
        <n v="551"/>
        <n v="774"/>
        <n v="345"/>
        <n v="1101"/>
        <n v="1617"/>
        <n v="504"/>
        <n v="1116"/>
        <n v="631"/>
        <n v="1337"/>
        <n v="310"/>
        <n v="464"/>
        <n v="1078"/>
        <n v="371"/>
        <n v="420"/>
        <n v="1136"/>
        <n v="350"/>
        <n v="490"/>
        <n v="2743"/>
        <n v="671"/>
        <n v="1021"/>
        <n v="2437"/>
        <n v="512"/>
        <n v="1047"/>
        <n v="1256"/>
        <n v="355"/>
        <n v="728"/>
        <n v="1674"/>
        <n v="476"/>
        <n v="875"/>
        <n v="2770"/>
        <n v="725"/>
        <n v="1140"/>
        <n v="2859"/>
        <n v="653"/>
        <n v="1320"/>
        <n v="1228"/>
        <n v="664"/>
        <n v="955"/>
        <n v="1873"/>
        <n v="1086"/>
        <n v="1293"/>
        <n v="365"/>
        <n v="1425"/>
        <n v="633"/>
        <n v="1001"/>
        <n v="129"/>
        <n v="57"/>
        <n v="89"/>
        <n v="994"/>
      </sharedItems>
    </cacheField>
    <cacheField name="avg_days_to_close" numFmtId="0">
      <sharedItems containsSemiMixedTypes="0" containsString="0" containsNumber="1" containsInteger="1" minValue="18" maxValue="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oj Xu" refreshedDate="45279.761032060182" createdVersion="8" refreshedVersion="8" minRefreshableVersion="3" recordCount="77" xr:uid="{32B37B0F-EACF-E944-B3D1-C86131680692}">
  <cacheSource type="worksheet">
    <worksheetSource ref="A1:F78" sheet="community_ref"/>
  </cacheSource>
  <cacheFields count="6">
    <cacheField name="ID" numFmtId="0">
      <sharedItems containsSemiMixedTypes="0" containsString="0" containsNumber="1" containsInteger="1" minValue="1" maxValue="77"/>
    </cacheField>
    <cacheField name="community_area" numFmtId="0">
      <sharedItems/>
    </cacheField>
    <cacheField name="region" numFmtId="0">
      <sharedItems count="7">
        <s v="North"/>
        <s v="Central"/>
        <s v="Northwest"/>
        <s v="West"/>
        <s v="Southwest"/>
        <s v="South"/>
        <s v="Far South"/>
      </sharedItems>
    </cacheField>
    <cacheField name="population" numFmtId="3">
      <sharedItems containsSemiMixedTypes="0" containsString="0" containsNumber="1" containsInteger="1" minValue="2527" maxValue="105481"/>
    </cacheField>
    <cacheField name="area" numFmtId="0">
      <sharedItems containsSemiMixedTypes="0" containsString="0" containsNumber="1" minValue="1.5" maxValue="34.549999999999997"/>
    </cacheField>
    <cacheField name="density" numFmtId="0">
      <sharedItems containsSemiMixedTypes="0" containsString="0" containsNumber="1" minValue="388.36" maxValue="14863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n v="1"/>
    <x v="0"/>
    <x v="0"/>
    <x v="0"/>
    <x v="0"/>
    <n v="30"/>
  </r>
  <r>
    <n v="1"/>
    <x v="0"/>
    <x v="0"/>
    <x v="1"/>
    <x v="1"/>
    <n v="117"/>
  </r>
  <r>
    <n v="1"/>
    <x v="0"/>
    <x v="0"/>
    <x v="2"/>
    <x v="2"/>
    <n v="97"/>
  </r>
  <r>
    <n v="2"/>
    <x v="1"/>
    <x v="0"/>
    <x v="0"/>
    <x v="3"/>
    <n v="26"/>
  </r>
  <r>
    <n v="2"/>
    <x v="1"/>
    <x v="0"/>
    <x v="1"/>
    <x v="4"/>
    <n v="150"/>
  </r>
  <r>
    <n v="2"/>
    <x v="1"/>
    <x v="0"/>
    <x v="2"/>
    <x v="5"/>
    <n v="117"/>
  </r>
  <r>
    <n v="3"/>
    <x v="2"/>
    <x v="0"/>
    <x v="0"/>
    <x v="6"/>
    <n v="32"/>
  </r>
  <r>
    <n v="3"/>
    <x v="2"/>
    <x v="0"/>
    <x v="1"/>
    <x v="7"/>
    <n v="111"/>
  </r>
  <r>
    <n v="3"/>
    <x v="2"/>
    <x v="0"/>
    <x v="2"/>
    <x v="8"/>
    <n v="153"/>
  </r>
  <r>
    <n v="4"/>
    <x v="3"/>
    <x v="0"/>
    <x v="0"/>
    <x v="9"/>
    <n v="30"/>
  </r>
  <r>
    <n v="4"/>
    <x v="3"/>
    <x v="0"/>
    <x v="1"/>
    <x v="10"/>
    <n v="133"/>
  </r>
  <r>
    <n v="4"/>
    <x v="3"/>
    <x v="0"/>
    <x v="2"/>
    <x v="11"/>
    <n v="85"/>
  </r>
  <r>
    <n v="5"/>
    <x v="4"/>
    <x v="0"/>
    <x v="0"/>
    <x v="12"/>
    <n v="29"/>
  </r>
  <r>
    <n v="5"/>
    <x v="4"/>
    <x v="0"/>
    <x v="1"/>
    <x v="13"/>
    <n v="129"/>
  </r>
  <r>
    <n v="5"/>
    <x v="4"/>
    <x v="0"/>
    <x v="2"/>
    <x v="14"/>
    <n v="146"/>
  </r>
  <r>
    <n v="6"/>
    <x v="5"/>
    <x v="0"/>
    <x v="0"/>
    <x v="15"/>
    <n v="30"/>
  </r>
  <r>
    <n v="6"/>
    <x v="5"/>
    <x v="0"/>
    <x v="1"/>
    <x v="16"/>
    <n v="122"/>
  </r>
  <r>
    <n v="6"/>
    <x v="5"/>
    <x v="0"/>
    <x v="2"/>
    <x v="17"/>
    <n v="99"/>
  </r>
  <r>
    <n v="7"/>
    <x v="6"/>
    <x v="0"/>
    <x v="0"/>
    <x v="18"/>
    <n v="33"/>
  </r>
  <r>
    <n v="7"/>
    <x v="6"/>
    <x v="0"/>
    <x v="1"/>
    <x v="19"/>
    <n v="122"/>
  </r>
  <r>
    <n v="7"/>
    <x v="6"/>
    <x v="0"/>
    <x v="2"/>
    <x v="20"/>
    <n v="155"/>
  </r>
  <r>
    <n v="8"/>
    <x v="7"/>
    <x v="1"/>
    <x v="0"/>
    <x v="21"/>
    <n v="34"/>
  </r>
  <r>
    <n v="8"/>
    <x v="7"/>
    <x v="1"/>
    <x v="1"/>
    <x v="22"/>
    <n v="122"/>
  </r>
  <r>
    <n v="8"/>
    <x v="7"/>
    <x v="1"/>
    <x v="2"/>
    <x v="23"/>
    <n v="192"/>
  </r>
  <r>
    <n v="9"/>
    <x v="8"/>
    <x v="2"/>
    <x v="0"/>
    <x v="24"/>
    <n v="22"/>
  </r>
  <r>
    <n v="9"/>
    <x v="8"/>
    <x v="2"/>
    <x v="1"/>
    <x v="0"/>
    <n v="137"/>
  </r>
  <r>
    <n v="9"/>
    <x v="8"/>
    <x v="2"/>
    <x v="2"/>
    <x v="25"/>
    <n v="161"/>
  </r>
  <r>
    <n v="10"/>
    <x v="9"/>
    <x v="2"/>
    <x v="0"/>
    <x v="26"/>
    <n v="24"/>
  </r>
  <r>
    <n v="10"/>
    <x v="9"/>
    <x v="2"/>
    <x v="1"/>
    <x v="27"/>
    <n v="121"/>
  </r>
  <r>
    <n v="10"/>
    <x v="9"/>
    <x v="2"/>
    <x v="2"/>
    <x v="28"/>
    <n v="118"/>
  </r>
  <r>
    <n v="11"/>
    <x v="10"/>
    <x v="2"/>
    <x v="0"/>
    <x v="29"/>
    <n v="25"/>
  </r>
  <r>
    <n v="11"/>
    <x v="10"/>
    <x v="2"/>
    <x v="1"/>
    <x v="30"/>
    <n v="137"/>
  </r>
  <r>
    <n v="11"/>
    <x v="10"/>
    <x v="2"/>
    <x v="2"/>
    <x v="31"/>
    <n v="128"/>
  </r>
  <r>
    <n v="12"/>
    <x v="11"/>
    <x v="2"/>
    <x v="0"/>
    <x v="32"/>
    <n v="26"/>
  </r>
  <r>
    <n v="12"/>
    <x v="11"/>
    <x v="2"/>
    <x v="1"/>
    <x v="33"/>
    <n v="152"/>
  </r>
  <r>
    <n v="12"/>
    <x v="11"/>
    <x v="2"/>
    <x v="2"/>
    <x v="34"/>
    <n v="161"/>
  </r>
  <r>
    <n v="13"/>
    <x v="12"/>
    <x v="2"/>
    <x v="0"/>
    <x v="35"/>
    <n v="30"/>
  </r>
  <r>
    <n v="13"/>
    <x v="12"/>
    <x v="2"/>
    <x v="1"/>
    <x v="36"/>
    <n v="133"/>
  </r>
  <r>
    <n v="13"/>
    <x v="12"/>
    <x v="2"/>
    <x v="2"/>
    <x v="37"/>
    <n v="177"/>
  </r>
  <r>
    <n v="14"/>
    <x v="13"/>
    <x v="2"/>
    <x v="0"/>
    <x v="38"/>
    <n v="28"/>
  </r>
  <r>
    <n v="14"/>
    <x v="13"/>
    <x v="2"/>
    <x v="1"/>
    <x v="39"/>
    <n v="121"/>
  </r>
  <r>
    <n v="14"/>
    <x v="13"/>
    <x v="2"/>
    <x v="2"/>
    <x v="40"/>
    <n v="133"/>
  </r>
  <r>
    <n v="15"/>
    <x v="14"/>
    <x v="2"/>
    <x v="0"/>
    <x v="41"/>
    <n v="26"/>
  </r>
  <r>
    <n v="15"/>
    <x v="14"/>
    <x v="2"/>
    <x v="1"/>
    <x v="42"/>
    <n v="126"/>
  </r>
  <r>
    <n v="15"/>
    <x v="14"/>
    <x v="2"/>
    <x v="2"/>
    <x v="43"/>
    <n v="132"/>
  </r>
  <r>
    <n v="16"/>
    <x v="15"/>
    <x v="2"/>
    <x v="0"/>
    <x v="44"/>
    <n v="27"/>
  </r>
  <r>
    <n v="16"/>
    <x v="15"/>
    <x v="2"/>
    <x v="1"/>
    <x v="45"/>
    <n v="121"/>
  </r>
  <r>
    <n v="16"/>
    <x v="15"/>
    <x v="2"/>
    <x v="2"/>
    <x v="46"/>
    <n v="119"/>
  </r>
  <r>
    <n v="17"/>
    <x v="16"/>
    <x v="2"/>
    <x v="0"/>
    <x v="47"/>
    <n v="21"/>
  </r>
  <r>
    <n v="17"/>
    <x v="16"/>
    <x v="2"/>
    <x v="1"/>
    <x v="48"/>
    <n v="90"/>
  </r>
  <r>
    <n v="17"/>
    <x v="16"/>
    <x v="2"/>
    <x v="2"/>
    <x v="49"/>
    <n v="130"/>
  </r>
  <r>
    <n v="18"/>
    <x v="17"/>
    <x v="2"/>
    <x v="0"/>
    <x v="50"/>
    <n v="23"/>
  </r>
  <r>
    <n v="18"/>
    <x v="17"/>
    <x v="2"/>
    <x v="1"/>
    <x v="51"/>
    <n v="110"/>
  </r>
  <r>
    <n v="18"/>
    <x v="17"/>
    <x v="2"/>
    <x v="2"/>
    <x v="52"/>
    <n v="115"/>
  </r>
  <r>
    <n v="19"/>
    <x v="18"/>
    <x v="2"/>
    <x v="0"/>
    <x v="53"/>
    <n v="25"/>
  </r>
  <r>
    <n v="19"/>
    <x v="18"/>
    <x v="2"/>
    <x v="1"/>
    <x v="2"/>
    <n v="116"/>
  </r>
  <r>
    <n v="19"/>
    <x v="18"/>
    <x v="2"/>
    <x v="2"/>
    <x v="54"/>
    <n v="125"/>
  </r>
  <r>
    <n v="20"/>
    <x v="19"/>
    <x v="2"/>
    <x v="0"/>
    <x v="55"/>
    <n v="29"/>
  </r>
  <r>
    <n v="20"/>
    <x v="19"/>
    <x v="2"/>
    <x v="1"/>
    <x v="56"/>
    <n v="133"/>
  </r>
  <r>
    <n v="20"/>
    <x v="19"/>
    <x v="2"/>
    <x v="2"/>
    <x v="57"/>
    <n v="127"/>
  </r>
  <r>
    <n v="21"/>
    <x v="20"/>
    <x v="2"/>
    <x v="0"/>
    <x v="58"/>
    <n v="31"/>
  </r>
  <r>
    <n v="21"/>
    <x v="20"/>
    <x v="2"/>
    <x v="1"/>
    <x v="59"/>
    <n v="120"/>
  </r>
  <r>
    <n v="21"/>
    <x v="20"/>
    <x v="2"/>
    <x v="2"/>
    <x v="60"/>
    <n v="110"/>
  </r>
  <r>
    <n v="22"/>
    <x v="21"/>
    <x v="2"/>
    <x v="0"/>
    <x v="61"/>
    <n v="29"/>
  </r>
  <r>
    <n v="22"/>
    <x v="21"/>
    <x v="2"/>
    <x v="1"/>
    <x v="62"/>
    <n v="125"/>
  </r>
  <r>
    <n v="22"/>
    <x v="21"/>
    <x v="2"/>
    <x v="2"/>
    <x v="63"/>
    <n v="165"/>
  </r>
  <r>
    <n v="23"/>
    <x v="22"/>
    <x v="3"/>
    <x v="0"/>
    <x v="64"/>
    <n v="27"/>
  </r>
  <r>
    <n v="23"/>
    <x v="22"/>
    <x v="3"/>
    <x v="1"/>
    <x v="65"/>
    <n v="159"/>
  </r>
  <r>
    <n v="23"/>
    <x v="22"/>
    <x v="3"/>
    <x v="2"/>
    <x v="66"/>
    <n v="145"/>
  </r>
  <r>
    <n v="24"/>
    <x v="23"/>
    <x v="3"/>
    <x v="0"/>
    <x v="67"/>
    <n v="32"/>
  </r>
  <r>
    <n v="24"/>
    <x v="23"/>
    <x v="3"/>
    <x v="1"/>
    <x v="68"/>
    <n v="117"/>
  </r>
  <r>
    <n v="24"/>
    <x v="23"/>
    <x v="3"/>
    <x v="2"/>
    <x v="69"/>
    <n v="149"/>
  </r>
  <r>
    <n v="25"/>
    <x v="24"/>
    <x v="3"/>
    <x v="0"/>
    <x v="70"/>
    <n v="26"/>
  </r>
  <r>
    <n v="25"/>
    <x v="24"/>
    <x v="3"/>
    <x v="1"/>
    <x v="71"/>
    <n v="151"/>
  </r>
  <r>
    <n v="25"/>
    <x v="24"/>
    <x v="3"/>
    <x v="2"/>
    <x v="72"/>
    <n v="143"/>
  </r>
  <r>
    <n v="26"/>
    <x v="25"/>
    <x v="3"/>
    <x v="0"/>
    <x v="73"/>
    <n v="25"/>
  </r>
  <r>
    <n v="26"/>
    <x v="25"/>
    <x v="3"/>
    <x v="1"/>
    <x v="74"/>
    <n v="182"/>
  </r>
  <r>
    <n v="26"/>
    <x v="25"/>
    <x v="3"/>
    <x v="2"/>
    <x v="24"/>
    <n v="90"/>
  </r>
  <r>
    <n v="27"/>
    <x v="26"/>
    <x v="3"/>
    <x v="0"/>
    <x v="71"/>
    <n v="27"/>
  </r>
  <r>
    <n v="27"/>
    <x v="26"/>
    <x v="3"/>
    <x v="1"/>
    <x v="75"/>
    <n v="139"/>
  </r>
  <r>
    <n v="27"/>
    <x v="26"/>
    <x v="3"/>
    <x v="2"/>
    <x v="76"/>
    <n v="97"/>
  </r>
  <r>
    <n v="28"/>
    <x v="27"/>
    <x v="3"/>
    <x v="0"/>
    <x v="77"/>
    <n v="31"/>
  </r>
  <r>
    <n v="28"/>
    <x v="27"/>
    <x v="3"/>
    <x v="1"/>
    <x v="78"/>
    <n v="157"/>
  </r>
  <r>
    <n v="28"/>
    <x v="27"/>
    <x v="3"/>
    <x v="2"/>
    <x v="79"/>
    <n v="103"/>
  </r>
  <r>
    <n v="29"/>
    <x v="28"/>
    <x v="3"/>
    <x v="0"/>
    <x v="80"/>
    <n v="27"/>
  </r>
  <r>
    <n v="29"/>
    <x v="28"/>
    <x v="3"/>
    <x v="1"/>
    <x v="81"/>
    <n v="127"/>
  </r>
  <r>
    <n v="29"/>
    <x v="28"/>
    <x v="3"/>
    <x v="2"/>
    <x v="82"/>
    <n v="114"/>
  </r>
  <r>
    <n v="30"/>
    <x v="29"/>
    <x v="3"/>
    <x v="0"/>
    <x v="83"/>
    <n v="26"/>
  </r>
  <r>
    <n v="30"/>
    <x v="29"/>
    <x v="3"/>
    <x v="1"/>
    <x v="84"/>
    <n v="131"/>
  </r>
  <r>
    <n v="30"/>
    <x v="29"/>
    <x v="3"/>
    <x v="2"/>
    <x v="85"/>
    <n v="105"/>
  </r>
  <r>
    <n v="31"/>
    <x v="30"/>
    <x v="3"/>
    <x v="0"/>
    <x v="86"/>
    <n v="28"/>
  </r>
  <r>
    <n v="31"/>
    <x v="30"/>
    <x v="3"/>
    <x v="1"/>
    <x v="87"/>
    <n v="95"/>
  </r>
  <r>
    <n v="31"/>
    <x v="30"/>
    <x v="3"/>
    <x v="2"/>
    <x v="16"/>
    <n v="131"/>
  </r>
  <r>
    <n v="32"/>
    <x v="31"/>
    <x v="1"/>
    <x v="0"/>
    <x v="88"/>
    <n v="25"/>
  </r>
  <r>
    <n v="32"/>
    <x v="31"/>
    <x v="1"/>
    <x v="1"/>
    <x v="89"/>
    <n v="77"/>
  </r>
  <r>
    <n v="32"/>
    <x v="31"/>
    <x v="1"/>
    <x v="2"/>
    <x v="90"/>
    <n v="95"/>
  </r>
  <r>
    <n v="33"/>
    <x v="32"/>
    <x v="1"/>
    <x v="0"/>
    <x v="91"/>
    <n v="21"/>
  </r>
  <r>
    <n v="33"/>
    <x v="32"/>
    <x v="1"/>
    <x v="1"/>
    <x v="92"/>
    <n v="161"/>
  </r>
  <r>
    <n v="33"/>
    <x v="32"/>
    <x v="1"/>
    <x v="2"/>
    <x v="93"/>
    <n v="59"/>
  </r>
  <r>
    <n v="34"/>
    <x v="33"/>
    <x v="4"/>
    <x v="0"/>
    <x v="94"/>
    <n v="25"/>
  </r>
  <r>
    <n v="34"/>
    <x v="33"/>
    <x v="4"/>
    <x v="1"/>
    <x v="95"/>
    <n v="92"/>
  </r>
  <r>
    <n v="34"/>
    <x v="33"/>
    <x v="4"/>
    <x v="2"/>
    <x v="7"/>
    <n v="93"/>
  </r>
  <r>
    <n v="35"/>
    <x v="34"/>
    <x v="5"/>
    <x v="0"/>
    <x v="96"/>
    <n v="32"/>
  </r>
  <r>
    <n v="35"/>
    <x v="34"/>
    <x v="5"/>
    <x v="1"/>
    <x v="97"/>
    <n v="85"/>
  </r>
  <r>
    <n v="35"/>
    <x v="34"/>
    <x v="5"/>
    <x v="2"/>
    <x v="98"/>
    <n v="70"/>
  </r>
  <r>
    <n v="36"/>
    <x v="35"/>
    <x v="5"/>
    <x v="0"/>
    <x v="99"/>
    <n v="28"/>
  </r>
  <r>
    <n v="36"/>
    <x v="35"/>
    <x v="5"/>
    <x v="1"/>
    <x v="100"/>
    <n v="45"/>
  </r>
  <r>
    <n v="36"/>
    <x v="35"/>
    <x v="5"/>
    <x v="2"/>
    <x v="101"/>
    <n v="96"/>
  </r>
  <r>
    <n v="37"/>
    <x v="36"/>
    <x v="4"/>
    <x v="0"/>
    <x v="102"/>
    <n v="30"/>
  </r>
  <r>
    <n v="37"/>
    <x v="36"/>
    <x v="4"/>
    <x v="1"/>
    <x v="103"/>
    <n v="60"/>
  </r>
  <r>
    <n v="37"/>
    <x v="36"/>
    <x v="4"/>
    <x v="2"/>
    <x v="104"/>
    <n v="82"/>
  </r>
  <r>
    <n v="38"/>
    <x v="37"/>
    <x v="5"/>
    <x v="0"/>
    <x v="105"/>
    <n v="29"/>
  </r>
  <r>
    <n v="38"/>
    <x v="37"/>
    <x v="5"/>
    <x v="1"/>
    <x v="106"/>
    <n v="58"/>
  </r>
  <r>
    <n v="38"/>
    <x v="37"/>
    <x v="5"/>
    <x v="2"/>
    <x v="107"/>
    <n v="103"/>
  </r>
  <r>
    <n v="39"/>
    <x v="38"/>
    <x v="5"/>
    <x v="0"/>
    <x v="108"/>
    <n v="28"/>
  </r>
  <r>
    <n v="39"/>
    <x v="38"/>
    <x v="5"/>
    <x v="1"/>
    <x v="109"/>
    <n v="58"/>
  </r>
  <r>
    <n v="39"/>
    <x v="38"/>
    <x v="5"/>
    <x v="2"/>
    <x v="110"/>
    <n v="123"/>
  </r>
  <r>
    <n v="40"/>
    <x v="39"/>
    <x v="5"/>
    <x v="0"/>
    <x v="111"/>
    <n v="29"/>
  </r>
  <r>
    <n v="40"/>
    <x v="39"/>
    <x v="5"/>
    <x v="1"/>
    <x v="112"/>
    <n v="119"/>
  </r>
  <r>
    <n v="40"/>
    <x v="39"/>
    <x v="5"/>
    <x v="2"/>
    <x v="113"/>
    <n v="102"/>
  </r>
  <r>
    <n v="41"/>
    <x v="40"/>
    <x v="5"/>
    <x v="0"/>
    <x v="114"/>
    <n v="29"/>
  </r>
  <r>
    <n v="41"/>
    <x v="40"/>
    <x v="5"/>
    <x v="1"/>
    <x v="115"/>
    <n v="80"/>
  </r>
  <r>
    <n v="41"/>
    <x v="40"/>
    <x v="5"/>
    <x v="2"/>
    <x v="116"/>
    <n v="149"/>
  </r>
  <r>
    <n v="42"/>
    <x v="41"/>
    <x v="5"/>
    <x v="0"/>
    <x v="117"/>
    <n v="29"/>
  </r>
  <r>
    <n v="42"/>
    <x v="41"/>
    <x v="5"/>
    <x v="1"/>
    <x v="118"/>
    <n v="125"/>
  </r>
  <r>
    <n v="42"/>
    <x v="41"/>
    <x v="5"/>
    <x v="2"/>
    <x v="119"/>
    <n v="161"/>
  </r>
  <r>
    <n v="43"/>
    <x v="42"/>
    <x v="5"/>
    <x v="0"/>
    <x v="120"/>
    <n v="26"/>
  </r>
  <r>
    <n v="43"/>
    <x v="42"/>
    <x v="5"/>
    <x v="1"/>
    <x v="121"/>
    <n v="108"/>
  </r>
  <r>
    <n v="43"/>
    <x v="42"/>
    <x v="5"/>
    <x v="2"/>
    <x v="57"/>
    <n v="113"/>
  </r>
  <r>
    <n v="44"/>
    <x v="43"/>
    <x v="5"/>
    <x v="0"/>
    <x v="122"/>
    <n v="24"/>
  </r>
  <r>
    <n v="44"/>
    <x v="43"/>
    <x v="5"/>
    <x v="1"/>
    <x v="123"/>
    <n v="117"/>
  </r>
  <r>
    <n v="44"/>
    <x v="43"/>
    <x v="5"/>
    <x v="2"/>
    <x v="124"/>
    <n v="114"/>
  </r>
  <r>
    <n v="45"/>
    <x v="44"/>
    <x v="5"/>
    <x v="0"/>
    <x v="125"/>
    <n v="25"/>
  </r>
  <r>
    <n v="45"/>
    <x v="44"/>
    <x v="5"/>
    <x v="1"/>
    <x v="6"/>
    <n v="91"/>
  </r>
  <r>
    <n v="45"/>
    <x v="44"/>
    <x v="5"/>
    <x v="2"/>
    <x v="126"/>
    <n v="80"/>
  </r>
  <r>
    <n v="46"/>
    <x v="45"/>
    <x v="5"/>
    <x v="0"/>
    <x v="127"/>
    <n v="28"/>
  </r>
  <r>
    <n v="46"/>
    <x v="45"/>
    <x v="5"/>
    <x v="1"/>
    <x v="128"/>
    <n v="97"/>
  </r>
  <r>
    <n v="46"/>
    <x v="45"/>
    <x v="5"/>
    <x v="2"/>
    <x v="129"/>
    <n v="120"/>
  </r>
  <r>
    <n v="47"/>
    <x v="46"/>
    <x v="5"/>
    <x v="0"/>
    <x v="130"/>
    <n v="25"/>
  </r>
  <r>
    <n v="47"/>
    <x v="46"/>
    <x v="5"/>
    <x v="1"/>
    <x v="131"/>
    <n v="149"/>
  </r>
  <r>
    <n v="47"/>
    <x v="46"/>
    <x v="5"/>
    <x v="2"/>
    <x v="132"/>
    <n v="92"/>
  </r>
  <r>
    <n v="48"/>
    <x v="47"/>
    <x v="5"/>
    <x v="0"/>
    <x v="133"/>
    <n v="23"/>
  </r>
  <r>
    <n v="48"/>
    <x v="47"/>
    <x v="5"/>
    <x v="1"/>
    <x v="37"/>
    <n v="92"/>
  </r>
  <r>
    <n v="48"/>
    <x v="47"/>
    <x v="5"/>
    <x v="2"/>
    <x v="134"/>
    <n v="103"/>
  </r>
  <r>
    <n v="49"/>
    <x v="48"/>
    <x v="6"/>
    <x v="0"/>
    <x v="135"/>
    <n v="24"/>
  </r>
  <r>
    <n v="49"/>
    <x v="48"/>
    <x v="6"/>
    <x v="1"/>
    <x v="136"/>
    <n v="97"/>
  </r>
  <r>
    <n v="49"/>
    <x v="48"/>
    <x v="6"/>
    <x v="2"/>
    <x v="137"/>
    <n v="95"/>
  </r>
  <r>
    <n v="50"/>
    <x v="49"/>
    <x v="6"/>
    <x v="0"/>
    <x v="138"/>
    <n v="23"/>
  </r>
  <r>
    <n v="50"/>
    <x v="49"/>
    <x v="6"/>
    <x v="1"/>
    <x v="139"/>
    <n v="97"/>
  </r>
  <r>
    <n v="50"/>
    <x v="49"/>
    <x v="6"/>
    <x v="2"/>
    <x v="140"/>
    <n v="101"/>
  </r>
  <r>
    <n v="51"/>
    <x v="50"/>
    <x v="6"/>
    <x v="0"/>
    <x v="141"/>
    <n v="23"/>
  </r>
  <r>
    <n v="51"/>
    <x v="50"/>
    <x v="6"/>
    <x v="1"/>
    <x v="142"/>
    <n v="94"/>
  </r>
  <r>
    <n v="51"/>
    <x v="50"/>
    <x v="6"/>
    <x v="2"/>
    <x v="143"/>
    <n v="121"/>
  </r>
  <r>
    <n v="52"/>
    <x v="51"/>
    <x v="6"/>
    <x v="0"/>
    <x v="144"/>
    <n v="26"/>
  </r>
  <r>
    <n v="52"/>
    <x v="51"/>
    <x v="6"/>
    <x v="1"/>
    <x v="145"/>
    <n v="94"/>
  </r>
  <r>
    <n v="52"/>
    <x v="51"/>
    <x v="6"/>
    <x v="2"/>
    <x v="146"/>
    <n v="109"/>
  </r>
  <r>
    <n v="53"/>
    <x v="52"/>
    <x v="6"/>
    <x v="0"/>
    <x v="147"/>
    <n v="19"/>
  </r>
  <r>
    <n v="53"/>
    <x v="52"/>
    <x v="6"/>
    <x v="1"/>
    <x v="148"/>
    <n v="91"/>
  </r>
  <r>
    <n v="53"/>
    <x v="52"/>
    <x v="6"/>
    <x v="2"/>
    <x v="149"/>
    <n v="80"/>
  </r>
  <r>
    <n v="54"/>
    <x v="53"/>
    <x v="6"/>
    <x v="0"/>
    <x v="150"/>
    <n v="23"/>
  </r>
  <r>
    <n v="54"/>
    <x v="53"/>
    <x v="6"/>
    <x v="1"/>
    <x v="151"/>
    <n v="102"/>
  </r>
  <r>
    <n v="54"/>
    <x v="53"/>
    <x v="6"/>
    <x v="2"/>
    <x v="152"/>
    <n v="112"/>
  </r>
  <r>
    <n v="55"/>
    <x v="54"/>
    <x v="6"/>
    <x v="0"/>
    <x v="78"/>
    <n v="27"/>
  </r>
  <r>
    <n v="55"/>
    <x v="54"/>
    <x v="6"/>
    <x v="1"/>
    <x v="153"/>
    <n v="87"/>
  </r>
  <r>
    <n v="55"/>
    <x v="54"/>
    <x v="6"/>
    <x v="2"/>
    <x v="154"/>
    <n v="98"/>
  </r>
  <r>
    <n v="56"/>
    <x v="55"/>
    <x v="4"/>
    <x v="0"/>
    <x v="155"/>
    <n v="22"/>
  </r>
  <r>
    <n v="56"/>
    <x v="55"/>
    <x v="4"/>
    <x v="1"/>
    <x v="156"/>
    <n v="121"/>
  </r>
  <r>
    <n v="56"/>
    <x v="55"/>
    <x v="4"/>
    <x v="2"/>
    <x v="157"/>
    <n v="74"/>
  </r>
  <r>
    <n v="57"/>
    <x v="56"/>
    <x v="4"/>
    <x v="0"/>
    <x v="158"/>
    <n v="24"/>
  </r>
  <r>
    <n v="57"/>
    <x v="56"/>
    <x v="4"/>
    <x v="1"/>
    <x v="159"/>
    <n v="121"/>
  </r>
  <r>
    <n v="57"/>
    <x v="56"/>
    <x v="4"/>
    <x v="2"/>
    <x v="160"/>
    <n v="81"/>
  </r>
  <r>
    <n v="58"/>
    <x v="57"/>
    <x v="4"/>
    <x v="0"/>
    <x v="161"/>
    <n v="25"/>
  </r>
  <r>
    <n v="58"/>
    <x v="57"/>
    <x v="4"/>
    <x v="1"/>
    <x v="145"/>
    <n v="126"/>
  </r>
  <r>
    <n v="58"/>
    <x v="57"/>
    <x v="4"/>
    <x v="2"/>
    <x v="162"/>
    <n v="100"/>
  </r>
  <r>
    <n v="59"/>
    <x v="58"/>
    <x v="4"/>
    <x v="0"/>
    <x v="163"/>
    <n v="28"/>
  </r>
  <r>
    <n v="59"/>
    <x v="58"/>
    <x v="4"/>
    <x v="1"/>
    <x v="21"/>
    <n v="92"/>
  </r>
  <r>
    <n v="59"/>
    <x v="58"/>
    <x v="4"/>
    <x v="2"/>
    <x v="164"/>
    <n v="131"/>
  </r>
  <r>
    <n v="60"/>
    <x v="59"/>
    <x v="4"/>
    <x v="0"/>
    <x v="165"/>
    <n v="24"/>
  </r>
  <r>
    <n v="60"/>
    <x v="59"/>
    <x v="4"/>
    <x v="1"/>
    <x v="166"/>
    <n v="111"/>
  </r>
  <r>
    <n v="60"/>
    <x v="59"/>
    <x v="4"/>
    <x v="2"/>
    <x v="167"/>
    <n v="77"/>
  </r>
  <r>
    <n v="61"/>
    <x v="60"/>
    <x v="4"/>
    <x v="0"/>
    <x v="168"/>
    <n v="28"/>
  </r>
  <r>
    <n v="61"/>
    <x v="60"/>
    <x v="4"/>
    <x v="1"/>
    <x v="169"/>
    <n v="120"/>
  </r>
  <r>
    <n v="61"/>
    <x v="60"/>
    <x v="4"/>
    <x v="2"/>
    <x v="170"/>
    <n v="125"/>
  </r>
  <r>
    <n v="62"/>
    <x v="61"/>
    <x v="4"/>
    <x v="0"/>
    <x v="171"/>
    <n v="23"/>
  </r>
  <r>
    <n v="62"/>
    <x v="61"/>
    <x v="4"/>
    <x v="1"/>
    <x v="96"/>
    <n v="127"/>
  </r>
  <r>
    <n v="62"/>
    <x v="61"/>
    <x v="4"/>
    <x v="2"/>
    <x v="118"/>
    <n v="54"/>
  </r>
  <r>
    <n v="63"/>
    <x v="62"/>
    <x v="4"/>
    <x v="0"/>
    <x v="172"/>
    <n v="27"/>
  </r>
  <r>
    <n v="63"/>
    <x v="62"/>
    <x v="4"/>
    <x v="1"/>
    <x v="173"/>
    <n v="136"/>
  </r>
  <r>
    <n v="63"/>
    <x v="62"/>
    <x v="4"/>
    <x v="2"/>
    <x v="174"/>
    <n v="125"/>
  </r>
  <r>
    <n v="64"/>
    <x v="63"/>
    <x v="4"/>
    <x v="0"/>
    <x v="175"/>
    <n v="18"/>
  </r>
  <r>
    <n v="64"/>
    <x v="63"/>
    <x v="4"/>
    <x v="1"/>
    <x v="176"/>
    <n v="87"/>
  </r>
  <r>
    <n v="64"/>
    <x v="63"/>
    <x v="4"/>
    <x v="2"/>
    <x v="177"/>
    <n v="75"/>
  </r>
  <r>
    <n v="65"/>
    <x v="64"/>
    <x v="4"/>
    <x v="0"/>
    <x v="178"/>
    <n v="24"/>
  </r>
  <r>
    <n v="65"/>
    <x v="64"/>
    <x v="4"/>
    <x v="1"/>
    <x v="179"/>
    <n v="119"/>
  </r>
  <r>
    <n v="65"/>
    <x v="64"/>
    <x v="4"/>
    <x v="2"/>
    <x v="180"/>
    <n v="63"/>
  </r>
  <r>
    <n v="66"/>
    <x v="65"/>
    <x v="4"/>
    <x v="0"/>
    <x v="181"/>
    <n v="26"/>
  </r>
  <r>
    <n v="66"/>
    <x v="65"/>
    <x v="4"/>
    <x v="1"/>
    <x v="182"/>
    <n v="140"/>
  </r>
  <r>
    <n v="66"/>
    <x v="65"/>
    <x v="4"/>
    <x v="2"/>
    <x v="183"/>
    <n v="99"/>
  </r>
  <r>
    <n v="67"/>
    <x v="66"/>
    <x v="4"/>
    <x v="0"/>
    <x v="184"/>
    <n v="25"/>
  </r>
  <r>
    <n v="67"/>
    <x v="66"/>
    <x v="4"/>
    <x v="1"/>
    <x v="185"/>
    <n v="127"/>
  </r>
  <r>
    <n v="67"/>
    <x v="66"/>
    <x v="4"/>
    <x v="2"/>
    <x v="186"/>
    <n v="112"/>
  </r>
  <r>
    <n v="68"/>
    <x v="67"/>
    <x v="4"/>
    <x v="0"/>
    <x v="187"/>
    <n v="26"/>
  </r>
  <r>
    <n v="68"/>
    <x v="67"/>
    <x v="4"/>
    <x v="1"/>
    <x v="188"/>
    <n v="103"/>
  </r>
  <r>
    <n v="68"/>
    <x v="67"/>
    <x v="4"/>
    <x v="2"/>
    <x v="189"/>
    <n v="118"/>
  </r>
  <r>
    <n v="69"/>
    <x v="68"/>
    <x v="5"/>
    <x v="0"/>
    <x v="190"/>
    <n v="26"/>
  </r>
  <r>
    <n v="69"/>
    <x v="68"/>
    <x v="5"/>
    <x v="1"/>
    <x v="191"/>
    <n v="104"/>
  </r>
  <r>
    <n v="69"/>
    <x v="68"/>
    <x v="5"/>
    <x v="2"/>
    <x v="192"/>
    <n v="143"/>
  </r>
  <r>
    <n v="70"/>
    <x v="69"/>
    <x v="4"/>
    <x v="0"/>
    <x v="193"/>
    <n v="22"/>
  </r>
  <r>
    <n v="70"/>
    <x v="69"/>
    <x v="4"/>
    <x v="1"/>
    <x v="194"/>
    <n v="131"/>
  </r>
  <r>
    <n v="70"/>
    <x v="69"/>
    <x v="4"/>
    <x v="2"/>
    <x v="195"/>
    <n v="108"/>
  </r>
  <r>
    <n v="71"/>
    <x v="70"/>
    <x v="6"/>
    <x v="0"/>
    <x v="196"/>
    <n v="25"/>
  </r>
  <r>
    <n v="71"/>
    <x v="70"/>
    <x v="6"/>
    <x v="1"/>
    <x v="197"/>
    <n v="101"/>
  </r>
  <r>
    <n v="71"/>
    <x v="70"/>
    <x v="6"/>
    <x v="2"/>
    <x v="198"/>
    <n v="120"/>
  </r>
  <r>
    <n v="72"/>
    <x v="71"/>
    <x v="6"/>
    <x v="0"/>
    <x v="199"/>
    <n v="27"/>
  </r>
  <r>
    <n v="72"/>
    <x v="71"/>
    <x v="6"/>
    <x v="1"/>
    <x v="200"/>
    <n v="133"/>
  </r>
  <r>
    <n v="72"/>
    <x v="71"/>
    <x v="6"/>
    <x v="2"/>
    <x v="201"/>
    <n v="101"/>
  </r>
  <r>
    <n v="73"/>
    <x v="72"/>
    <x v="6"/>
    <x v="0"/>
    <x v="202"/>
    <n v="24"/>
  </r>
  <r>
    <n v="73"/>
    <x v="72"/>
    <x v="6"/>
    <x v="1"/>
    <x v="16"/>
    <n v="96"/>
  </r>
  <r>
    <n v="73"/>
    <x v="72"/>
    <x v="6"/>
    <x v="2"/>
    <x v="203"/>
    <n v="118"/>
  </r>
  <r>
    <n v="74"/>
    <x v="73"/>
    <x v="6"/>
    <x v="0"/>
    <x v="204"/>
    <n v="23"/>
  </r>
  <r>
    <n v="74"/>
    <x v="73"/>
    <x v="6"/>
    <x v="1"/>
    <x v="205"/>
    <n v="122"/>
  </r>
  <r>
    <n v="74"/>
    <x v="73"/>
    <x v="6"/>
    <x v="2"/>
    <x v="148"/>
    <n v="116"/>
  </r>
  <r>
    <n v="75"/>
    <x v="74"/>
    <x v="6"/>
    <x v="0"/>
    <x v="206"/>
    <n v="23"/>
  </r>
  <r>
    <n v="75"/>
    <x v="74"/>
    <x v="6"/>
    <x v="1"/>
    <x v="207"/>
    <n v="115"/>
  </r>
  <r>
    <n v="75"/>
    <x v="74"/>
    <x v="6"/>
    <x v="2"/>
    <x v="208"/>
    <n v="111"/>
  </r>
  <r>
    <n v="76"/>
    <x v="75"/>
    <x v="2"/>
    <x v="0"/>
    <x v="209"/>
    <n v="18"/>
  </r>
  <r>
    <n v="76"/>
    <x v="75"/>
    <x v="2"/>
    <x v="1"/>
    <x v="210"/>
    <n v="99"/>
  </r>
  <r>
    <n v="76"/>
    <x v="75"/>
    <x v="2"/>
    <x v="2"/>
    <x v="211"/>
    <n v="128"/>
  </r>
  <r>
    <n v="77"/>
    <x v="76"/>
    <x v="0"/>
    <x v="0"/>
    <x v="19"/>
    <n v="35"/>
  </r>
  <r>
    <n v="77"/>
    <x v="76"/>
    <x v="0"/>
    <x v="1"/>
    <x v="164"/>
    <n v="144"/>
  </r>
  <r>
    <n v="77"/>
    <x v="76"/>
    <x v="0"/>
    <x v="2"/>
    <x v="212"/>
    <n v="1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n v="1"/>
    <s v="Rogers Park"/>
    <x v="0"/>
    <n v="55628"/>
    <n v="4.7699999999999996"/>
    <n v="11672.81"/>
  </r>
  <r>
    <n v="2"/>
    <s v="West Ridge"/>
    <x v="0"/>
    <n v="77122"/>
    <n v="9.14"/>
    <n v="8435.36"/>
  </r>
  <r>
    <n v="3"/>
    <s v="Uptown"/>
    <x v="0"/>
    <n v="57182"/>
    <n v="6.01"/>
    <n v="9516.3700000000008"/>
  </r>
  <r>
    <n v="4"/>
    <s v="Lincoln Square"/>
    <x v="0"/>
    <n v="40494"/>
    <n v="6.63"/>
    <n v="6107.32"/>
  </r>
  <r>
    <n v="5"/>
    <s v="North Center"/>
    <x v="0"/>
    <n v="35114"/>
    <n v="5.31"/>
    <n v="6613.42"/>
  </r>
  <r>
    <n v="6"/>
    <s v="Lake View"/>
    <x v="0"/>
    <n v="103050"/>
    <n v="8.08"/>
    <n v="12752.44"/>
  </r>
  <r>
    <n v="7"/>
    <s v="Lincoln Park"/>
    <x v="0"/>
    <n v="70492"/>
    <n v="8.18"/>
    <n v="8612.9599999999991"/>
  </r>
  <r>
    <n v="8"/>
    <s v="Near North Side"/>
    <x v="1"/>
    <n v="105481"/>
    <n v="7.1"/>
    <n v="14863.58"/>
  </r>
  <r>
    <n v="9"/>
    <s v="Edison Park"/>
    <x v="2"/>
    <n v="11525"/>
    <n v="2.93"/>
    <n v="3937.88"/>
  </r>
  <r>
    <n v="10"/>
    <s v="Norwood Park"/>
    <x v="2"/>
    <n v="38303"/>
    <n v="11.32"/>
    <n v="3384.16"/>
  </r>
  <r>
    <n v="11"/>
    <s v="Jefferson Park"/>
    <x v="2"/>
    <n v="26216"/>
    <n v="6.03"/>
    <n v="4344.2"/>
  </r>
  <r>
    <n v="12"/>
    <s v="Forest Glen"/>
    <x v="2"/>
    <n v="19596"/>
    <n v="8.2899999999999991"/>
    <n v="2364.38"/>
  </r>
  <r>
    <n v="13"/>
    <s v="North Park"/>
    <x v="2"/>
    <n v="17559"/>
    <n v="6.53"/>
    <n v="2690.29"/>
  </r>
  <r>
    <n v="14"/>
    <s v="Albany Park"/>
    <x v="2"/>
    <n v="48396"/>
    <n v="4.97"/>
    <n v="9732.1299999999992"/>
  </r>
  <r>
    <n v="15"/>
    <s v="Portage Park"/>
    <x v="2"/>
    <n v="63020"/>
    <n v="10.23"/>
    <n v="6160.01"/>
  </r>
  <r>
    <n v="16"/>
    <s v="Irving Park"/>
    <x v="2"/>
    <n v="51940"/>
    <n v="8.31"/>
    <n v="6247.36"/>
  </r>
  <r>
    <n v="17"/>
    <s v="Dunning"/>
    <x v="2"/>
    <n v="43147"/>
    <n v="9.6300000000000008"/>
    <n v="4478.24"/>
  </r>
  <r>
    <n v="18"/>
    <s v="Montclare"/>
    <x v="2"/>
    <n v="14401"/>
    <n v="2.56"/>
    <n v="5616.39"/>
  </r>
  <r>
    <n v="19"/>
    <s v="Belmont Cragin"/>
    <x v="2"/>
    <n v="78116"/>
    <n v="10.130000000000001"/>
    <n v="7713.71"/>
  </r>
  <r>
    <n v="20"/>
    <s v="Hermosa"/>
    <x v="2"/>
    <n v="24062"/>
    <n v="3.03"/>
    <n v="7940.46"/>
  </r>
  <r>
    <n v="21"/>
    <s v="Avondale"/>
    <x v="2"/>
    <n v="36257"/>
    <n v="5.13"/>
    <n v="7070.12"/>
  </r>
  <r>
    <n v="22"/>
    <s v="Logan Square"/>
    <x v="2"/>
    <n v="71665"/>
    <n v="9.3000000000000007"/>
    <n v="7707.48"/>
  </r>
  <r>
    <n v="23"/>
    <s v="Humboldt Park"/>
    <x v="3"/>
    <n v="54165"/>
    <n v="9.32"/>
    <n v="5809.2"/>
  </r>
  <r>
    <n v="24"/>
    <s v="West Town"/>
    <x v="3"/>
    <n v="87781"/>
    <n v="11.86"/>
    <n v="7400.05"/>
  </r>
  <r>
    <n v="25"/>
    <s v="Austin"/>
    <x v="3"/>
    <n v="96557"/>
    <n v="18.52"/>
    <n v="5214.08"/>
  </r>
  <r>
    <n v="26"/>
    <s v="West Garfield Park"/>
    <x v="3"/>
    <n v="17433"/>
    <n v="3.32"/>
    <n v="5258.5"/>
  </r>
  <r>
    <n v="27"/>
    <s v="East Garfield Park"/>
    <x v="3"/>
    <n v="19992"/>
    <n v="5"/>
    <n v="3999.44"/>
  </r>
  <r>
    <n v="28"/>
    <s v="Near West Side"/>
    <x v="3"/>
    <n v="67881"/>
    <n v="14.74"/>
    <n v="4606.13"/>
  </r>
  <r>
    <n v="29"/>
    <s v="North Lawndale"/>
    <x v="3"/>
    <n v="34794"/>
    <n v="8.31"/>
    <n v="4185.04"/>
  </r>
  <r>
    <n v="30"/>
    <s v="South Lawndale"/>
    <x v="3"/>
    <n v="71399"/>
    <n v="11.89"/>
    <n v="6005.92"/>
  </r>
  <r>
    <n v="31"/>
    <s v="Lower West Side"/>
    <x v="3"/>
    <n v="33751"/>
    <n v="7.59"/>
    <n v="4447.53"/>
  </r>
  <r>
    <n v="32"/>
    <s v="Loop"/>
    <x v="1"/>
    <n v="42298"/>
    <n v="4.2699999999999996"/>
    <n v="9897.73"/>
  </r>
  <r>
    <n v="33"/>
    <s v="Near South Side"/>
    <x v="1"/>
    <n v="28795"/>
    <n v="4.6100000000000003"/>
    <n v="6245.93"/>
  </r>
  <r>
    <n v="34"/>
    <s v="Armour Square"/>
    <x v="4"/>
    <n v="13890"/>
    <n v="2.59"/>
    <n v="5362.93"/>
  </r>
  <r>
    <n v="35"/>
    <s v="Douglas"/>
    <x v="5"/>
    <n v="20291"/>
    <n v="4.2699999999999996"/>
    <n v="4748.09"/>
  </r>
  <r>
    <n v="36"/>
    <s v="Oakland"/>
    <x v="5"/>
    <n v="6799"/>
    <n v="1.5"/>
    <n v="4526.0200000000004"/>
  </r>
  <r>
    <n v="37"/>
    <s v="Fuller Park"/>
    <x v="4"/>
    <n v="2567"/>
    <n v="1.84"/>
    <n v="1395.94"/>
  </r>
  <r>
    <n v="38"/>
    <s v="Grand Boulevard"/>
    <x v="5"/>
    <n v="24589"/>
    <n v="4.51"/>
    <n v="5456.21"/>
  </r>
  <r>
    <n v="39"/>
    <s v="Kenwood"/>
    <x v="5"/>
    <n v="19116"/>
    <n v="2.69"/>
    <n v="7096.82"/>
  </r>
  <r>
    <n v="40"/>
    <s v="Washington Park"/>
    <x v="5"/>
    <n v="12707"/>
    <n v="3.94"/>
    <n v="3227.75"/>
  </r>
  <r>
    <n v="41"/>
    <s v="Hyde Park"/>
    <x v="5"/>
    <n v="29456"/>
    <n v="4.17"/>
    <n v="7063.95"/>
  </r>
  <r>
    <n v="42"/>
    <s v="Woodlawn"/>
    <x v="5"/>
    <n v="24425"/>
    <n v="5.36"/>
    <n v="4555.79"/>
  </r>
  <r>
    <n v="43"/>
    <s v="South Shore"/>
    <x v="5"/>
    <n v="53971"/>
    <n v="7.59"/>
    <n v="7112.01"/>
  </r>
  <r>
    <n v="44"/>
    <s v="Chatham"/>
    <x v="5"/>
    <n v="31710"/>
    <n v="7.64"/>
    <n v="4150.25"/>
  </r>
  <r>
    <n v="45"/>
    <s v="Avalon Park"/>
    <x v="5"/>
    <n v="9458"/>
    <n v="3.24"/>
    <n v="2921.39"/>
  </r>
  <r>
    <n v="46"/>
    <s v="South Chicago"/>
    <x v="5"/>
    <n v="27300"/>
    <n v="8.65"/>
    <n v="3155.85"/>
  </r>
  <r>
    <n v="47"/>
    <s v="Burnside"/>
    <x v="5"/>
    <n v="2527"/>
    <n v="1.58"/>
    <n v="1599.47"/>
  </r>
  <r>
    <n v="48"/>
    <s v="Calumet Heights"/>
    <x v="5"/>
    <n v="13088"/>
    <n v="4.53"/>
    <n v="2887.59"/>
  </r>
  <r>
    <n v="49"/>
    <s v="Roseland"/>
    <x v="6"/>
    <n v="38816"/>
    <n v="12.48"/>
    <n v="3109.31"/>
  </r>
  <r>
    <n v="50"/>
    <s v="Pullman"/>
    <x v="6"/>
    <n v="6820"/>
    <n v="5.49"/>
    <n v="1242.08"/>
  </r>
  <r>
    <n v="51"/>
    <s v="South Deering"/>
    <x v="6"/>
    <n v="14105"/>
    <n v="28.23"/>
    <n v="499.63"/>
  </r>
  <r>
    <n v="52"/>
    <s v="East Side"/>
    <x v="6"/>
    <n v="21724"/>
    <n v="7.72"/>
    <n v="2814.64"/>
  </r>
  <r>
    <n v="53"/>
    <s v="West Pullman"/>
    <x v="6"/>
    <n v="26104"/>
    <n v="9.2200000000000006"/>
    <n v="2831.11"/>
  </r>
  <r>
    <n v="54"/>
    <s v="Riverdale"/>
    <x v="6"/>
    <n v="7262"/>
    <n v="9.14"/>
    <n v="794.29"/>
  </r>
  <r>
    <n v="55"/>
    <s v="Hegewisch"/>
    <x v="6"/>
    <n v="10027"/>
    <n v="13.57"/>
    <n v="738.82"/>
  </r>
  <r>
    <n v="56"/>
    <s v="Garfield Ridge"/>
    <x v="4"/>
    <n v="35439"/>
    <n v="10.96"/>
    <n v="3234.75"/>
  </r>
  <r>
    <n v="57"/>
    <s v="Archer Heights"/>
    <x v="4"/>
    <n v="14196"/>
    <n v="5.21"/>
    <n v="2726.9"/>
  </r>
  <r>
    <n v="58"/>
    <s v="Brighton Park"/>
    <x v="4"/>
    <n v="45053"/>
    <n v="7.04"/>
    <n v="6395.21"/>
  </r>
  <r>
    <n v="59"/>
    <s v="McKinley Park"/>
    <x v="4"/>
    <n v="15923"/>
    <n v="3.65"/>
    <n v="4360.1899999999996"/>
  </r>
  <r>
    <n v="60"/>
    <s v="Bridgeport"/>
    <x v="4"/>
    <n v="33702"/>
    <n v="5.41"/>
    <n v="6226"/>
  </r>
  <r>
    <n v="61"/>
    <s v="New City"/>
    <x v="4"/>
    <n v="43628"/>
    <n v="12.51"/>
    <n v="3487.53"/>
  </r>
  <r>
    <n v="62"/>
    <s v="West Elsdon"/>
    <x v="4"/>
    <n v="18394"/>
    <n v="3.03"/>
    <n v="6070.02"/>
  </r>
  <r>
    <n v="63"/>
    <s v="Gage Park"/>
    <x v="4"/>
    <n v="39540"/>
    <n v="5.7"/>
    <n v="6939.27"/>
  </r>
  <r>
    <n v="64"/>
    <s v="Clearing"/>
    <x v="4"/>
    <n v="24473"/>
    <n v="6.6"/>
    <n v="3705.5"/>
  </r>
  <r>
    <n v="65"/>
    <s v="West Lawn"/>
    <x v="4"/>
    <n v="33662"/>
    <n v="7.64"/>
    <n v="4405.7299999999996"/>
  </r>
  <r>
    <n v="66"/>
    <s v="Chicago Lawn"/>
    <x v="4"/>
    <n v="55931"/>
    <n v="9.14"/>
    <n v="6117.55"/>
  </r>
  <r>
    <n v="67"/>
    <s v="West Englewood"/>
    <x v="4"/>
    <n v="29647"/>
    <n v="8.16"/>
    <n v="3633.88"/>
  </r>
  <r>
    <n v="68"/>
    <s v="Englewood"/>
    <x v="4"/>
    <n v="24369"/>
    <n v="7.95"/>
    <n v="3064.78"/>
  </r>
  <r>
    <n v="69"/>
    <s v="Greater Grand Crossing"/>
    <x v="5"/>
    <n v="31471"/>
    <n v="9.19"/>
    <n v="3422.8"/>
  </r>
  <r>
    <n v="70"/>
    <s v="Ashburn"/>
    <x v="4"/>
    <n v="41098"/>
    <n v="12.59"/>
    <n v="3265.01"/>
  </r>
  <r>
    <n v="71"/>
    <s v="Auburn Gresham"/>
    <x v="6"/>
    <n v="44878"/>
    <n v="9.76"/>
    <n v="4596.13"/>
  </r>
  <r>
    <n v="72"/>
    <s v="Beverly"/>
    <x v="6"/>
    <n v="20027"/>
    <n v="8.24"/>
    <n v="2431.58"/>
  </r>
  <r>
    <n v="73"/>
    <s v="Washington Heights"/>
    <x v="6"/>
    <n v="25065"/>
    <n v="7.41"/>
    <n v="3383.78"/>
  </r>
  <r>
    <n v="74"/>
    <s v="Mount Greenwood"/>
    <x v="6"/>
    <n v="18628"/>
    <n v="7.02"/>
    <n v="2653.97"/>
  </r>
  <r>
    <n v="75"/>
    <s v="Morgan Park"/>
    <x v="6"/>
    <n v="21186"/>
    <n v="8.5500000000000007"/>
    <n v="2478.7600000000002"/>
  </r>
  <r>
    <n v="76"/>
    <s v="O'Hare"/>
    <x v="2"/>
    <n v="13418"/>
    <n v="34.549999999999997"/>
    <n v="388.36"/>
  </r>
  <r>
    <n v="77"/>
    <s v="Edgewater"/>
    <x v="0"/>
    <n v="56296"/>
    <n v="4.51"/>
    <n v="12491.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101402-1973-824F-803D-D6160F5CBA79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2:X82" firstHeaderRow="1" firstDataRow="3" firstDataCol="1"/>
  <pivotFields count="6">
    <pivotField showAll="0"/>
    <pivotField axis="axisRow" showAll="0" sortType="descending">
      <items count="78">
        <item x="13"/>
        <item x="56"/>
        <item x="33"/>
        <item x="69"/>
        <item x="70"/>
        <item x="24"/>
        <item x="44"/>
        <item x="20"/>
        <item x="18"/>
        <item x="71"/>
        <item x="59"/>
        <item x="57"/>
        <item x="46"/>
        <item x="47"/>
        <item x="43"/>
        <item x="65"/>
        <item x="63"/>
        <item x="34"/>
        <item x="16"/>
        <item x="26"/>
        <item x="51"/>
        <item x="76"/>
        <item x="8"/>
        <item x="67"/>
        <item x="11"/>
        <item x="36"/>
        <item x="62"/>
        <item x="55"/>
        <item x="37"/>
        <item x="68"/>
        <item x="54"/>
        <item x="19"/>
        <item x="22"/>
        <item x="40"/>
        <item x="15"/>
        <item x="10"/>
        <item x="38"/>
        <item x="5"/>
        <item x="6"/>
        <item x="3"/>
        <item x="21"/>
        <item x="31"/>
        <item x="30"/>
        <item x="58"/>
        <item x="17"/>
        <item x="74"/>
        <item x="73"/>
        <item x="7"/>
        <item x="32"/>
        <item x="27"/>
        <item x="60"/>
        <item x="4"/>
        <item x="28"/>
        <item x="12"/>
        <item x="9"/>
        <item x="75"/>
        <item x="35"/>
        <item x="14"/>
        <item x="49"/>
        <item x="53"/>
        <item x="0"/>
        <item x="48"/>
        <item x="45"/>
        <item x="50"/>
        <item x="29"/>
        <item x="42"/>
        <item x="2"/>
        <item x="72"/>
        <item x="39"/>
        <item x="61"/>
        <item x="66"/>
        <item x="25"/>
        <item x="64"/>
        <item x="52"/>
        <item x="1"/>
        <item x="23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dataField="1" showAll="0"/>
  </pivotFields>
  <rowFields count="1">
    <field x="1"/>
  </rowFields>
  <rowItems count="78">
    <i>
      <x v="5"/>
    </i>
    <i>
      <x v="8"/>
    </i>
    <i>
      <x v="57"/>
    </i>
    <i>
      <x v="61"/>
    </i>
    <i>
      <x v="37"/>
    </i>
    <i>
      <x v="4"/>
    </i>
    <i>
      <x v="18"/>
    </i>
    <i>
      <x v="3"/>
    </i>
    <i>
      <x v="32"/>
    </i>
    <i>
      <x v="15"/>
    </i>
    <i>
      <x v="75"/>
    </i>
    <i>
      <x v="54"/>
    </i>
    <i>
      <x v="40"/>
    </i>
    <i>
      <x v="73"/>
    </i>
    <i>
      <x v="70"/>
    </i>
    <i>
      <x v="74"/>
    </i>
    <i>
      <x v="34"/>
    </i>
    <i>
      <x v="27"/>
    </i>
    <i>
      <x v="67"/>
    </i>
    <i>
      <x v="64"/>
    </i>
    <i>
      <x v="50"/>
    </i>
    <i>
      <x v="45"/>
    </i>
    <i>
      <x v="29"/>
    </i>
    <i>
      <x v="52"/>
    </i>
    <i>
      <x v="11"/>
    </i>
    <i>
      <x v="9"/>
    </i>
    <i>
      <x v="14"/>
    </i>
    <i>
      <x v="62"/>
    </i>
    <i>
      <x v="65"/>
    </i>
    <i>
      <x v="51"/>
    </i>
    <i>
      <x/>
    </i>
    <i>
      <x v="24"/>
    </i>
    <i>
      <x v="46"/>
    </i>
    <i>
      <x v="35"/>
    </i>
    <i>
      <x v="23"/>
    </i>
    <i>
      <x v="39"/>
    </i>
    <i>
      <x v="10"/>
    </i>
    <i>
      <x v="38"/>
    </i>
    <i>
      <x v="26"/>
    </i>
    <i>
      <x v="13"/>
    </i>
    <i>
      <x v="7"/>
    </i>
    <i>
      <x v="72"/>
    </i>
    <i>
      <x v="21"/>
    </i>
    <i>
      <x v="20"/>
    </i>
    <i>
      <x v="16"/>
    </i>
    <i>
      <x v="71"/>
    </i>
    <i>
      <x v="49"/>
    </i>
    <i>
      <x v="19"/>
    </i>
    <i>
      <x v="31"/>
    </i>
    <i>
      <x v="42"/>
    </i>
    <i>
      <x v="63"/>
    </i>
    <i>
      <x v="60"/>
    </i>
    <i>
      <x v="28"/>
    </i>
    <i>
      <x v="6"/>
    </i>
    <i>
      <x v="76"/>
    </i>
    <i>
      <x v="43"/>
    </i>
    <i>
      <x v="22"/>
    </i>
    <i>
      <x v="53"/>
    </i>
    <i>
      <x v="44"/>
    </i>
    <i>
      <x v="66"/>
    </i>
    <i>
      <x v="69"/>
    </i>
    <i>
      <x v="30"/>
    </i>
    <i>
      <x v="1"/>
    </i>
    <i>
      <x v="47"/>
    </i>
    <i>
      <x v="58"/>
    </i>
    <i>
      <x v="33"/>
    </i>
    <i>
      <x v="2"/>
    </i>
    <i>
      <x v="68"/>
    </i>
    <i>
      <x v="17"/>
    </i>
    <i>
      <x v="36"/>
    </i>
    <i>
      <x v="25"/>
    </i>
    <i>
      <x v="48"/>
    </i>
    <i>
      <x v="12"/>
    </i>
    <i>
      <x v="55"/>
    </i>
    <i>
      <x v="56"/>
    </i>
    <i>
      <x v="41"/>
    </i>
    <i>
      <x v="59"/>
    </i>
    <i t="grand">
      <x/>
    </i>
  </rowItems>
  <colFields count="2">
    <field x="3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n_tickets" fld="4" baseField="0" baseItem="0"/>
    <dataField name="Avg of avg_days_to_close" fld="5" subtotal="average" baseField="0" baseItem="0"/>
  </dataFields>
  <conditionalFormats count="7">
    <conditionalFormat priority="1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1" count="7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</reference>
            <reference field="3" count="1" selected="0">
              <x v="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1" count="7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</reference>
            <reference field="3" count="1" selected="0">
              <x v="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1" count="7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</reference>
            <reference field="3" count="1" selected="0">
              <x v="0"/>
            </reference>
          </references>
        </pivotArea>
      </pivotAreas>
    </conditionalFormat>
    <conditionalFormat priority="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7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7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</reference>
            <reference field="3" count="1" selected="0">
              <x v="2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7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</reference>
            <reference field="3" count="1" selected="0">
              <x v="1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7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</reference>
            <reference field="3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90575-9AE5-7E4A-A18D-5B9AF806662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L82" firstHeaderRow="1" firstDataRow="2" firstDataCol="1"/>
  <pivotFields count="6">
    <pivotField showAll="0"/>
    <pivotField axis="axisRow" showAll="0" sortType="descending">
      <items count="78">
        <item x="13"/>
        <item x="56"/>
        <item x="33"/>
        <item x="69"/>
        <item x="70"/>
        <item x="24"/>
        <item x="44"/>
        <item x="20"/>
        <item x="18"/>
        <item x="71"/>
        <item x="59"/>
        <item x="57"/>
        <item x="46"/>
        <item x="47"/>
        <item x="43"/>
        <item x="65"/>
        <item x="63"/>
        <item x="34"/>
        <item x="16"/>
        <item x="26"/>
        <item x="51"/>
        <item x="76"/>
        <item x="8"/>
        <item x="67"/>
        <item x="11"/>
        <item x="36"/>
        <item x="62"/>
        <item x="55"/>
        <item x="37"/>
        <item x="68"/>
        <item x="54"/>
        <item x="19"/>
        <item x="22"/>
        <item x="40"/>
        <item x="15"/>
        <item x="10"/>
        <item x="38"/>
        <item x="5"/>
        <item x="6"/>
        <item x="3"/>
        <item x="21"/>
        <item x="31"/>
        <item x="30"/>
        <item x="58"/>
        <item x="17"/>
        <item x="74"/>
        <item x="73"/>
        <item x="7"/>
        <item x="32"/>
        <item x="27"/>
        <item x="60"/>
        <item x="4"/>
        <item x="28"/>
        <item x="12"/>
        <item x="9"/>
        <item x="75"/>
        <item x="35"/>
        <item x="14"/>
        <item x="49"/>
        <item x="53"/>
        <item x="0"/>
        <item x="48"/>
        <item x="45"/>
        <item x="50"/>
        <item x="29"/>
        <item x="42"/>
        <item x="2"/>
        <item x="72"/>
        <item x="39"/>
        <item x="61"/>
        <item x="66"/>
        <item x="25"/>
        <item x="64"/>
        <item x="52"/>
        <item x="1"/>
        <item x="23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1"/>
  </rowFields>
  <rowItems count="78">
    <i>
      <x v="5"/>
    </i>
    <i>
      <x v="8"/>
    </i>
    <i>
      <x v="57"/>
    </i>
    <i>
      <x v="61"/>
    </i>
    <i>
      <x v="37"/>
    </i>
    <i>
      <x v="4"/>
    </i>
    <i>
      <x v="18"/>
    </i>
    <i>
      <x v="3"/>
    </i>
    <i>
      <x v="32"/>
    </i>
    <i>
      <x v="15"/>
    </i>
    <i>
      <x v="75"/>
    </i>
    <i>
      <x v="54"/>
    </i>
    <i>
      <x v="40"/>
    </i>
    <i>
      <x v="73"/>
    </i>
    <i>
      <x v="70"/>
    </i>
    <i>
      <x v="74"/>
    </i>
    <i>
      <x v="34"/>
    </i>
    <i>
      <x v="27"/>
    </i>
    <i>
      <x v="67"/>
    </i>
    <i>
      <x v="64"/>
    </i>
    <i>
      <x v="50"/>
    </i>
    <i>
      <x v="45"/>
    </i>
    <i>
      <x v="29"/>
    </i>
    <i>
      <x v="52"/>
    </i>
    <i>
      <x v="11"/>
    </i>
    <i>
      <x v="9"/>
    </i>
    <i>
      <x v="14"/>
    </i>
    <i>
      <x v="62"/>
    </i>
    <i>
      <x v="65"/>
    </i>
    <i>
      <x v="51"/>
    </i>
    <i>
      <x/>
    </i>
    <i>
      <x v="24"/>
    </i>
    <i>
      <x v="46"/>
    </i>
    <i>
      <x v="35"/>
    </i>
    <i>
      <x v="23"/>
    </i>
    <i>
      <x v="39"/>
    </i>
    <i>
      <x v="10"/>
    </i>
    <i>
      <x v="38"/>
    </i>
    <i>
      <x v="26"/>
    </i>
    <i>
      <x v="13"/>
    </i>
    <i>
      <x v="7"/>
    </i>
    <i>
      <x v="72"/>
    </i>
    <i>
      <x v="21"/>
    </i>
    <i>
      <x v="20"/>
    </i>
    <i>
      <x v="16"/>
    </i>
    <i>
      <x v="71"/>
    </i>
    <i>
      <x v="49"/>
    </i>
    <i>
      <x v="19"/>
    </i>
    <i>
      <x v="31"/>
    </i>
    <i>
      <x v="42"/>
    </i>
    <i>
      <x v="63"/>
    </i>
    <i>
      <x v="60"/>
    </i>
    <i>
      <x v="28"/>
    </i>
    <i>
      <x v="6"/>
    </i>
    <i>
      <x v="76"/>
    </i>
    <i>
      <x v="43"/>
    </i>
    <i>
      <x v="22"/>
    </i>
    <i>
      <x v="53"/>
    </i>
    <i>
      <x v="44"/>
    </i>
    <i>
      <x v="66"/>
    </i>
    <i>
      <x v="69"/>
    </i>
    <i>
      <x v="30"/>
    </i>
    <i>
      <x v="1"/>
    </i>
    <i>
      <x v="47"/>
    </i>
    <i>
      <x v="58"/>
    </i>
    <i>
      <x v="33"/>
    </i>
    <i>
      <x v="2"/>
    </i>
    <i>
      <x v="68"/>
    </i>
    <i>
      <x v="17"/>
    </i>
    <i>
      <x v="36"/>
    </i>
    <i>
      <x v="25"/>
    </i>
    <i>
      <x v="48"/>
    </i>
    <i>
      <x v="12"/>
    </i>
    <i>
      <x v="55"/>
    </i>
    <i>
      <x v="56"/>
    </i>
    <i>
      <x v="41"/>
    </i>
    <i>
      <x v="59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n_tickets" fld="4" baseField="0" baseItem="0"/>
  </dataFields>
  <conditionalFormats count="4">
    <conditionalFormat priority="1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7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7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</reference>
            <reference field="3" count="1" selected="0">
              <x v="2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7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</reference>
            <reference field="3" count="1" selected="0">
              <x v="1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7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</reference>
            <reference field="3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95A0B-DD23-AF41-8AE7-0BB28756BC2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D81" firstHeaderRow="0" firstDataRow="1" firstDataCol="1"/>
  <pivotFields count="6">
    <pivotField showAll="0"/>
    <pivotField axis="axisRow" showAll="0" sortType="descending">
      <items count="78">
        <item x="13"/>
        <item x="56"/>
        <item x="33"/>
        <item x="69"/>
        <item x="70"/>
        <item x="24"/>
        <item x="44"/>
        <item x="20"/>
        <item x="18"/>
        <item x="71"/>
        <item x="59"/>
        <item x="57"/>
        <item x="46"/>
        <item x="47"/>
        <item x="43"/>
        <item x="65"/>
        <item x="63"/>
        <item x="34"/>
        <item x="16"/>
        <item x="26"/>
        <item x="51"/>
        <item x="76"/>
        <item x="8"/>
        <item x="67"/>
        <item x="11"/>
        <item x="36"/>
        <item x="62"/>
        <item x="55"/>
        <item x="37"/>
        <item x="68"/>
        <item x="54"/>
        <item x="19"/>
        <item x="22"/>
        <item x="40"/>
        <item x="15"/>
        <item x="10"/>
        <item x="38"/>
        <item x="5"/>
        <item x="6"/>
        <item x="3"/>
        <item x="21"/>
        <item x="30"/>
        <item x="58"/>
        <item x="17"/>
        <item x="74"/>
        <item x="73"/>
        <item x="7"/>
        <item x="32"/>
        <item x="27"/>
        <item x="60"/>
        <item x="4"/>
        <item x="28"/>
        <item x="12"/>
        <item x="9"/>
        <item x="75"/>
        <item x="35"/>
        <item x="14"/>
        <item x="49"/>
        <item x="53"/>
        <item x="0"/>
        <item x="48"/>
        <item x="45"/>
        <item x="50"/>
        <item x="29"/>
        <item x="42"/>
        <item x="2"/>
        <item x="72"/>
        <item x="39"/>
        <item x="61"/>
        <item x="66"/>
        <item x="25"/>
        <item x="64"/>
        <item x="52"/>
        <item x="1"/>
        <item x="23"/>
        <item x="41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1">
    <field x="1"/>
  </rowFields>
  <rowItems count="78">
    <i>
      <x v="5"/>
    </i>
    <i>
      <x v="8"/>
    </i>
    <i>
      <x v="56"/>
    </i>
    <i>
      <x v="60"/>
    </i>
    <i>
      <x v="37"/>
    </i>
    <i>
      <x v="4"/>
    </i>
    <i>
      <x v="18"/>
    </i>
    <i>
      <x v="3"/>
    </i>
    <i>
      <x v="32"/>
    </i>
    <i>
      <x v="15"/>
    </i>
    <i>
      <x v="74"/>
    </i>
    <i>
      <x v="53"/>
    </i>
    <i>
      <x v="40"/>
    </i>
    <i>
      <x v="72"/>
    </i>
    <i>
      <x v="69"/>
    </i>
    <i>
      <x v="73"/>
    </i>
    <i>
      <x v="34"/>
    </i>
    <i>
      <x v="27"/>
    </i>
    <i>
      <x v="66"/>
    </i>
    <i>
      <x v="63"/>
    </i>
    <i>
      <x v="49"/>
    </i>
    <i>
      <x v="44"/>
    </i>
    <i>
      <x v="29"/>
    </i>
    <i>
      <x v="51"/>
    </i>
    <i>
      <x v="11"/>
    </i>
    <i>
      <x v="9"/>
    </i>
    <i>
      <x v="14"/>
    </i>
    <i>
      <x v="61"/>
    </i>
    <i>
      <x v="64"/>
    </i>
    <i>
      <x v="50"/>
    </i>
    <i>
      <x/>
    </i>
    <i>
      <x v="24"/>
    </i>
    <i>
      <x v="45"/>
    </i>
    <i>
      <x v="35"/>
    </i>
    <i>
      <x v="23"/>
    </i>
    <i>
      <x v="39"/>
    </i>
    <i>
      <x v="10"/>
    </i>
    <i>
      <x v="38"/>
    </i>
    <i>
      <x v="26"/>
    </i>
    <i>
      <x v="13"/>
    </i>
    <i>
      <x v="7"/>
    </i>
    <i>
      <x v="71"/>
    </i>
    <i>
      <x v="21"/>
    </i>
    <i>
      <x v="20"/>
    </i>
    <i>
      <x v="16"/>
    </i>
    <i>
      <x v="70"/>
    </i>
    <i>
      <x v="48"/>
    </i>
    <i>
      <x v="19"/>
    </i>
    <i>
      <x v="31"/>
    </i>
    <i>
      <x v="41"/>
    </i>
    <i>
      <x v="62"/>
    </i>
    <i>
      <x v="59"/>
    </i>
    <i>
      <x v="28"/>
    </i>
    <i>
      <x v="6"/>
    </i>
    <i>
      <x v="75"/>
    </i>
    <i>
      <x v="42"/>
    </i>
    <i>
      <x v="22"/>
    </i>
    <i>
      <x v="52"/>
    </i>
    <i>
      <x v="43"/>
    </i>
    <i>
      <x v="65"/>
    </i>
    <i>
      <x v="68"/>
    </i>
    <i>
      <x v="30"/>
    </i>
    <i>
      <x v="1"/>
    </i>
    <i>
      <x v="46"/>
    </i>
    <i>
      <x v="57"/>
    </i>
    <i>
      <x v="33"/>
    </i>
    <i>
      <x v="2"/>
    </i>
    <i>
      <x v="67"/>
    </i>
    <i>
      <x v="17"/>
    </i>
    <i>
      <x v="36"/>
    </i>
    <i>
      <x v="25"/>
    </i>
    <i>
      <x v="47"/>
    </i>
    <i>
      <x v="12"/>
    </i>
    <i>
      <x v="54"/>
    </i>
    <i>
      <x v="55"/>
    </i>
    <i>
      <x v="76"/>
    </i>
    <i>
      <x v="5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_tickets" fld="4" baseField="0" baseItem="0"/>
    <dataField name="Sum of n_tickets2" fld="4" showDataAs="percentOfCol" baseField="0" baseItem="0" numFmtId="10"/>
  </dataFields>
  <formats count="2">
    <format dxfId="7">
      <pivotArea collapsedLevelsAreSubtotals="1" fieldPosition="0">
        <references count="1">
          <reference field="1" count="20">
            <x v="3"/>
            <x v="4"/>
            <x v="5"/>
            <x v="8"/>
            <x v="15"/>
            <x v="18"/>
            <x v="27"/>
            <x v="32"/>
            <x v="34"/>
            <x v="37"/>
            <x v="40"/>
            <x v="53"/>
            <x v="56"/>
            <x v="60"/>
            <x v="63"/>
            <x v="66"/>
            <x v="69"/>
            <x v="72"/>
            <x v="73"/>
            <x v="74"/>
          </reference>
        </references>
      </pivotArea>
    </format>
    <format dxfId="6">
      <pivotArea dataOnly="0" labelOnly="1" fieldPosition="0">
        <references count="1">
          <reference field="1" count="20">
            <x v="3"/>
            <x v="4"/>
            <x v="5"/>
            <x v="8"/>
            <x v="15"/>
            <x v="18"/>
            <x v="27"/>
            <x v="32"/>
            <x v="34"/>
            <x v="37"/>
            <x v="40"/>
            <x v="53"/>
            <x v="56"/>
            <x v="60"/>
            <x v="63"/>
            <x v="66"/>
            <x v="69"/>
            <x v="72"/>
            <x v="73"/>
            <x v="7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E00A7-B21F-6A4F-89CF-84C6E57F980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3:C81" firstHeaderRow="1" firstDataRow="1" firstDataCol="1" rowPageCount="1" colPageCount="1"/>
  <pivotFields count="6">
    <pivotField showAll="0"/>
    <pivotField axis="axisRow" showAll="0" sortType="descending">
      <items count="78">
        <item x="13"/>
        <item x="56"/>
        <item x="33"/>
        <item x="69"/>
        <item x="70"/>
        <item x="24"/>
        <item x="44"/>
        <item x="20"/>
        <item x="18"/>
        <item x="71"/>
        <item x="59"/>
        <item x="57"/>
        <item x="46"/>
        <item x="47"/>
        <item x="43"/>
        <item x="65"/>
        <item x="63"/>
        <item x="34"/>
        <item x="16"/>
        <item x="26"/>
        <item x="51"/>
        <item x="76"/>
        <item x="8"/>
        <item x="67"/>
        <item x="11"/>
        <item x="36"/>
        <item x="62"/>
        <item x="55"/>
        <item x="37"/>
        <item x="68"/>
        <item x="54"/>
        <item x="19"/>
        <item x="22"/>
        <item x="40"/>
        <item x="15"/>
        <item x="10"/>
        <item x="38"/>
        <item x="5"/>
        <item x="6"/>
        <item x="3"/>
        <item x="21"/>
        <item x="31"/>
        <item x="30"/>
        <item x="58"/>
        <item x="17"/>
        <item x="74"/>
        <item x="73"/>
        <item x="7"/>
        <item x="32"/>
        <item x="27"/>
        <item x="60"/>
        <item x="4"/>
        <item x="28"/>
        <item x="12"/>
        <item x="9"/>
        <item x="75"/>
        <item x="35"/>
        <item x="14"/>
        <item x="49"/>
        <item x="53"/>
        <item x="0"/>
        <item x="48"/>
        <item x="45"/>
        <item x="50"/>
        <item x="29"/>
        <item x="42"/>
        <item x="2"/>
        <item x="72"/>
        <item x="39"/>
        <item x="61"/>
        <item x="66"/>
        <item x="25"/>
        <item x="64"/>
        <item x="52"/>
        <item x="1"/>
        <item x="23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dataField="1" showAll="0"/>
  </pivotFields>
  <rowFields count="1">
    <field x="1"/>
  </rowFields>
  <rowItems count="78">
    <i>
      <x v="21"/>
    </i>
    <i>
      <x v="47"/>
    </i>
    <i>
      <x v="38"/>
    </i>
    <i>
      <x v="17"/>
    </i>
    <i>
      <x v="75"/>
    </i>
    <i>
      <x v="66"/>
    </i>
    <i>
      <x v="49"/>
    </i>
    <i>
      <x v="7"/>
    </i>
    <i>
      <x v="53"/>
    </i>
    <i>
      <x v="60"/>
    </i>
    <i>
      <x v="25"/>
    </i>
    <i>
      <x v="37"/>
    </i>
    <i>
      <x v="39"/>
    </i>
    <i>
      <x v="33"/>
    </i>
    <i>
      <x v="76"/>
    </i>
    <i>
      <x v="68"/>
    </i>
    <i>
      <x v="28"/>
    </i>
    <i>
      <x v="51"/>
    </i>
    <i>
      <x v="31"/>
    </i>
    <i>
      <x v="40"/>
    </i>
    <i>
      <x v="36"/>
    </i>
    <i>
      <x v="43"/>
    </i>
    <i>
      <x v="56"/>
    </i>
    <i>
      <x v="62"/>
    </i>
    <i>
      <x v="50"/>
    </i>
    <i>
      <x v="42"/>
    </i>
    <i>
      <x/>
    </i>
    <i>
      <x v="52"/>
    </i>
    <i>
      <x v="30"/>
    </i>
    <i>
      <x v="9"/>
    </i>
    <i>
      <x v="34"/>
    </i>
    <i>
      <x v="32"/>
    </i>
    <i>
      <x v="26"/>
    </i>
    <i>
      <x v="19"/>
    </i>
    <i>
      <x v="64"/>
    </i>
    <i>
      <x v="57"/>
    </i>
    <i>
      <x v="23"/>
    </i>
    <i>
      <x v="24"/>
    </i>
    <i>
      <x v="5"/>
    </i>
    <i>
      <x v="74"/>
    </i>
    <i>
      <x v="65"/>
    </i>
    <i>
      <x v="15"/>
    </i>
    <i>
      <x v="20"/>
    </i>
    <i>
      <x v="29"/>
    </i>
    <i>
      <x v="35"/>
    </i>
    <i>
      <x v="41"/>
    </i>
    <i>
      <x v="6"/>
    </i>
    <i>
      <x v="71"/>
    </i>
    <i>
      <x v="11"/>
    </i>
    <i>
      <x v="70"/>
    </i>
    <i>
      <x v="4"/>
    </i>
    <i>
      <x v="8"/>
    </i>
    <i>
      <x v="2"/>
    </i>
    <i>
      <x v="12"/>
    </i>
    <i>
      <x v="61"/>
    </i>
    <i>
      <x v="10"/>
    </i>
    <i>
      <x v="67"/>
    </i>
    <i>
      <x v="54"/>
    </i>
    <i>
      <x v="72"/>
    </i>
    <i>
      <x v="1"/>
    </i>
    <i>
      <x v="14"/>
    </i>
    <i>
      <x v="46"/>
    </i>
    <i>
      <x v="58"/>
    </i>
    <i>
      <x v="63"/>
    </i>
    <i>
      <x v="69"/>
    </i>
    <i>
      <x v="59"/>
    </i>
    <i>
      <x v="13"/>
    </i>
    <i>
      <x v="45"/>
    </i>
    <i>
      <x v="44"/>
    </i>
    <i>
      <x v="3"/>
    </i>
    <i>
      <x v="22"/>
    </i>
    <i>
      <x v="27"/>
    </i>
    <i>
      <x v="48"/>
    </i>
    <i>
      <x v="18"/>
    </i>
    <i>
      <x v="73"/>
    </i>
    <i>
      <x v="55"/>
    </i>
    <i>
      <x v="16"/>
    </i>
    <i t="grand">
      <x/>
    </i>
  </rowItems>
  <colItems count="1">
    <i/>
  </colItems>
  <pageFields count="1">
    <pageField fld="3" hier="-1"/>
  </pageFields>
  <dataFields count="1">
    <dataField name="Average of avg_days_to_close" fld="5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AF79C2-F180-5A47-85C2-7C53F3270802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81" firstHeaderRow="1" firstDataRow="1" firstDataCol="1" rowPageCount="1" colPageCount="1"/>
  <pivotFields count="6">
    <pivotField showAll="0"/>
    <pivotField axis="axisRow" showAll="0" sortType="descending">
      <items count="78">
        <item x="13"/>
        <item x="56"/>
        <item x="33"/>
        <item x="69"/>
        <item x="70"/>
        <item x="24"/>
        <item x="44"/>
        <item x="20"/>
        <item x="18"/>
        <item x="71"/>
        <item x="59"/>
        <item x="57"/>
        <item x="46"/>
        <item x="47"/>
        <item x="43"/>
        <item x="65"/>
        <item x="63"/>
        <item x="34"/>
        <item x="16"/>
        <item x="26"/>
        <item x="51"/>
        <item x="76"/>
        <item x="8"/>
        <item x="67"/>
        <item x="11"/>
        <item x="36"/>
        <item x="62"/>
        <item x="55"/>
        <item x="37"/>
        <item x="68"/>
        <item x="54"/>
        <item x="19"/>
        <item x="22"/>
        <item x="40"/>
        <item x="15"/>
        <item x="10"/>
        <item x="38"/>
        <item x="5"/>
        <item x="6"/>
        <item x="3"/>
        <item x="21"/>
        <item x="31"/>
        <item x="30"/>
        <item x="58"/>
        <item x="17"/>
        <item x="74"/>
        <item x="73"/>
        <item x="7"/>
        <item x="32"/>
        <item x="27"/>
        <item x="60"/>
        <item x="4"/>
        <item x="28"/>
        <item x="12"/>
        <item x="9"/>
        <item x="75"/>
        <item x="35"/>
        <item x="14"/>
        <item x="49"/>
        <item x="53"/>
        <item x="0"/>
        <item x="48"/>
        <item x="45"/>
        <item x="50"/>
        <item x="29"/>
        <item x="42"/>
        <item x="2"/>
        <item x="72"/>
        <item x="39"/>
        <item x="61"/>
        <item x="66"/>
        <item x="25"/>
        <item x="64"/>
        <item x="52"/>
        <item x="1"/>
        <item x="23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4">
        <item h="1" x="0"/>
        <item h="1" x="1"/>
        <item x="2"/>
        <item t="default"/>
      </items>
    </pivotField>
    <pivotField showAll="0"/>
    <pivotField dataField="1" showAll="0"/>
  </pivotFields>
  <rowFields count="1">
    <field x="1"/>
  </rowFields>
  <rowItems count="78">
    <i>
      <x v="47"/>
    </i>
    <i>
      <x v="53"/>
    </i>
    <i>
      <x v="40"/>
    </i>
    <i>
      <x v="22"/>
    </i>
    <i>
      <x v="76"/>
    </i>
    <i>
      <x v="24"/>
    </i>
    <i>
      <x v="38"/>
    </i>
    <i>
      <x v="66"/>
    </i>
    <i>
      <x v="75"/>
    </i>
    <i>
      <x v="33"/>
    </i>
    <i>
      <x v="51"/>
    </i>
    <i>
      <x v="32"/>
    </i>
    <i>
      <x v="5"/>
    </i>
    <i>
      <x v="29"/>
    </i>
    <i>
      <x/>
    </i>
    <i>
      <x v="57"/>
    </i>
    <i>
      <x v="43"/>
    </i>
    <i>
      <x v="42"/>
    </i>
    <i>
      <x v="18"/>
    </i>
    <i>
      <x v="35"/>
    </i>
    <i>
      <x v="55"/>
    </i>
    <i>
      <x v="31"/>
    </i>
    <i>
      <x v="26"/>
    </i>
    <i>
      <x v="50"/>
    </i>
    <i>
      <x v="8"/>
    </i>
    <i>
      <x v="21"/>
    </i>
    <i>
      <x v="36"/>
    </i>
    <i>
      <x v="63"/>
    </i>
    <i>
      <x v="62"/>
    </i>
    <i>
      <x v="4"/>
    </i>
    <i>
      <x v="34"/>
    </i>
    <i>
      <x v="67"/>
    </i>
    <i>
      <x v="23"/>
    </i>
    <i>
      <x v="54"/>
    </i>
    <i>
      <x v="74"/>
    </i>
    <i>
      <x v="46"/>
    </i>
    <i>
      <x v="44"/>
    </i>
    <i>
      <x v="14"/>
    </i>
    <i>
      <x v="52"/>
    </i>
    <i>
      <x v="65"/>
    </i>
    <i>
      <x v="70"/>
    </i>
    <i>
      <x v="59"/>
    </i>
    <i>
      <x v="45"/>
    </i>
    <i>
      <x v="7"/>
    </i>
    <i>
      <x v="20"/>
    </i>
    <i>
      <x v="3"/>
    </i>
    <i>
      <x v="64"/>
    </i>
    <i>
      <x v="28"/>
    </i>
    <i>
      <x v="13"/>
    </i>
    <i>
      <x v="49"/>
    </i>
    <i>
      <x v="68"/>
    </i>
    <i>
      <x v="9"/>
    </i>
    <i>
      <x v="58"/>
    </i>
    <i>
      <x v="11"/>
    </i>
    <i>
      <x v="37"/>
    </i>
    <i>
      <x v="15"/>
    </i>
    <i>
      <x v="30"/>
    </i>
    <i>
      <x v="60"/>
    </i>
    <i>
      <x v="19"/>
    </i>
    <i>
      <x v="56"/>
    </i>
    <i>
      <x v="61"/>
    </i>
    <i>
      <x v="41"/>
    </i>
    <i>
      <x v="2"/>
    </i>
    <i>
      <x v="12"/>
    </i>
    <i>
      <x v="71"/>
    </i>
    <i>
      <x v="39"/>
    </i>
    <i>
      <x v="25"/>
    </i>
    <i>
      <x v="1"/>
    </i>
    <i>
      <x v="73"/>
    </i>
    <i>
      <x v="6"/>
    </i>
    <i>
      <x v="10"/>
    </i>
    <i>
      <x v="16"/>
    </i>
    <i>
      <x v="27"/>
    </i>
    <i>
      <x v="17"/>
    </i>
    <i>
      <x v="72"/>
    </i>
    <i>
      <x v="48"/>
    </i>
    <i>
      <x v="69"/>
    </i>
    <i t="grand">
      <x/>
    </i>
  </rowItems>
  <colItems count="1">
    <i/>
  </colItems>
  <pageFields count="1">
    <pageField fld="3" hier="-1"/>
  </pageFields>
  <dataFields count="1">
    <dataField name="Average of avg_days_to_clos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0956D4-4753-E64F-BE25-67302609EEB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81" firstHeaderRow="1" firstDataRow="1" firstDataCol="1" rowPageCount="1" colPageCount="1"/>
  <pivotFields count="6">
    <pivotField showAll="0"/>
    <pivotField axis="axisRow" showAll="0" sortType="descending">
      <items count="78">
        <item x="13"/>
        <item x="56"/>
        <item x="33"/>
        <item x="69"/>
        <item x="70"/>
        <item x="24"/>
        <item x="44"/>
        <item x="20"/>
        <item x="18"/>
        <item x="71"/>
        <item x="59"/>
        <item x="57"/>
        <item x="46"/>
        <item x="47"/>
        <item x="43"/>
        <item x="65"/>
        <item x="63"/>
        <item x="34"/>
        <item x="16"/>
        <item x="26"/>
        <item x="51"/>
        <item x="76"/>
        <item x="8"/>
        <item x="67"/>
        <item x="11"/>
        <item x="36"/>
        <item x="62"/>
        <item x="55"/>
        <item x="37"/>
        <item x="68"/>
        <item x="54"/>
        <item x="19"/>
        <item x="22"/>
        <item x="40"/>
        <item x="15"/>
        <item x="10"/>
        <item x="38"/>
        <item x="5"/>
        <item x="6"/>
        <item x="3"/>
        <item x="21"/>
        <item x="31"/>
        <item x="30"/>
        <item x="58"/>
        <item x="17"/>
        <item x="74"/>
        <item x="73"/>
        <item x="7"/>
        <item x="32"/>
        <item x="27"/>
        <item x="60"/>
        <item x="4"/>
        <item x="28"/>
        <item x="12"/>
        <item x="9"/>
        <item x="75"/>
        <item x="35"/>
        <item x="14"/>
        <item x="49"/>
        <item x="53"/>
        <item x="0"/>
        <item x="48"/>
        <item x="45"/>
        <item x="50"/>
        <item x="29"/>
        <item x="42"/>
        <item x="2"/>
        <item x="72"/>
        <item x="39"/>
        <item x="61"/>
        <item x="66"/>
        <item x="25"/>
        <item x="64"/>
        <item x="52"/>
        <item x="1"/>
        <item x="23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dataField="1" showAll="0"/>
  </pivotFields>
  <rowFields count="1">
    <field x="1"/>
  </rowFields>
  <rowItems count="78">
    <i>
      <x v="71"/>
    </i>
    <i>
      <x v="48"/>
    </i>
    <i>
      <x v="32"/>
    </i>
    <i>
      <x v="49"/>
    </i>
    <i>
      <x v="24"/>
    </i>
    <i>
      <x v="5"/>
    </i>
    <i>
      <x v="74"/>
    </i>
    <i>
      <x v="12"/>
    </i>
    <i>
      <x v="21"/>
    </i>
    <i>
      <x v="15"/>
    </i>
    <i>
      <x v="19"/>
    </i>
    <i>
      <x v="22"/>
    </i>
    <i>
      <x v="35"/>
    </i>
    <i>
      <x v="26"/>
    </i>
    <i>
      <x v="53"/>
    </i>
    <i>
      <x v="31"/>
    </i>
    <i>
      <x v="39"/>
    </i>
    <i>
      <x v="9"/>
    </i>
    <i>
      <x v="64"/>
    </i>
    <i>
      <x v="3"/>
    </i>
    <i>
      <x v="51"/>
    </i>
    <i>
      <x v="70"/>
    </i>
    <i>
      <x v="69"/>
    </i>
    <i>
      <x v="52"/>
    </i>
    <i>
      <x v="11"/>
    </i>
    <i>
      <x v="57"/>
    </i>
    <i>
      <x v="76"/>
    </i>
    <i>
      <x v="40"/>
    </i>
    <i>
      <x v="47"/>
    </i>
    <i>
      <x v="46"/>
    </i>
    <i>
      <x v="37"/>
    </i>
    <i>
      <x v="38"/>
    </i>
    <i>
      <x v="1"/>
    </i>
    <i>
      <x/>
    </i>
    <i>
      <x v="27"/>
    </i>
    <i>
      <x v="34"/>
    </i>
    <i>
      <x v="54"/>
    </i>
    <i>
      <x v="7"/>
    </i>
    <i>
      <x v="50"/>
    </i>
    <i>
      <x v="72"/>
    </i>
    <i>
      <x v="68"/>
    </i>
    <i>
      <x v="75"/>
    </i>
    <i>
      <x v="60"/>
    </i>
    <i>
      <x v="14"/>
    </i>
    <i>
      <x v="8"/>
    </i>
    <i>
      <x v="45"/>
    </i>
    <i>
      <x v="66"/>
    </i>
    <i>
      <x v="10"/>
    </i>
    <i>
      <x v="44"/>
    </i>
    <i>
      <x v="65"/>
    </i>
    <i>
      <x v="29"/>
    </i>
    <i>
      <x v="23"/>
    </i>
    <i>
      <x v="59"/>
    </i>
    <i>
      <x v="4"/>
    </i>
    <i>
      <x v="55"/>
    </i>
    <i>
      <x v="58"/>
    </i>
    <i>
      <x v="61"/>
    </i>
    <i>
      <x v="62"/>
    </i>
    <i>
      <x v="67"/>
    </i>
    <i>
      <x v="42"/>
    </i>
    <i>
      <x v="63"/>
    </i>
    <i>
      <x v="20"/>
    </i>
    <i>
      <x v="13"/>
    </i>
    <i>
      <x v="43"/>
    </i>
    <i>
      <x v="2"/>
    </i>
    <i>
      <x v="73"/>
    </i>
    <i>
      <x v="6"/>
    </i>
    <i>
      <x v="18"/>
    </i>
    <i>
      <x v="30"/>
    </i>
    <i>
      <x v="16"/>
    </i>
    <i>
      <x v="17"/>
    </i>
    <i>
      <x v="33"/>
    </i>
    <i>
      <x v="41"/>
    </i>
    <i>
      <x v="25"/>
    </i>
    <i>
      <x v="36"/>
    </i>
    <i>
      <x v="28"/>
    </i>
    <i>
      <x v="56"/>
    </i>
    <i t="grand">
      <x/>
    </i>
  </rowItems>
  <colItems count="1">
    <i/>
  </colItems>
  <pageFields count="1">
    <pageField fld="3" hier="-1"/>
  </pageFields>
  <dataFields count="1">
    <dataField name="Average of avg_days_to_clos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C1AA64-6DCF-2341-843F-E6EEED3EDE2D}" name="PivotTable2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F12" firstHeaderRow="1" firstDataRow="2" firstDataCol="1"/>
  <pivotFields count="6">
    <pivotField showAll="0"/>
    <pivotField showAll="0"/>
    <pivotField axis="axisRow" showAll="0" sortType="descending">
      <items count="8">
        <item x="3"/>
        <item x="4"/>
        <item x="5"/>
        <item x="2"/>
        <item x="0"/>
        <item x="6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>
      <items count="214">
        <item x="151"/>
        <item x="99"/>
        <item x="103"/>
        <item x="100"/>
        <item x="152"/>
        <item x="88"/>
        <item x="210"/>
        <item x="95"/>
        <item x="89"/>
        <item x="131"/>
        <item x="92"/>
        <item x="90"/>
        <item x="150"/>
        <item x="132"/>
        <item x="109"/>
        <item x="211"/>
        <item x="112"/>
        <item x="97"/>
        <item x="101"/>
        <item x="104"/>
        <item x="209"/>
        <item x="91"/>
        <item x="139"/>
        <item x="159"/>
        <item x="93"/>
        <item x="96"/>
        <item x="115"/>
        <item x="87"/>
        <item x="22"/>
        <item x="130"/>
        <item x="106"/>
        <item x="75"/>
        <item x="102"/>
        <item x="21"/>
        <item x="51"/>
        <item x="110"/>
        <item x="56"/>
        <item x="114"/>
        <item x="6"/>
        <item x="108"/>
        <item x="153"/>
        <item x="116"/>
        <item x="113"/>
        <item x="111"/>
        <item x="94"/>
        <item x="36"/>
        <item x="140"/>
        <item x="59"/>
        <item x="74"/>
        <item x="7"/>
        <item x="142"/>
        <item x="160"/>
        <item x="98"/>
        <item x="118"/>
        <item x="173"/>
        <item x="81"/>
        <item x="119"/>
        <item x="138"/>
        <item x="166"/>
        <item x="13"/>
        <item x="179"/>
        <item x="188"/>
        <item x="205"/>
        <item x="0"/>
        <item x="145"/>
        <item x="176"/>
        <item x="78"/>
        <item x="24"/>
        <item x="76"/>
        <item x="126"/>
        <item x="177"/>
        <item x="1"/>
        <item x="19"/>
        <item x="39"/>
        <item x="154"/>
        <item x="10"/>
        <item x="158"/>
        <item x="50"/>
        <item x="37"/>
        <item x="52"/>
        <item x="25"/>
        <item x="123"/>
        <item x="23"/>
        <item x="174"/>
        <item x="143"/>
        <item x="191"/>
        <item x="163"/>
        <item x="35"/>
        <item x="30"/>
        <item x="180"/>
        <item x="169"/>
        <item x="185"/>
        <item x="105"/>
        <item x="121"/>
        <item x="128"/>
        <item x="164"/>
        <item x="84"/>
        <item x="33"/>
        <item x="8"/>
        <item x="45"/>
        <item x="117"/>
        <item x="171"/>
        <item x="207"/>
        <item x="68"/>
        <item x="197"/>
        <item x="16"/>
        <item x="200"/>
        <item x="182"/>
        <item x="65"/>
        <item x="62"/>
        <item x="77"/>
        <item x="18"/>
        <item x="107"/>
        <item x="146"/>
        <item x="194"/>
        <item x="57"/>
        <item x="189"/>
        <item x="125"/>
        <item x="79"/>
        <item x="4"/>
        <item x="60"/>
        <item x="165"/>
        <item x="2"/>
        <item x="9"/>
        <item x="148"/>
        <item x="134"/>
        <item x="156"/>
        <item x="82"/>
        <item x="133"/>
        <item x="12"/>
        <item x="86"/>
        <item x="55"/>
        <item x="124"/>
        <item x="144"/>
        <item x="192"/>
        <item x="29"/>
        <item x="34"/>
        <item x="141"/>
        <item x="136"/>
        <item x="129"/>
        <item x="40"/>
        <item x="201"/>
        <item x="27"/>
        <item x="212"/>
        <item x="15"/>
        <item x="208"/>
        <item x="32"/>
        <item x="58"/>
        <item x="11"/>
        <item x="183"/>
        <item x="31"/>
        <item x="186"/>
        <item x="48"/>
        <item x="175"/>
        <item x="20"/>
        <item x="203"/>
        <item x="167"/>
        <item x="38"/>
        <item x="170"/>
        <item x="178"/>
        <item x="66"/>
        <item x="195"/>
        <item x="85"/>
        <item x="161"/>
        <item x="157"/>
        <item x="73"/>
        <item x="199"/>
        <item x="42"/>
        <item x="71"/>
        <item x="187"/>
        <item x="127"/>
        <item x="204"/>
        <item x="198"/>
        <item x="162"/>
        <item x="172"/>
        <item x="14"/>
        <item x="120"/>
        <item x="206"/>
        <item x="3"/>
        <item x="149"/>
        <item x="122"/>
        <item x="28"/>
        <item x="46"/>
        <item x="63"/>
        <item x="5"/>
        <item x="168"/>
        <item x="137"/>
        <item x="155"/>
        <item x="44"/>
        <item x="190"/>
        <item x="26"/>
        <item x="147"/>
        <item x="61"/>
        <item x="80"/>
        <item x="69"/>
        <item x="47"/>
        <item x="49"/>
        <item x="83"/>
        <item x="202"/>
        <item x="67"/>
        <item x="41"/>
        <item x="54"/>
        <item x="43"/>
        <item x="184"/>
        <item x="72"/>
        <item x="64"/>
        <item x="181"/>
        <item x="135"/>
        <item x="193"/>
        <item x="53"/>
        <item x="196"/>
        <item x="17"/>
        <item x="70"/>
        <item t="default"/>
      </items>
    </pivotField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g of avg_days_to_close" fld="5" subtotal="average" baseField="0" baseItem="0"/>
  </dataFields>
  <formats count="4">
    <format dxfId="3">
      <pivotArea collapsedLevelsAreSubtotals="1" fieldPosition="0">
        <references count="1">
          <reference field="2" count="1">
            <x v="0"/>
          </reference>
        </references>
      </pivotArea>
    </format>
    <format dxfId="2">
      <pivotArea dataOnly="0" labelOnly="1" fieldPosition="0">
        <references count="1">
          <reference field="2" count="1">
            <x v="0"/>
          </reference>
        </references>
      </pivotArea>
    </format>
    <format dxfId="1">
      <pivotArea collapsedLevelsAreSubtotals="1" fieldPosition="0">
        <references count="1">
          <reference field="2" count="1">
            <x v="4"/>
          </reference>
        </references>
      </pivotArea>
    </format>
    <format dxfId="0">
      <pivotArea dataOnly="0" labelOnly="1" fieldPosition="0">
        <references count="1">
          <reference field="2" count="1">
            <x v="4"/>
          </reference>
        </references>
      </pivotArea>
    </format>
  </formats>
  <conditionalFormats count="3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  <reference field="3" count="1" selected="0">
              <x v="2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  <reference field="3" count="1" selected="0">
              <x v="1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  <reference field="3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FFEBBB-D4E6-404F-AFDC-61D90008E45C}" name="PivotTable3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4:F23" firstHeaderRow="1" firstDataRow="2" firstDataCol="1"/>
  <pivotFields count="6">
    <pivotField showAll="0"/>
    <pivotField showAll="0"/>
    <pivotField axis="axisRow" showAll="0" sortType="descending">
      <items count="8">
        <item x="3"/>
        <item x="4"/>
        <item x="5"/>
        <item x="2"/>
        <item x="0"/>
        <item x="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2"/>
  </rowFields>
  <rowItems count="8">
    <i>
      <x v="3"/>
    </i>
    <i>
      <x v="1"/>
    </i>
    <i>
      <x v="5"/>
    </i>
    <i>
      <x/>
    </i>
    <i>
      <x v="4"/>
    </i>
    <i>
      <x v="2"/>
    </i>
    <i>
      <x v="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n_tickets" fld="4" baseField="0" baseItem="0"/>
  </dataFields>
  <formats count="2">
    <format dxfId="5">
      <pivotArea collapsedLevelsAreSubtotals="1" fieldPosition="0">
        <references count="1">
          <reference field="2" count="2">
            <x v="0"/>
            <x v="4"/>
          </reference>
        </references>
      </pivotArea>
    </format>
    <format dxfId="4">
      <pivotArea dataOnly="0" labelOnly="1" fieldPosition="0">
        <references count="1">
          <reference field="2" count="2">
            <x v="0"/>
            <x v="4"/>
          </reference>
        </references>
      </pivotArea>
    </format>
  </format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  <reference field="3" count="1" selected="0">
              <x v="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  <reference field="3" count="1" selected="0">
              <x v="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  <reference field="3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9F4053-09CF-2746-9ED3-C42A1C7185BB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1:L29" firstHeaderRow="0" firstDataRow="1" firstDataCol="1"/>
  <pivotFields count="6">
    <pivotField showAll="0"/>
    <pivotField showAll="0"/>
    <pivotField axis="axisRow" showAll="0" sortType="descending">
      <items count="8">
        <item x="1"/>
        <item x="6"/>
        <item x="0"/>
        <item x="2"/>
        <item x="5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numFmtId="3" showAll="0"/>
    <pivotField dataField="1" showAll="0"/>
    <pivotField dataField="1" showAll="0"/>
  </pivotFields>
  <rowFields count="1">
    <field x="2"/>
  </rowFields>
  <rowItems count="8">
    <i>
      <x v="3"/>
    </i>
    <i>
      <x v="1"/>
    </i>
    <i>
      <x v="5"/>
    </i>
    <i>
      <x v="6"/>
    </i>
    <i>
      <x v="4"/>
    </i>
    <i>
      <x v="2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opulation" fld="3" baseField="0" baseItem="0"/>
    <dataField name="Sum of area" fld="4" baseField="0" baseItem="0"/>
    <dataField name="Average of density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hicago.gov/dam/city/depts/cdph/policy_planning/PP_PlanningRegions101810.pdf" TargetMode="External"/><Relationship Id="rId2" Type="http://schemas.openxmlformats.org/officeDocument/2006/relationships/hyperlink" Target="https://en.wikipedia.org/wiki/Community_areas_in_Chicago" TargetMode="External"/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F8A31-E5B4-9A42-B111-F348BF3BF12A}">
  <dimension ref="A1:C19"/>
  <sheetViews>
    <sheetView tabSelected="1" zoomScale="95" workbookViewId="0">
      <selection activeCell="B15" sqref="B15"/>
    </sheetView>
  </sheetViews>
  <sheetFormatPr baseColWidth="10" defaultRowHeight="16" x14ac:dyDescent="0.2"/>
  <cols>
    <col min="1" max="1" width="20.33203125" customWidth="1"/>
    <col min="2" max="2" width="12.1640625" customWidth="1"/>
    <col min="3" max="3" width="46.33203125" bestFit="1" customWidth="1"/>
  </cols>
  <sheetData>
    <row r="1" spans="1:3" x14ac:dyDescent="0.2">
      <c r="A1" s="34" t="s">
        <v>264</v>
      </c>
      <c r="B1" s="35"/>
      <c r="C1" s="35"/>
    </row>
    <row r="2" spans="1:3" x14ac:dyDescent="0.2">
      <c r="A2" s="42"/>
      <c r="B2" s="35"/>
      <c r="C2" s="35"/>
    </row>
    <row r="3" spans="1:3" x14ac:dyDescent="0.2">
      <c r="A3" s="36" t="s">
        <v>265</v>
      </c>
      <c r="B3" s="36" t="s">
        <v>266</v>
      </c>
      <c r="C3" s="36" t="s">
        <v>267</v>
      </c>
    </row>
    <row r="4" spans="1:3" x14ac:dyDescent="0.2">
      <c r="A4" s="35" t="s">
        <v>268</v>
      </c>
      <c r="B4" s="35" t="s">
        <v>269</v>
      </c>
      <c r="C4" s="35" t="s">
        <v>270</v>
      </c>
    </row>
    <row r="5" spans="1:3" x14ac:dyDescent="0.2">
      <c r="A5" s="35" t="s">
        <v>14</v>
      </c>
      <c r="B5" s="35" t="s">
        <v>269</v>
      </c>
      <c r="C5" s="35" t="s">
        <v>271</v>
      </c>
    </row>
    <row r="6" spans="1:3" x14ac:dyDescent="0.2">
      <c r="A6" s="35" t="s">
        <v>0</v>
      </c>
      <c r="B6" s="35" t="s">
        <v>269</v>
      </c>
      <c r="C6" s="35" t="s">
        <v>272</v>
      </c>
    </row>
    <row r="7" spans="1:3" x14ac:dyDescent="0.2">
      <c r="A7" s="35" t="s">
        <v>273</v>
      </c>
      <c r="B7" s="35" t="s">
        <v>269</v>
      </c>
      <c r="C7" s="35" t="s">
        <v>274</v>
      </c>
    </row>
    <row r="8" spans="1:3" x14ac:dyDescent="0.2">
      <c r="A8" s="35" t="s">
        <v>275</v>
      </c>
      <c r="B8" s="35" t="s">
        <v>276</v>
      </c>
      <c r="C8" s="35" t="s">
        <v>277</v>
      </c>
    </row>
    <row r="9" spans="1:3" x14ac:dyDescent="0.2">
      <c r="A9" s="35" t="s">
        <v>278</v>
      </c>
      <c r="B9" s="35" t="s">
        <v>276</v>
      </c>
      <c r="C9" s="35" t="s">
        <v>279</v>
      </c>
    </row>
    <row r="10" spans="1:3" x14ac:dyDescent="0.2">
      <c r="A10" s="35" t="s">
        <v>203</v>
      </c>
      <c r="B10" s="35" t="s">
        <v>280</v>
      </c>
      <c r="C10" s="35" t="s">
        <v>281</v>
      </c>
    </row>
    <row r="11" spans="1:3" x14ac:dyDescent="0.2">
      <c r="A11" s="35" t="s">
        <v>282</v>
      </c>
      <c r="B11" s="35" t="s">
        <v>280</v>
      </c>
      <c r="C11" s="35" t="s">
        <v>283</v>
      </c>
    </row>
    <row r="12" spans="1:3" x14ac:dyDescent="0.2">
      <c r="A12" s="35" t="s">
        <v>284</v>
      </c>
      <c r="B12" s="35" t="s">
        <v>280</v>
      </c>
      <c r="C12" s="35" t="s">
        <v>285</v>
      </c>
    </row>
    <row r="13" spans="1:3" x14ac:dyDescent="0.2">
      <c r="A13" s="35" t="s">
        <v>286</v>
      </c>
      <c r="B13" s="35" t="s">
        <v>287</v>
      </c>
      <c r="C13" s="35" t="s">
        <v>288</v>
      </c>
    </row>
    <row r="14" spans="1:3" x14ac:dyDescent="0.2">
      <c r="A14" s="35" t="s">
        <v>289</v>
      </c>
      <c r="B14" s="35" t="s">
        <v>287</v>
      </c>
      <c r="C14" s="35" t="s">
        <v>290</v>
      </c>
    </row>
    <row r="15" spans="1:3" x14ac:dyDescent="0.2">
      <c r="A15" s="37" t="s">
        <v>113</v>
      </c>
      <c r="B15" s="35" t="s">
        <v>287</v>
      </c>
      <c r="C15" s="35" t="s">
        <v>291</v>
      </c>
    </row>
    <row r="16" spans="1:3" x14ac:dyDescent="0.2">
      <c r="A16" s="37" t="s">
        <v>292</v>
      </c>
      <c r="B16" s="35" t="s">
        <v>269</v>
      </c>
      <c r="C16" s="35" t="s">
        <v>293</v>
      </c>
    </row>
    <row r="17" spans="1:3" x14ac:dyDescent="0.2">
      <c r="A17" s="37" t="s">
        <v>115</v>
      </c>
      <c r="B17" s="35" t="s">
        <v>287</v>
      </c>
      <c r="C17" s="35" t="s">
        <v>294</v>
      </c>
    </row>
    <row r="18" spans="1:3" x14ac:dyDescent="0.2">
      <c r="A18" s="37" t="s">
        <v>234</v>
      </c>
      <c r="B18" s="35" t="s">
        <v>269</v>
      </c>
      <c r="C18" s="35" t="s">
        <v>295</v>
      </c>
    </row>
    <row r="19" spans="1:3" x14ac:dyDescent="0.2">
      <c r="A19" s="37" t="s">
        <v>121</v>
      </c>
      <c r="B19" s="35" t="s">
        <v>269</v>
      </c>
      <c r="C19" s="35" t="s">
        <v>296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417CD-78B4-EB40-9932-9AEDA2C5728F}">
  <dimension ref="A1:K7"/>
  <sheetViews>
    <sheetView zoomScale="115" workbookViewId="0">
      <selection activeCell="I39" sqref="I39"/>
    </sheetView>
  </sheetViews>
  <sheetFormatPr baseColWidth="10" defaultRowHeight="16" x14ac:dyDescent="0.2"/>
  <cols>
    <col min="1" max="1" width="25.6640625" bestFit="1" customWidth="1"/>
    <col min="2" max="2" width="7" bestFit="1" customWidth="1"/>
    <col min="3" max="3" width="6.1640625" customWidth="1"/>
    <col min="4" max="4" width="6.5" customWidth="1"/>
    <col min="5" max="5" width="25.6640625" bestFit="1" customWidth="1"/>
    <col min="6" max="6" width="7" bestFit="1" customWidth="1"/>
    <col min="7" max="7" width="6.1640625" customWidth="1"/>
    <col min="8" max="8" width="5.5" customWidth="1"/>
    <col min="9" max="9" width="25.6640625" bestFit="1" customWidth="1"/>
    <col min="10" max="10" width="7" bestFit="1" customWidth="1"/>
    <col min="11" max="11" width="7.5" customWidth="1"/>
  </cols>
  <sheetData>
    <row r="1" spans="1:11" x14ac:dyDescent="0.2">
      <c r="A1" s="9" t="s">
        <v>223</v>
      </c>
      <c r="E1" s="9" t="s">
        <v>224</v>
      </c>
      <c r="I1" s="9" t="s">
        <v>225</v>
      </c>
    </row>
    <row r="2" spans="1:11" x14ac:dyDescent="0.2">
      <c r="A2" t="s">
        <v>226</v>
      </c>
      <c r="B2" t="s">
        <v>227</v>
      </c>
      <c r="C2" t="s">
        <v>228</v>
      </c>
      <c r="E2" t="s">
        <v>226</v>
      </c>
      <c r="F2" t="s">
        <v>227</v>
      </c>
      <c r="I2" t="s">
        <v>226</v>
      </c>
      <c r="J2" t="s">
        <v>227</v>
      </c>
    </row>
    <row r="3" spans="1:11" x14ac:dyDescent="0.2">
      <c r="A3" t="s">
        <v>229</v>
      </c>
      <c r="B3">
        <v>39113</v>
      </c>
      <c r="C3" s="14">
        <f>B3/SUM($B$3:$B$7)</f>
        <v>0.45789042378833994</v>
      </c>
      <c r="E3" t="s">
        <v>229</v>
      </c>
      <c r="F3">
        <v>10785</v>
      </c>
      <c r="G3" s="14">
        <f>F3/SUM($F$3:$F$7)</f>
        <v>0.20589133671872017</v>
      </c>
      <c r="I3" t="s">
        <v>229</v>
      </c>
      <c r="J3">
        <v>4381</v>
      </c>
      <c r="K3" s="14">
        <f>J3/SUM($J$3:$J$7)</f>
        <v>0.14932851591792215</v>
      </c>
    </row>
    <row r="4" spans="1:11" x14ac:dyDescent="0.2">
      <c r="A4" t="s">
        <v>230</v>
      </c>
      <c r="B4">
        <v>14476</v>
      </c>
      <c r="C4" s="14">
        <f t="shared" ref="C4:C7" si="0">B4/SUM($B$3:$B$7)</f>
        <v>0.16946850854600795</v>
      </c>
      <c r="E4" t="s">
        <v>230</v>
      </c>
      <c r="F4">
        <v>3111</v>
      </c>
      <c r="G4" s="14">
        <f t="shared" ref="G4:G7" si="1">F4/SUM($F$3:$F$7)</f>
        <v>5.9390630369210801E-2</v>
      </c>
      <c r="I4" t="s">
        <v>230</v>
      </c>
      <c r="J4">
        <v>4009</v>
      </c>
      <c r="K4" s="14">
        <f t="shared" ref="K4:K7" si="2">J4/SUM($J$3:$J$7)</f>
        <v>0.13664871497716272</v>
      </c>
    </row>
    <row r="5" spans="1:11" x14ac:dyDescent="0.2">
      <c r="A5" t="s">
        <v>231</v>
      </c>
      <c r="B5">
        <v>22385</v>
      </c>
      <c r="C5" s="14">
        <f t="shared" si="0"/>
        <v>0.26205806602669163</v>
      </c>
      <c r="E5" t="s">
        <v>231</v>
      </c>
      <c r="F5">
        <v>5315</v>
      </c>
      <c r="G5" s="14">
        <f t="shared" si="1"/>
        <v>0.10146615249513191</v>
      </c>
      <c r="I5" t="s">
        <v>231</v>
      </c>
      <c r="J5">
        <v>4714</v>
      </c>
      <c r="K5" s="14">
        <f t="shared" si="2"/>
        <v>0.16067898288908583</v>
      </c>
    </row>
    <row r="6" spans="1:11" x14ac:dyDescent="0.2">
      <c r="A6" t="s">
        <v>232</v>
      </c>
      <c r="B6">
        <v>8788</v>
      </c>
      <c r="C6" s="14">
        <f t="shared" si="0"/>
        <v>0.10287988761414189</v>
      </c>
      <c r="E6" t="s">
        <v>232</v>
      </c>
      <c r="F6">
        <v>5874</v>
      </c>
      <c r="G6" s="14">
        <f t="shared" si="1"/>
        <v>0.1121377572448551</v>
      </c>
      <c r="I6" t="s">
        <v>232</v>
      </c>
      <c r="J6">
        <v>2703</v>
      </c>
      <c r="K6" s="14">
        <f t="shared" si="2"/>
        <v>9.2133069738905171E-2</v>
      </c>
    </row>
    <row r="7" spans="1:11" x14ac:dyDescent="0.2">
      <c r="A7" t="s">
        <v>233</v>
      </c>
      <c r="B7">
        <v>658</v>
      </c>
      <c r="C7" s="14">
        <f t="shared" si="0"/>
        <v>7.7031140248185435E-3</v>
      </c>
      <c r="E7" t="s">
        <v>233</v>
      </c>
      <c r="F7">
        <v>27297</v>
      </c>
      <c r="G7" s="14">
        <f t="shared" si="1"/>
        <v>0.52111412317208206</v>
      </c>
      <c r="I7" t="s">
        <v>233</v>
      </c>
      <c r="J7">
        <v>13531</v>
      </c>
      <c r="K7" s="14">
        <f t="shared" si="2"/>
        <v>0.46121071647692413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DD11E-A19E-4948-BEF7-6BCE433B4FCA}">
  <dimension ref="B3:J23"/>
  <sheetViews>
    <sheetView workbookViewId="0">
      <selection activeCell="K20" sqref="K20"/>
    </sheetView>
  </sheetViews>
  <sheetFormatPr baseColWidth="10" defaultRowHeight="16" x14ac:dyDescent="0.2"/>
  <cols>
    <col min="1" max="1" width="4.33203125" customWidth="1"/>
    <col min="2" max="2" width="19.33203125" customWidth="1"/>
    <col min="3" max="3" width="23.5" bestFit="1" customWidth="1"/>
    <col min="4" max="4" width="20" bestFit="1" customWidth="1"/>
    <col min="5" max="5" width="16.5" bestFit="1" customWidth="1"/>
    <col min="6" max="6" width="12.1640625" bestFit="1" customWidth="1"/>
    <col min="7" max="41" width="4.1640625" bestFit="1" customWidth="1"/>
    <col min="42" max="79" width="5.1640625" bestFit="1" customWidth="1"/>
    <col min="80" max="80" width="28.33203125" bestFit="1" customWidth="1"/>
    <col min="81" max="81" width="22.1640625" bestFit="1" customWidth="1"/>
    <col min="82" max="86" width="3.1640625" bestFit="1" customWidth="1"/>
    <col min="87" max="88" width="4.1640625" bestFit="1" customWidth="1"/>
    <col min="89" max="89" width="3.1640625" bestFit="1" customWidth="1"/>
    <col min="90" max="152" width="4.1640625" bestFit="1" customWidth="1"/>
    <col min="153" max="155" width="5.1640625" bestFit="1" customWidth="1"/>
    <col min="156" max="156" width="24.83203125" bestFit="1" customWidth="1"/>
    <col min="157" max="157" width="18.6640625" bestFit="1" customWidth="1"/>
    <col min="158" max="159" width="3.1640625" bestFit="1" customWidth="1"/>
    <col min="160" max="204" width="4.1640625" bestFit="1" customWidth="1"/>
    <col min="205" max="232" width="5.1640625" bestFit="1" customWidth="1"/>
    <col min="233" max="233" width="21.1640625" bestFit="1" customWidth="1"/>
    <col min="234" max="234" width="12.1640625" bestFit="1" customWidth="1"/>
  </cols>
  <sheetData>
    <row r="3" spans="2:10" x14ac:dyDescent="0.2">
      <c r="B3" s="18" t="s">
        <v>221</v>
      </c>
      <c r="C3" s="18" t="s">
        <v>206</v>
      </c>
    </row>
    <row r="4" spans="2:10" ht="17" thickBot="1" x14ac:dyDescent="0.25">
      <c r="B4" s="18" t="s">
        <v>204</v>
      </c>
      <c r="C4" t="s">
        <v>16</v>
      </c>
      <c r="D4" t="s">
        <v>22</v>
      </c>
      <c r="E4" t="s">
        <v>19</v>
      </c>
      <c r="F4" t="s">
        <v>205</v>
      </c>
    </row>
    <row r="5" spans="2:10" ht="17" thickBot="1" x14ac:dyDescent="0.25">
      <c r="B5" s="25" t="s">
        <v>241</v>
      </c>
      <c r="C5" s="26">
        <v>27.666666666666668</v>
      </c>
      <c r="D5" s="26">
        <v>139.77777777777777</v>
      </c>
      <c r="E5" s="26">
        <v>119.66666666666667</v>
      </c>
      <c r="F5" s="27">
        <v>95.703703703703709</v>
      </c>
    </row>
    <row r="6" spans="2:10" x14ac:dyDescent="0.2">
      <c r="B6" s="4" t="s">
        <v>242</v>
      </c>
      <c r="C6">
        <v>24.8125</v>
      </c>
      <c r="D6">
        <v>113.3125</v>
      </c>
      <c r="E6">
        <v>94.8125</v>
      </c>
      <c r="F6">
        <v>77.645833333333329</v>
      </c>
    </row>
    <row r="7" spans="2:10" x14ac:dyDescent="0.2">
      <c r="B7" s="4" t="s">
        <v>243</v>
      </c>
      <c r="C7">
        <v>27.214285714285715</v>
      </c>
      <c r="D7">
        <v>94.857142857142861</v>
      </c>
      <c r="E7">
        <v>112.07142857142857</v>
      </c>
      <c r="F7">
        <v>78.047619047619051</v>
      </c>
      <c r="J7" t="s">
        <v>249</v>
      </c>
    </row>
    <row r="8" spans="2:10" ht="17" thickBot="1" x14ac:dyDescent="0.25">
      <c r="B8" s="4" t="s">
        <v>240</v>
      </c>
      <c r="C8">
        <v>25.6</v>
      </c>
      <c r="D8">
        <v>122.73333333333333</v>
      </c>
      <c r="E8">
        <v>135.26666666666668</v>
      </c>
      <c r="F8">
        <v>94.533333333333331</v>
      </c>
    </row>
    <row r="9" spans="2:10" ht="17" thickBot="1" x14ac:dyDescent="0.25">
      <c r="B9" s="25" t="s">
        <v>238</v>
      </c>
      <c r="C9" s="26">
        <v>30.625</v>
      </c>
      <c r="D9" s="26">
        <v>128.5</v>
      </c>
      <c r="E9" s="26">
        <v>121.875</v>
      </c>
      <c r="F9" s="27">
        <v>93.666666666666671</v>
      </c>
    </row>
    <row r="10" spans="2:10" x14ac:dyDescent="0.2">
      <c r="B10" s="4" t="s">
        <v>244</v>
      </c>
      <c r="C10">
        <v>23.916666666666668</v>
      </c>
      <c r="D10">
        <v>102.41666666666667</v>
      </c>
      <c r="E10">
        <v>106.83333333333333</v>
      </c>
      <c r="F10">
        <v>77.722222222222229</v>
      </c>
    </row>
    <row r="11" spans="2:10" x14ac:dyDescent="0.2">
      <c r="B11" s="4" t="s">
        <v>239</v>
      </c>
      <c r="C11">
        <v>26.666666666666668</v>
      </c>
      <c r="D11">
        <v>120</v>
      </c>
      <c r="E11">
        <v>115.33333333333333</v>
      </c>
      <c r="F11">
        <v>87.333333333333329</v>
      </c>
    </row>
    <row r="12" spans="2:10" x14ac:dyDescent="0.2">
      <c r="B12" s="4" t="s">
        <v>205</v>
      </c>
      <c r="C12">
        <v>26.272727272727273</v>
      </c>
      <c r="D12">
        <v>115.02597402597402</v>
      </c>
      <c r="E12">
        <v>114.22077922077922</v>
      </c>
      <c r="F12">
        <v>85.17316017316017</v>
      </c>
    </row>
    <row r="13" spans="2:10" x14ac:dyDescent="0.2">
      <c r="B13" s="4"/>
    </row>
    <row r="14" spans="2:10" x14ac:dyDescent="0.2">
      <c r="B14" s="18" t="s">
        <v>207</v>
      </c>
      <c r="C14" s="18" t="s">
        <v>206</v>
      </c>
    </row>
    <row r="15" spans="2:10" x14ac:dyDescent="0.2">
      <c r="B15" s="18" t="s">
        <v>204</v>
      </c>
      <c r="C15" t="s">
        <v>16</v>
      </c>
      <c r="D15" t="s">
        <v>22</v>
      </c>
      <c r="E15" t="s">
        <v>19</v>
      </c>
      <c r="F15" t="s">
        <v>205</v>
      </c>
    </row>
    <row r="16" spans="2:10" x14ac:dyDescent="0.2">
      <c r="B16" s="4" t="s">
        <v>240</v>
      </c>
      <c r="C16">
        <v>18034</v>
      </c>
      <c r="D16">
        <v>8212</v>
      </c>
      <c r="E16">
        <v>16714</v>
      </c>
      <c r="F16">
        <v>42960</v>
      </c>
    </row>
    <row r="17" spans="2:6" x14ac:dyDescent="0.2">
      <c r="B17" s="4" t="s">
        <v>242</v>
      </c>
      <c r="C17">
        <v>19968</v>
      </c>
      <c r="D17">
        <v>5920</v>
      </c>
      <c r="E17">
        <v>11572</v>
      </c>
      <c r="F17">
        <v>37460</v>
      </c>
    </row>
    <row r="18" spans="2:6" ht="17" thickBot="1" x14ac:dyDescent="0.25">
      <c r="B18" s="4" t="s">
        <v>244</v>
      </c>
      <c r="C18">
        <v>15790</v>
      </c>
      <c r="D18">
        <v>5716</v>
      </c>
      <c r="E18">
        <v>10185</v>
      </c>
      <c r="F18">
        <v>31691</v>
      </c>
    </row>
    <row r="19" spans="2:6" x14ac:dyDescent="0.2">
      <c r="B19" s="28" t="s">
        <v>241</v>
      </c>
      <c r="C19" s="29">
        <v>16652</v>
      </c>
      <c r="D19" s="29">
        <v>4479</v>
      </c>
      <c r="E19" s="29">
        <v>9647</v>
      </c>
      <c r="F19" s="30">
        <v>30778</v>
      </c>
    </row>
    <row r="20" spans="2:6" ht="17" thickBot="1" x14ac:dyDescent="0.25">
      <c r="B20" s="31" t="s">
        <v>238</v>
      </c>
      <c r="C20" s="32">
        <v>5792</v>
      </c>
      <c r="D20" s="32">
        <v>3857</v>
      </c>
      <c r="E20" s="32">
        <v>10752</v>
      </c>
      <c r="F20" s="33">
        <v>20401</v>
      </c>
    </row>
    <row r="21" spans="2:6" x14ac:dyDescent="0.2">
      <c r="B21" s="4" t="s">
        <v>243</v>
      </c>
      <c r="C21">
        <v>9589</v>
      </c>
      <c r="D21">
        <v>3721</v>
      </c>
      <c r="E21">
        <v>6800</v>
      </c>
      <c r="F21">
        <v>20110</v>
      </c>
    </row>
    <row r="22" spans="2:6" x14ac:dyDescent="0.2">
      <c r="B22" s="4" t="s">
        <v>239</v>
      </c>
      <c r="C22">
        <v>383</v>
      </c>
      <c r="D22">
        <v>307</v>
      </c>
      <c r="E22">
        <v>681</v>
      </c>
      <c r="F22">
        <v>1371</v>
      </c>
    </row>
    <row r="23" spans="2:6" x14ac:dyDescent="0.2">
      <c r="B23" s="4" t="s">
        <v>205</v>
      </c>
      <c r="C23">
        <v>86208</v>
      </c>
      <c r="D23">
        <v>32212</v>
      </c>
      <c r="E23">
        <v>66351</v>
      </c>
      <c r="F23">
        <v>184771</v>
      </c>
    </row>
  </sheetData>
  <conditionalFormatting pivot="1" sqref="C5:C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5:E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16:C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16:D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16:E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4EB02-8B97-E344-B1C4-2DE0E49F91DF}">
  <dimension ref="A1:L78"/>
  <sheetViews>
    <sheetView zoomScale="92" workbookViewId="0">
      <selection activeCell="I35" sqref="I35"/>
    </sheetView>
  </sheetViews>
  <sheetFormatPr baseColWidth="10" defaultRowHeight="16" x14ac:dyDescent="0.2"/>
  <cols>
    <col min="2" max="2" width="20.5" bestFit="1" customWidth="1"/>
    <col min="3" max="3" width="20.5" customWidth="1"/>
    <col min="9" max="9" width="13" bestFit="1" customWidth="1"/>
    <col min="10" max="10" width="16.33203125" bestFit="1" customWidth="1"/>
    <col min="11" max="11" width="11.1640625" bestFit="1" customWidth="1"/>
    <col min="12" max="12" width="16.83203125" bestFit="1" customWidth="1"/>
  </cols>
  <sheetData>
    <row r="1" spans="1:8" x14ac:dyDescent="0.2">
      <c r="A1" t="s">
        <v>199</v>
      </c>
      <c r="B1" t="s">
        <v>121</v>
      </c>
      <c r="C1" t="s">
        <v>234</v>
      </c>
      <c r="D1" t="s">
        <v>200</v>
      </c>
      <c r="E1" t="s">
        <v>201</v>
      </c>
      <c r="F1" t="s">
        <v>202</v>
      </c>
      <c r="H1" t="s">
        <v>236</v>
      </c>
    </row>
    <row r="2" spans="1:8" x14ac:dyDescent="0.2">
      <c r="A2">
        <v>1</v>
      </c>
      <c r="B2" t="s">
        <v>122</v>
      </c>
      <c r="C2" t="s">
        <v>238</v>
      </c>
      <c r="D2" s="16">
        <v>55628</v>
      </c>
      <c r="E2">
        <v>4.7699999999999996</v>
      </c>
      <c r="F2" s="17">
        <v>11672.81</v>
      </c>
      <c r="H2" s="15" t="s">
        <v>198</v>
      </c>
    </row>
    <row r="3" spans="1:8" x14ac:dyDescent="0.2">
      <c r="A3">
        <v>2</v>
      </c>
      <c r="B3" t="s">
        <v>123</v>
      </c>
      <c r="C3" t="s">
        <v>238</v>
      </c>
      <c r="D3" s="16">
        <v>77122</v>
      </c>
      <c r="E3">
        <v>9.14</v>
      </c>
      <c r="F3" s="17">
        <v>8435.36</v>
      </c>
    </row>
    <row r="4" spans="1:8" x14ac:dyDescent="0.2">
      <c r="A4">
        <v>3</v>
      </c>
      <c r="B4" t="s">
        <v>124</v>
      </c>
      <c r="C4" t="s">
        <v>238</v>
      </c>
      <c r="D4" s="16">
        <v>57182</v>
      </c>
      <c r="E4">
        <v>6.01</v>
      </c>
      <c r="F4" s="17">
        <v>9516.3700000000008</v>
      </c>
      <c r="H4" t="s">
        <v>237</v>
      </c>
    </row>
    <row r="5" spans="1:8" x14ac:dyDescent="0.2">
      <c r="A5">
        <v>4</v>
      </c>
      <c r="B5" t="s">
        <v>125</v>
      </c>
      <c r="C5" t="s">
        <v>238</v>
      </c>
      <c r="D5" s="16">
        <v>40494</v>
      </c>
      <c r="E5">
        <v>6.63</v>
      </c>
      <c r="F5" s="17">
        <v>6107.32</v>
      </c>
      <c r="H5" s="15" t="s">
        <v>235</v>
      </c>
    </row>
    <row r="6" spans="1:8" x14ac:dyDescent="0.2">
      <c r="A6">
        <v>5</v>
      </c>
      <c r="B6" t="s">
        <v>126</v>
      </c>
      <c r="C6" t="s">
        <v>238</v>
      </c>
      <c r="D6" s="16">
        <v>35114</v>
      </c>
      <c r="E6">
        <v>5.31</v>
      </c>
      <c r="F6" s="17">
        <v>6613.42</v>
      </c>
    </row>
    <row r="7" spans="1:8" x14ac:dyDescent="0.2">
      <c r="A7">
        <v>6</v>
      </c>
      <c r="B7" t="s">
        <v>127</v>
      </c>
      <c r="C7" t="s">
        <v>238</v>
      </c>
      <c r="D7" s="16">
        <v>103050</v>
      </c>
      <c r="E7">
        <v>8.08</v>
      </c>
      <c r="F7" s="17">
        <v>12752.44</v>
      </c>
    </row>
    <row r="8" spans="1:8" x14ac:dyDescent="0.2">
      <c r="A8">
        <v>7</v>
      </c>
      <c r="B8" t="s">
        <v>128</v>
      </c>
      <c r="C8" t="s">
        <v>238</v>
      </c>
      <c r="D8" s="16">
        <v>70492</v>
      </c>
      <c r="E8">
        <v>8.18</v>
      </c>
      <c r="F8" s="17">
        <v>8612.9599999999991</v>
      </c>
    </row>
    <row r="9" spans="1:8" x14ac:dyDescent="0.2">
      <c r="A9">
        <v>8</v>
      </c>
      <c r="B9" t="s">
        <v>129</v>
      </c>
      <c r="C9" t="s">
        <v>239</v>
      </c>
      <c r="D9" s="16">
        <v>105481</v>
      </c>
      <c r="E9">
        <v>7.1</v>
      </c>
      <c r="F9" s="17">
        <v>14863.58</v>
      </c>
    </row>
    <row r="10" spans="1:8" x14ac:dyDescent="0.2">
      <c r="A10">
        <v>9</v>
      </c>
      <c r="B10" t="s">
        <v>130</v>
      </c>
      <c r="C10" t="s">
        <v>240</v>
      </c>
      <c r="D10" s="16">
        <v>11525</v>
      </c>
      <c r="E10">
        <v>2.93</v>
      </c>
      <c r="F10" s="17">
        <v>3937.88</v>
      </c>
    </row>
    <row r="11" spans="1:8" x14ac:dyDescent="0.2">
      <c r="A11">
        <v>10</v>
      </c>
      <c r="B11" t="s">
        <v>131</v>
      </c>
      <c r="C11" t="s">
        <v>240</v>
      </c>
      <c r="D11" s="16">
        <v>38303</v>
      </c>
      <c r="E11">
        <v>11.32</v>
      </c>
      <c r="F11" s="17">
        <v>3384.16</v>
      </c>
    </row>
    <row r="12" spans="1:8" x14ac:dyDescent="0.2">
      <c r="A12">
        <v>11</v>
      </c>
      <c r="B12" t="s">
        <v>132</v>
      </c>
      <c r="C12" t="s">
        <v>240</v>
      </c>
      <c r="D12" s="16">
        <v>26216</v>
      </c>
      <c r="E12">
        <v>6.03</v>
      </c>
      <c r="F12" s="17">
        <v>4344.2</v>
      </c>
    </row>
    <row r="13" spans="1:8" x14ac:dyDescent="0.2">
      <c r="A13">
        <v>12</v>
      </c>
      <c r="B13" t="s">
        <v>133</v>
      </c>
      <c r="C13" t="s">
        <v>240</v>
      </c>
      <c r="D13" s="16">
        <v>19596</v>
      </c>
      <c r="E13">
        <v>8.2899999999999991</v>
      </c>
      <c r="F13" s="17">
        <v>2364.38</v>
      </c>
    </row>
    <row r="14" spans="1:8" x14ac:dyDescent="0.2">
      <c r="A14">
        <v>13</v>
      </c>
      <c r="B14" t="s">
        <v>134</v>
      </c>
      <c r="C14" t="s">
        <v>240</v>
      </c>
      <c r="D14" s="16">
        <v>17559</v>
      </c>
      <c r="E14">
        <v>6.53</v>
      </c>
      <c r="F14" s="17">
        <v>2690.29</v>
      </c>
    </row>
    <row r="15" spans="1:8" x14ac:dyDescent="0.2">
      <c r="A15">
        <v>14</v>
      </c>
      <c r="B15" t="s">
        <v>135</v>
      </c>
      <c r="C15" t="s">
        <v>240</v>
      </c>
      <c r="D15" s="16">
        <v>48396</v>
      </c>
      <c r="E15">
        <v>4.97</v>
      </c>
      <c r="F15" s="17">
        <v>9732.1299999999992</v>
      </c>
    </row>
    <row r="16" spans="1:8" x14ac:dyDescent="0.2">
      <c r="A16">
        <v>15</v>
      </c>
      <c r="B16" t="s">
        <v>136</v>
      </c>
      <c r="C16" t="s">
        <v>240</v>
      </c>
      <c r="D16" s="16">
        <v>63020</v>
      </c>
      <c r="E16">
        <v>10.23</v>
      </c>
      <c r="F16" s="17">
        <v>6160.01</v>
      </c>
    </row>
    <row r="17" spans="1:12" x14ac:dyDescent="0.2">
      <c r="A17">
        <v>16</v>
      </c>
      <c r="B17" t="s">
        <v>137</v>
      </c>
      <c r="C17" t="s">
        <v>240</v>
      </c>
      <c r="D17" s="16">
        <v>51940</v>
      </c>
      <c r="E17">
        <v>8.31</v>
      </c>
      <c r="F17" s="17">
        <v>6247.36</v>
      </c>
    </row>
    <row r="18" spans="1:12" x14ac:dyDescent="0.2">
      <c r="A18">
        <v>17</v>
      </c>
      <c r="B18" t="s">
        <v>138</v>
      </c>
      <c r="C18" t="s">
        <v>240</v>
      </c>
      <c r="D18" s="16">
        <v>43147</v>
      </c>
      <c r="E18">
        <v>9.6300000000000008</v>
      </c>
      <c r="F18" s="17">
        <v>4478.24</v>
      </c>
    </row>
    <row r="19" spans="1:12" x14ac:dyDescent="0.2">
      <c r="A19">
        <v>18</v>
      </c>
      <c r="B19" t="s">
        <v>139</v>
      </c>
      <c r="C19" t="s">
        <v>240</v>
      </c>
      <c r="D19" s="16">
        <v>14401</v>
      </c>
      <c r="E19">
        <v>2.56</v>
      </c>
      <c r="F19" s="17">
        <v>5616.39</v>
      </c>
    </row>
    <row r="20" spans="1:12" x14ac:dyDescent="0.2">
      <c r="A20">
        <v>19</v>
      </c>
      <c r="B20" t="s">
        <v>140</v>
      </c>
      <c r="C20" t="s">
        <v>240</v>
      </c>
      <c r="D20" s="16">
        <v>78116</v>
      </c>
      <c r="E20">
        <v>10.130000000000001</v>
      </c>
      <c r="F20" s="17">
        <v>7713.71</v>
      </c>
    </row>
    <row r="21" spans="1:12" x14ac:dyDescent="0.2">
      <c r="A21">
        <v>20</v>
      </c>
      <c r="B21" t="s">
        <v>141</v>
      </c>
      <c r="C21" t="s">
        <v>240</v>
      </c>
      <c r="D21" s="16">
        <v>24062</v>
      </c>
      <c r="E21">
        <v>3.03</v>
      </c>
      <c r="F21" s="17">
        <v>7940.46</v>
      </c>
      <c r="I21" s="18" t="s">
        <v>204</v>
      </c>
      <c r="J21" t="s">
        <v>246</v>
      </c>
      <c r="K21" t="s">
        <v>247</v>
      </c>
      <c r="L21" t="s">
        <v>248</v>
      </c>
    </row>
    <row r="22" spans="1:12" x14ac:dyDescent="0.2">
      <c r="A22">
        <v>21</v>
      </c>
      <c r="B22" t="s">
        <v>142</v>
      </c>
      <c r="C22" t="s">
        <v>240</v>
      </c>
      <c r="D22" s="16">
        <v>36257</v>
      </c>
      <c r="E22">
        <v>5.13</v>
      </c>
      <c r="F22" s="17">
        <v>7070.12</v>
      </c>
      <c r="I22" s="4" t="s">
        <v>240</v>
      </c>
      <c r="J22">
        <v>557621</v>
      </c>
      <c r="K22">
        <v>132.94</v>
      </c>
      <c r="L22">
        <v>5318.3446666666669</v>
      </c>
    </row>
    <row r="23" spans="1:12" x14ac:dyDescent="0.2">
      <c r="A23">
        <v>22</v>
      </c>
      <c r="B23" t="s">
        <v>143</v>
      </c>
      <c r="C23" t="s">
        <v>240</v>
      </c>
      <c r="D23" s="16">
        <v>71665</v>
      </c>
      <c r="E23">
        <v>9.3000000000000007</v>
      </c>
      <c r="F23" s="17">
        <v>7707.48</v>
      </c>
      <c r="I23" s="4" t="s">
        <v>244</v>
      </c>
      <c r="J23">
        <v>254642</v>
      </c>
      <c r="K23">
        <v>126.82999999999998</v>
      </c>
      <c r="L23">
        <v>2297.8416666666672</v>
      </c>
    </row>
    <row r="24" spans="1:12" x14ac:dyDescent="0.2">
      <c r="A24">
        <v>23</v>
      </c>
      <c r="B24" t="s">
        <v>144</v>
      </c>
      <c r="C24" t="s">
        <v>241</v>
      </c>
      <c r="D24" s="16">
        <v>54165</v>
      </c>
      <c r="E24">
        <v>9.32</v>
      </c>
      <c r="F24" s="17">
        <v>5809.2</v>
      </c>
      <c r="I24" s="4" t="s">
        <v>242</v>
      </c>
      <c r="J24">
        <v>471512</v>
      </c>
      <c r="K24">
        <v>110.02000000000001</v>
      </c>
      <c r="L24">
        <v>4399.4493750000001</v>
      </c>
    </row>
    <row r="25" spans="1:12" x14ac:dyDescent="0.2">
      <c r="A25">
        <v>24</v>
      </c>
      <c r="B25" t="s">
        <v>145</v>
      </c>
      <c r="C25" t="s">
        <v>241</v>
      </c>
      <c r="D25" s="16">
        <v>87781</v>
      </c>
      <c r="E25">
        <v>11.86</v>
      </c>
      <c r="F25" s="17">
        <v>7400.05</v>
      </c>
      <c r="I25" s="4" t="s">
        <v>241</v>
      </c>
      <c r="J25">
        <v>483753</v>
      </c>
      <c r="K25">
        <v>90.550000000000011</v>
      </c>
      <c r="L25">
        <v>5213.9877777777774</v>
      </c>
    </row>
    <row r="26" spans="1:12" x14ac:dyDescent="0.2">
      <c r="A26">
        <v>25</v>
      </c>
      <c r="B26" t="s">
        <v>146</v>
      </c>
      <c r="C26" t="s">
        <v>241</v>
      </c>
      <c r="D26" s="16">
        <v>96557</v>
      </c>
      <c r="E26">
        <v>18.52</v>
      </c>
      <c r="F26" s="17">
        <v>5214.08</v>
      </c>
      <c r="I26" s="4" t="s">
        <v>243</v>
      </c>
      <c r="J26">
        <v>306908</v>
      </c>
      <c r="K26">
        <v>68.86</v>
      </c>
      <c r="L26">
        <v>4423.142142857143</v>
      </c>
    </row>
    <row r="27" spans="1:12" x14ac:dyDescent="0.2">
      <c r="A27">
        <v>26</v>
      </c>
      <c r="B27" t="s">
        <v>147</v>
      </c>
      <c r="C27" t="s">
        <v>241</v>
      </c>
      <c r="D27" s="16">
        <v>17433</v>
      </c>
      <c r="E27">
        <v>3.32</v>
      </c>
      <c r="F27" s="17">
        <v>5258.5</v>
      </c>
      <c r="I27" s="4" t="s">
        <v>238</v>
      </c>
      <c r="J27">
        <v>495378</v>
      </c>
      <c r="K27">
        <v>52.629999999999995</v>
      </c>
      <c r="L27">
        <v>9525.3212500000009</v>
      </c>
    </row>
    <row r="28" spans="1:12" x14ac:dyDescent="0.2">
      <c r="A28">
        <v>27</v>
      </c>
      <c r="B28" t="s">
        <v>148</v>
      </c>
      <c r="C28" t="s">
        <v>241</v>
      </c>
      <c r="D28" s="16">
        <v>19992</v>
      </c>
      <c r="E28">
        <v>5</v>
      </c>
      <c r="F28" s="17">
        <v>3999.44</v>
      </c>
      <c r="I28" s="4" t="s">
        <v>239</v>
      </c>
      <c r="J28">
        <v>176574</v>
      </c>
      <c r="K28">
        <v>15.98</v>
      </c>
      <c r="L28">
        <v>10335.746666666666</v>
      </c>
    </row>
    <row r="29" spans="1:12" x14ac:dyDescent="0.2">
      <c r="A29">
        <v>28</v>
      </c>
      <c r="B29" t="s">
        <v>149</v>
      </c>
      <c r="C29" t="s">
        <v>241</v>
      </c>
      <c r="D29" s="16">
        <v>67881</v>
      </c>
      <c r="E29">
        <v>14.74</v>
      </c>
      <c r="F29" s="17">
        <v>4606.13</v>
      </c>
      <c r="I29" s="4" t="s">
        <v>205</v>
      </c>
      <c r="J29">
        <v>2746388</v>
      </c>
      <c r="K29">
        <v>597.80999999999983</v>
      </c>
      <c r="L29">
        <v>5114.2876623376633</v>
      </c>
    </row>
    <row r="30" spans="1:12" x14ac:dyDescent="0.2">
      <c r="A30">
        <v>29</v>
      </c>
      <c r="B30" t="s">
        <v>150</v>
      </c>
      <c r="C30" t="s">
        <v>241</v>
      </c>
      <c r="D30" s="16">
        <v>34794</v>
      </c>
      <c r="E30">
        <v>8.31</v>
      </c>
      <c r="F30" s="17">
        <v>4185.04</v>
      </c>
    </row>
    <row r="31" spans="1:12" x14ac:dyDescent="0.2">
      <c r="A31">
        <v>30</v>
      </c>
      <c r="B31" t="s">
        <v>151</v>
      </c>
      <c r="C31" t="s">
        <v>241</v>
      </c>
      <c r="D31" s="16">
        <v>71399</v>
      </c>
      <c r="E31">
        <v>11.89</v>
      </c>
      <c r="F31" s="17">
        <v>6005.92</v>
      </c>
    </row>
    <row r="32" spans="1:12" x14ac:dyDescent="0.2">
      <c r="A32">
        <v>31</v>
      </c>
      <c r="B32" t="s">
        <v>152</v>
      </c>
      <c r="C32" t="s">
        <v>241</v>
      </c>
      <c r="D32" s="16">
        <v>33751</v>
      </c>
      <c r="E32">
        <v>7.59</v>
      </c>
      <c r="F32" s="17">
        <v>4447.53</v>
      </c>
    </row>
    <row r="33" spans="1:6" x14ac:dyDescent="0.2">
      <c r="A33">
        <v>32</v>
      </c>
      <c r="B33" t="s">
        <v>208</v>
      </c>
      <c r="C33" t="s">
        <v>239</v>
      </c>
      <c r="D33" s="16">
        <v>42298</v>
      </c>
      <c r="E33">
        <v>4.2699999999999996</v>
      </c>
      <c r="F33" s="17">
        <v>9897.73</v>
      </c>
    </row>
    <row r="34" spans="1:6" x14ac:dyDescent="0.2">
      <c r="A34">
        <v>33</v>
      </c>
      <c r="B34" t="s">
        <v>153</v>
      </c>
      <c r="C34" t="s">
        <v>239</v>
      </c>
      <c r="D34" s="16">
        <v>28795</v>
      </c>
      <c r="E34">
        <v>4.6100000000000003</v>
      </c>
      <c r="F34" s="17">
        <v>6245.93</v>
      </c>
    </row>
    <row r="35" spans="1:6" x14ac:dyDescent="0.2">
      <c r="A35">
        <v>34</v>
      </c>
      <c r="B35" t="s">
        <v>154</v>
      </c>
      <c r="C35" t="s">
        <v>242</v>
      </c>
      <c r="D35" s="16">
        <v>13890</v>
      </c>
      <c r="E35">
        <v>2.59</v>
      </c>
      <c r="F35" s="17">
        <v>5362.93</v>
      </c>
    </row>
    <row r="36" spans="1:6" x14ac:dyDescent="0.2">
      <c r="A36">
        <v>35</v>
      </c>
      <c r="B36" t="s">
        <v>155</v>
      </c>
      <c r="C36" t="s">
        <v>243</v>
      </c>
      <c r="D36" s="16">
        <v>20291</v>
      </c>
      <c r="E36">
        <v>4.2699999999999996</v>
      </c>
      <c r="F36" s="17">
        <v>4748.09</v>
      </c>
    </row>
    <row r="37" spans="1:6" x14ac:dyDescent="0.2">
      <c r="A37">
        <v>36</v>
      </c>
      <c r="B37" t="s">
        <v>156</v>
      </c>
      <c r="C37" t="s">
        <v>243</v>
      </c>
      <c r="D37" s="16">
        <v>6799</v>
      </c>
      <c r="E37">
        <v>1.5</v>
      </c>
      <c r="F37" s="17">
        <v>4526.0200000000004</v>
      </c>
    </row>
    <row r="38" spans="1:6" x14ac:dyDescent="0.2">
      <c r="A38">
        <v>37</v>
      </c>
      <c r="B38" t="s">
        <v>157</v>
      </c>
      <c r="C38" t="s">
        <v>242</v>
      </c>
      <c r="D38" s="16">
        <v>2567</v>
      </c>
      <c r="E38">
        <v>1.84</v>
      </c>
      <c r="F38" s="17">
        <v>1395.94</v>
      </c>
    </row>
    <row r="39" spans="1:6" x14ac:dyDescent="0.2">
      <c r="A39">
        <v>38</v>
      </c>
      <c r="B39" t="s">
        <v>158</v>
      </c>
      <c r="C39" t="s">
        <v>243</v>
      </c>
      <c r="D39" s="16">
        <v>24589</v>
      </c>
      <c r="E39">
        <v>4.51</v>
      </c>
      <c r="F39" s="17">
        <v>5456.21</v>
      </c>
    </row>
    <row r="40" spans="1:6" x14ac:dyDescent="0.2">
      <c r="A40">
        <v>39</v>
      </c>
      <c r="B40" t="s">
        <v>159</v>
      </c>
      <c r="C40" t="s">
        <v>243</v>
      </c>
      <c r="D40" s="16">
        <v>19116</v>
      </c>
      <c r="E40">
        <v>2.69</v>
      </c>
      <c r="F40" s="17">
        <v>7096.82</v>
      </c>
    </row>
    <row r="41" spans="1:6" x14ac:dyDescent="0.2">
      <c r="A41">
        <v>40</v>
      </c>
      <c r="B41" t="s">
        <v>160</v>
      </c>
      <c r="C41" t="s">
        <v>243</v>
      </c>
      <c r="D41" s="16">
        <v>12707</v>
      </c>
      <c r="E41">
        <v>3.94</v>
      </c>
      <c r="F41" s="17">
        <v>3227.75</v>
      </c>
    </row>
    <row r="42" spans="1:6" x14ac:dyDescent="0.2">
      <c r="A42">
        <v>41</v>
      </c>
      <c r="B42" t="s">
        <v>161</v>
      </c>
      <c r="C42" t="s">
        <v>243</v>
      </c>
      <c r="D42" s="16">
        <v>29456</v>
      </c>
      <c r="E42">
        <v>4.17</v>
      </c>
      <c r="F42" s="17">
        <v>7063.95</v>
      </c>
    </row>
    <row r="43" spans="1:6" x14ac:dyDescent="0.2">
      <c r="A43">
        <v>42</v>
      </c>
      <c r="B43" t="s">
        <v>162</v>
      </c>
      <c r="C43" t="s">
        <v>243</v>
      </c>
      <c r="D43" s="16">
        <v>24425</v>
      </c>
      <c r="E43">
        <v>5.36</v>
      </c>
      <c r="F43" s="17">
        <v>4555.79</v>
      </c>
    </row>
    <row r="44" spans="1:6" x14ac:dyDescent="0.2">
      <c r="A44">
        <v>43</v>
      </c>
      <c r="B44" t="s">
        <v>163</v>
      </c>
      <c r="C44" t="s">
        <v>243</v>
      </c>
      <c r="D44" s="16">
        <v>53971</v>
      </c>
      <c r="E44">
        <v>7.59</v>
      </c>
      <c r="F44" s="17">
        <v>7112.01</v>
      </c>
    </row>
    <row r="45" spans="1:6" x14ac:dyDescent="0.2">
      <c r="A45">
        <v>44</v>
      </c>
      <c r="B45" t="s">
        <v>164</v>
      </c>
      <c r="C45" t="s">
        <v>243</v>
      </c>
      <c r="D45" s="16">
        <v>31710</v>
      </c>
      <c r="E45">
        <v>7.64</v>
      </c>
      <c r="F45" s="17">
        <v>4150.25</v>
      </c>
    </row>
    <row r="46" spans="1:6" x14ac:dyDescent="0.2">
      <c r="A46">
        <v>45</v>
      </c>
      <c r="B46" t="s">
        <v>165</v>
      </c>
      <c r="C46" t="s">
        <v>243</v>
      </c>
      <c r="D46" s="16">
        <v>9458</v>
      </c>
      <c r="E46">
        <v>3.24</v>
      </c>
      <c r="F46" s="17">
        <v>2921.39</v>
      </c>
    </row>
    <row r="47" spans="1:6" x14ac:dyDescent="0.2">
      <c r="A47">
        <v>46</v>
      </c>
      <c r="B47" t="s">
        <v>166</v>
      </c>
      <c r="C47" t="s">
        <v>243</v>
      </c>
      <c r="D47" s="16">
        <v>27300</v>
      </c>
      <c r="E47">
        <v>8.65</v>
      </c>
      <c r="F47" s="17">
        <v>3155.85</v>
      </c>
    </row>
    <row r="48" spans="1:6" x14ac:dyDescent="0.2">
      <c r="A48">
        <v>47</v>
      </c>
      <c r="B48" t="s">
        <v>167</v>
      </c>
      <c r="C48" t="s">
        <v>243</v>
      </c>
      <c r="D48" s="16">
        <v>2527</v>
      </c>
      <c r="E48">
        <v>1.58</v>
      </c>
      <c r="F48" s="17">
        <v>1599.47</v>
      </c>
    </row>
    <row r="49" spans="1:6" x14ac:dyDescent="0.2">
      <c r="A49">
        <v>48</v>
      </c>
      <c r="B49" t="s">
        <v>168</v>
      </c>
      <c r="C49" t="s">
        <v>243</v>
      </c>
      <c r="D49" s="16">
        <v>13088</v>
      </c>
      <c r="E49">
        <v>4.53</v>
      </c>
      <c r="F49" s="17">
        <v>2887.59</v>
      </c>
    </row>
    <row r="50" spans="1:6" x14ac:dyDescent="0.2">
      <c r="A50">
        <v>49</v>
      </c>
      <c r="B50" t="s">
        <v>169</v>
      </c>
      <c r="C50" t="s">
        <v>244</v>
      </c>
      <c r="D50" s="16">
        <v>38816</v>
      </c>
      <c r="E50">
        <v>12.48</v>
      </c>
      <c r="F50" s="17">
        <v>3109.31</v>
      </c>
    </row>
    <row r="51" spans="1:6" x14ac:dyDescent="0.2">
      <c r="A51">
        <v>50</v>
      </c>
      <c r="B51" t="s">
        <v>170</v>
      </c>
      <c r="C51" t="s">
        <v>244</v>
      </c>
      <c r="D51" s="16">
        <v>6820</v>
      </c>
      <c r="E51">
        <v>5.49</v>
      </c>
      <c r="F51" s="17">
        <v>1242.08</v>
      </c>
    </row>
    <row r="52" spans="1:6" x14ac:dyDescent="0.2">
      <c r="A52">
        <v>51</v>
      </c>
      <c r="B52" t="s">
        <v>171</v>
      </c>
      <c r="C52" t="s">
        <v>244</v>
      </c>
      <c r="D52" s="16">
        <v>14105</v>
      </c>
      <c r="E52">
        <v>28.23</v>
      </c>
      <c r="F52">
        <v>499.63</v>
      </c>
    </row>
    <row r="53" spans="1:6" x14ac:dyDescent="0.2">
      <c r="A53">
        <v>52</v>
      </c>
      <c r="B53" t="s">
        <v>172</v>
      </c>
      <c r="C53" t="s">
        <v>244</v>
      </c>
      <c r="D53" s="16">
        <v>21724</v>
      </c>
      <c r="E53">
        <v>7.72</v>
      </c>
      <c r="F53" s="17">
        <v>2814.64</v>
      </c>
    </row>
    <row r="54" spans="1:6" x14ac:dyDescent="0.2">
      <c r="A54">
        <v>53</v>
      </c>
      <c r="B54" t="s">
        <v>173</v>
      </c>
      <c r="C54" t="s">
        <v>244</v>
      </c>
      <c r="D54" s="16">
        <v>26104</v>
      </c>
      <c r="E54">
        <v>9.2200000000000006</v>
      </c>
      <c r="F54" s="17">
        <v>2831.11</v>
      </c>
    </row>
    <row r="55" spans="1:6" x14ac:dyDescent="0.2">
      <c r="A55">
        <v>54</v>
      </c>
      <c r="B55" t="s">
        <v>174</v>
      </c>
      <c r="C55" t="s">
        <v>244</v>
      </c>
      <c r="D55" s="16">
        <v>7262</v>
      </c>
      <c r="E55">
        <v>9.14</v>
      </c>
      <c r="F55">
        <v>794.29</v>
      </c>
    </row>
    <row r="56" spans="1:6" x14ac:dyDescent="0.2">
      <c r="A56">
        <v>55</v>
      </c>
      <c r="B56" t="s">
        <v>175</v>
      </c>
      <c r="C56" t="s">
        <v>244</v>
      </c>
      <c r="D56" s="16">
        <v>10027</v>
      </c>
      <c r="E56">
        <v>13.57</v>
      </c>
      <c r="F56">
        <v>738.82</v>
      </c>
    </row>
    <row r="57" spans="1:6" x14ac:dyDescent="0.2">
      <c r="A57">
        <v>56</v>
      </c>
      <c r="B57" t="s">
        <v>176</v>
      </c>
      <c r="C57" t="s">
        <v>242</v>
      </c>
      <c r="D57" s="16">
        <v>35439</v>
      </c>
      <c r="E57">
        <v>10.96</v>
      </c>
      <c r="F57" s="17">
        <v>3234.75</v>
      </c>
    </row>
    <row r="58" spans="1:6" x14ac:dyDescent="0.2">
      <c r="A58">
        <v>57</v>
      </c>
      <c r="B58" t="s">
        <v>177</v>
      </c>
      <c r="C58" t="s">
        <v>242</v>
      </c>
      <c r="D58" s="16">
        <v>14196</v>
      </c>
      <c r="E58">
        <v>5.21</v>
      </c>
      <c r="F58" s="17">
        <v>2726.9</v>
      </c>
    </row>
    <row r="59" spans="1:6" x14ac:dyDescent="0.2">
      <c r="A59">
        <v>58</v>
      </c>
      <c r="B59" t="s">
        <v>178</v>
      </c>
      <c r="C59" t="s">
        <v>242</v>
      </c>
      <c r="D59" s="16">
        <v>45053</v>
      </c>
      <c r="E59">
        <v>7.04</v>
      </c>
      <c r="F59" s="17">
        <v>6395.21</v>
      </c>
    </row>
    <row r="60" spans="1:6" x14ac:dyDescent="0.2">
      <c r="A60">
        <v>59</v>
      </c>
      <c r="B60" t="s">
        <v>179</v>
      </c>
      <c r="C60" t="s">
        <v>242</v>
      </c>
      <c r="D60" s="16">
        <v>15923</v>
      </c>
      <c r="E60">
        <v>3.65</v>
      </c>
      <c r="F60" s="17">
        <v>4360.1899999999996</v>
      </c>
    </row>
    <row r="61" spans="1:6" x14ac:dyDescent="0.2">
      <c r="A61">
        <v>60</v>
      </c>
      <c r="B61" t="s">
        <v>180</v>
      </c>
      <c r="C61" t="s">
        <v>242</v>
      </c>
      <c r="D61" s="16">
        <v>33702</v>
      </c>
      <c r="E61">
        <v>5.41</v>
      </c>
      <c r="F61" s="16">
        <v>6226</v>
      </c>
    </row>
    <row r="62" spans="1:6" x14ac:dyDescent="0.2">
      <c r="A62">
        <v>61</v>
      </c>
      <c r="B62" t="s">
        <v>181</v>
      </c>
      <c r="C62" t="s">
        <v>242</v>
      </c>
      <c r="D62" s="16">
        <v>43628</v>
      </c>
      <c r="E62">
        <v>12.51</v>
      </c>
      <c r="F62" s="17">
        <v>3487.53</v>
      </c>
    </row>
    <row r="63" spans="1:6" x14ac:dyDescent="0.2">
      <c r="A63">
        <v>62</v>
      </c>
      <c r="B63" t="s">
        <v>182</v>
      </c>
      <c r="C63" t="s">
        <v>242</v>
      </c>
      <c r="D63" s="16">
        <v>18394</v>
      </c>
      <c r="E63">
        <v>3.03</v>
      </c>
      <c r="F63" s="17">
        <v>6070.02</v>
      </c>
    </row>
    <row r="64" spans="1:6" x14ac:dyDescent="0.2">
      <c r="A64">
        <v>63</v>
      </c>
      <c r="B64" t="s">
        <v>183</v>
      </c>
      <c r="C64" t="s">
        <v>242</v>
      </c>
      <c r="D64" s="16">
        <v>39540</v>
      </c>
      <c r="E64">
        <v>5.7</v>
      </c>
      <c r="F64" s="17">
        <v>6939.27</v>
      </c>
    </row>
    <row r="65" spans="1:6" x14ac:dyDescent="0.2">
      <c r="A65">
        <v>64</v>
      </c>
      <c r="B65" t="s">
        <v>184</v>
      </c>
      <c r="C65" t="s">
        <v>242</v>
      </c>
      <c r="D65" s="16">
        <v>24473</v>
      </c>
      <c r="E65">
        <v>6.6</v>
      </c>
      <c r="F65" s="17">
        <v>3705.5</v>
      </c>
    </row>
    <row r="66" spans="1:6" x14ac:dyDescent="0.2">
      <c r="A66">
        <v>65</v>
      </c>
      <c r="B66" t="s">
        <v>185</v>
      </c>
      <c r="C66" t="s">
        <v>242</v>
      </c>
      <c r="D66" s="16">
        <v>33662</v>
      </c>
      <c r="E66">
        <v>7.64</v>
      </c>
      <c r="F66" s="17">
        <v>4405.7299999999996</v>
      </c>
    </row>
    <row r="67" spans="1:6" x14ac:dyDescent="0.2">
      <c r="A67">
        <v>66</v>
      </c>
      <c r="B67" t="s">
        <v>186</v>
      </c>
      <c r="C67" t="s">
        <v>242</v>
      </c>
      <c r="D67" s="16">
        <v>55931</v>
      </c>
      <c r="E67">
        <v>9.14</v>
      </c>
      <c r="F67" s="17">
        <v>6117.55</v>
      </c>
    </row>
    <row r="68" spans="1:6" x14ac:dyDescent="0.2">
      <c r="A68">
        <v>67</v>
      </c>
      <c r="B68" t="s">
        <v>187</v>
      </c>
      <c r="C68" t="s">
        <v>242</v>
      </c>
      <c r="D68" s="16">
        <v>29647</v>
      </c>
      <c r="E68">
        <v>8.16</v>
      </c>
      <c r="F68" s="17">
        <v>3633.88</v>
      </c>
    </row>
    <row r="69" spans="1:6" x14ac:dyDescent="0.2">
      <c r="A69">
        <v>68</v>
      </c>
      <c r="B69" t="s">
        <v>188</v>
      </c>
      <c r="C69" t="s">
        <v>242</v>
      </c>
      <c r="D69" s="16">
        <v>24369</v>
      </c>
      <c r="E69">
        <v>7.95</v>
      </c>
      <c r="F69" s="17">
        <v>3064.78</v>
      </c>
    </row>
    <row r="70" spans="1:6" x14ac:dyDescent="0.2">
      <c r="A70">
        <v>69</v>
      </c>
      <c r="B70" t="s">
        <v>189</v>
      </c>
      <c r="C70" t="s">
        <v>243</v>
      </c>
      <c r="D70" s="16">
        <v>31471</v>
      </c>
      <c r="E70">
        <v>9.19</v>
      </c>
      <c r="F70" s="17">
        <v>3422.8</v>
      </c>
    </row>
    <row r="71" spans="1:6" x14ac:dyDescent="0.2">
      <c r="A71">
        <v>70</v>
      </c>
      <c r="B71" t="s">
        <v>190</v>
      </c>
      <c r="C71" t="s">
        <v>242</v>
      </c>
      <c r="D71" s="16">
        <v>41098</v>
      </c>
      <c r="E71">
        <v>12.59</v>
      </c>
      <c r="F71" s="17">
        <v>3265.01</v>
      </c>
    </row>
    <row r="72" spans="1:6" x14ac:dyDescent="0.2">
      <c r="A72">
        <v>71</v>
      </c>
      <c r="B72" t="s">
        <v>191</v>
      </c>
      <c r="C72" t="s">
        <v>244</v>
      </c>
      <c r="D72" s="16">
        <v>44878</v>
      </c>
      <c r="E72">
        <v>9.76</v>
      </c>
      <c r="F72" s="17">
        <v>4596.13</v>
      </c>
    </row>
    <row r="73" spans="1:6" x14ac:dyDescent="0.2">
      <c r="A73">
        <v>72</v>
      </c>
      <c r="B73" t="s">
        <v>192</v>
      </c>
      <c r="C73" t="s">
        <v>244</v>
      </c>
      <c r="D73" s="16">
        <v>20027</v>
      </c>
      <c r="E73">
        <v>8.24</v>
      </c>
      <c r="F73" s="17">
        <v>2431.58</v>
      </c>
    </row>
    <row r="74" spans="1:6" x14ac:dyDescent="0.2">
      <c r="A74">
        <v>73</v>
      </c>
      <c r="B74" t="s">
        <v>193</v>
      </c>
      <c r="C74" t="s">
        <v>244</v>
      </c>
      <c r="D74" s="16">
        <v>25065</v>
      </c>
      <c r="E74">
        <v>7.41</v>
      </c>
      <c r="F74" s="17">
        <v>3383.78</v>
      </c>
    </row>
    <row r="75" spans="1:6" x14ac:dyDescent="0.2">
      <c r="A75">
        <v>74</v>
      </c>
      <c r="B75" t="s">
        <v>194</v>
      </c>
      <c r="C75" t="s">
        <v>244</v>
      </c>
      <c r="D75" s="16">
        <v>18628</v>
      </c>
      <c r="E75">
        <v>7.02</v>
      </c>
      <c r="F75" s="17">
        <v>2653.97</v>
      </c>
    </row>
    <row r="76" spans="1:6" x14ac:dyDescent="0.2">
      <c r="A76">
        <v>75</v>
      </c>
      <c r="B76" t="s">
        <v>195</v>
      </c>
      <c r="C76" t="s">
        <v>244</v>
      </c>
      <c r="D76" s="16">
        <v>21186</v>
      </c>
      <c r="E76">
        <v>8.5500000000000007</v>
      </c>
      <c r="F76" s="17">
        <v>2478.7600000000002</v>
      </c>
    </row>
    <row r="77" spans="1:6" x14ac:dyDescent="0.2">
      <c r="A77">
        <v>76</v>
      </c>
      <c r="B77" t="s">
        <v>196</v>
      </c>
      <c r="C77" t="s">
        <v>240</v>
      </c>
      <c r="D77" s="16">
        <v>13418</v>
      </c>
      <c r="E77">
        <v>34.549999999999997</v>
      </c>
      <c r="F77">
        <v>388.36</v>
      </c>
    </row>
    <row r="78" spans="1:6" x14ac:dyDescent="0.2">
      <c r="A78">
        <v>77</v>
      </c>
      <c r="B78" t="s">
        <v>197</v>
      </c>
      <c r="C78" t="s">
        <v>238</v>
      </c>
      <c r="D78" s="16">
        <v>56296</v>
      </c>
      <c r="E78">
        <v>4.51</v>
      </c>
      <c r="F78" s="17">
        <v>12491.89</v>
      </c>
    </row>
  </sheetData>
  <autoFilter ref="A1:F78" xr:uid="{C044EB02-8B97-E344-B1C4-2DE0E49F91DF}">
    <sortState xmlns:xlrd2="http://schemas.microsoft.com/office/spreadsheetml/2017/richdata2" ref="A2:F78">
      <sortCondition ref="A1:A78"/>
    </sortState>
  </autoFilter>
  <hyperlinks>
    <hyperlink ref="H2" r:id="rId2" location="cite_note-13" xr:uid="{F376EB57-529B-E44C-B18A-E00286F1F0F4}"/>
    <hyperlink ref="H5" r:id="rId3" xr:uid="{61C5B78F-DC4B-6C4F-A32F-DB5B3657F7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84E1-B71A-A046-A25C-B956395BD945}">
  <dimension ref="A1:G25"/>
  <sheetViews>
    <sheetView workbookViewId="0">
      <selection activeCell="C15" sqref="C15"/>
    </sheetView>
  </sheetViews>
  <sheetFormatPr baseColWidth="10" defaultRowHeight="16" x14ac:dyDescent="0.2"/>
  <cols>
    <col min="1" max="1" width="19.5" bestFit="1" customWidth="1"/>
    <col min="2" max="2" width="32.5" bestFit="1" customWidth="1"/>
    <col min="3" max="3" width="15" bestFit="1" customWidth="1"/>
    <col min="6" max="6" width="10.33203125" customWidth="1"/>
    <col min="7" max="7" width="10.1640625" customWidth="1"/>
    <col min="8" max="8" width="11.33203125" customWidth="1"/>
  </cols>
  <sheetData>
    <row r="1" spans="1:7" x14ac:dyDescent="0.2">
      <c r="A1" s="9" t="s">
        <v>107</v>
      </c>
      <c r="G1" s="3"/>
    </row>
    <row r="2" spans="1:7" x14ac:dyDescent="0.2">
      <c r="A2" t="s">
        <v>0</v>
      </c>
      <c r="B2" t="s">
        <v>14</v>
      </c>
      <c r="C2" t="s">
        <v>38</v>
      </c>
      <c r="D2" t="s">
        <v>39</v>
      </c>
      <c r="E2" t="s">
        <v>40</v>
      </c>
    </row>
    <row r="3" spans="1:7" x14ac:dyDescent="0.2">
      <c r="A3" t="s">
        <v>3</v>
      </c>
      <c r="B3" t="s">
        <v>15</v>
      </c>
      <c r="C3">
        <v>34458</v>
      </c>
      <c r="D3">
        <v>78836</v>
      </c>
      <c r="E3">
        <v>50427</v>
      </c>
    </row>
    <row r="4" spans="1:7" x14ac:dyDescent="0.2">
      <c r="A4" t="s">
        <v>3</v>
      </c>
      <c r="B4" t="s">
        <v>16</v>
      </c>
      <c r="C4">
        <v>12335</v>
      </c>
      <c r="D4">
        <v>49056</v>
      </c>
      <c r="E4">
        <v>24959</v>
      </c>
    </row>
    <row r="5" spans="1:7" x14ac:dyDescent="0.2">
      <c r="A5" t="s">
        <v>3</v>
      </c>
      <c r="B5" t="s">
        <v>17</v>
      </c>
      <c r="C5">
        <v>9763</v>
      </c>
      <c r="D5">
        <v>44301</v>
      </c>
      <c r="E5">
        <v>24393</v>
      </c>
    </row>
    <row r="6" spans="1:7" x14ac:dyDescent="0.2">
      <c r="A6" t="s">
        <v>3</v>
      </c>
      <c r="B6" t="s">
        <v>18</v>
      </c>
      <c r="C6">
        <v>8117</v>
      </c>
      <c r="D6">
        <v>27496</v>
      </c>
      <c r="E6">
        <v>13675</v>
      </c>
    </row>
    <row r="7" spans="1:7" x14ac:dyDescent="0.2">
      <c r="A7" t="s">
        <v>3</v>
      </c>
      <c r="B7" t="s">
        <v>19</v>
      </c>
      <c r="C7">
        <v>5320</v>
      </c>
      <c r="D7">
        <v>38558</v>
      </c>
      <c r="E7">
        <v>22622</v>
      </c>
    </row>
    <row r="8" spans="1:7" x14ac:dyDescent="0.2">
      <c r="A8" t="s">
        <v>3</v>
      </c>
      <c r="B8" t="s">
        <v>20</v>
      </c>
      <c r="C8">
        <v>3030</v>
      </c>
      <c r="D8">
        <v>13432</v>
      </c>
      <c r="E8">
        <v>9142</v>
      </c>
    </row>
    <row r="9" spans="1:7" x14ac:dyDescent="0.2">
      <c r="A9" t="s">
        <v>3</v>
      </c>
      <c r="B9" t="s">
        <v>21</v>
      </c>
      <c r="C9">
        <v>2814</v>
      </c>
      <c r="D9">
        <v>12230</v>
      </c>
      <c r="E9">
        <v>6528</v>
      </c>
    </row>
    <row r="10" spans="1:7" x14ac:dyDescent="0.2">
      <c r="A10" t="s">
        <v>3</v>
      </c>
      <c r="B10" t="s">
        <v>22</v>
      </c>
      <c r="C10">
        <v>2652</v>
      </c>
      <c r="D10">
        <v>15886</v>
      </c>
      <c r="E10">
        <v>13731</v>
      </c>
    </row>
    <row r="11" spans="1:7" x14ac:dyDescent="0.2">
      <c r="A11" t="s">
        <v>3</v>
      </c>
      <c r="B11" t="s">
        <v>23</v>
      </c>
      <c r="C11">
        <v>2624</v>
      </c>
      <c r="D11">
        <v>9543</v>
      </c>
      <c r="E11">
        <v>3604</v>
      </c>
    </row>
    <row r="12" spans="1:7" x14ac:dyDescent="0.2">
      <c r="A12" t="s">
        <v>3</v>
      </c>
      <c r="B12" t="s">
        <v>24</v>
      </c>
      <c r="C12">
        <v>2231</v>
      </c>
      <c r="D12">
        <v>19003</v>
      </c>
      <c r="E12">
        <v>11764</v>
      </c>
    </row>
    <row r="13" spans="1:7" x14ac:dyDescent="0.2">
      <c r="A13" t="s">
        <v>3</v>
      </c>
      <c r="B13" t="s">
        <v>25</v>
      </c>
      <c r="C13">
        <v>1698</v>
      </c>
      <c r="D13">
        <v>4981</v>
      </c>
      <c r="E13">
        <v>1457</v>
      </c>
    </row>
    <row r="14" spans="1:7" x14ac:dyDescent="0.2">
      <c r="A14" t="s">
        <v>3</v>
      </c>
      <c r="B14" t="s">
        <v>26</v>
      </c>
      <c r="C14">
        <v>1423</v>
      </c>
      <c r="D14">
        <v>5591</v>
      </c>
      <c r="E14">
        <v>2745</v>
      </c>
    </row>
    <row r="15" spans="1:7" x14ac:dyDescent="0.2">
      <c r="A15" t="s">
        <v>3</v>
      </c>
      <c r="B15" t="s">
        <v>27</v>
      </c>
      <c r="C15">
        <v>1024</v>
      </c>
      <c r="D15">
        <v>5907</v>
      </c>
      <c r="E15">
        <v>2801</v>
      </c>
    </row>
    <row r="16" spans="1:7" x14ac:dyDescent="0.2">
      <c r="A16" t="s">
        <v>3</v>
      </c>
      <c r="B16" t="s">
        <v>28</v>
      </c>
      <c r="C16">
        <v>963</v>
      </c>
      <c r="D16">
        <v>3875</v>
      </c>
      <c r="E16">
        <v>1524</v>
      </c>
    </row>
    <row r="17" spans="1:5" x14ac:dyDescent="0.2">
      <c r="A17" t="s">
        <v>3</v>
      </c>
      <c r="B17" t="s">
        <v>29</v>
      </c>
      <c r="C17">
        <v>929</v>
      </c>
      <c r="D17">
        <v>8321</v>
      </c>
      <c r="E17">
        <v>3251</v>
      </c>
    </row>
    <row r="18" spans="1:5" x14ac:dyDescent="0.2">
      <c r="A18" t="s">
        <v>3</v>
      </c>
      <c r="B18" t="s">
        <v>30</v>
      </c>
      <c r="C18">
        <v>883</v>
      </c>
      <c r="D18">
        <v>4705</v>
      </c>
      <c r="E18">
        <v>1478</v>
      </c>
    </row>
    <row r="19" spans="1:5" x14ac:dyDescent="0.2">
      <c r="A19" t="s">
        <v>3</v>
      </c>
      <c r="B19" t="s">
        <v>31</v>
      </c>
      <c r="C19">
        <v>297</v>
      </c>
      <c r="D19">
        <v>1127</v>
      </c>
      <c r="E19">
        <v>63</v>
      </c>
    </row>
    <row r="20" spans="1:5" x14ac:dyDescent="0.2">
      <c r="A20" t="s">
        <v>3</v>
      </c>
      <c r="B20" t="s">
        <v>32</v>
      </c>
      <c r="C20">
        <v>224</v>
      </c>
      <c r="D20">
        <v>913</v>
      </c>
      <c r="E20">
        <v>258</v>
      </c>
    </row>
    <row r="21" spans="1:5" x14ac:dyDescent="0.2">
      <c r="A21" t="s">
        <v>3</v>
      </c>
      <c r="B21" t="s">
        <v>33</v>
      </c>
      <c r="C21">
        <v>90</v>
      </c>
      <c r="D21">
        <v>490</v>
      </c>
      <c r="E21">
        <v>151</v>
      </c>
    </row>
    <row r="22" spans="1:5" x14ac:dyDescent="0.2">
      <c r="A22" t="s">
        <v>3</v>
      </c>
      <c r="B22" t="s">
        <v>34</v>
      </c>
      <c r="C22">
        <v>88</v>
      </c>
      <c r="D22">
        <v>473</v>
      </c>
      <c r="E22">
        <v>171</v>
      </c>
    </row>
    <row r="23" spans="1:5" x14ac:dyDescent="0.2">
      <c r="A23" t="s">
        <v>3</v>
      </c>
      <c r="B23" t="s">
        <v>35</v>
      </c>
      <c r="C23">
        <v>58</v>
      </c>
      <c r="D23">
        <v>505</v>
      </c>
      <c r="E23">
        <v>126</v>
      </c>
    </row>
    <row r="24" spans="1:5" x14ac:dyDescent="0.2">
      <c r="A24" t="s">
        <v>3</v>
      </c>
      <c r="B24" t="s">
        <v>36</v>
      </c>
      <c r="C24">
        <v>18</v>
      </c>
      <c r="D24">
        <v>407</v>
      </c>
      <c r="E24">
        <v>94</v>
      </c>
    </row>
    <row r="25" spans="1:5" x14ac:dyDescent="0.2">
      <c r="A25" t="s">
        <v>3</v>
      </c>
      <c r="B25" t="s">
        <v>37</v>
      </c>
      <c r="C25">
        <v>0</v>
      </c>
      <c r="D25">
        <v>73021</v>
      </c>
      <c r="E25">
        <v>46186</v>
      </c>
    </row>
  </sheetData>
  <autoFilter ref="A2:E25" xr:uid="{601F84E1-B71A-A046-A25C-B956395BD945}">
    <sortState xmlns:xlrd2="http://schemas.microsoft.com/office/spreadsheetml/2017/richdata2" ref="A3:E25">
      <sortCondition descending="1" ref="C2:C25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85F2-FDDA-DB40-B7D6-8DA9EFA938E9}">
  <dimension ref="A1:E109"/>
  <sheetViews>
    <sheetView zoomScale="94" workbookViewId="0">
      <selection activeCell="B25" sqref="B25"/>
    </sheetView>
  </sheetViews>
  <sheetFormatPr baseColWidth="10" defaultRowHeight="16" x14ac:dyDescent="0.2"/>
  <cols>
    <col min="1" max="1" width="19.5" bestFit="1" customWidth="1"/>
    <col min="2" max="2" width="32.5" bestFit="1" customWidth="1"/>
    <col min="3" max="3" width="29.33203125" bestFit="1" customWidth="1"/>
    <col min="4" max="4" width="28.33203125" bestFit="1" customWidth="1"/>
    <col min="5" max="5" width="29.33203125" bestFit="1" customWidth="1"/>
  </cols>
  <sheetData>
    <row r="1" spans="1:5" x14ac:dyDescent="0.2">
      <c r="A1" s="9" t="s">
        <v>106</v>
      </c>
    </row>
    <row r="2" spans="1:5" x14ac:dyDescent="0.2">
      <c r="A2" t="s">
        <v>0</v>
      </c>
      <c r="B2" t="s">
        <v>14</v>
      </c>
      <c r="C2" t="s">
        <v>105</v>
      </c>
      <c r="D2" t="s">
        <v>85</v>
      </c>
      <c r="E2" t="s">
        <v>84</v>
      </c>
    </row>
    <row r="3" spans="1:5" x14ac:dyDescent="0.2">
      <c r="A3" t="s">
        <v>3</v>
      </c>
      <c r="B3" t="s">
        <v>27</v>
      </c>
      <c r="C3" s="4" t="str">
        <f>_xlfn.XLOOKUP(B3,$B$32:$B$53,$C$32:$C$53,"NA",0)</f>
        <v>1 mon 20 days 32:56:22.260622</v>
      </c>
      <c r="D3" s="4" t="str">
        <f>_xlfn.XLOOKUP(B3,$B$57:$B$79,$C$57:$C$79,"NA",0)</f>
        <v>3 mons 14 days 24:20:57.027114</v>
      </c>
      <c r="E3" s="4" t="str">
        <f>_xlfn.XLOOKUP(B3, $B$83:$B$105, $C$83:$C$105, "NA", 0)</f>
        <v>11 mons 13 days 23:34:03.259644</v>
      </c>
    </row>
    <row r="4" spans="1:5" x14ac:dyDescent="0.2">
      <c r="A4" t="s">
        <v>3</v>
      </c>
      <c r="B4" t="s">
        <v>22</v>
      </c>
      <c r="C4" s="4" t="str">
        <f t="shared" ref="C4:C25" si="0">_xlfn.XLOOKUP(B4,$B$32:$B$53,$C$32:$C$53,"NA",0)</f>
        <v>24 days 19:43:21.058013</v>
      </c>
      <c r="D4" s="4" t="str">
        <f t="shared" ref="D4:D25" si="1">_xlfn.XLOOKUP(B4,$B$57:$B$79,$C$57:$C$79,"NA",0)</f>
        <v>2 mons 34 days 29:38:59.297969</v>
      </c>
      <c r="E4" s="4" t="str">
        <f t="shared" ref="E4:E25" si="2">_xlfn.XLOOKUP(B4, $B$83:$B$105, $C$83:$C$105, "NA", 0)</f>
        <v>4 mons 32 days 17:05:55.463811</v>
      </c>
    </row>
    <row r="5" spans="1:5" x14ac:dyDescent="0.2">
      <c r="A5" t="s">
        <v>3</v>
      </c>
      <c r="B5" t="s">
        <v>36</v>
      </c>
      <c r="C5" s="4" t="str">
        <f t="shared" si="0"/>
        <v>22 days 23:54:13.304533</v>
      </c>
      <c r="D5" s="4" t="str">
        <f t="shared" si="1"/>
        <v>20 days 23:31:01.648829</v>
      </c>
      <c r="E5" s="4" t="str">
        <f t="shared" si="2"/>
        <v>11 days 14:52:11.516936</v>
      </c>
    </row>
    <row r="6" spans="1:5" x14ac:dyDescent="0.2">
      <c r="A6" t="s">
        <v>3</v>
      </c>
      <c r="B6" t="s">
        <v>16</v>
      </c>
      <c r="C6" s="4" t="str">
        <f t="shared" si="0"/>
        <v>17 days 15:18:08.096343</v>
      </c>
      <c r="D6" s="4" t="str">
        <f t="shared" si="1"/>
        <v>15 days 20:30:23.337802</v>
      </c>
      <c r="E6" s="4" t="str">
        <f t="shared" si="2"/>
        <v>1 mon 19 days 32:56:07.260999</v>
      </c>
    </row>
    <row r="7" spans="1:5" x14ac:dyDescent="0.2">
      <c r="A7" t="s">
        <v>3</v>
      </c>
      <c r="B7" t="s">
        <v>18</v>
      </c>
      <c r="C7" s="4" t="str">
        <f t="shared" si="0"/>
        <v>15 days 21:51:51.449671</v>
      </c>
      <c r="D7" s="4" t="str">
        <f t="shared" si="1"/>
        <v>21 days 17:56:29.649618</v>
      </c>
      <c r="E7" s="4" t="str">
        <f t="shared" si="2"/>
        <v>22 days 11:02:33.791368</v>
      </c>
    </row>
    <row r="8" spans="1:5" x14ac:dyDescent="0.2">
      <c r="A8" t="s">
        <v>3</v>
      </c>
      <c r="B8" t="s">
        <v>33</v>
      </c>
      <c r="C8" s="4" t="str">
        <f t="shared" si="0"/>
        <v>12 days 16:45:42.173838</v>
      </c>
      <c r="D8" s="4" t="str">
        <f t="shared" si="1"/>
        <v>14 days 27:50:41.281412</v>
      </c>
      <c r="E8" s="4" t="str">
        <f t="shared" si="2"/>
        <v>24 days 35:15:26.644831</v>
      </c>
    </row>
    <row r="9" spans="1:5" x14ac:dyDescent="0.2">
      <c r="A9" t="s">
        <v>3</v>
      </c>
      <c r="B9" t="s">
        <v>19</v>
      </c>
      <c r="C9" s="4" t="str">
        <f t="shared" si="0"/>
        <v>10 days 20:52:19.925287</v>
      </c>
      <c r="D9" s="4" t="str">
        <f t="shared" si="1"/>
        <v>2 mons 41 days 27:33:41.0242</v>
      </c>
      <c r="E9" s="4" t="str">
        <f t="shared" si="2"/>
        <v>3 mons 37 days 14:17:13.704592</v>
      </c>
    </row>
    <row r="10" spans="1:5" x14ac:dyDescent="0.2">
      <c r="A10" t="s">
        <v>3</v>
      </c>
      <c r="B10" t="s">
        <v>30</v>
      </c>
      <c r="C10" s="4" t="str">
        <f t="shared" si="0"/>
        <v>5 days 13:01:58.068327</v>
      </c>
      <c r="D10" s="4" t="str">
        <f t="shared" si="1"/>
        <v>16 days 30:23:35.08347</v>
      </c>
      <c r="E10" s="4" t="str">
        <f t="shared" si="2"/>
        <v>14 days 24:14:41.633342</v>
      </c>
    </row>
    <row r="11" spans="1:5" x14ac:dyDescent="0.2">
      <c r="A11" t="s">
        <v>3</v>
      </c>
      <c r="B11" t="s">
        <v>24</v>
      </c>
      <c r="C11" s="4" t="str">
        <f t="shared" si="0"/>
        <v>4 days 30:07:28.185381</v>
      </c>
      <c r="D11" s="4" t="str">
        <f t="shared" si="1"/>
        <v>4 days 16:24:01.895109</v>
      </c>
      <c r="E11" s="4" t="str">
        <f t="shared" si="2"/>
        <v>3 days 26:14:06.434306</v>
      </c>
    </row>
    <row r="12" spans="1:5" x14ac:dyDescent="0.2">
      <c r="A12" t="s">
        <v>3</v>
      </c>
      <c r="B12" t="s">
        <v>23</v>
      </c>
      <c r="C12" s="4" t="str">
        <f t="shared" si="0"/>
        <v>4 days 19:17:57.008432</v>
      </c>
      <c r="D12" s="4" t="str">
        <f t="shared" si="1"/>
        <v>11 days 17:52:07.155759</v>
      </c>
      <c r="E12" s="4" t="str">
        <f t="shared" si="2"/>
        <v>9 days 13:07:30.333656</v>
      </c>
    </row>
    <row r="13" spans="1:5" x14ac:dyDescent="0.2">
      <c r="A13" t="s">
        <v>3</v>
      </c>
      <c r="B13" t="s">
        <v>20</v>
      </c>
      <c r="C13" s="4" t="str">
        <f t="shared" si="0"/>
        <v>3 days 15:03:51.104165</v>
      </c>
      <c r="D13" s="4" t="str">
        <f t="shared" si="1"/>
        <v>10 days 16:28:14.302614</v>
      </c>
      <c r="E13" s="4" t="str">
        <f t="shared" si="2"/>
        <v>7 days 13:58:37.72415</v>
      </c>
    </row>
    <row r="14" spans="1:5" x14ac:dyDescent="0.2">
      <c r="A14" t="s">
        <v>3</v>
      </c>
      <c r="B14" t="s">
        <v>35</v>
      </c>
      <c r="C14" s="4" t="str">
        <f t="shared" si="0"/>
        <v>3 days 15:00:24.210526</v>
      </c>
      <c r="D14" s="4" t="str">
        <f t="shared" si="1"/>
        <v>5 days 32:31:32.704064</v>
      </c>
      <c r="E14" s="4" t="str">
        <f t="shared" si="2"/>
        <v>3 days 31:35:07.619048</v>
      </c>
    </row>
    <row r="15" spans="1:5" x14ac:dyDescent="0.2">
      <c r="A15" t="s">
        <v>3</v>
      </c>
      <c r="B15" t="s">
        <v>28</v>
      </c>
      <c r="C15" s="4" t="str">
        <f t="shared" si="0"/>
        <v>2 days 34:31:35.489361</v>
      </c>
      <c r="D15" s="4" t="str">
        <f t="shared" si="1"/>
        <v>6 days 22:01:45.898581</v>
      </c>
      <c r="E15" s="4" t="str">
        <f t="shared" si="2"/>
        <v>6 days 27:41:23.565758</v>
      </c>
    </row>
    <row r="16" spans="1:5" x14ac:dyDescent="0.2">
      <c r="A16" t="s">
        <v>3</v>
      </c>
      <c r="B16" t="s">
        <v>31</v>
      </c>
      <c r="C16" s="4" t="str">
        <f t="shared" si="0"/>
        <v>2 days 34:29:31.216216</v>
      </c>
      <c r="D16" s="4" t="str">
        <f t="shared" si="1"/>
        <v>4 days 16:27:23.199035</v>
      </c>
      <c r="E16" s="4" t="str">
        <f t="shared" si="2"/>
        <v>1 day 26:52:53.333334</v>
      </c>
    </row>
    <row r="17" spans="1:5" x14ac:dyDescent="0.2">
      <c r="A17" t="s">
        <v>3</v>
      </c>
      <c r="B17" t="s">
        <v>34</v>
      </c>
      <c r="C17" s="4" t="str">
        <f t="shared" si="0"/>
        <v>2 days 26:49:32.142857</v>
      </c>
      <c r="D17" s="4" t="str">
        <f t="shared" si="1"/>
        <v>2 days 31:40:43.763213</v>
      </c>
      <c r="E17" s="4" t="str">
        <f t="shared" si="2"/>
        <v>4 days 14:49:39.968168</v>
      </c>
    </row>
    <row r="18" spans="1:5" x14ac:dyDescent="0.2">
      <c r="A18" t="s">
        <v>3</v>
      </c>
      <c r="B18" t="s">
        <v>26</v>
      </c>
      <c r="C18" s="4" t="str">
        <f t="shared" si="0"/>
        <v>2 days 25:22:34.726257</v>
      </c>
      <c r="D18" s="4" t="str">
        <f t="shared" si="1"/>
        <v>5 days 15:05:37.006318</v>
      </c>
      <c r="E18" s="4" t="str">
        <f t="shared" si="2"/>
        <v>5 days 13:00:52.806243</v>
      </c>
    </row>
    <row r="19" spans="1:5" x14ac:dyDescent="0.2">
      <c r="A19" t="s">
        <v>3</v>
      </c>
      <c r="B19" t="s">
        <v>32</v>
      </c>
      <c r="C19" s="4" t="str">
        <f t="shared" si="0"/>
        <v>1 day 31:14:12.27907</v>
      </c>
      <c r="D19" s="4" t="str">
        <f t="shared" si="1"/>
        <v>9 days 13:28:57.875751</v>
      </c>
      <c r="E19" s="4" t="str">
        <f t="shared" si="2"/>
        <v>11 days 21:20:56.73213</v>
      </c>
    </row>
    <row r="20" spans="1:5" x14ac:dyDescent="0.2">
      <c r="A20" t="s">
        <v>3</v>
      </c>
      <c r="B20" t="s">
        <v>29</v>
      </c>
      <c r="C20" s="4" t="str">
        <f t="shared" si="0"/>
        <v>1 day 27:52:10.081113</v>
      </c>
      <c r="D20" s="4" t="str">
        <f t="shared" si="1"/>
        <v>3 days 30:53:15.323388</v>
      </c>
      <c r="E20" s="4" t="str">
        <f t="shared" si="2"/>
        <v>3 days 17:42:41.845836</v>
      </c>
    </row>
    <row r="21" spans="1:5" x14ac:dyDescent="0.2">
      <c r="A21" t="s">
        <v>3</v>
      </c>
      <c r="B21" t="s">
        <v>17</v>
      </c>
      <c r="C21" s="4" t="str">
        <f t="shared" si="0"/>
        <v>1 day 26:31:43.177806</v>
      </c>
      <c r="D21" s="4" t="str">
        <f t="shared" si="1"/>
        <v>2 days 33:59:08.131668</v>
      </c>
      <c r="E21" s="4" t="str">
        <f t="shared" si="2"/>
        <v>2 days 14:12:18.571476</v>
      </c>
    </row>
    <row r="22" spans="1:5" x14ac:dyDescent="0.2">
      <c r="A22" t="s">
        <v>3</v>
      </c>
      <c r="B22" t="s">
        <v>21</v>
      </c>
      <c r="C22" s="4">
        <f t="shared" si="0"/>
        <v>1.1843156018518519</v>
      </c>
      <c r="D22" s="4" t="str">
        <f t="shared" si="1"/>
        <v>1 day 13:20:32.310711</v>
      </c>
      <c r="E22" s="4" t="str">
        <f t="shared" si="2"/>
        <v>2 days 12:38:01.8218</v>
      </c>
    </row>
    <row r="23" spans="1:5" x14ac:dyDescent="0.2">
      <c r="A23" t="s">
        <v>3</v>
      </c>
      <c r="B23" t="s">
        <v>15</v>
      </c>
      <c r="C23" s="4">
        <f t="shared" si="0"/>
        <v>0.583133113425926</v>
      </c>
      <c r="D23" s="4">
        <f t="shared" si="1"/>
        <v>0.91946319444444446</v>
      </c>
      <c r="E23" s="4">
        <f t="shared" si="2"/>
        <v>0.78519032407407396</v>
      </c>
    </row>
    <row r="24" spans="1:5" x14ac:dyDescent="0.2">
      <c r="A24" t="s">
        <v>3</v>
      </c>
      <c r="B24" t="s">
        <v>25</v>
      </c>
      <c r="C24" s="4">
        <f t="shared" si="0"/>
        <v>8.3734953703703707E-2</v>
      </c>
      <c r="D24" s="4">
        <f t="shared" si="1"/>
        <v>0.42101231481481483</v>
      </c>
      <c r="E24" s="4" t="str">
        <f t="shared" si="2"/>
        <v>1 day 14:50:04.982842</v>
      </c>
    </row>
    <row r="25" spans="1:5" x14ac:dyDescent="0.2">
      <c r="A25" t="s">
        <v>3</v>
      </c>
      <c r="B25" t="s">
        <v>37</v>
      </c>
      <c r="C25" s="4" t="str">
        <f t="shared" si="0"/>
        <v>NA</v>
      </c>
      <c r="D25" s="4" t="str">
        <f t="shared" si="1"/>
        <v>1 day 23:13:38.283569</v>
      </c>
      <c r="E25" s="4" t="str">
        <f t="shared" si="2"/>
        <v>1 day 08:33:16.262388</v>
      </c>
    </row>
    <row r="30" spans="1:5" x14ac:dyDescent="0.2">
      <c r="A30" s="1">
        <v>2020</v>
      </c>
    </row>
    <row r="31" spans="1:5" x14ac:dyDescent="0.2">
      <c r="A31" t="s">
        <v>0</v>
      </c>
      <c r="B31" t="s">
        <v>14</v>
      </c>
      <c r="C31" s="4" t="s">
        <v>1</v>
      </c>
    </row>
    <row r="32" spans="1:5" x14ac:dyDescent="0.2">
      <c r="A32" t="s">
        <v>3</v>
      </c>
      <c r="B32" t="s">
        <v>27</v>
      </c>
      <c r="C32" s="4" t="s">
        <v>86</v>
      </c>
    </row>
    <row r="33" spans="1:3" x14ac:dyDescent="0.2">
      <c r="A33" t="s">
        <v>3</v>
      </c>
      <c r="B33" t="s">
        <v>22</v>
      </c>
      <c r="C33" s="4" t="s">
        <v>87</v>
      </c>
    </row>
    <row r="34" spans="1:3" x14ac:dyDescent="0.2">
      <c r="A34" t="s">
        <v>3</v>
      </c>
      <c r="B34" t="s">
        <v>36</v>
      </c>
      <c r="C34" s="4" t="s">
        <v>88</v>
      </c>
    </row>
    <row r="35" spans="1:3" x14ac:dyDescent="0.2">
      <c r="A35" t="s">
        <v>3</v>
      </c>
      <c r="B35" t="s">
        <v>16</v>
      </c>
      <c r="C35" s="4" t="s">
        <v>89</v>
      </c>
    </row>
    <row r="36" spans="1:3" x14ac:dyDescent="0.2">
      <c r="A36" t="s">
        <v>3</v>
      </c>
      <c r="B36" t="s">
        <v>18</v>
      </c>
      <c r="C36" s="4" t="s">
        <v>90</v>
      </c>
    </row>
    <row r="37" spans="1:3" x14ac:dyDescent="0.2">
      <c r="A37" t="s">
        <v>3</v>
      </c>
      <c r="B37" t="s">
        <v>33</v>
      </c>
      <c r="C37" s="4" t="s">
        <v>91</v>
      </c>
    </row>
    <row r="38" spans="1:3" x14ac:dyDescent="0.2">
      <c r="A38" t="s">
        <v>3</v>
      </c>
      <c r="B38" t="s">
        <v>19</v>
      </c>
      <c r="C38" s="4" t="s">
        <v>92</v>
      </c>
    </row>
    <row r="39" spans="1:3" x14ac:dyDescent="0.2">
      <c r="A39" t="s">
        <v>3</v>
      </c>
      <c r="B39" t="s">
        <v>30</v>
      </c>
      <c r="C39" s="4" t="s">
        <v>93</v>
      </c>
    </row>
    <row r="40" spans="1:3" x14ac:dyDescent="0.2">
      <c r="A40" t="s">
        <v>3</v>
      </c>
      <c r="B40" t="s">
        <v>24</v>
      </c>
      <c r="C40" s="4" t="s">
        <v>94</v>
      </c>
    </row>
    <row r="41" spans="1:3" x14ac:dyDescent="0.2">
      <c r="A41" t="s">
        <v>3</v>
      </c>
      <c r="B41" t="s">
        <v>23</v>
      </c>
      <c r="C41" s="4" t="s">
        <v>95</v>
      </c>
    </row>
    <row r="42" spans="1:3" x14ac:dyDescent="0.2">
      <c r="A42" t="s">
        <v>3</v>
      </c>
      <c r="B42" t="s">
        <v>20</v>
      </c>
      <c r="C42" s="4" t="s">
        <v>96</v>
      </c>
    </row>
    <row r="43" spans="1:3" x14ac:dyDescent="0.2">
      <c r="A43" t="s">
        <v>3</v>
      </c>
      <c r="B43" t="s">
        <v>35</v>
      </c>
      <c r="C43" s="4" t="s">
        <v>97</v>
      </c>
    </row>
    <row r="44" spans="1:3" x14ac:dyDescent="0.2">
      <c r="A44" t="s">
        <v>3</v>
      </c>
      <c r="B44" t="s">
        <v>28</v>
      </c>
      <c r="C44" s="4" t="s">
        <v>98</v>
      </c>
    </row>
    <row r="45" spans="1:3" x14ac:dyDescent="0.2">
      <c r="A45" t="s">
        <v>3</v>
      </c>
      <c r="B45" t="s">
        <v>31</v>
      </c>
      <c r="C45" s="4" t="s">
        <v>99</v>
      </c>
    </row>
    <row r="46" spans="1:3" x14ac:dyDescent="0.2">
      <c r="A46" t="s">
        <v>3</v>
      </c>
      <c r="B46" t="s">
        <v>34</v>
      </c>
      <c r="C46" s="4" t="s">
        <v>100</v>
      </c>
    </row>
    <row r="47" spans="1:3" x14ac:dyDescent="0.2">
      <c r="A47" t="s">
        <v>3</v>
      </c>
      <c r="B47" t="s">
        <v>26</v>
      </c>
      <c r="C47" s="4" t="s">
        <v>101</v>
      </c>
    </row>
    <row r="48" spans="1:3" x14ac:dyDescent="0.2">
      <c r="A48" t="s">
        <v>3</v>
      </c>
      <c r="B48" t="s">
        <v>32</v>
      </c>
      <c r="C48" s="4" t="s">
        <v>102</v>
      </c>
    </row>
    <row r="49" spans="1:3" x14ac:dyDescent="0.2">
      <c r="A49" t="s">
        <v>3</v>
      </c>
      <c r="B49" t="s">
        <v>29</v>
      </c>
      <c r="C49" s="4" t="s">
        <v>103</v>
      </c>
    </row>
    <row r="50" spans="1:3" x14ac:dyDescent="0.2">
      <c r="A50" t="s">
        <v>3</v>
      </c>
      <c r="B50" t="s">
        <v>17</v>
      </c>
      <c r="C50" s="4" t="s">
        <v>104</v>
      </c>
    </row>
    <row r="51" spans="1:3" x14ac:dyDescent="0.2">
      <c r="A51" t="s">
        <v>3</v>
      </c>
      <c r="B51" t="s">
        <v>21</v>
      </c>
      <c r="C51" s="5">
        <v>1.1843156018518519</v>
      </c>
    </row>
    <row r="52" spans="1:3" x14ac:dyDescent="0.2">
      <c r="A52" t="s">
        <v>3</v>
      </c>
      <c r="B52" t="s">
        <v>15</v>
      </c>
      <c r="C52" s="5">
        <v>0.583133113425926</v>
      </c>
    </row>
    <row r="53" spans="1:3" x14ac:dyDescent="0.2">
      <c r="A53" t="s">
        <v>3</v>
      </c>
      <c r="B53" t="s">
        <v>25</v>
      </c>
      <c r="C53" s="5">
        <v>8.3734953703703707E-2</v>
      </c>
    </row>
    <row r="54" spans="1:3" x14ac:dyDescent="0.2">
      <c r="C54" s="4"/>
    </row>
    <row r="55" spans="1:3" x14ac:dyDescent="0.2">
      <c r="A55" s="1">
        <v>2019</v>
      </c>
      <c r="C55" s="4"/>
    </row>
    <row r="56" spans="1:3" x14ac:dyDescent="0.2">
      <c r="A56" t="s">
        <v>0</v>
      </c>
      <c r="B56" t="s">
        <v>14</v>
      </c>
      <c r="C56" s="4" t="s">
        <v>1</v>
      </c>
    </row>
    <row r="57" spans="1:3" x14ac:dyDescent="0.2">
      <c r="A57" t="s">
        <v>3</v>
      </c>
      <c r="B57" t="s">
        <v>27</v>
      </c>
      <c r="C57" s="4" t="s">
        <v>63</v>
      </c>
    </row>
    <row r="58" spans="1:3" x14ac:dyDescent="0.2">
      <c r="A58" t="s">
        <v>3</v>
      </c>
      <c r="B58" t="s">
        <v>19</v>
      </c>
      <c r="C58" s="4" t="s">
        <v>64</v>
      </c>
    </row>
    <row r="59" spans="1:3" x14ac:dyDescent="0.2">
      <c r="A59" t="s">
        <v>3</v>
      </c>
      <c r="B59" t="s">
        <v>22</v>
      </c>
      <c r="C59" s="4" t="s">
        <v>65</v>
      </c>
    </row>
    <row r="60" spans="1:3" x14ac:dyDescent="0.2">
      <c r="A60" t="s">
        <v>3</v>
      </c>
      <c r="B60" t="s">
        <v>18</v>
      </c>
      <c r="C60" s="4" t="s">
        <v>66</v>
      </c>
    </row>
    <row r="61" spans="1:3" x14ac:dyDescent="0.2">
      <c r="A61" t="s">
        <v>3</v>
      </c>
      <c r="B61" t="s">
        <v>36</v>
      </c>
      <c r="C61" s="4" t="s">
        <v>67</v>
      </c>
    </row>
    <row r="62" spans="1:3" x14ac:dyDescent="0.2">
      <c r="A62" t="s">
        <v>3</v>
      </c>
      <c r="B62" t="s">
        <v>30</v>
      </c>
      <c r="C62" s="4" t="s">
        <v>68</v>
      </c>
    </row>
    <row r="63" spans="1:3" x14ac:dyDescent="0.2">
      <c r="A63" t="s">
        <v>3</v>
      </c>
      <c r="B63" t="s">
        <v>16</v>
      </c>
      <c r="C63" s="4" t="s">
        <v>69</v>
      </c>
    </row>
    <row r="64" spans="1:3" x14ac:dyDescent="0.2">
      <c r="A64" t="s">
        <v>3</v>
      </c>
      <c r="B64" t="s">
        <v>33</v>
      </c>
      <c r="C64" s="4" t="s">
        <v>70</v>
      </c>
    </row>
    <row r="65" spans="1:3" x14ac:dyDescent="0.2">
      <c r="A65" t="s">
        <v>3</v>
      </c>
      <c r="B65" t="s">
        <v>23</v>
      </c>
      <c r="C65" s="4" t="s">
        <v>71</v>
      </c>
    </row>
    <row r="66" spans="1:3" x14ac:dyDescent="0.2">
      <c r="A66" t="s">
        <v>3</v>
      </c>
      <c r="B66" t="s">
        <v>20</v>
      </c>
      <c r="C66" s="4" t="s">
        <v>72</v>
      </c>
    </row>
    <row r="67" spans="1:3" x14ac:dyDescent="0.2">
      <c r="A67" t="s">
        <v>3</v>
      </c>
      <c r="B67" t="s">
        <v>32</v>
      </c>
      <c r="C67" s="4" t="s">
        <v>73</v>
      </c>
    </row>
    <row r="68" spans="1:3" x14ac:dyDescent="0.2">
      <c r="A68" t="s">
        <v>3</v>
      </c>
      <c r="B68" t="s">
        <v>28</v>
      </c>
      <c r="C68" s="4" t="s">
        <v>74</v>
      </c>
    </row>
    <row r="69" spans="1:3" x14ac:dyDescent="0.2">
      <c r="A69" t="s">
        <v>3</v>
      </c>
      <c r="B69" t="s">
        <v>35</v>
      </c>
      <c r="C69" s="4" t="s">
        <v>75</v>
      </c>
    </row>
    <row r="70" spans="1:3" x14ac:dyDescent="0.2">
      <c r="A70" t="s">
        <v>3</v>
      </c>
      <c r="B70" t="s">
        <v>26</v>
      </c>
      <c r="C70" s="4" t="s">
        <v>76</v>
      </c>
    </row>
    <row r="71" spans="1:3" x14ac:dyDescent="0.2">
      <c r="A71" t="s">
        <v>3</v>
      </c>
      <c r="B71" t="s">
        <v>31</v>
      </c>
      <c r="C71" s="4" t="s">
        <v>77</v>
      </c>
    </row>
    <row r="72" spans="1:3" x14ac:dyDescent="0.2">
      <c r="A72" t="s">
        <v>3</v>
      </c>
      <c r="B72" t="s">
        <v>24</v>
      </c>
      <c r="C72" s="4" t="s">
        <v>78</v>
      </c>
    </row>
    <row r="73" spans="1:3" x14ac:dyDescent="0.2">
      <c r="A73" t="s">
        <v>3</v>
      </c>
      <c r="B73" t="s">
        <v>29</v>
      </c>
      <c r="C73" s="4" t="s">
        <v>79</v>
      </c>
    </row>
    <row r="74" spans="1:3" x14ac:dyDescent="0.2">
      <c r="A74" t="s">
        <v>3</v>
      </c>
      <c r="B74" t="s">
        <v>17</v>
      </c>
      <c r="C74" s="4" t="s">
        <v>80</v>
      </c>
    </row>
    <row r="75" spans="1:3" x14ac:dyDescent="0.2">
      <c r="A75" t="s">
        <v>3</v>
      </c>
      <c r="B75" t="s">
        <v>34</v>
      </c>
      <c r="C75" s="4" t="s">
        <v>81</v>
      </c>
    </row>
    <row r="76" spans="1:3" x14ac:dyDescent="0.2">
      <c r="A76" t="s">
        <v>3</v>
      </c>
      <c r="B76" t="s">
        <v>37</v>
      </c>
      <c r="C76" s="4" t="s">
        <v>82</v>
      </c>
    </row>
    <row r="77" spans="1:3" x14ac:dyDescent="0.2">
      <c r="A77" t="s">
        <v>3</v>
      </c>
      <c r="B77" t="s">
        <v>21</v>
      </c>
      <c r="C77" s="4" t="s">
        <v>83</v>
      </c>
    </row>
    <row r="78" spans="1:3" x14ac:dyDescent="0.2">
      <c r="A78" t="s">
        <v>3</v>
      </c>
      <c r="B78" t="s">
        <v>15</v>
      </c>
      <c r="C78" s="5">
        <v>0.91946319444444446</v>
      </c>
    </row>
    <row r="79" spans="1:3" x14ac:dyDescent="0.2">
      <c r="A79" t="s">
        <v>3</v>
      </c>
      <c r="B79" t="s">
        <v>25</v>
      </c>
      <c r="C79" s="5">
        <v>0.42101231481481483</v>
      </c>
    </row>
    <row r="80" spans="1:3" x14ac:dyDescent="0.2">
      <c r="C80" s="4"/>
    </row>
    <row r="81" spans="1:3" x14ac:dyDescent="0.2">
      <c r="A81" s="1">
        <v>2018</v>
      </c>
      <c r="C81" s="4"/>
    </row>
    <row r="82" spans="1:3" x14ac:dyDescent="0.2">
      <c r="A82" t="s">
        <v>0</v>
      </c>
      <c r="B82" t="s">
        <v>14</v>
      </c>
      <c r="C82" s="4" t="s">
        <v>1</v>
      </c>
    </row>
    <row r="83" spans="1:3" x14ac:dyDescent="0.2">
      <c r="A83" t="s">
        <v>3</v>
      </c>
      <c r="B83" t="s">
        <v>27</v>
      </c>
      <c r="C83" s="6" t="s">
        <v>41</v>
      </c>
    </row>
    <row r="84" spans="1:3" x14ac:dyDescent="0.2">
      <c r="A84" t="s">
        <v>3</v>
      </c>
      <c r="B84" t="s">
        <v>22</v>
      </c>
      <c r="C84" s="6" t="s">
        <v>42</v>
      </c>
    </row>
    <row r="85" spans="1:3" x14ac:dyDescent="0.2">
      <c r="A85" t="s">
        <v>3</v>
      </c>
      <c r="B85" t="s">
        <v>19</v>
      </c>
      <c r="C85" s="6" t="s">
        <v>43</v>
      </c>
    </row>
    <row r="86" spans="1:3" x14ac:dyDescent="0.2">
      <c r="A86" t="s">
        <v>3</v>
      </c>
      <c r="B86" t="s">
        <v>16</v>
      </c>
      <c r="C86" s="6" t="s">
        <v>44</v>
      </c>
    </row>
    <row r="87" spans="1:3" x14ac:dyDescent="0.2">
      <c r="A87" t="s">
        <v>3</v>
      </c>
      <c r="B87" t="s">
        <v>33</v>
      </c>
      <c r="C87" s="6" t="s">
        <v>45</v>
      </c>
    </row>
    <row r="88" spans="1:3" x14ac:dyDescent="0.2">
      <c r="A88" t="s">
        <v>3</v>
      </c>
      <c r="B88" t="s">
        <v>18</v>
      </c>
      <c r="C88" s="6" t="s">
        <v>46</v>
      </c>
    </row>
    <row r="89" spans="1:3" x14ac:dyDescent="0.2">
      <c r="A89" t="s">
        <v>3</v>
      </c>
      <c r="B89" t="s">
        <v>30</v>
      </c>
      <c r="C89" s="6" t="s">
        <v>47</v>
      </c>
    </row>
    <row r="90" spans="1:3" x14ac:dyDescent="0.2">
      <c r="A90" t="s">
        <v>3</v>
      </c>
      <c r="B90" t="s">
        <v>32</v>
      </c>
      <c r="C90" s="6" t="s">
        <v>48</v>
      </c>
    </row>
    <row r="91" spans="1:3" x14ac:dyDescent="0.2">
      <c r="A91" t="s">
        <v>3</v>
      </c>
      <c r="B91" t="s">
        <v>36</v>
      </c>
      <c r="C91" s="6" t="s">
        <v>49</v>
      </c>
    </row>
    <row r="92" spans="1:3" x14ac:dyDescent="0.2">
      <c r="A92" t="s">
        <v>3</v>
      </c>
      <c r="B92" t="s">
        <v>23</v>
      </c>
      <c r="C92" s="6" t="s">
        <v>50</v>
      </c>
    </row>
    <row r="93" spans="1:3" x14ac:dyDescent="0.2">
      <c r="A93" t="s">
        <v>3</v>
      </c>
      <c r="B93" t="s">
        <v>20</v>
      </c>
      <c r="C93" s="6" t="s">
        <v>51</v>
      </c>
    </row>
    <row r="94" spans="1:3" x14ac:dyDescent="0.2">
      <c r="A94" t="s">
        <v>3</v>
      </c>
      <c r="B94" t="s">
        <v>28</v>
      </c>
      <c r="C94" s="6" t="s">
        <v>52</v>
      </c>
    </row>
    <row r="95" spans="1:3" x14ac:dyDescent="0.2">
      <c r="A95" t="s">
        <v>3</v>
      </c>
      <c r="B95" t="s">
        <v>26</v>
      </c>
      <c r="C95" s="6" t="s">
        <v>53</v>
      </c>
    </row>
    <row r="96" spans="1:3" x14ac:dyDescent="0.2">
      <c r="A96" t="s">
        <v>3</v>
      </c>
      <c r="B96" t="s">
        <v>34</v>
      </c>
      <c r="C96" s="6" t="s">
        <v>54</v>
      </c>
    </row>
    <row r="97" spans="1:3" x14ac:dyDescent="0.2">
      <c r="A97" t="s">
        <v>3</v>
      </c>
      <c r="B97" t="s">
        <v>35</v>
      </c>
      <c r="C97" s="6" t="s">
        <v>55</v>
      </c>
    </row>
    <row r="98" spans="1:3" x14ac:dyDescent="0.2">
      <c r="A98" t="s">
        <v>3</v>
      </c>
      <c r="B98" t="s">
        <v>24</v>
      </c>
      <c r="C98" s="6" t="s">
        <v>56</v>
      </c>
    </row>
    <row r="99" spans="1:3" x14ac:dyDescent="0.2">
      <c r="A99" t="s">
        <v>3</v>
      </c>
      <c r="B99" t="s">
        <v>29</v>
      </c>
      <c r="C99" s="6" t="s">
        <v>57</v>
      </c>
    </row>
    <row r="100" spans="1:3" x14ac:dyDescent="0.2">
      <c r="A100" t="s">
        <v>3</v>
      </c>
      <c r="B100" t="s">
        <v>17</v>
      </c>
      <c r="C100" s="6" t="s">
        <v>58</v>
      </c>
    </row>
    <row r="101" spans="1:3" x14ac:dyDescent="0.2">
      <c r="A101" t="s">
        <v>3</v>
      </c>
      <c r="B101" t="s">
        <v>21</v>
      </c>
      <c r="C101" s="6" t="s">
        <v>59</v>
      </c>
    </row>
    <row r="102" spans="1:3" x14ac:dyDescent="0.2">
      <c r="A102" t="s">
        <v>3</v>
      </c>
      <c r="B102" t="s">
        <v>31</v>
      </c>
      <c r="C102" s="6" t="s">
        <v>60</v>
      </c>
    </row>
    <row r="103" spans="1:3" x14ac:dyDescent="0.2">
      <c r="A103" t="s">
        <v>3</v>
      </c>
      <c r="B103" t="s">
        <v>25</v>
      </c>
      <c r="C103" s="6" t="s">
        <v>61</v>
      </c>
    </row>
    <row r="104" spans="1:3" x14ac:dyDescent="0.2">
      <c r="A104" t="s">
        <v>3</v>
      </c>
      <c r="B104" t="s">
        <v>37</v>
      </c>
      <c r="C104" s="6" t="s">
        <v>62</v>
      </c>
    </row>
    <row r="105" spans="1:3" x14ac:dyDescent="0.2">
      <c r="A105" t="s">
        <v>3</v>
      </c>
      <c r="B105" t="s">
        <v>15</v>
      </c>
      <c r="C105" s="6">
        <v>0.78519032407407396</v>
      </c>
    </row>
    <row r="108" spans="1:3" x14ac:dyDescent="0.2">
      <c r="C108" s="7"/>
    </row>
    <row r="109" spans="1:3" x14ac:dyDescent="0.2">
      <c r="C10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7FF21-6769-BE40-A770-0FDB8146BEC6}">
  <dimension ref="A1:C12"/>
  <sheetViews>
    <sheetView zoomScale="125" workbookViewId="0">
      <selection activeCell="B18" sqref="B18"/>
    </sheetView>
  </sheetViews>
  <sheetFormatPr baseColWidth="10" defaultColWidth="14.5" defaultRowHeight="15.75" customHeight="1" x14ac:dyDescent="0.15"/>
  <cols>
    <col min="1" max="1" width="2.6640625" style="35" customWidth="1"/>
    <col min="2" max="2" width="75.33203125" style="35" bestFit="1" customWidth="1"/>
    <col min="3" max="3" width="34.5" style="35" bestFit="1" customWidth="1"/>
    <col min="4" max="16384" width="14.5" style="35"/>
  </cols>
  <sheetData>
    <row r="1" spans="1:3" ht="13" x14ac:dyDescent="0.15">
      <c r="A1" s="38" t="s">
        <v>297</v>
      </c>
      <c r="B1" s="39"/>
    </row>
    <row r="2" spans="1:3" ht="13" x14ac:dyDescent="0.15">
      <c r="A2" s="40"/>
    </row>
    <row r="3" spans="1:3" ht="13" x14ac:dyDescent="0.15">
      <c r="B3" s="34" t="s">
        <v>267</v>
      </c>
      <c r="C3" s="34" t="s">
        <v>298</v>
      </c>
    </row>
    <row r="4" spans="1:3" ht="14" x14ac:dyDescent="0.2">
      <c r="A4" s="35">
        <v>1</v>
      </c>
      <c r="B4" s="43" t="s">
        <v>299</v>
      </c>
      <c r="C4" s="43" t="s">
        <v>300</v>
      </c>
    </row>
    <row r="5" spans="1:3" ht="14" x14ac:dyDescent="0.2">
      <c r="A5" s="35">
        <v>2</v>
      </c>
      <c r="B5" s="43" t="s">
        <v>301</v>
      </c>
      <c r="C5" s="43" t="s">
        <v>302</v>
      </c>
    </row>
    <row r="6" spans="1:3" ht="14" x14ac:dyDescent="0.2">
      <c r="A6" s="35">
        <v>3</v>
      </c>
      <c r="B6" s="43" t="s">
        <v>303</v>
      </c>
      <c r="C6" s="43" t="s">
        <v>304</v>
      </c>
    </row>
    <row r="7" spans="1:3" ht="14" x14ac:dyDescent="0.2">
      <c r="A7" s="35">
        <v>4</v>
      </c>
      <c r="B7" s="43" t="s">
        <v>305</v>
      </c>
      <c r="C7" s="43" t="s">
        <v>306</v>
      </c>
    </row>
    <row r="8" spans="1:3" ht="14" x14ac:dyDescent="0.2">
      <c r="A8" s="35">
        <v>5</v>
      </c>
      <c r="B8" s="43" t="s">
        <v>307</v>
      </c>
      <c r="C8" s="43" t="s">
        <v>308</v>
      </c>
    </row>
    <row r="9" spans="1:3" ht="14" x14ac:dyDescent="0.2">
      <c r="A9" s="35">
        <v>6</v>
      </c>
      <c r="B9" s="43" t="s">
        <v>309</v>
      </c>
      <c r="C9" s="43" t="s">
        <v>310</v>
      </c>
    </row>
    <row r="10" spans="1:3" ht="14" x14ac:dyDescent="0.2">
      <c r="A10" s="35">
        <v>7</v>
      </c>
      <c r="B10" s="43" t="s">
        <v>311</v>
      </c>
      <c r="C10" s="43" t="s">
        <v>312</v>
      </c>
    </row>
    <row r="11" spans="1:3" ht="14" x14ac:dyDescent="0.2">
      <c r="A11" s="35">
        <v>8</v>
      </c>
      <c r="B11" s="43" t="s">
        <v>313</v>
      </c>
      <c r="C11" s="43" t="s">
        <v>314</v>
      </c>
    </row>
    <row r="12" spans="1:3" ht="14" x14ac:dyDescent="0.2">
      <c r="A12" s="35">
        <v>9</v>
      </c>
      <c r="B12" s="43" t="s">
        <v>315</v>
      </c>
      <c r="C12" s="43" t="s">
        <v>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9F6D6-B897-BB47-AB33-58084D03B544}">
  <dimension ref="B2:C30"/>
  <sheetViews>
    <sheetView workbookViewId="0">
      <selection activeCell="F13" sqref="F13"/>
    </sheetView>
  </sheetViews>
  <sheetFormatPr baseColWidth="10" defaultRowHeight="16" x14ac:dyDescent="0.2"/>
  <cols>
    <col min="1" max="1" width="4.83203125" customWidth="1"/>
    <col min="2" max="2" width="48" bestFit="1" customWidth="1"/>
    <col min="3" max="3" width="16.6640625" bestFit="1" customWidth="1"/>
    <col min="4" max="4" width="27.5" bestFit="1" customWidth="1"/>
  </cols>
  <sheetData>
    <row r="2" spans="2:3" x14ac:dyDescent="0.2">
      <c r="B2" s="1" t="s">
        <v>112</v>
      </c>
    </row>
    <row r="3" spans="2:3" x14ac:dyDescent="0.2">
      <c r="B3" s="3" t="s">
        <v>0</v>
      </c>
      <c r="C3" s="3" t="s">
        <v>115</v>
      </c>
    </row>
    <row r="4" spans="2:3" x14ac:dyDescent="0.2">
      <c r="B4" t="s">
        <v>2</v>
      </c>
      <c r="C4">
        <v>856999</v>
      </c>
    </row>
    <row r="5" spans="2:3" x14ac:dyDescent="0.2">
      <c r="B5" s="13" t="s">
        <v>3</v>
      </c>
      <c r="C5" s="13">
        <v>750846</v>
      </c>
    </row>
    <row r="6" spans="2:3" x14ac:dyDescent="0.2">
      <c r="B6" t="s">
        <v>4</v>
      </c>
      <c r="C6">
        <v>532909</v>
      </c>
    </row>
    <row r="7" spans="2:3" x14ac:dyDescent="0.2">
      <c r="B7" t="s">
        <v>5</v>
      </c>
      <c r="C7">
        <v>469196</v>
      </c>
    </row>
    <row r="8" spans="2:3" x14ac:dyDescent="0.2">
      <c r="B8" t="s">
        <v>6</v>
      </c>
      <c r="C8">
        <v>89839</v>
      </c>
    </row>
    <row r="9" spans="2:3" x14ac:dyDescent="0.2">
      <c r="B9" t="s">
        <v>7</v>
      </c>
      <c r="C9">
        <v>63003</v>
      </c>
    </row>
    <row r="10" spans="2:3" x14ac:dyDescent="0.2">
      <c r="B10" t="s">
        <v>8</v>
      </c>
      <c r="C10">
        <v>61459</v>
      </c>
    </row>
    <row r="11" spans="2:3" x14ac:dyDescent="0.2">
      <c r="B11" t="s">
        <v>9</v>
      </c>
      <c r="C11">
        <v>24718</v>
      </c>
    </row>
    <row r="12" spans="2:3" x14ac:dyDescent="0.2">
      <c r="B12" t="s">
        <v>10</v>
      </c>
      <c r="C12">
        <v>7121</v>
      </c>
    </row>
    <row r="13" spans="2:3" x14ac:dyDescent="0.2">
      <c r="B13" t="s">
        <v>12</v>
      </c>
      <c r="C13">
        <v>1786</v>
      </c>
    </row>
    <row r="14" spans="2:3" x14ac:dyDescent="0.2">
      <c r="B14" t="s">
        <v>11</v>
      </c>
      <c r="C14">
        <v>1638</v>
      </c>
    </row>
    <row r="15" spans="2:3" x14ac:dyDescent="0.2">
      <c r="B15" t="s">
        <v>108</v>
      </c>
      <c r="C15">
        <v>585</v>
      </c>
    </row>
    <row r="16" spans="2:3" x14ac:dyDescent="0.2">
      <c r="B16" t="s">
        <v>13</v>
      </c>
      <c r="C16">
        <v>50</v>
      </c>
    </row>
    <row r="18" spans="2:3" x14ac:dyDescent="0.2">
      <c r="B18" s="1" t="s">
        <v>215</v>
      </c>
    </row>
    <row r="19" spans="2:3" x14ac:dyDescent="0.2">
      <c r="B19" s="3" t="s">
        <v>0</v>
      </c>
      <c r="C19" s="3" t="s">
        <v>113</v>
      </c>
    </row>
    <row r="20" spans="2:3" x14ac:dyDescent="0.2">
      <c r="B20" t="s">
        <v>9</v>
      </c>
      <c r="C20" s="11">
        <v>59</v>
      </c>
    </row>
    <row r="21" spans="2:3" x14ac:dyDescent="0.2">
      <c r="B21" t="s">
        <v>12</v>
      </c>
      <c r="C21" s="11">
        <v>49</v>
      </c>
    </row>
    <row r="22" spans="2:3" x14ac:dyDescent="0.2">
      <c r="B22" t="s">
        <v>6</v>
      </c>
      <c r="C22" s="11">
        <v>40</v>
      </c>
    </row>
    <row r="23" spans="2:3" x14ac:dyDescent="0.2">
      <c r="B23" t="s">
        <v>4</v>
      </c>
      <c r="C23" s="11">
        <v>37</v>
      </c>
    </row>
    <row r="24" spans="2:3" x14ac:dyDescent="0.2">
      <c r="B24" t="s">
        <v>10</v>
      </c>
      <c r="C24" s="11">
        <v>34</v>
      </c>
    </row>
    <row r="25" spans="2:3" x14ac:dyDescent="0.2">
      <c r="B25" t="s">
        <v>8</v>
      </c>
      <c r="C25" s="11">
        <v>31</v>
      </c>
    </row>
    <row r="26" spans="2:3" x14ac:dyDescent="0.2">
      <c r="B26" s="13" t="s">
        <v>3</v>
      </c>
      <c r="C26" s="22">
        <v>23</v>
      </c>
    </row>
    <row r="27" spans="2:3" x14ac:dyDescent="0.2">
      <c r="B27" t="s">
        <v>7</v>
      </c>
      <c r="C27" s="11">
        <v>16</v>
      </c>
    </row>
    <row r="28" spans="2:3" x14ac:dyDescent="0.2">
      <c r="B28" t="s">
        <v>11</v>
      </c>
      <c r="C28" s="11">
        <v>3</v>
      </c>
    </row>
    <row r="29" spans="2:3" x14ac:dyDescent="0.2">
      <c r="B29" t="s">
        <v>2</v>
      </c>
      <c r="C29" s="11">
        <v>0</v>
      </c>
    </row>
    <row r="30" spans="2:3" x14ac:dyDescent="0.2">
      <c r="B30" t="s">
        <v>5</v>
      </c>
      <c r="C30" s="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3607D-56DD-7B4F-9749-2E6F7F5E9A4A}">
  <dimension ref="B2:I26"/>
  <sheetViews>
    <sheetView zoomScale="87" workbookViewId="0">
      <selection activeCell="H15" sqref="H15"/>
    </sheetView>
  </sheetViews>
  <sheetFormatPr baseColWidth="10" defaultRowHeight="16" x14ac:dyDescent="0.2"/>
  <cols>
    <col min="1" max="1" width="3.5" customWidth="1"/>
    <col min="2" max="2" width="19.5" bestFit="1" customWidth="1"/>
    <col min="3" max="3" width="32.5" bestFit="1" customWidth="1"/>
    <col min="4" max="4" width="13.6640625" bestFit="1" customWidth="1"/>
    <col min="5" max="5" width="10.33203125" bestFit="1" customWidth="1"/>
    <col min="8" max="8" width="14.1640625" bestFit="1" customWidth="1"/>
  </cols>
  <sheetData>
    <row r="2" spans="2:9" x14ac:dyDescent="0.2">
      <c r="B2" s="1" t="s">
        <v>114</v>
      </c>
      <c r="C2" s="1"/>
    </row>
    <row r="3" spans="2:9" x14ac:dyDescent="0.2">
      <c r="B3" s="3" t="s">
        <v>0</v>
      </c>
      <c r="C3" s="3" t="s">
        <v>14</v>
      </c>
      <c r="D3" s="3" t="s">
        <v>115</v>
      </c>
      <c r="E3" s="3" t="s">
        <v>212</v>
      </c>
    </row>
    <row r="4" spans="2:9" x14ac:dyDescent="0.2">
      <c r="B4" t="s">
        <v>3</v>
      </c>
      <c r="C4" t="s">
        <v>15</v>
      </c>
      <c r="D4">
        <v>163721</v>
      </c>
      <c r="E4" s="14">
        <f>D4/SUM($D$4:$D$26)</f>
        <v>0.21804870772435359</v>
      </c>
      <c r="F4" s="41">
        <v>0.5</v>
      </c>
      <c r="H4" s="3" t="s">
        <v>216</v>
      </c>
      <c r="I4" s="23">
        <f>E8+E11+E17</f>
        <v>0.14450499836184785</v>
      </c>
    </row>
    <row r="5" spans="2:9" x14ac:dyDescent="0.2">
      <c r="B5" t="s">
        <v>3</v>
      </c>
      <c r="C5" t="s">
        <v>37</v>
      </c>
      <c r="D5">
        <v>119207</v>
      </c>
      <c r="E5" s="14">
        <f t="shared" ref="E5:E26" si="0">D5/SUM($D$4:$D$26)</f>
        <v>0.15876358134690735</v>
      </c>
      <c r="F5" s="41"/>
      <c r="H5" t="s">
        <v>218</v>
      </c>
    </row>
    <row r="6" spans="2:9" x14ac:dyDescent="0.2">
      <c r="B6" t="s">
        <v>3</v>
      </c>
      <c r="C6" t="s">
        <v>16</v>
      </c>
      <c r="D6">
        <v>86350</v>
      </c>
      <c r="E6" s="14">
        <f t="shared" si="0"/>
        <v>0.11500360926208571</v>
      </c>
      <c r="F6" s="41"/>
    </row>
    <row r="7" spans="2:9" x14ac:dyDescent="0.2">
      <c r="B7" t="s">
        <v>3</v>
      </c>
      <c r="C7" t="s">
        <v>17</v>
      </c>
      <c r="D7">
        <v>78457</v>
      </c>
      <c r="E7" s="14">
        <f t="shared" si="0"/>
        <v>0.10449146695860403</v>
      </c>
    </row>
    <row r="8" spans="2:9" x14ac:dyDescent="0.2">
      <c r="B8" t="s">
        <v>3</v>
      </c>
      <c r="C8" t="s">
        <v>19</v>
      </c>
      <c r="D8">
        <v>66500</v>
      </c>
      <c r="E8" s="14">
        <f t="shared" si="0"/>
        <v>8.856676335759929E-2</v>
      </c>
    </row>
    <row r="9" spans="2:9" x14ac:dyDescent="0.2">
      <c r="B9" t="s">
        <v>3</v>
      </c>
      <c r="C9" t="s">
        <v>18</v>
      </c>
      <c r="D9">
        <v>49288</v>
      </c>
      <c r="E9" s="14">
        <f t="shared" si="0"/>
        <v>6.5643287704802322E-2</v>
      </c>
    </row>
    <row r="10" spans="2:9" x14ac:dyDescent="0.2">
      <c r="B10" t="s">
        <v>3</v>
      </c>
      <c r="C10" t="s">
        <v>24</v>
      </c>
      <c r="D10">
        <v>32998</v>
      </c>
      <c r="E10" s="14">
        <f t="shared" si="0"/>
        <v>4.3947760259760327E-2</v>
      </c>
    </row>
    <row r="11" spans="2:9" x14ac:dyDescent="0.2">
      <c r="B11" t="s">
        <v>3</v>
      </c>
      <c r="C11" t="s">
        <v>22</v>
      </c>
      <c r="D11">
        <v>32269</v>
      </c>
      <c r="E11" s="14">
        <f t="shared" si="0"/>
        <v>4.2976855440396568E-2</v>
      </c>
    </row>
    <row r="12" spans="2:9" x14ac:dyDescent="0.2">
      <c r="B12" t="s">
        <v>3</v>
      </c>
      <c r="C12" t="s">
        <v>20</v>
      </c>
      <c r="D12">
        <v>25604</v>
      </c>
      <c r="E12" s="14">
        <f t="shared" si="0"/>
        <v>3.4100201639217627E-2</v>
      </c>
    </row>
    <row r="13" spans="2:9" x14ac:dyDescent="0.2">
      <c r="B13" t="s">
        <v>3</v>
      </c>
      <c r="C13" t="s">
        <v>21</v>
      </c>
      <c r="D13">
        <v>21572</v>
      </c>
      <c r="E13" s="14">
        <f t="shared" si="0"/>
        <v>2.873025893458845E-2</v>
      </c>
    </row>
    <row r="14" spans="2:9" x14ac:dyDescent="0.2">
      <c r="B14" t="s">
        <v>3</v>
      </c>
      <c r="C14" t="s">
        <v>23</v>
      </c>
      <c r="D14">
        <v>15771</v>
      </c>
      <c r="E14" s="14">
        <f t="shared" si="0"/>
        <v>2.1004307141544339E-2</v>
      </c>
    </row>
    <row r="15" spans="2:9" x14ac:dyDescent="0.2">
      <c r="B15" t="s">
        <v>3</v>
      </c>
      <c r="C15" t="s">
        <v>29</v>
      </c>
      <c r="D15">
        <v>12501</v>
      </c>
      <c r="E15" s="14">
        <f t="shared" si="0"/>
        <v>1.6649219680200732E-2</v>
      </c>
    </row>
    <row r="16" spans="2:9" x14ac:dyDescent="0.2">
      <c r="B16" t="s">
        <v>3</v>
      </c>
      <c r="C16" t="s">
        <v>26</v>
      </c>
      <c r="D16">
        <v>9759</v>
      </c>
      <c r="E16" s="14">
        <f t="shared" si="0"/>
        <v>1.2997339001606188E-2</v>
      </c>
    </row>
    <row r="17" spans="2:5" x14ac:dyDescent="0.2">
      <c r="B17" t="s">
        <v>3</v>
      </c>
      <c r="C17" t="s">
        <v>27</v>
      </c>
      <c r="D17">
        <v>9732</v>
      </c>
      <c r="E17" s="14">
        <f t="shared" si="0"/>
        <v>1.2961379563851976E-2</v>
      </c>
    </row>
    <row r="18" spans="2:5" x14ac:dyDescent="0.2">
      <c r="B18" t="s">
        <v>3</v>
      </c>
      <c r="C18" t="s">
        <v>25</v>
      </c>
      <c r="D18">
        <v>8136</v>
      </c>
      <c r="E18" s="14">
        <f t="shared" si="0"/>
        <v>1.0835777243269592E-2</v>
      </c>
    </row>
    <row r="19" spans="2:5" x14ac:dyDescent="0.2">
      <c r="B19" t="s">
        <v>3</v>
      </c>
      <c r="C19" t="s">
        <v>30</v>
      </c>
      <c r="D19">
        <v>7066</v>
      </c>
      <c r="E19" s="14">
        <f t="shared" si="0"/>
        <v>9.4107180433804002E-3</v>
      </c>
    </row>
    <row r="20" spans="2:5" x14ac:dyDescent="0.2">
      <c r="B20" t="s">
        <v>3</v>
      </c>
      <c r="C20" t="s">
        <v>28</v>
      </c>
      <c r="D20">
        <v>6362</v>
      </c>
      <c r="E20" s="14">
        <f t="shared" si="0"/>
        <v>8.4731089997149879E-3</v>
      </c>
    </row>
    <row r="21" spans="2:5" x14ac:dyDescent="0.2">
      <c r="B21" t="s">
        <v>3</v>
      </c>
      <c r="C21" t="s">
        <v>31</v>
      </c>
      <c r="D21">
        <v>1487</v>
      </c>
      <c r="E21" s="14">
        <f t="shared" si="0"/>
        <v>1.9804327385375964E-3</v>
      </c>
    </row>
    <row r="22" spans="2:5" x14ac:dyDescent="0.2">
      <c r="B22" t="s">
        <v>3</v>
      </c>
      <c r="C22" t="s">
        <v>32</v>
      </c>
      <c r="D22">
        <v>1395</v>
      </c>
      <c r="E22" s="14">
        <f t="shared" si="0"/>
        <v>1.8579042839676845E-3</v>
      </c>
    </row>
    <row r="23" spans="2:5" x14ac:dyDescent="0.2">
      <c r="B23" t="s">
        <v>3</v>
      </c>
      <c r="C23" t="s">
        <v>34</v>
      </c>
      <c r="D23">
        <v>732</v>
      </c>
      <c r="E23" s="14">
        <f t="shared" si="0"/>
        <v>9.7490031244755915E-4</v>
      </c>
    </row>
    <row r="24" spans="2:5" x14ac:dyDescent="0.2">
      <c r="B24" t="s">
        <v>3</v>
      </c>
      <c r="C24" t="s">
        <v>33</v>
      </c>
      <c r="D24">
        <v>731</v>
      </c>
      <c r="E24" s="14">
        <f t="shared" si="0"/>
        <v>9.7356848141962537E-4</v>
      </c>
    </row>
    <row r="25" spans="2:5" x14ac:dyDescent="0.2">
      <c r="B25" t="s">
        <v>3</v>
      </c>
      <c r="C25" t="s">
        <v>35</v>
      </c>
      <c r="D25">
        <v>689</v>
      </c>
      <c r="E25" s="14">
        <f t="shared" si="0"/>
        <v>9.1763157824640478E-4</v>
      </c>
    </row>
    <row r="26" spans="2:5" x14ac:dyDescent="0.2">
      <c r="B26" t="s">
        <v>3</v>
      </c>
      <c r="C26" t="s">
        <v>36</v>
      </c>
      <c r="D26">
        <v>519</v>
      </c>
      <c r="E26" s="14">
        <f t="shared" si="0"/>
        <v>6.9122030349765462E-4</v>
      </c>
    </row>
  </sheetData>
  <mergeCells count="1">
    <mergeCell ref="F4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80D44-1D78-7B43-BBE4-C50BECD86849}">
  <dimension ref="B2:G57"/>
  <sheetViews>
    <sheetView zoomScale="84" workbookViewId="0">
      <selection activeCell="D37" sqref="D37"/>
    </sheetView>
  </sheetViews>
  <sheetFormatPr baseColWidth="10" defaultRowHeight="16" x14ac:dyDescent="0.2"/>
  <cols>
    <col min="1" max="1" width="4.1640625" customWidth="1"/>
    <col min="2" max="2" width="22" customWidth="1"/>
    <col min="3" max="3" width="32.5" bestFit="1" customWidth="1"/>
    <col min="4" max="4" width="16.6640625" bestFit="1" customWidth="1"/>
    <col min="5" max="5" width="10.33203125" bestFit="1" customWidth="1"/>
    <col min="6" max="6" width="12.6640625" bestFit="1" customWidth="1"/>
    <col min="7" max="7" width="29.33203125" bestFit="1" customWidth="1"/>
  </cols>
  <sheetData>
    <row r="2" spans="2:7" x14ac:dyDescent="0.2">
      <c r="B2" s="1" t="s">
        <v>116</v>
      </c>
      <c r="C2" s="9"/>
    </row>
    <row r="3" spans="2:7" x14ac:dyDescent="0.2">
      <c r="B3" s="3" t="s">
        <v>0</v>
      </c>
      <c r="C3" s="3" t="s">
        <v>14</v>
      </c>
      <c r="D3" s="3" t="s">
        <v>113</v>
      </c>
      <c r="G3" s="11"/>
    </row>
    <row r="4" spans="2:7" x14ac:dyDescent="0.2">
      <c r="B4" t="s">
        <v>3</v>
      </c>
      <c r="C4" t="s">
        <v>27</v>
      </c>
      <c r="D4" s="12">
        <v>223</v>
      </c>
      <c r="E4" s="10"/>
      <c r="G4" s="11"/>
    </row>
    <row r="5" spans="2:7" x14ac:dyDescent="0.2">
      <c r="B5" t="s">
        <v>3</v>
      </c>
      <c r="C5" t="s">
        <v>22</v>
      </c>
      <c r="D5" s="12">
        <v>120</v>
      </c>
      <c r="E5" s="10"/>
    </row>
    <row r="6" spans="2:7" x14ac:dyDescent="0.2">
      <c r="B6" t="s">
        <v>3</v>
      </c>
      <c r="C6" t="s">
        <v>19</v>
      </c>
      <c r="D6" s="12">
        <v>118</v>
      </c>
      <c r="E6" s="10"/>
    </row>
    <row r="7" spans="2:7" x14ac:dyDescent="0.2">
      <c r="B7" t="s">
        <v>3</v>
      </c>
      <c r="C7" t="s">
        <v>16</v>
      </c>
      <c r="D7" s="12">
        <v>26</v>
      </c>
      <c r="E7" s="10"/>
    </row>
    <row r="8" spans="2:7" x14ac:dyDescent="0.2">
      <c r="B8" t="s">
        <v>3</v>
      </c>
      <c r="C8" t="s">
        <v>18</v>
      </c>
      <c r="D8" s="12">
        <v>20</v>
      </c>
      <c r="E8" s="10"/>
    </row>
    <row r="9" spans="2:7" x14ac:dyDescent="0.2">
      <c r="B9" t="s">
        <v>3</v>
      </c>
      <c r="C9" t="s">
        <v>36</v>
      </c>
      <c r="D9" s="12">
        <v>18</v>
      </c>
      <c r="E9" s="10"/>
    </row>
    <row r="10" spans="2:7" x14ac:dyDescent="0.2">
      <c r="B10" t="s">
        <v>3</v>
      </c>
      <c r="C10" t="s">
        <v>33</v>
      </c>
      <c r="D10" s="12">
        <v>17</v>
      </c>
      <c r="E10" s="10"/>
    </row>
    <row r="11" spans="2:7" x14ac:dyDescent="0.2">
      <c r="B11" t="s">
        <v>3</v>
      </c>
      <c r="C11" t="s">
        <v>30</v>
      </c>
      <c r="D11" s="12">
        <v>15</v>
      </c>
      <c r="E11" s="10"/>
    </row>
    <row r="12" spans="2:7" x14ac:dyDescent="0.2">
      <c r="B12" t="s">
        <v>3</v>
      </c>
      <c r="C12" t="s">
        <v>23</v>
      </c>
      <c r="D12" s="12">
        <v>9</v>
      </c>
      <c r="E12" s="10"/>
    </row>
    <row r="13" spans="2:7" x14ac:dyDescent="0.2">
      <c r="B13" t="s">
        <v>3</v>
      </c>
      <c r="C13" t="s">
        <v>20</v>
      </c>
      <c r="D13" s="12">
        <v>8</v>
      </c>
      <c r="E13" s="10"/>
    </row>
    <row r="14" spans="2:7" x14ac:dyDescent="0.2">
      <c r="B14" t="s">
        <v>3</v>
      </c>
      <c r="C14" t="s">
        <v>32</v>
      </c>
      <c r="D14" s="12">
        <v>8</v>
      </c>
      <c r="E14" s="10"/>
    </row>
    <row r="15" spans="2:7" x14ac:dyDescent="0.2">
      <c r="B15" t="s">
        <v>3</v>
      </c>
      <c r="C15" t="s">
        <v>28</v>
      </c>
      <c r="D15" s="12">
        <v>6</v>
      </c>
      <c r="E15" s="10"/>
    </row>
    <row r="16" spans="2:7" x14ac:dyDescent="0.2">
      <c r="B16" t="s">
        <v>3</v>
      </c>
      <c r="C16" t="s">
        <v>35</v>
      </c>
      <c r="D16" s="12">
        <v>5</v>
      </c>
      <c r="E16" s="10"/>
    </row>
    <row r="17" spans="2:7" x14ac:dyDescent="0.2">
      <c r="B17" t="s">
        <v>3</v>
      </c>
      <c r="C17" t="s">
        <v>31</v>
      </c>
      <c r="D17" s="12">
        <v>4</v>
      </c>
      <c r="E17" s="10"/>
    </row>
    <row r="18" spans="2:7" x14ac:dyDescent="0.2">
      <c r="B18" t="s">
        <v>3</v>
      </c>
      <c r="C18" t="s">
        <v>26</v>
      </c>
      <c r="D18" s="12">
        <v>4</v>
      </c>
      <c r="E18" s="10"/>
    </row>
    <row r="19" spans="2:7" x14ac:dyDescent="0.2">
      <c r="B19" t="s">
        <v>3</v>
      </c>
      <c r="C19" t="s">
        <v>24</v>
      </c>
      <c r="D19" s="12">
        <v>4</v>
      </c>
      <c r="E19" s="10"/>
    </row>
    <row r="20" spans="2:7" x14ac:dyDescent="0.2">
      <c r="B20" t="s">
        <v>3</v>
      </c>
      <c r="C20" t="s">
        <v>34</v>
      </c>
      <c r="D20" s="12">
        <v>3</v>
      </c>
      <c r="E20" s="10"/>
    </row>
    <row r="21" spans="2:7" x14ac:dyDescent="0.2">
      <c r="B21" t="s">
        <v>3</v>
      </c>
      <c r="C21" t="s">
        <v>29</v>
      </c>
      <c r="D21" s="12">
        <v>3</v>
      </c>
      <c r="E21" s="10"/>
    </row>
    <row r="22" spans="2:7" x14ac:dyDescent="0.2">
      <c r="B22" t="s">
        <v>3</v>
      </c>
      <c r="C22" t="s">
        <v>17</v>
      </c>
      <c r="D22" s="12">
        <v>2</v>
      </c>
      <c r="E22" s="10"/>
    </row>
    <row r="23" spans="2:7" x14ac:dyDescent="0.2">
      <c r="B23" t="s">
        <v>3</v>
      </c>
      <c r="C23" t="s">
        <v>37</v>
      </c>
      <c r="D23" s="12">
        <v>2</v>
      </c>
      <c r="E23" s="10"/>
    </row>
    <row r="24" spans="2:7" x14ac:dyDescent="0.2">
      <c r="B24" t="s">
        <v>3</v>
      </c>
      <c r="C24" t="s">
        <v>21</v>
      </c>
      <c r="D24" s="12">
        <v>1</v>
      </c>
      <c r="E24" s="10"/>
    </row>
    <row r="25" spans="2:7" x14ac:dyDescent="0.2">
      <c r="B25" t="s">
        <v>3</v>
      </c>
      <c r="C25" t="s">
        <v>15</v>
      </c>
      <c r="D25" s="12">
        <v>0</v>
      </c>
      <c r="E25" s="10"/>
      <c r="F25" s="5"/>
      <c r="G25" s="4"/>
    </row>
    <row r="26" spans="2:7" x14ac:dyDescent="0.2">
      <c r="B26" t="s">
        <v>3</v>
      </c>
      <c r="C26" t="s">
        <v>25</v>
      </c>
      <c r="D26" s="12">
        <v>0</v>
      </c>
      <c r="E26" s="10"/>
      <c r="F26" s="5"/>
      <c r="G26" s="5"/>
    </row>
    <row r="30" spans="2:7" x14ac:dyDescent="0.2">
      <c r="B30" s="11" t="s">
        <v>217</v>
      </c>
    </row>
    <row r="56" spans="4:4" x14ac:dyDescent="0.2">
      <c r="D56" s="5"/>
    </row>
    <row r="57" spans="4:4" x14ac:dyDescent="0.2">
      <c r="D57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65CD-7DF2-6442-B159-7114968C8F65}">
  <dimension ref="A2:Q25"/>
  <sheetViews>
    <sheetView zoomScale="65" workbookViewId="0">
      <selection activeCell="K59" sqref="K59"/>
    </sheetView>
  </sheetViews>
  <sheetFormatPr baseColWidth="10" defaultRowHeight="16" x14ac:dyDescent="0.2"/>
  <cols>
    <col min="1" max="1" width="3.1640625" bestFit="1" customWidth="1"/>
    <col min="2" max="2" width="26.1640625" bestFit="1" customWidth="1"/>
    <col min="3" max="3" width="4.5" customWidth="1"/>
    <col min="4" max="4" width="3.1640625" bestFit="1" customWidth="1"/>
    <col min="5" max="5" width="29.83203125" bestFit="1" customWidth="1"/>
    <col min="6" max="6" width="3.5" customWidth="1"/>
    <col min="7" max="7" width="2.1640625" bestFit="1" customWidth="1"/>
    <col min="8" max="8" width="26" bestFit="1" customWidth="1"/>
    <col min="11" max="11" width="32.5" bestFit="1" customWidth="1"/>
    <col min="12" max="12" width="11.6640625" bestFit="1" customWidth="1"/>
    <col min="13" max="13" width="12.5" bestFit="1" customWidth="1"/>
    <col min="16" max="16" width="43.33203125" bestFit="1" customWidth="1"/>
    <col min="17" max="17" width="28.1640625" bestFit="1" customWidth="1"/>
  </cols>
  <sheetData>
    <row r="2" spans="1:17" x14ac:dyDescent="0.2">
      <c r="B2" s="1" t="s">
        <v>110</v>
      </c>
      <c r="E2" s="1" t="s">
        <v>109</v>
      </c>
      <c r="H2" s="1" t="s">
        <v>117</v>
      </c>
      <c r="I2" s="1" t="s">
        <v>111</v>
      </c>
      <c r="K2" s="9" t="s">
        <v>118</v>
      </c>
      <c r="L2" s="3" t="s">
        <v>119</v>
      </c>
      <c r="M2" s="3" t="s">
        <v>120</v>
      </c>
      <c r="P2" s="9" t="s">
        <v>259</v>
      </c>
    </row>
    <row r="3" spans="1:17" x14ac:dyDescent="0.2">
      <c r="A3">
        <v>1</v>
      </c>
      <c r="B3" t="s">
        <v>15</v>
      </c>
      <c r="D3">
        <v>1</v>
      </c>
      <c r="E3" t="s">
        <v>27</v>
      </c>
      <c r="G3">
        <v>1</v>
      </c>
      <c r="H3" s="2" t="s">
        <v>16</v>
      </c>
      <c r="I3">
        <f>($A$5+$D$6)/2</f>
        <v>3.5</v>
      </c>
      <c r="K3" t="s">
        <v>15</v>
      </c>
      <c r="L3" s="11">
        <f>_xlfn.XLOOKUP(K3,tix_count!$C$4:$C$26, tix_count!$D$4:$D$26,,0)</f>
        <v>163721</v>
      </c>
      <c r="M3" s="11">
        <f>_xlfn.XLOOKUP(K3, close_time!$C$4:$C$26, close_time!$D$4:$D$26,,0)</f>
        <v>0</v>
      </c>
      <c r="P3" t="s">
        <v>14</v>
      </c>
      <c r="Q3" t="s">
        <v>1</v>
      </c>
    </row>
    <row r="4" spans="1:17" x14ac:dyDescent="0.2">
      <c r="A4">
        <v>2</v>
      </c>
      <c r="B4" t="s">
        <v>37</v>
      </c>
      <c r="D4">
        <v>2</v>
      </c>
      <c r="E4" s="13" t="s">
        <v>22</v>
      </c>
      <c r="G4">
        <v>2</v>
      </c>
      <c r="H4" s="2" t="s">
        <v>19</v>
      </c>
      <c r="I4">
        <f>($A$7+$D$5)/2</f>
        <v>4</v>
      </c>
      <c r="K4" t="s">
        <v>37</v>
      </c>
      <c r="L4" s="11">
        <f>_xlfn.XLOOKUP(K4,tix_count!$C$4:$C$26, tix_count!$D$4:$D$26,,0)</f>
        <v>119207</v>
      </c>
      <c r="M4" s="11">
        <f>_xlfn.XLOOKUP(K4, close_time!$C$4:$C$26, close_time!$D$4:$D$26,,0)</f>
        <v>2</v>
      </c>
      <c r="P4" t="s">
        <v>250</v>
      </c>
      <c r="Q4" t="s">
        <v>261</v>
      </c>
    </row>
    <row r="5" spans="1:17" x14ac:dyDescent="0.2">
      <c r="A5">
        <v>3</v>
      </c>
      <c r="B5" s="13" t="s">
        <v>16</v>
      </c>
      <c r="D5">
        <v>3</v>
      </c>
      <c r="E5" s="13" t="s">
        <v>19</v>
      </c>
      <c r="G5">
        <v>3</v>
      </c>
      <c r="H5" s="2" t="s">
        <v>22</v>
      </c>
      <c r="I5">
        <f>($A$10+$D$4)/2</f>
        <v>5</v>
      </c>
      <c r="K5" s="13" t="s">
        <v>16</v>
      </c>
      <c r="L5" s="11">
        <f>_xlfn.XLOOKUP(K5,tix_count!$C$4:$C$26, tix_count!$D$4:$D$26,,0)</f>
        <v>86350</v>
      </c>
      <c r="M5" s="11">
        <f>_xlfn.XLOOKUP(K5, close_time!$C$4:$C$26, close_time!$D$4:$D$26,,0)</f>
        <v>26</v>
      </c>
      <c r="P5" t="s">
        <v>251</v>
      </c>
      <c r="Q5" t="s">
        <v>262</v>
      </c>
    </row>
    <row r="6" spans="1:17" x14ac:dyDescent="0.2">
      <c r="A6">
        <v>4</v>
      </c>
      <c r="B6" t="s">
        <v>17</v>
      </c>
      <c r="D6">
        <v>4</v>
      </c>
      <c r="E6" s="13" t="s">
        <v>16</v>
      </c>
      <c r="G6">
        <v>4</v>
      </c>
      <c r="H6" t="s">
        <v>18</v>
      </c>
      <c r="I6">
        <f>($A$8+$D$7)/2</f>
        <v>5.5</v>
      </c>
      <c r="K6" t="s">
        <v>17</v>
      </c>
      <c r="L6" s="11">
        <f>_xlfn.XLOOKUP(K6,tix_count!$C$4:$C$26, tix_count!$D$4:$D$26,,0)</f>
        <v>78457</v>
      </c>
      <c r="M6" s="11">
        <f>_xlfn.XLOOKUP(K6, close_time!$C$4:$C$26, close_time!$D$4:$D$26,,0)</f>
        <v>2</v>
      </c>
      <c r="P6" t="s">
        <v>252</v>
      </c>
      <c r="Q6" t="s">
        <v>263</v>
      </c>
    </row>
    <row r="7" spans="1:17" x14ac:dyDescent="0.2">
      <c r="A7">
        <v>5</v>
      </c>
      <c r="B7" s="13" t="s">
        <v>19</v>
      </c>
      <c r="D7">
        <v>5</v>
      </c>
      <c r="E7" s="13" t="s">
        <v>18</v>
      </c>
      <c r="G7">
        <v>5</v>
      </c>
      <c r="H7" t="s">
        <v>20</v>
      </c>
      <c r="I7">
        <f>($A$11+$D$12)/2</f>
        <v>9.5</v>
      </c>
      <c r="K7" s="13" t="s">
        <v>19</v>
      </c>
      <c r="L7" s="11">
        <f>_xlfn.XLOOKUP(K7,tix_count!$C$4:$C$26, tix_count!$D$4:$D$26,,0)</f>
        <v>66500</v>
      </c>
      <c r="M7" s="11">
        <f>_xlfn.XLOOKUP(K7, close_time!$C$4:$C$26, close_time!$D$4:$D$26,,0)</f>
        <v>118</v>
      </c>
    </row>
    <row r="8" spans="1:17" x14ac:dyDescent="0.2">
      <c r="A8">
        <v>6</v>
      </c>
      <c r="B8" s="13" t="s">
        <v>18</v>
      </c>
      <c r="D8">
        <v>6</v>
      </c>
      <c r="E8" t="s">
        <v>36</v>
      </c>
      <c r="K8" s="24" t="s">
        <v>18</v>
      </c>
      <c r="L8" s="11">
        <f>_xlfn.XLOOKUP(K8,tix_count!$C$4:$C$26, tix_count!$D$4:$D$26,,0)</f>
        <v>49288</v>
      </c>
      <c r="M8" s="11">
        <f>_xlfn.XLOOKUP(K8, close_time!$C$4:$C$26, close_time!$D$4:$D$26,,0)</f>
        <v>20</v>
      </c>
    </row>
    <row r="9" spans="1:17" x14ac:dyDescent="0.2">
      <c r="A9">
        <v>7</v>
      </c>
      <c r="B9" t="s">
        <v>24</v>
      </c>
      <c r="D9">
        <v>7</v>
      </c>
      <c r="E9" t="s">
        <v>33</v>
      </c>
      <c r="K9" t="s">
        <v>24</v>
      </c>
      <c r="L9" s="11">
        <f>_xlfn.XLOOKUP(K9,tix_count!$C$4:$C$26, tix_count!$D$4:$D$26,,0)</f>
        <v>32998</v>
      </c>
      <c r="M9" s="11">
        <f>_xlfn.XLOOKUP(K9, close_time!$C$4:$C$26, close_time!$D$4:$D$26,,0)</f>
        <v>4</v>
      </c>
      <c r="P9" s="9" t="s">
        <v>260</v>
      </c>
    </row>
    <row r="10" spans="1:17" x14ac:dyDescent="0.2">
      <c r="A10">
        <v>8</v>
      </c>
      <c r="B10" s="13" t="s">
        <v>22</v>
      </c>
      <c r="D10">
        <v>8</v>
      </c>
      <c r="E10" t="s">
        <v>30</v>
      </c>
      <c r="K10" s="13" t="s">
        <v>22</v>
      </c>
      <c r="L10" s="11">
        <f>_xlfn.XLOOKUP(K10,tix_count!$C$4:$C$26, tix_count!$D$4:$D$26,,0)</f>
        <v>32269</v>
      </c>
      <c r="M10" s="11">
        <f>_xlfn.XLOOKUP(K10, close_time!$C$4:$C$26, close_time!$D$4:$D$26,,0)</f>
        <v>120</v>
      </c>
      <c r="P10" t="s">
        <v>14</v>
      </c>
      <c r="Q10" t="s">
        <v>1</v>
      </c>
    </row>
    <row r="11" spans="1:17" x14ac:dyDescent="0.2">
      <c r="A11">
        <v>9</v>
      </c>
      <c r="B11" s="13" t="s">
        <v>20</v>
      </c>
      <c r="D11">
        <v>9</v>
      </c>
      <c r="E11" t="s">
        <v>23</v>
      </c>
      <c r="K11" t="s">
        <v>20</v>
      </c>
      <c r="L11" s="11">
        <f>_xlfn.XLOOKUP(K11,tix_count!$C$4:$C$26, tix_count!$D$4:$D$26,,0)</f>
        <v>25604</v>
      </c>
      <c r="M11" s="11">
        <f>_xlfn.XLOOKUP(K11, close_time!$C$4:$C$26, close_time!$D$4:$D$26,,0)</f>
        <v>8</v>
      </c>
      <c r="P11" t="s">
        <v>253</v>
      </c>
      <c r="Q11" t="s">
        <v>254</v>
      </c>
    </row>
    <row r="12" spans="1:17" x14ac:dyDescent="0.2">
      <c r="A12">
        <v>10</v>
      </c>
      <c r="B12" t="s">
        <v>21</v>
      </c>
      <c r="D12">
        <v>10</v>
      </c>
      <c r="E12" s="13" t="s">
        <v>20</v>
      </c>
      <c r="K12" t="s">
        <v>21</v>
      </c>
      <c r="L12" s="11">
        <f>_xlfn.XLOOKUP(K12,tix_count!$C$4:$C$26, tix_count!$D$4:$D$26,,0)</f>
        <v>21572</v>
      </c>
      <c r="M12" s="11">
        <f>_xlfn.XLOOKUP(K12, close_time!$C$4:$C$26, close_time!$D$4:$D$26,,0)</f>
        <v>1</v>
      </c>
      <c r="P12" t="s">
        <v>255</v>
      </c>
      <c r="Q12" t="s">
        <v>256</v>
      </c>
    </row>
    <row r="13" spans="1:17" x14ac:dyDescent="0.2">
      <c r="K13" t="s">
        <v>23</v>
      </c>
      <c r="L13" s="11">
        <f>_xlfn.XLOOKUP(K13,tix_count!$C$4:$C$26, tix_count!$D$4:$D$26,,0)</f>
        <v>15771</v>
      </c>
      <c r="M13" s="11">
        <f>_xlfn.XLOOKUP(K13, close_time!$C$4:$C$26, close_time!$D$4:$D$26,,0)</f>
        <v>9</v>
      </c>
      <c r="P13" t="s">
        <v>257</v>
      </c>
      <c r="Q13" t="s">
        <v>258</v>
      </c>
    </row>
    <row r="14" spans="1:17" x14ac:dyDescent="0.2">
      <c r="K14" t="s">
        <v>29</v>
      </c>
      <c r="L14" s="11">
        <f>_xlfn.XLOOKUP(K14,tix_count!$C$4:$C$26, tix_count!$D$4:$D$26,,0)</f>
        <v>12501</v>
      </c>
      <c r="M14" s="11">
        <f>_xlfn.XLOOKUP(K14, close_time!$C$4:$C$26, close_time!$D$4:$D$26,,0)</f>
        <v>3</v>
      </c>
    </row>
    <row r="15" spans="1:17" x14ac:dyDescent="0.2">
      <c r="K15" t="s">
        <v>26</v>
      </c>
      <c r="L15" s="11">
        <f>_xlfn.XLOOKUP(K15,tix_count!$C$4:$C$26, tix_count!$D$4:$D$26,,0)</f>
        <v>9759</v>
      </c>
      <c r="M15" s="11">
        <f>_xlfn.XLOOKUP(K15, close_time!$C$4:$C$26, close_time!$D$4:$D$26,,0)</f>
        <v>4</v>
      </c>
    </row>
    <row r="16" spans="1:17" x14ac:dyDescent="0.2">
      <c r="K16" t="s">
        <v>27</v>
      </c>
      <c r="L16" s="11">
        <f>_xlfn.XLOOKUP(K16,tix_count!$C$4:$C$26, tix_count!$D$4:$D$26,,0)</f>
        <v>9732</v>
      </c>
      <c r="M16" s="11">
        <f>_xlfn.XLOOKUP(K16, close_time!$C$4:$C$26, close_time!$D$4:$D$26,,0)</f>
        <v>223</v>
      </c>
    </row>
    <row r="17" spans="11:13" x14ac:dyDescent="0.2">
      <c r="K17" t="s">
        <v>25</v>
      </c>
      <c r="L17" s="11">
        <f>_xlfn.XLOOKUP(K17,tix_count!$C$4:$C$26, tix_count!$D$4:$D$26,,0)</f>
        <v>8136</v>
      </c>
      <c r="M17" s="11">
        <f>_xlfn.XLOOKUP(K17, close_time!$C$4:$C$26, close_time!$D$4:$D$26,,0)</f>
        <v>0</v>
      </c>
    </row>
    <row r="18" spans="11:13" x14ac:dyDescent="0.2">
      <c r="K18" t="s">
        <v>30</v>
      </c>
      <c r="L18" s="11">
        <f>_xlfn.XLOOKUP(K18,tix_count!$C$4:$C$26, tix_count!$D$4:$D$26,,0)</f>
        <v>7066</v>
      </c>
      <c r="M18" s="11">
        <f>_xlfn.XLOOKUP(K18, close_time!$C$4:$C$26, close_time!$D$4:$D$26,,0)</f>
        <v>15</v>
      </c>
    </row>
    <row r="19" spans="11:13" x14ac:dyDescent="0.2">
      <c r="K19" t="s">
        <v>28</v>
      </c>
      <c r="L19" s="11">
        <f>_xlfn.XLOOKUP(K19,tix_count!$C$4:$C$26, tix_count!$D$4:$D$26,,0)</f>
        <v>6362</v>
      </c>
      <c r="M19" s="11">
        <f>_xlfn.XLOOKUP(K19, close_time!$C$4:$C$26, close_time!$D$4:$D$26,,0)</f>
        <v>6</v>
      </c>
    </row>
    <row r="20" spans="11:13" x14ac:dyDescent="0.2">
      <c r="K20" t="s">
        <v>31</v>
      </c>
      <c r="L20" s="11">
        <f>_xlfn.XLOOKUP(K20,tix_count!$C$4:$C$26, tix_count!$D$4:$D$26,,0)</f>
        <v>1487</v>
      </c>
      <c r="M20" s="11">
        <f>_xlfn.XLOOKUP(K20, close_time!$C$4:$C$26, close_time!$D$4:$D$26,,0)</f>
        <v>4</v>
      </c>
    </row>
    <row r="21" spans="11:13" x14ac:dyDescent="0.2">
      <c r="K21" t="s">
        <v>32</v>
      </c>
      <c r="L21" s="11">
        <f>_xlfn.XLOOKUP(K21,tix_count!$C$4:$C$26, tix_count!$D$4:$D$26,,0)</f>
        <v>1395</v>
      </c>
      <c r="M21" s="11">
        <f>_xlfn.XLOOKUP(K21, close_time!$C$4:$C$26, close_time!$D$4:$D$26,,0)</f>
        <v>8</v>
      </c>
    </row>
    <row r="22" spans="11:13" x14ac:dyDescent="0.2">
      <c r="K22" t="s">
        <v>34</v>
      </c>
      <c r="L22" s="11">
        <f>_xlfn.XLOOKUP(K22,tix_count!$C$4:$C$26, tix_count!$D$4:$D$26,,0)</f>
        <v>732</v>
      </c>
      <c r="M22" s="11">
        <f>_xlfn.XLOOKUP(K22, close_time!$C$4:$C$26, close_time!$D$4:$D$26,,0)</f>
        <v>3</v>
      </c>
    </row>
    <row r="23" spans="11:13" x14ac:dyDescent="0.2">
      <c r="K23" t="s">
        <v>33</v>
      </c>
      <c r="L23" s="11">
        <f>_xlfn.XLOOKUP(K23,tix_count!$C$4:$C$26, tix_count!$D$4:$D$26,,0)</f>
        <v>731</v>
      </c>
      <c r="M23" s="11">
        <f>_xlfn.XLOOKUP(K23, close_time!$C$4:$C$26, close_time!$D$4:$D$26,,0)</f>
        <v>17</v>
      </c>
    </row>
    <row r="24" spans="11:13" x14ac:dyDescent="0.2">
      <c r="K24" t="s">
        <v>35</v>
      </c>
      <c r="L24" s="11">
        <f>_xlfn.XLOOKUP(K24,tix_count!$C$4:$C$26, tix_count!$D$4:$D$26,,0)</f>
        <v>689</v>
      </c>
      <c r="M24" s="11">
        <f>_xlfn.XLOOKUP(K24, close_time!$C$4:$C$26, close_time!$D$4:$D$26,,0)</f>
        <v>5</v>
      </c>
    </row>
    <row r="25" spans="11:13" x14ac:dyDescent="0.2">
      <c r="K25" t="s">
        <v>36</v>
      </c>
      <c r="L25" s="11">
        <f>_xlfn.XLOOKUP(K25,tix_count!$C$4:$C$26, tix_count!$D$4:$D$26,,0)</f>
        <v>519</v>
      </c>
      <c r="M25" s="11">
        <f>_xlfn.XLOOKUP(K25, close_time!$C$4:$C$26, close_time!$D$4:$D$26,,0)</f>
        <v>18</v>
      </c>
    </row>
  </sheetData>
  <autoFilter ref="G2:I6" xr:uid="{8BFC65CD-7DF2-6442-B159-7114968C8F65}">
    <sortState xmlns:xlrd2="http://schemas.microsoft.com/office/spreadsheetml/2017/richdata2" ref="G3:I6">
      <sortCondition ref="I2:I6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75870-61B4-ED46-952C-489538748590}">
  <dimension ref="B2:G234"/>
  <sheetViews>
    <sheetView zoomScale="90" zoomScaleNormal="85" workbookViewId="0">
      <selection activeCell="E43" sqref="E43"/>
    </sheetView>
  </sheetViews>
  <sheetFormatPr baseColWidth="10" defaultRowHeight="16" x14ac:dyDescent="0.2"/>
  <cols>
    <col min="1" max="1" width="4.33203125" customWidth="1"/>
    <col min="2" max="2" width="17.83203125" bestFit="1" customWidth="1"/>
    <col min="3" max="3" width="20.6640625" bestFit="1" customWidth="1"/>
    <col min="4" max="4" width="20.6640625" customWidth="1"/>
    <col min="5" max="5" width="23.5" bestFit="1" customWidth="1"/>
    <col min="6" max="6" width="18.33203125" customWidth="1"/>
    <col min="7" max="7" width="16.6640625" bestFit="1" customWidth="1"/>
  </cols>
  <sheetData>
    <row r="2" spans="2:7" x14ac:dyDescent="0.2">
      <c r="B2" s="1" t="s">
        <v>213</v>
      </c>
      <c r="C2" s="9"/>
      <c r="D2" s="9"/>
      <c r="E2" s="9"/>
      <c r="F2" s="1"/>
    </row>
    <row r="3" spans="2:7" x14ac:dyDescent="0.2">
      <c r="B3" s="3" t="s">
        <v>203</v>
      </c>
      <c r="C3" s="3" t="s">
        <v>121</v>
      </c>
      <c r="D3" s="3" t="s">
        <v>234</v>
      </c>
      <c r="E3" s="3" t="s">
        <v>14</v>
      </c>
      <c r="F3" s="3" t="s">
        <v>115</v>
      </c>
      <c r="G3" s="3" t="s">
        <v>113</v>
      </c>
    </row>
    <row r="4" spans="2:7" x14ac:dyDescent="0.2">
      <c r="B4">
        <v>1</v>
      </c>
      <c r="C4" t="str">
        <f>_xlfn.XLOOKUP(B4,community_ref!$A$2:$A$78,community_ref!$B$2:$B$78,,0)</f>
        <v>Rogers Park</v>
      </c>
      <c r="D4" t="str">
        <f>_xlfn.XLOOKUP(B4,community_ref!$A$2:$A$78,community_ref!$C$2:$C$78,,0)</f>
        <v>North</v>
      </c>
      <c r="E4" t="s">
        <v>16</v>
      </c>
      <c r="F4">
        <v>367</v>
      </c>
      <c r="G4">
        <v>30</v>
      </c>
    </row>
    <row r="5" spans="2:7" x14ac:dyDescent="0.2">
      <c r="B5">
        <v>1</v>
      </c>
      <c r="C5" t="str">
        <f>_xlfn.XLOOKUP(B5,community_ref!$A$2:$A$78,community_ref!$B$2:$B$78,,0)</f>
        <v>Rogers Park</v>
      </c>
      <c r="D5" t="str">
        <f>_xlfn.XLOOKUP(B5,community_ref!$A$2:$A$78,community_ref!$C$2:$C$78,,0)</f>
        <v>North</v>
      </c>
      <c r="E5" t="s">
        <v>22</v>
      </c>
      <c r="F5">
        <v>421</v>
      </c>
      <c r="G5">
        <v>117</v>
      </c>
    </row>
    <row r="6" spans="2:7" x14ac:dyDescent="0.2">
      <c r="B6">
        <v>1</v>
      </c>
      <c r="C6" t="str">
        <f>_xlfn.XLOOKUP(B6,community_ref!$A$2:$A$78,community_ref!$B$2:$B$78,,0)</f>
        <v>Rogers Park</v>
      </c>
      <c r="D6" t="str">
        <f>_xlfn.XLOOKUP(B6,community_ref!$A$2:$A$78,community_ref!$C$2:$C$78,,0)</f>
        <v>North</v>
      </c>
      <c r="E6" t="s">
        <v>19</v>
      </c>
      <c r="F6">
        <v>785</v>
      </c>
      <c r="G6">
        <v>97</v>
      </c>
    </row>
    <row r="7" spans="2:7" x14ac:dyDescent="0.2">
      <c r="B7">
        <v>2</v>
      </c>
      <c r="C7" t="str">
        <f>_xlfn.XLOOKUP(B7,community_ref!$A$2:$A$78,community_ref!$B$2:$B$78,,0)</f>
        <v>West Ridge</v>
      </c>
      <c r="D7" t="str">
        <f>_xlfn.XLOOKUP(B7,community_ref!$A$2:$A$78,community_ref!$C$2:$C$78,,0)</f>
        <v>North</v>
      </c>
      <c r="E7" t="s">
        <v>16</v>
      </c>
      <c r="F7">
        <v>1467</v>
      </c>
      <c r="G7">
        <v>26</v>
      </c>
    </row>
    <row r="8" spans="2:7" x14ac:dyDescent="0.2">
      <c r="B8">
        <v>2</v>
      </c>
      <c r="C8" t="str">
        <f>_xlfn.XLOOKUP(B8,community_ref!$A$2:$A$78,community_ref!$B$2:$B$78,,0)</f>
        <v>West Ridge</v>
      </c>
      <c r="D8" t="str">
        <f>_xlfn.XLOOKUP(B8,community_ref!$A$2:$A$78,community_ref!$C$2:$C$78,,0)</f>
        <v>North</v>
      </c>
      <c r="E8" t="s">
        <v>22</v>
      </c>
      <c r="F8">
        <v>751</v>
      </c>
      <c r="G8">
        <v>150</v>
      </c>
    </row>
    <row r="9" spans="2:7" x14ac:dyDescent="0.2">
      <c r="B9">
        <v>2</v>
      </c>
      <c r="C9" t="str">
        <f>_xlfn.XLOOKUP(B9,community_ref!$A$2:$A$78,community_ref!$B$2:$B$78,,0)</f>
        <v>West Ridge</v>
      </c>
      <c r="D9" t="str">
        <f>_xlfn.XLOOKUP(B9,community_ref!$A$2:$A$78,community_ref!$C$2:$C$78,,0)</f>
        <v>North</v>
      </c>
      <c r="E9" t="s">
        <v>19</v>
      </c>
      <c r="F9">
        <v>1613</v>
      </c>
      <c r="G9">
        <v>117</v>
      </c>
    </row>
    <row r="10" spans="2:7" x14ac:dyDescent="0.2">
      <c r="B10">
        <v>3</v>
      </c>
      <c r="C10" t="str">
        <f>_xlfn.XLOOKUP(B10,community_ref!$A$2:$A$78,community_ref!$B$2:$B$78,,0)</f>
        <v>Uptown</v>
      </c>
      <c r="D10" t="str">
        <f>_xlfn.XLOOKUP(B10,community_ref!$A$2:$A$78,community_ref!$C$2:$C$78,,0)</f>
        <v>North</v>
      </c>
      <c r="E10" t="s">
        <v>16</v>
      </c>
      <c r="F10">
        <v>222</v>
      </c>
      <c r="G10">
        <v>32</v>
      </c>
    </row>
    <row r="11" spans="2:7" x14ac:dyDescent="0.2">
      <c r="B11">
        <v>3</v>
      </c>
      <c r="C11" t="str">
        <f>_xlfn.XLOOKUP(B11,community_ref!$A$2:$A$78,community_ref!$B$2:$B$78,,0)</f>
        <v>Uptown</v>
      </c>
      <c r="D11" t="str">
        <f>_xlfn.XLOOKUP(B11,community_ref!$A$2:$A$78,community_ref!$C$2:$C$78,,0)</f>
        <v>North</v>
      </c>
      <c r="E11" t="s">
        <v>22</v>
      </c>
      <c r="F11">
        <v>269</v>
      </c>
      <c r="G11">
        <v>111</v>
      </c>
    </row>
    <row r="12" spans="2:7" x14ac:dyDescent="0.2">
      <c r="B12">
        <v>3</v>
      </c>
      <c r="C12" t="str">
        <f>_xlfn.XLOOKUP(B12,community_ref!$A$2:$A$78,community_ref!$B$2:$B$78,,0)</f>
        <v>Uptown</v>
      </c>
      <c r="D12" t="str">
        <f>_xlfn.XLOOKUP(B12,community_ref!$A$2:$A$78,community_ref!$C$2:$C$78,,0)</f>
        <v>North</v>
      </c>
      <c r="E12" t="s">
        <v>19</v>
      </c>
      <c r="F12">
        <v>591</v>
      </c>
      <c r="G12">
        <v>153</v>
      </c>
    </row>
    <row r="13" spans="2:7" x14ac:dyDescent="0.2">
      <c r="B13">
        <v>4</v>
      </c>
      <c r="C13" t="str">
        <f>_xlfn.XLOOKUP(B13,community_ref!$A$2:$A$78,community_ref!$B$2:$B$78,,0)</f>
        <v>Lincoln Square</v>
      </c>
      <c r="D13" t="str">
        <f>_xlfn.XLOOKUP(B13,community_ref!$A$2:$A$78,community_ref!$C$2:$C$78,,0)</f>
        <v>North</v>
      </c>
      <c r="E13" t="s">
        <v>16</v>
      </c>
      <c r="F13">
        <v>786</v>
      </c>
      <c r="G13">
        <v>30</v>
      </c>
    </row>
    <row r="14" spans="2:7" x14ac:dyDescent="0.2">
      <c r="B14">
        <v>4</v>
      </c>
      <c r="C14" t="str">
        <f>_xlfn.XLOOKUP(B14,community_ref!$A$2:$A$78,community_ref!$B$2:$B$78,,0)</f>
        <v>Lincoln Square</v>
      </c>
      <c r="D14" t="str">
        <f>_xlfn.XLOOKUP(B14,community_ref!$A$2:$A$78,community_ref!$C$2:$C$78,,0)</f>
        <v>North</v>
      </c>
      <c r="E14" t="s">
        <v>22</v>
      </c>
      <c r="F14">
        <v>438</v>
      </c>
      <c r="G14">
        <v>133</v>
      </c>
    </row>
    <row r="15" spans="2:7" x14ac:dyDescent="0.2">
      <c r="B15">
        <v>4</v>
      </c>
      <c r="C15" t="str">
        <f>_xlfn.XLOOKUP(B15,community_ref!$A$2:$A$78,community_ref!$B$2:$B$78,,0)</f>
        <v>Lincoln Square</v>
      </c>
      <c r="D15" t="str">
        <f>_xlfn.XLOOKUP(B15,community_ref!$A$2:$A$78,community_ref!$C$2:$C$78,,0)</f>
        <v>North</v>
      </c>
      <c r="E15" t="s">
        <v>19</v>
      </c>
      <c r="F15">
        <v>1016</v>
      </c>
      <c r="G15">
        <v>85</v>
      </c>
    </row>
    <row r="16" spans="2:7" x14ac:dyDescent="0.2">
      <c r="B16">
        <v>5</v>
      </c>
      <c r="C16" t="str">
        <f>_xlfn.XLOOKUP(B16,community_ref!$A$2:$A$78,community_ref!$B$2:$B$78,,0)</f>
        <v>North Center</v>
      </c>
      <c r="D16" t="str">
        <f>_xlfn.XLOOKUP(B16,community_ref!$A$2:$A$78,community_ref!$C$2:$C$78,,0)</f>
        <v>North</v>
      </c>
      <c r="E16" t="s">
        <v>16</v>
      </c>
      <c r="F16">
        <v>825</v>
      </c>
      <c r="G16">
        <v>29</v>
      </c>
    </row>
    <row r="17" spans="2:7" x14ac:dyDescent="0.2">
      <c r="B17">
        <v>5</v>
      </c>
      <c r="C17" t="str">
        <f>_xlfn.XLOOKUP(B17,community_ref!$A$2:$A$78,community_ref!$B$2:$B$78,,0)</f>
        <v>North Center</v>
      </c>
      <c r="D17" t="str">
        <f>_xlfn.XLOOKUP(B17,community_ref!$A$2:$A$78,community_ref!$C$2:$C$78,,0)</f>
        <v>North</v>
      </c>
      <c r="E17" t="s">
        <v>22</v>
      </c>
      <c r="F17">
        <v>347</v>
      </c>
      <c r="G17">
        <v>129</v>
      </c>
    </row>
    <row r="18" spans="2:7" x14ac:dyDescent="0.2">
      <c r="B18">
        <v>5</v>
      </c>
      <c r="C18" t="str">
        <f>_xlfn.XLOOKUP(B18,community_ref!$A$2:$A$78,community_ref!$B$2:$B$78,,0)</f>
        <v>North Center</v>
      </c>
      <c r="D18" t="str">
        <f>_xlfn.XLOOKUP(B18,community_ref!$A$2:$A$78,community_ref!$C$2:$C$78,,0)</f>
        <v>North</v>
      </c>
      <c r="E18" t="s">
        <v>19</v>
      </c>
      <c r="F18">
        <v>1348</v>
      </c>
      <c r="G18">
        <v>146</v>
      </c>
    </row>
    <row r="19" spans="2:7" x14ac:dyDescent="0.2">
      <c r="B19">
        <v>6</v>
      </c>
      <c r="C19" t="str">
        <f>_xlfn.XLOOKUP(B19,community_ref!$A$2:$A$78,community_ref!$B$2:$B$78,,0)</f>
        <v>Lake View</v>
      </c>
      <c r="D19" t="str">
        <f>_xlfn.XLOOKUP(B19,community_ref!$A$2:$A$78,community_ref!$C$2:$C$78,,0)</f>
        <v>North</v>
      </c>
      <c r="E19" t="s">
        <v>16</v>
      </c>
      <c r="F19">
        <v>996</v>
      </c>
      <c r="G19">
        <v>30</v>
      </c>
    </row>
    <row r="20" spans="2:7" x14ac:dyDescent="0.2">
      <c r="B20">
        <v>6</v>
      </c>
      <c r="C20" t="str">
        <f>_xlfn.XLOOKUP(B20,community_ref!$A$2:$A$78,community_ref!$B$2:$B$78,,0)</f>
        <v>Lake View</v>
      </c>
      <c r="D20" t="str">
        <f>_xlfn.XLOOKUP(B20,community_ref!$A$2:$A$78,community_ref!$C$2:$C$78,,0)</f>
        <v>North</v>
      </c>
      <c r="E20" t="s">
        <v>22</v>
      </c>
      <c r="F20">
        <v>654</v>
      </c>
      <c r="G20">
        <v>122</v>
      </c>
    </row>
    <row r="21" spans="2:7" x14ac:dyDescent="0.2">
      <c r="B21">
        <v>6</v>
      </c>
      <c r="C21" t="str">
        <f>_xlfn.XLOOKUP(B21,community_ref!$A$2:$A$78,community_ref!$B$2:$B$78,,0)</f>
        <v>Lake View</v>
      </c>
      <c r="D21" t="str">
        <f>_xlfn.XLOOKUP(B21,community_ref!$A$2:$A$78,community_ref!$C$2:$C$78,,0)</f>
        <v>North</v>
      </c>
      <c r="E21" t="s">
        <v>19</v>
      </c>
      <c r="F21">
        <v>3321</v>
      </c>
      <c r="G21">
        <v>99</v>
      </c>
    </row>
    <row r="22" spans="2:7" x14ac:dyDescent="0.2">
      <c r="B22">
        <v>7</v>
      </c>
      <c r="C22" t="str">
        <f>_xlfn.XLOOKUP(B22,community_ref!$A$2:$A$78,community_ref!$B$2:$B$78,,0)</f>
        <v>Lincoln Park</v>
      </c>
      <c r="D22" t="str">
        <f>_xlfn.XLOOKUP(B22,community_ref!$A$2:$A$78,community_ref!$C$2:$C$78,,0)</f>
        <v>North</v>
      </c>
      <c r="E22" t="s">
        <v>16</v>
      </c>
      <c r="F22">
        <v>703</v>
      </c>
      <c r="G22">
        <v>33</v>
      </c>
    </row>
    <row r="23" spans="2:7" x14ac:dyDescent="0.2">
      <c r="B23">
        <v>7</v>
      </c>
      <c r="C23" t="str">
        <f>_xlfn.XLOOKUP(B23,community_ref!$A$2:$A$78,community_ref!$B$2:$B$78,,0)</f>
        <v>Lincoln Park</v>
      </c>
      <c r="D23" t="str">
        <f>_xlfn.XLOOKUP(B23,community_ref!$A$2:$A$78,community_ref!$C$2:$C$78,,0)</f>
        <v>North</v>
      </c>
      <c r="E23" t="s">
        <v>22</v>
      </c>
      <c r="F23">
        <v>426</v>
      </c>
      <c r="G23">
        <v>122</v>
      </c>
    </row>
    <row r="24" spans="2:7" x14ac:dyDescent="0.2">
      <c r="B24">
        <v>7</v>
      </c>
      <c r="C24" t="str">
        <f>_xlfn.XLOOKUP(B24,community_ref!$A$2:$A$78,community_ref!$B$2:$B$78,,0)</f>
        <v>Lincoln Park</v>
      </c>
      <c r="D24" t="str">
        <f>_xlfn.XLOOKUP(B24,community_ref!$A$2:$A$78,community_ref!$C$2:$C$78,,0)</f>
        <v>North</v>
      </c>
      <c r="E24" t="s">
        <v>19</v>
      </c>
      <c r="F24">
        <v>1084</v>
      </c>
      <c r="G24">
        <v>155</v>
      </c>
    </row>
    <row r="25" spans="2:7" x14ac:dyDescent="0.2">
      <c r="B25">
        <v>8</v>
      </c>
      <c r="C25" t="str">
        <f>_xlfn.XLOOKUP(B25,community_ref!$A$2:$A$78,community_ref!$B$2:$B$78,,0)</f>
        <v>Near North Side</v>
      </c>
      <c r="D25" t="str">
        <f>_xlfn.XLOOKUP(B25,community_ref!$A$2:$A$78,community_ref!$C$2:$C$78,,0)</f>
        <v>Central</v>
      </c>
      <c r="E25" t="s">
        <v>16</v>
      </c>
      <c r="F25">
        <v>199</v>
      </c>
      <c r="G25">
        <v>34</v>
      </c>
    </row>
    <row r="26" spans="2:7" x14ac:dyDescent="0.2">
      <c r="B26">
        <v>8</v>
      </c>
      <c r="C26" t="str">
        <f>_xlfn.XLOOKUP(B26,community_ref!$A$2:$A$78,community_ref!$B$2:$B$78,,0)</f>
        <v>Near North Side</v>
      </c>
      <c r="D26" t="str">
        <f>_xlfn.XLOOKUP(B26,community_ref!$A$2:$A$78,community_ref!$C$2:$C$78,,0)</f>
        <v>Central</v>
      </c>
      <c r="E26" t="s">
        <v>22</v>
      </c>
      <c r="F26">
        <v>176</v>
      </c>
      <c r="G26">
        <v>122</v>
      </c>
    </row>
    <row r="27" spans="2:7" x14ac:dyDescent="0.2">
      <c r="B27">
        <v>8</v>
      </c>
      <c r="C27" t="str">
        <f>_xlfn.XLOOKUP(B27,community_ref!$A$2:$A$78,community_ref!$B$2:$B$78,,0)</f>
        <v>Near North Side</v>
      </c>
      <c r="D27" t="str">
        <f>_xlfn.XLOOKUP(B27,community_ref!$A$2:$A$78,community_ref!$C$2:$C$78,,0)</f>
        <v>Central</v>
      </c>
      <c r="E27" t="s">
        <v>19</v>
      </c>
      <c r="F27">
        <v>458</v>
      </c>
      <c r="G27">
        <v>192</v>
      </c>
    </row>
    <row r="28" spans="2:7" x14ac:dyDescent="0.2">
      <c r="B28">
        <v>9</v>
      </c>
      <c r="C28" t="str">
        <f>_xlfn.XLOOKUP(B28,community_ref!$A$2:$A$78,community_ref!$B$2:$B$78,,0)</f>
        <v>Edison Park</v>
      </c>
      <c r="D28" t="str">
        <f>_xlfn.XLOOKUP(B28,community_ref!$A$2:$A$78,community_ref!$C$2:$C$78,,0)</f>
        <v>Northwest</v>
      </c>
      <c r="E28" t="s">
        <v>16</v>
      </c>
      <c r="F28">
        <v>388</v>
      </c>
      <c r="G28">
        <v>22</v>
      </c>
    </row>
    <row r="29" spans="2:7" x14ac:dyDescent="0.2">
      <c r="B29">
        <v>9</v>
      </c>
      <c r="C29" t="str">
        <f>_xlfn.XLOOKUP(B29,community_ref!$A$2:$A$78,community_ref!$B$2:$B$78,,0)</f>
        <v>Edison Park</v>
      </c>
      <c r="D29" t="str">
        <f>_xlfn.XLOOKUP(B29,community_ref!$A$2:$A$78,community_ref!$C$2:$C$78,,0)</f>
        <v>Northwest</v>
      </c>
      <c r="E29" t="s">
        <v>22</v>
      </c>
      <c r="F29">
        <v>367</v>
      </c>
      <c r="G29">
        <v>137</v>
      </c>
    </row>
    <row r="30" spans="2:7" x14ac:dyDescent="0.2">
      <c r="B30">
        <v>9</v>
      </c>
      <c r="C30" t="str">
        <f>_xlfn.XLOOKUP(B30,community_ref!$A$2:$A$78,community_ref!$B$2:$B$78,,0)</f>
        <v>Edison Park</v>
      </c>
      <c r="D30" t="str">
        <f>_xlfn.XLOOKUP(B30,community_ref!$A$2:$A$78,community_ref!$C$2:$C$78,,0)</f>
        <v>Northwest</v>
      </c>
      <c r="E30" t="s">
        <v>19</v>
      </c>
      <c r="F30">
        <v>452</v>
      </c>
      <c r="G30">
        <v>161</v>
      </c>
    </row>
    <row r="31" spans="2:7" x14ac:dyDescent="0.2">
      <c r="B31">
        <v>10</v>
      </c>
      <c r="C31" t="str">
        <f>_xlfn.XLOOKUP(B31,community_ref!$A$2:$A$78,community_ref!$B$2:$B$78,,0)</f>
        <v>Norwood Park</v>
      </c>
      <c r="D31" t="str">
        <f>_xlfn.XLOOKUP(B31,community_ref!$A$2:$A$78,community_ref!$C$2:$C$78,,0)</f>
        <v>Northwest</v>
      </c>
      <c r="E31" t="s">
        <v>16</v>
      </c>
      <c r="F31">
        <v>1731</v>
      </c>
      <c r="G31">
        <v>24</v>
      </c>
    </row>
    <row r="32" spans="2:7" x14ac:dyDescent="0.2">
      <c r="B32">
        <v>10</v>
      </c>
      <c r="C32" t="str">
        <f>_xlfn.XLOOKUP(B32,community_ref!$A$2:$A$78,community_ref!$B$2:$B$78,,0)</f>
        <v>Norwood Park</v>
      </c>
      <c r="D32" t="str">
        <f>_xlfn.XLOOKUP(B32,community_ref!$A$2:$A$78,community_ref!$C$2:$C$78,,0)</f>
        <v>Northwest</v>
      </c>
      <c r="E32" t="s">
        <v>22</v>
      </c>
      <c r="F32">
        <v>975</v>
      </c>
      <c r="G32">
        <v>121</v>
      </c>
    </row>
    <row r="33" spans="2:7" x14ac:dyDescent="0.2">
      <c r="B33">
        <v>10</v>
      </c>
      <c r="C33" t="str">
        <f>_xlfn.XLOOKUP(B33,community_ref!$A$2:$A$78,community_ref!$B$2:$B$78,,0)</f>
        <v>Norwood Park</v>
      </c>
      <c r="D33" t="str">
        <f>_xlfn.XLOOKUP(B33,community_ref!$A$2:$A$78,community_ref!$C$2:$C$78,,0)</f>
        <v>Northwest</v>
      </c>
      <c r="E33" t="s">
        <v>19</v>
      </c>
      <c r="F33">
        <v>1528</v>
      </c>
      <c r="G33">
        <v>118</v>
      </c>
    </row>
    <row r="34" spans="2:7" x14ac:dyDescent="0.2">
      <c r="B34">
        <v>11</v>
      </c>
      <c r="C34" t="str">
        <f>_xlfn.XLOOKUP(B34,community_ref!$A$2:$A$78,community_ref!$B$2:$B$78,,0)</f>
        <v>Jefferson Park</v>
      </c>
      <c r="D34" t="str">
        <f>_xlfn.XLOOKUP(B34,community_ref!$A$2:$A$78,community_ref!$C$2:$C$78,,0)</f>
        <v>Northwest</v>
      </c>
      <c r="E34" t="s">
        <v>16</v>
      </c>
      <c r="F34">
        <v>878</v>
      </c>
      <c r="G34">
        <v>25</v>
      </c>
    </row>
    <row r="35" spans="2:7" x14ac:dyDescent="0.2">
      <c r="B35">
        <v>11</v>
      </c>
      <c r="C35" t="str">
        <f>_xlfn.XLOOKUP(B35,community_ref!$A$2:$A$78,community_ref!$B$2:$B$78,,0)</f>
        <v>Jefferson Park</v>
      </c>
      <c r="D35" t="str">
        <f>_xlfn.XLOOKUP(B35,community_ref!$A$2:$A$78,community_ref!$C$2:$C$78,,0)</f>
        <v>Northwest</v>
      </c>
      <c r="E35" t="s">
        <v>22</v>
      </c>
      <c r="F35">
        <v>488</v>
      </c>
      <c r="G35">
        <v>137</v>
      </c>
    </row>
    <row r="36" spans="2:7" x14ac:dyDescent="0.2">
      <c r="B36">
        <v>11</v>
      </c>
      <c r="C36" t="str">
        <f>_xlfn.XLOOKUP(B36,community_ref!$A$2:$A$78,community_ref!$B$2:$B$78,,0)</f>
        <v>Jefferson Park</v>
      </c>
      <c r="D36" t="str">
        <f>_xlfn.XLOOKUP(B36,community_ref!$A$2:$A$78,community_ref!$C$2:$C$78,,0)</f>
        <v>Northwest</v>
      </c>
      <c r="E36" t="s">
        <v>19</v>
      </c>
      <c r="F36">
        <v>1033</v>
      </c>
      <c r="G36">
        <v>128</v>
      </c>
    </row>
    <row r="37" spans="2:7" x14ac:dyDescent="0.2">
      <c r="B37">
        <v>12</v>
      </c>
      <c r="C37" t="str">
        <f>_xlfn.XLOOKUP(B37,community_ref!$A$2:$A$78,community_ref!$B$2:$B$78,,0)</f>
        <v>Forest Glen</v>
      </c>
      <c r="D37" t="str">
        <f>_xlfn.XLOOKUP(B37,community_ref!$A$2:$A$78,community_ref!$C$2:$C$78,,0)</f>
        <v>Northwest</v>
      </c>
      <c r="E37" t="s">
        <v>16</v>
      </c>
      <c r="F37">
        <v>1003</v>
      </c>
      <c r="G37">
        <v>26</v>
      </c>
    </row>
    <row r="38" spans="2:7" x14ac:dyDescent="0.2">
      <c r="B38">
        <v>12</v>
      </c>
      <c r="C38" t="str">
        <f>_xlfn.XLOOKUP(B38,community_ref!$A$2:$A$78,community_ref!$B$2:$B$78,,0)</f>
        <v>Forest Glen</v>
      </c>
      <c r="D38" t="str">
        <f>_xlfn.XLOOKUP(B38,community_ref!$A$2:$A$78,community_ref!$C$2:$C$78,,0)</f>
        <v>Northwest</v>
      </c>
      <c r="E38" t="s">
        <v>22</v>
      </c>
      <c r="F38">
        <v>572</v>
      </c>
      <c r="G38">
        <v>152</v>
      </c>
    </row>
    <row r="39" spans="2:7" x14ac:dyDescent="0.2">
      <c r="B39">
        <v>12</v>
      </c>
      <c r="C39" t="str">
        <f>_xlfn.XLOOKUP(B39,community_ref!$A$2:$A$78,community_ref!$B$2:$B$78,,0)</f>
        <v>Forest Glen</v>
      </c>
      <c r="D39" t="str">
        <f>_xlfn.XLOOKUP(B39,community_ref!$A$2:$A$78,community_ref!$C$2:$C$78,,0)</f>
        <v>Northwest</v>
      </c>
      <c r="E39" t="s">
        <v>19</v>
      </c>
      <c r="F39">
        <v>903</v>
      </c>
      <c r="G39">
        <v>161</v>
      </c>
    </row>
    <row r="40" spans="2:7" x14ac:dyDescent="0.2">
      <c r="B40">
        <v>13</v>
      </c>
      <c r="C40" t="str">
        <f>_xlfn.XLOOKUP(B40,community_ref!$A$2:$A$78,community_ref!$B$2:$B$78,,0)</f>
        <v>North Park</v>
      </c>
      <c r="D40" t="str">
        <f>_xlfn.XLOOKUP(B40,community_ref!$A$2:$A$78,community_ref!$C$2:$C$78,,0)</f>
        <v>Northwest</v>
      </c>
      <c r="E40" t="s">
        <v>16</v>
      </c>
      <c r="F40">
        <v>485</v>
      </c>
      <c r="G40">
        <v>30</v>
      </c>
    </row>
    <row r="41" spans="2:7" x14ac:dyDescent="0.2">
      <c r="B41">
        <v>13</v>
      </c>
      <c r="C41" t="str">
        <f>_xlfn.XLOOKUP(B41,community_ref!$A$2:$A$78,community_ref!$B$2:$B$78,,0)</f>
        <v>North Park</v>
      </c>
      <c r="D41" t="str">
        <f>_xlfn.XLOOKUP(B41,community_ref!$A$2:$A$78,community_ref!$C$2:$C$78,,0)</f>
        <v>Northwest</v>
      </c>
      <c r="E41" t="s">
        <v>22</v>
      </c>
      <c r="F41">
        <v>246</v>
      </c>
      <c r="G41">
        <v>133</v>
      </c>
    </row>
    <row r="42" spans="2:7" x14ac:dyDescent="0.2">
      <c r="B42">
        <v>13</v>
      </c>
      <c r="C42" t="str">
        <f>_xlfn.XLOOKUP(B42,community_ref!$A$2:$A$78,community_ref!$B$2:$B$78,,0)</f>
        <v>North Park</v>
      </c>
      <c r="D42" t="str">
        <f>_xlfn.XLOOKUP(B42,community_ref!$A$2:$A$78,community_ref!$C$2:$C$78,,0)</f>
        <v>Northwest</v>
      </c>
      <c r="E42" t="s">
        <v>19</v>
      </c>
      <c r="F42">
        <v>446</v>
      </c>
      <c r="G42">
        <v>177</v>
      </c>
    </row>
    <row r="43" spans="2:7" x14ac:dyDescent="0.2">
      <c r="B43">
        <v>14</v>
      </c>
      <c r="C43" t="str">
        <f>_xlfn.XLOOKUP(B43,community_ref!$A$2:$A$78,community_ref!$B$2:$B$78,,0)</f>
        <v>Albany Park</v>
      </c>
      <c r="D43" t="str">
        <f>_xlfn.XLOOKUP(B43,community_ref!$A$2:$A$78,community_ref!$C$2:$C$78,,0)</f>
        <v>Northwest</v>
      </c>
      <c r="E43" t="s">
        <v>16</v>
      </c>
      <c r="F43">
        <v>1104</v>
      </c>
      <c r="G43">
        <v>28</v>
      </c>
    </row>
    <row r="44" spans="2:7" x14ac:dyDescent="0.2">
      <c r="B44">
        <v>14</v>
      </c>
      <c r="C44" t="str">
        <f>_xlfn.XLOOKUP(B44,community_ref!$A$2:$A$78,community_ref!$B$2:$B$78,,0)</f>
        <v>Albany Park</v>
      </c>
      <c r="D44" t="str">
        <f>_xlfn.XLOOKUP(B44,community_ref!$A$2:$A$78,community_ref!$C$2:$C$78,,0)</f>
        <v>Northwest</v>
      </c>
      <c r="E44" t="s">
        <v>22</v>
      </c>
      <c r="F44">
        <v>432</v>
      </c>
      <c r="G44">
        <v>121</v>
      </c>
    </row>
    <row r="45" spans="2:7" x14ac:dyDescent="0.2">
      <c r="B45">
        <v>14</v>
      </c>
      <c r="C45" t="str">
        <f>_xlfn.XLOOKUP(B45,community_ref!$A$2:$A$78,community_ref!$B$2:$B$78,,0)</f>
        <v>Albany Park</v>
      </c>
      <c r="D45" t="str">
        <f>_xlfn.XLOOKUP(B45,community_ref!$A$2:$A$78,community_ref!$C$2:$C$78,,0)</f>
        <v>Northwest</v>
      </c>
      <c r="E45" t="s">
        <v>19</v>
      </c>
      <c r="F45">
        <v>950</v>
      </c>
      <c r="G45">
        <v>133</v>
      </c>
    </row>
    <row r="46" spans="2:7" x14ac:dyDescent="0.2">
      <c r="B46">
        <v>15</v>
      </c>
      <c r="C46" t="str">
        <f>_xlfn.XLOOKUP(B46,community_ref!$A$2:$A$78,community_ref!$B$2:$B$78,,0)</f>
        <v>Portage Park</v>
      </c>
      <c r="D46" t="str">
        <f>_xlfn.XLOOKUP(B46,community_ref!$A$2:$A$78,community_ref!$C$2:$C$78,,0)</f>
        <v>Northwest</v>
      </c>
      <c r="E46" t="s">
        <v>16</v>
      </c>
      <c r="F46">
        <v>2001</v>
      </c>
      <c r="G46">
        <v>26</v>
      </c>
    </row>
    <row r="47" spans="2:7" x14ac:dyDescent="0.2">
      <c r="B47">
        <v>15</v>
      </c>
      <c r="C47" t="str">
        <f>_xlfn.XLOOKUP(B47,community_ref!$A$2:$A$78,community_ref!$B$2:$B$78,,0)</f>
        <v>Portage Park</v>
      </c>
      <c r="D47" t="str">
        <f>_xlfn.XLOOKUP(B47,community_ref!$A$2:$A$78,community_ref!$C$2:$C$78,,0)</f>
        <v>Northwest</v>
      </c>
      <c r="E47" t="s">
        <v>22</v>
      </c>
      <c r="F47">
        <v>1232</v>
      </c>
      <c r="G47">
        <v>126</v>
      </c>
    </row>
    <row r="48" spans="2:7" x14ac:dyDescent="0.2">
      <c r="B48">
        <v>15</v>
      </c>
      <c r="C48" t="str">
        <f>_xlfn.XLOOKUP(B48,community_ref!$A$2:$A$78,community_ref!$B$2:$B$78,,0)</f>
        <v>Portage Park</v>
      </c>
      <c r="D48" t="str">
        <f>_xlfn.XLOOKUP(B48,community_ref!$A$2:$A$78,community_ref!$C$2:$C$78,,0)</f>
        <v>Northwest</v>
      </c>
      <c r="E48" t="s">
        <v>19</v>
      </c>
      <c r="F48">
        <v>2193</v>
      </c>
      <c r="G48">
        <v>132</v>
      </c>
    </row>
    <row r="49" spans="2:7" x14ac:dyDescent="0.2">
      <c r="B49">
        <v>16</v>
      </c>
      <c r="C49" t="str">
        <f>_xlfn.XLOOKUP(B49,community_ref!$A$2:$A$78,community_ref!$B$2:$B$78,,0)</f>
        <v>Irving Park</v>
      </c>
      <c r="D49" t="str">
        <f>_xlfn.XLOOKUP(B49,community_ref!$A$2:$A$78,community_ref!$C$2:$C$78,,0)</f>
        <v>Northwest</v>
      </c>
      <c r="E49" t="s">
        <v>16</v>
      </c>
      <c r="F49">
        <v>1642</v>
      </c>
      <c r="G49">
        <v>27</v>
      </c>
    </row>
    <row r="50" spans="2:7" x14ac:dyDescent="0.2">
      <c r="B50">
        <v>16</v>
      </c>
      <c r="C50" t="str">
        <f>_xlfn.XLOOKUP(B50,community_ref!$A$2:$A$78,community_ref!$B$2:$B$78,,0)</f>
        <v>Irving Park</v>
      </c>
      <c r="D50" t="str">
        <f>_xlfn.XLOOKUP(B50,community_ref!$A$2:$A$78,community_ref!$C$2:$C$78,,0)</f>
        <v>Northwest</v>
      </c>
      <c r="E50" t="s">
        <v>22</v>
      </c>
      <c r="F50">
        <v>611</v>
      </c>
      <c r="G50">
        <v>121</v>
      </c>
    </row>
    <row r="51" spans="2:7" x14ac:dyDescent="0.2">
      <c r="B51">
        <v>16</v>
      </c>
      <c r="C51" t="str">
        <f>_xlfn.XLOOKUP(B51,community_ref!$A$2:$A$78,community_ref!$B$2:$B$78,,0)</f>
        <v>Irving Park</v>
      </c>
      <c r="D51" t="str">
        <f>_xlfn.XLOOKUP(B51,community_ref!$A$2:$A$78,community_ref!$C$2:$C$78,,0)</f>
        <v>Northwest</v>
      </c>
      <c r="E51" t="s">
        <v>19</v>
      </c>
      <c r="F51">
        <v>1563</v>
      </c>
      <c r="G51">
        <v>119</v>
      </c>
    </row>
    <row r="52" spans="2:7" x14ac:dyDescent="0.2">
      <c r="B52">
        <v>17</v>
      </c>
      <c r="C52" t="str">
        <f>_xlfn.XLOOKUP(B52,community_ref!$A$2:$A$78,community_ref!$B$2:$B$78,,0)</f>
        <v>Dunning</v>
      </c>
      <c r="D52" t="str">
        <f>_xlfn.XLOOKUP(B52,community_ref!$A$2:$A$78,community_ref!$C$2:$C$78,,0)</f>
        <v>Northwest</v>
      </c>
      <c r="E52" t="s">
        <v>16</v>
      </c>
      <c r="F52">
        <v>1829</v>
      </c>
      <c r="G52">
        <v>21</v>
      </c>
    </row>
    <row r="53" spans="2:7" x14ac:dyDescent="0.2">
      <c r="B53">
        <v>17</v>
      </c>
      <c r="C53" t="str">
        <f>_xlfn.XLOOKUP(B53,community_ref!$A$2:$A$78,community_ref!$B$2:$B$78,,0)</f>
        <v>Dunning</v>
      </c>
      <c r="D53" t="str">
        <f>_xlfn.XLOOKUP(B53,community_ref!$A$2:$A$78,community_ref!$C$2:$C$78,,0)</f>
        <v>Northwest</v>
      </c>
      <c r="E53" t="s">
        <v>22</v>
      </c>
      <c r="F53">
        <v>1063</v>
      </c>
      <c r="G53">
        <v>90</v>
      </c>
    </row>
    <row r="54" spans="2:7" x14ac:dyDescent="0.2">
      <c r="B54">
        <v>17</v>
      </c>
      <c r="C54" t="str">
        <f>_xlfn.XLOOKUP(B54,community_ref!$A$2:$A$78,community_ref!$B$2:$B$78,,0)</f>
        <v>Dunning</v>
      </c>
      <c r="D54" t="str">
        <f>_xlfn.XLOOKUP(B54,community_ref!$A$2:$A$78,community_ref!$C$2:$C$78,,0)</f>
        <v>Northwest</v>
      </c>
      <c r="E54" t="s">
        <v>19</v>
      </c>
      <c r="F54">
        <v>1844</v>
      </c>
      <c r="G54">
        <v>130</v>
      </c>
    </row>
    <row r="55" spans="2:7" x14ac:dyDescent="0.2">
      <c r="B55">
        <v>18</v>
      </c>
      <c r="C55" t="str">
        <f>_xlfn.XLOOKUP(B55,community_ref!$A$2:$A$78,community_ref!$B$2:$B$78,,0)</f>
        <v>Montclare</v>
      </c>
      <c r="D55" t="str">
        <f>_xlfn.XLOOKUP(B55,community_ref!$A$2:$A$78,community_ref!$C$2:$C$78,,0)</f>
        <v>Northwest</v>
      </c>
      <c r="E55" t="s">
        <v>16</v>
      </c>
      <c r="F55">
        <v>444</v>
      </c>
      <c r="G55">
        <v>23</v>
      </c>
    </row>
    <row r="56" spans="2:7" x14ac:dyDescent="0.2">
      <c r="B56">
        <v>18</v>
      </c>
      <c r="C56" t="str">
        <f>_xlfn.XLOOKUP(B56,community_ref!$A$2:$A$78,community_ref!$B$2:$B$78,,0)</f>
        <v>Montclare</v>
      </c>
      <c r="D56" t="str">
        <f>_xlfn.XLOOKUP(B56,community_ref!$A$2:$A$78,community_ref!$C$2:$C$78,,0)</f>
        <v>Northwest</v>
      </c>
      <c r="E56" t="s">
        <v>22</v>
      </c>
      <c r="F56">
        <v>208</v>
      </c>
      <c r="G56">
        <v>110</v>
      </c>
    </row>
    <row r="57" spans="2:7" x14ac:dyDescent="0.2">
      <c r="B57">
        <v>18</v>
      </c>
      <c r="C57" t="str">
        <f>_xlfn.XLOOKUP(B57,community_ref!$A$2:$A$78,community_ref!$B$2:$B$78,,0)</f>
        <v>Montclare</v>
      </c>
      <c r="D57" t="str">
        <f>_xlfn.XLOOKUP(B57,community_ref!$A$2:$A$78,community_ref!$C$2:$C$78,,0)</f>
        <v>Northwest</v>
      </c>
      <c r="E57" t="s">
        <v>19</v>
      </c>
      <c r="F57">
        <v>450</v>
      </c>
      <c r="G57">
        <v>115</v>
      </c>
    </row>
    <row r="58" spans="2:7" x14ac:dyDescent="0.2">
      <c r="B58">
        <v>19</v>
      </c>
      <c r="C58" t="str">
        <f>_xlfn.XLOOKUP(B58,community_ref!$A$2:$A$78,community_ref!$B$2:$B$78,,0)</f>
        <v>Belmont Cragin</v>
      </c>
      <c r="D58" t="str">
        <f>_xlfn.XLOOKUP(B58,community_ref!$A$2:$A$78,community_ref!$C$2:$C$78,,0)</f>
        <v>Northwest</v>
      </c>
      <c r="E58" t="s">
        <v>16</v>
      </c>
      <c r="F58">
        <v>2774</v>
      </c>
      <c r="G58">
        <v>25</v>
      </c>
    </row>
    <row r="59" spans="2:7" x14ac:dyDescent="0.2">
      <c r="B59">
        <v>19</v>
      </c>
      <c r="C59" t="str">
        <f>_xlfn.XLOOKUP(B59,community_ref!$A$2:$A$78,community_ref!$B$2:$B$78,,0)</f>
        <v>Belmont Cragin</v>
      </c>
      <c r="D59" t="str">
        <f>_xlfn.XLOOKUP(B59,community_ref!$A$2:$A$78,community_ref!$C$2:$C$78,,0)</f>
        <v>Northwest</v>
      </c>
      <c r="E59" t="s">
        <v>22</v>
      </c>
      <c r="F59">
        <v>785</v>
      </c>
      <c r="G59">
        <v>116</v>
      </c>
    </row>
    <row r="60" spans="2:7" x14ac:dyDescent="0.2">
      <c r="B60">
        <v>19</v>
      </c>
      <c r="C60" t="str">
        <f>_xlfn.XLOOKUP(B60,community_ref!$A$2:$A$78,community_ref!$B$2:$B$78,,0)</f>
        <v>Belmont Cragin</v>
      </c>
      <c r="D60" t="str">
        <f>_xlfn.XLOOKUP(B60,community_ref!$A$2:$A$78,community_ref!$C$2:$C$78,,0)</f>
        <v>Northwest</v>
      </c>
      <c r="E60" t="s">
        <v>19</v>
      </c>
      <c r="F60">
        <v>2176</v>
      </c>
      <c r="G60">
        <v>125</v>
      </c>
    </row>
    <row r="61" spans="2:7" x14ac:dyDescent="0.2">
      <c r="B61">
        <v>20</v>
      </c>
      <c r="C61" t="str">
        <f>_xlfn.XLOOKUP(B61,community_ref!$A$2:$A$78,community_ref!$B$2:$B$78,,0)</f>
        <v>Hermosa</v>
      </c>
      <c r="D61" t="str">
        <f>_xlfn.XLOOKUP(B61,community_ref!$A$2:$A$78,community_ref!$C$2:$C$78,,0)</f>
        <v>Northwest</v>
      </c>
      <c r="E61" t="s">
        <v>16</v>
      </c>
      <c r="F61">
        <v>847</v>
      </c>
      <c r="G61">
        <v>29</v>
      </c>
    </row>
    <row r="62" spans="2:7" x14ac:dyDescent="0.2">
      <c r="B62">
        <v>20</v>
      </c>
      <c r="C62" t="str">
        <f>_xlfn.XLOOKUP(B62,community_ref!$A$2:$A$78,community_ref!$B$2:$B$78,,0)</f>
        <v>Hermosa</v>
      </c>
      <c r="D62" t="str">
        <f>_xlfn.XLOOKUP(B62,community_ref!$A$2:$A$78,community_ref!$C$2:$C$78,,0)</f>
        <v>Northwest</v>
      </c>
      <c r="E62" t="s">
        <v>22</v>
      </c>
      <c r="F62">
        <v>214</v>
      </c>
      <c r="G62">
        <v>133</v>
      </c>
    </row>
    <row r="63" spans="2:7" x14ac:dyDescent="0.2">
      <c r="B63">
        <v>20</v>
      </c>
      <c r="C63" t="str">
        <f>_xlfn.XLOOKUP(B63,community_ref!$A$2:$A$78,community_ref!$B$2:$B$78,,0)</f>
        <v>Hermosa</v>
      </c>
      <c r="D63" t="str">
        <f>_xlfn.XLOOKUP(B63,community_ref!$A$2:$A$78,community_ref!$C$2:$C$78,,0)</f>
        <v>Northwest</v>
      </c>
      <c r="E63" t="s">
        <v>19</v>
      </c>
      <c r="F63">
        <v>727</v>
      </c>
      <c r="G63">
        <v>127</v>
      </c>
    </row>
    <row r="64" spans="2:7" x14ac:dyDescent="0.2">
      <c r="B64">
        <v>21</v>
      </c>
      <c r="C64" t="str">
        <f>_xlfn.XLOOKUP(B64,community_ref!$A$2:$A$78,community_ref!$B$2:$B$78,,0)</f>
        <v>Avondale</v>
      </c>
      <c r="D64" t="str">
        <f>_xlfn.XLOOKUP(B64,community_ref!$A$2:$A$78,community_ref!$C$2:$C$78,,0)</f>
        <v>Northwest</v>
      </c>
      <c r="E64" t="s">
        <v>16</v>
      </c>
      <c r="F64">
        <v>1004</v>
      </c>
      <c r="G64">
        <v>31</v>
      </c>
    </row>
    <row r="65" spans="2:7" x14ac:dyDescent="0.2">
      <c r="B65">
        <v>21</v>
      </c>
      <c r="C65" t="str">
        <f>_xlfn.XLOOKUP(B65,community_ref!$A$2:$A$78,community_ref!$B$2:$B$78,,0)</f>
        <v>Avondale</v>
      </c>
      <c r="D65" t="str">
        <f>_xlfn.XLOOKUP(B65,community_ref!$A$2:$A$78,community_ref!$C$2:$C$78,,0)</f>
        <v>Northwest</v>
      </c>
      <c r="E65" t="s">
        <v>22</v>
      </c>
      <c r="F65">
        <v>266</v>
      </c>
      <c r="G65">
        <v>120</v>
      </c>
    </row>
    <row r="66" spans="2:7" x14ac:dyDescent="0.2">
      <c r="B66">
        <v>21</v>
      </c>
      <c r="C66" t="str">
        <f>_xlfn.XLOOKUP(B66,community_ref!$A$2:$A$78,community_ref!$B$2:$B$78,,0)</f>
        <v>Avondale</v>
      </c>
      <c r="D66" t="str">
        <f>_xlfn.XLOOKUP(B66,community_ref!$A$2:$A$78,community_ref!$C$2:$C$78,,0)</f>
        <v>Northwest</v>
      </c>
      <c r="E66" t="s">
        <v>19</v>
      </c>
      <c r="F66">
        <v>765</v>
      </c>
      <c r="G66">
        <v>110</v>
      </c>
    </row>
    <row r="67" spans="2:7" x14ac:dyDescent="0.2">
      <c r="B67">
        <v>22</v>
      </c>
      <c r="C67" t="str">
        <f>_xlfn.XLOOKUP(B67,community_ref!$A$2:$A$78,community_ref!$B$2:$B$78,,0)</f>
        <v>Logan Square</v>
      </c>
      <c r="D67" t="str">
        <f>_xlfn.XLOOKUP(B67,community_ref!$A$2:$A$78,community_ref!$C$2:$C$78,,0)</f>
        <v>Northwest</v>
      </c>
      <c r="E67" t="s">
        <v>16</v>
      </c>
      <c r="F67">
        <v>1775</v>
      </c>
      <c r="G67">
        <v>29</v>
      </c>
    </row>
    <row r="68" spans="2:7" x14ac:dyDescent="0.2">
      <c r="B68">
        <v>22</v>
      </c>
      <c r="C68" t="str">
        <f>_xlfn.XLOOKUP(B68,community_ref!$A$2:$A$78,community_ref!$B$2:$B$78,,0)</f>
        <v>Logan Square</v>
      </c>
      <c r="D68" t="str">
        <f>_xlfn.XLOOKUP(B68,community_ref!$A$2:$A$78,community_ref!$C$2:$C$78,,0)</f>
        <v>Northwest</v>
      </c>
      <c r="E68" t="s">
        <v>22</v>
      </c>
      <c r="F68">
        <v>696</v>
      </c>
      <c r="G68">
        <v>125</v>
      </c>
    </row>
    <row r="69" spans="2:7" x14ac:dyDescent="0.2">
      <c r="B69">
        <v>22</v>
      </c>
      <c r="C69" t="str">
        <f>_xlfn.XLOOKUP(B69,community_ref!$A$2:$A$78,community_ref!$B$2:$B$78,,0)</f>
        <v>Logan Square</v>
      </c>
      <c r="D69" t="str">
        <f>_xlfn.XLOOKUP(B69,community_ref!$A$2:$A$78,community_ref!$C$2:$C$78,,0)</f>
        <v>Northwest</v>
      </c>
      <c r="E69" t="s">
        <v>19</v>
      </c>
      <c r="F69">
        <v>1595</v>
      </c>
      <c r="G69">
        <v>165</v>
      </c>
    </row>
    <row r="70" spans="2:7" x14ac:dyDescent="0.2">
      <c r="B70">
        <v>23</v>
      </c>
      <c r="C70" t="str">
        <f>_xlfn.XLOOKUP(B70,community_ref!$A$2:$A$78,community_ref!$B$2:$B$78,,0)</f>
        <v>Humboldt Park</v>
      </c>
      <c r="D70" t="str">
        <f>_xlfn.XLOOKUP(B70,community_ref!$A$2:$A$78,community_ref!$C$2:$C$78,,0)</f>
        <v>West</v>
      </c>
      <c r="E70" t="s">
        <v>16</v>
      </c>
      <c r="F70">
        <v>2630</v>
      </c>
      <c r="G70">
        <v>27</v>
      </c>
    </row>
    <row r="71" spans="2:7" x14ac:dyDescent="0.2">
      <c r="B71">
        <v>23</v>
      </c>
      <c r="C71" t="str">
        <f>_xlfn.XLOOKUP(B71,community_ref!$A$2:$A$78,community_ref!$B$2:$B$78,,0)</f>
        <v>Humboldt Park</v>
      </c>
      <c r="D71" t="str">
        <f>_xlfn.XLOOKUP(B71,community_ref!$A$2:$A$78,community_ref!$C$2:$C$78,,0)</f>
        <v>West</v>
      </c>
      <c r="E71" t="s">
        <v>22</v>
      </c>
      <c r="F71">
        <v>691</v>
      </c>
      <c r="G71">
        <v>159</v>
      </c>
    </row>
    <row r="72" spans="2:7" x14ac:dyDescent="0.2">
      <c r="B72">
        <v>23</v>
      </c>
      <c r="C72" t="str">
        <f>_xlfn.XLOOKUP(B72,community_ref!$A$2:$A$78,community_ref!$B$2:$B$78,,0)</f>
        <v>Humboldt Park</v>
      </c>
      <c r="D72" t="str">
        <f>_xlfn.XLOOKUP(B72,community_ref!$A$2:$A$78,community_ref!$C$2:$C$78,,0)</f>
        <v>West</v>
      </c>
      <c r="E72" t="s">
        <v>19</v>
      </c>
      <c r="F72">
        <v>1137</v>
      </c>
      <c r="G72">
        <v>145</v>
      </c>
    </row>
    <row r="73" spans="2:7" x14ac:dyDescent="0.2">
      <c r="B73">
        <v>24</v>
      </c>
      <c r="C73" t="str">
        <f>_xlfn.XLOOKUP(B73,community_ref!$A$2:$A$78,community_ref!$B$2:$B$78,,0)</f>
        <v>West Town</v>
      </c>
      <c r="D73" t="str">
        <f>_xlfn.XLOOKUP(B73,community_ref!$A$2:$A$78,community_ref!$C$2:$C$78,,0)</f>
        <v>West</v>
      </c>
      <c r="E73" t="s">
        <v>16</v>
      </c>
      <c r="F73">
        <v>1973</v>
      </c>
      <c r="G73">
        <v>32</v>
      </c>
    </row>
    <row r="74" spans="2:7" x14ac:dyDescent="0.2">
      <c r="B74">
        <v>24</v>
      </c>
      <c r="C74" t="str">
        <f>_xlfn.XLOOKUP(B74,community_ref!$A$2:$A$78,community_ref!$B$2:$B$78,,0)</f>
        <v>West Town</v>
      </c>
      <c r="D74" t="str">
        <f>_xlfn.XLOOKUP(B74,community_ref!$A$2:$A$78,community_ref!$C$2:$C$78,,0)</f>
        <v>West</v>
      </c>
      <c r="E74" t="s">
        <v>22</v>
      </c>
      <c r="F74">
        <v>643</v>
      </c>
      <c r="G74">
        <v>117</v>
      </c>
    </row>
    <row r="75" spans="2:7" x14ac:dyDescent="0.2">
      <c r="B75">
        <v>24</v>
      </c>
      <c r="C75" t="str">
        <f>_xlfn.XLOOKUP(B75,community_ref!$A$2:$A$78,community_ref!$B$2:$B$78,,0)</f>
        <v>West Town</v>
      </c>
      <c r="D75" t="str">
        <f>_xlfn.XLOOKUP(B75,community_ref!$A$2:$A$78,community_ref!$C$2:$C$78,,0)</f>
        <v>West</v>
      </c>
      <c r="E75" t="s">
        <v>19</v>
      </c>
      <c r="F75">
        <v>1804</v>
      </c>
      <c r="G75">
        <v>149</v>
      </c>
    </row>
    <row r="76" spans="2:7" x14ac:dyDescent="0.2">
      <c r="B76">
        <v>25</v>
      </c>
      <c r="C76" t="str">
        <f>_xlfn.XLOOKUP(B76,community_ref!$A$2:$A$78,community_ref!$B$2:$B$78,,0)</f>
        <v>Austin</v>
      </c>
      <c r="D76" t="str">
        <f>_xlfn.XLOOKUP(B76,community_ref!$A$2:$A$78,community_ref!$C$2:$C$78,,0)</f>
        <v>West</v>
      </c>
      <c r="E76" t="s">
        <v>16</v>
      </c>
      <c r="F76">
        <v>4426</v>
      </c>
      <c r="G76">
        <v>26</v>
      </c>
    </row>
    <row r="77" spans="2:7" x14ac:dyDescent="0.2">
      <c r="B77">
        <v>25</v>
      </c>
      <c r="C77" t="str">
        <f>_xlfn.XLOOKUP(B77,community_ref!$A$2:$A$78,community_ref!$B$2:$B$78,,0)</f>
        <v>Austin</v>
      </c>
      <c r="D77" t="str">
        <f>_xlfn.XLOOKUP(B77,community_ref!$A$2:$A$78,community_ref!$C$2:$C$78,,0)</f>
        <v>West</v>
      </c>
      <c r="E77" t="s">
        <v>22</v>
      </c>
      <c r="F77">
        <v>1241</v>
      </c>
      <c r="G77">
        <v>151</v>
      </c>
    </row>
    <row r="78" spans="2:7" x14ac:dyDescent="0.2">
      <c r="B78">
        <v>25</v>
      </c>
      <c r="C78" t="str">
        <f>_xlfn.XLOOKUP(B78,community_ref!$A$2:$A$78,community_ref!$B$2:$B$78,,0)</f>
        <v>Austin</v>
      </c>
      <c r="D78" t="str">
        <f>_xlfn.XLOOKUP(B78,community_ref!$A$2:$A$78,community_ref!$C$2:$C$78,,0)</f>
        <v>West</v>
      </c>
      <c r="E78" t="s">
        <v>19</v>
      </c>
      <c r="F78">
        <v>2528</v>
      </c>
      <c r="G78">
        <v>143</v>
      </c>
    </row>
    <row r="79" spans="2:7" x14ac:dyDescent="0.2">
      <c r="B79">
        <v>26</v>
      </c>
      <c r="C79" t="str">
        <f>_xlfn.XLOOKUP(B79,community_ref!$A$2:$A$78,community_ref!$B$2:$B$78,,0)</f>
        <v>West Garfield Park</v>
      </c>
      <c r="D79" t="str">
        <f>_xlfn.XLOOKUP(B79,community_ref!$A$2:$A$78,community_ref!$C$2:$C$78,,0)</f>
        <v>West</v>
      </c>
      <c r="E79" t="s">
        <v>16</v>
      </c>
      <c r="F79">
        <v>1208</v>
      </c>
      <c r="G79">
        <v>25</v>
      </c>
    </row>
    <row r="80" spans="2:7" x14ac:dyDescent="0.2">
      <c r="B80">
        <v>26</v>
      </c>
      <c r="C80" t="str">
        <f>_xlfn.XLOOKUP(B80,community_ref!$A$2:$A$78,community_ref!$B$2:$B$78,,0)</f>
        <v>West Garfield Park</v>
      </c>
      <c r="D80" t="str">
        <f>_xlfn.XLOOKUP(B80,community_ref!$A$2:$A$78,community_ref!$C$2:$C$78,,0)</f>
        <v>West</v>
      </c>
      <c r="E80" t="s">
        <v>22</v>
      </c>
      <c r="F80">
        <v>268</v>
      </c>
      <c r="G80">
        <v>182</v>
      </c>
    </row>
    <row r="81" spans="2:7" x14ac:dyDescent="0.2">
      <c r="B81">
        <v>26</v>
      </c>
      <c r="C81" t="str">
        <f>_xlfn.XLOOKUP(B81,community_ref!$A$2:$A$78,community_ref!$B$2:$B$78,,0)</f>
        <v>West Garfield Park</v>
      </c>
      <c r="D81" t="str">
        <f>_xlfn.XLOOKUP(B81,community_ref!$A$2:$A$78,community_ref!$C$2:$C$78,,0)</f>
        <v>West</v>
      </c>
      <c r="E81" t="s">
        <v>19</v>
      </c>
      <c r="F81">
        <v>388</v>
      </c>
      <c r="G81">
        <v>90</v>
      </c>
    </row>
    <row r="82" spans="2:7" x14ac:dyDescent="0.2">
      <c r="B82">
        <v>27</v>
      </c>
      <c r="C82" t="str">
        <f>_xlfn.XLOOKUP(B82,community_ref!$A$2:$A$78,community_ref!$B$2:$B$78,,0)</f>
        <v>East Garfield Park</v>
      </c>
      <c r="D82" t="str">
        <f>_xlfn.XLOOKUP(B82,community_ref!$A$2:$A$78,community_ref!$C$2:$C$78,,0)</f>
        <v>West</v>
      </c>
      <c r="E82" t="s">
        <v>16</v>
      </c>
      <c r="F82">
        <v>1241</v>
      </c>
      <c r="G82">
        <v>27</v>
      </c>
    </row>
    <row r="83" spans="2:7" x14ac:dyDescent="0.2">
      <c r="B83">
        <v>27</v>
      </c>
      <c r="C83" t="str">
        <f>_xlfn.XLOOKUP(B83,community_ref!$A$2:$A$78,community_ref!$B$2:$B$78,,0)</f>
        <v>East Garfield Park</v>
      </c>
      <c r="D83" t="str">
        <f>_xlfn.XLOOKUP(B83,community_ref!$A$2:$A$78,community_ref!$C$2:$C$78,,0)</f>
        <v>West</v>
      </c>
      <c r="E83" t="s">
        <v>22</v>
      </c>
      <c r="F83">
        <v>189</v>
      </c>
      <c r="G83">
        <v>139</v>
      </c>
    </row>
    <row r="84" spans="2:7" x14ac:dyDescent="0.2">
      <c r="B84">
        <v>27</v>
      </c>
      <c r="C84" t="str">
        <f>_xlfn.XLOOKUP(B84,community_ref!$A$2:$A$78,community_ref!$B$2:$B$78,,0)</f>
        <v>East Garfield Park</v>
      </c>
      <c r="D84" t="str">
        <f>_xlfn.XLOOKUP(B84,community_ref!$A$2:$A$78,community_ref!$C$2:$C$78,,0)</f>
        <v>West</v>
      </c>
      <c r="E84" t="s">
        <v>19</v>
      </c>
      <c r="F84">
        <v>394</v>
      </c>
      <c r="G84">
        <v>97</v>
      </c>
    </row>
    <row r="85" spans="2:7" x14ac:dyDescent="0.2">
      <c r="B85">
        <v>28</v>
      </c>
      <c r="C85" t="str">
        <f>_xlfn.XLOOKUP(B85,community_ref!$A$2:$A$78,community_ref!$B$2:$B$78,,0)</f>
        <v>Near West Side</v>
      </c>
      <c r="D85" t="str">
        <f>_xlfn.XLOOKUP(B85,community_ref!$A$2:$A$78,community_ref!$C$2:$C$78,,0)</f>
        <v>West</v>
      </c>
      <c r="E85" t="s">
        <v>16</v>
      </c>
      <c r="F85">
        <v>699</v>
      </c>
      <c r="G85">
        <v>31</v>
      </c>
    </row>
    <row r="86" spans="2:7" x14ac:dyDescent="0.2">
      <c r="B86">
        <v>28</v>
      </c>
      <c r="C86" t="str">
        <f>_xlfn.XLOOKUP(B86,community_ref!$A$2:$A$78,community_ref!$B$2:$B$78,,0)</f>
        <v>Near West Side</v>
      </c>
      <c r="D86" t="str">
        <f>_xlfn.XLOOKUP(B86,community_ref!$A$2:$A$78,community_ref!$C$2:$C$78,,0)</f>
        <v>West</v>
      </c>
      <c r="E86" t="s">
        <v>22</v>
      </c>
      <c r="F86">
        <v>386</v>
      </c>
      <c r="G86">
        <v>157</v>
      </c>
    </row>
    <row r="87" spans="2:7" x14ac:dyDescent="0.2">
      <c r="B87">
        <v>28</v>
      </c>
      <c r="C87" t="str">
        <f>_xlfn.XLOOKUP(B87,community_ref!$A$2:$A$78,community_ref!$B$2:$B$78,,0)</f>
        <v>Near West Side</v>
      </c>
      <c r="D87" t="str">
        <f>_xlfn.XLOOKUP(B87,community_ref!$A$2:$A$78,community_ref!$C$2:$C$78,,0)</f>
        <v>West</v>
      </c>
      <c r="E87" t="s">
        <v>19</v>
      </c>
      <c r="F87">
        <v>748</v>
      </c>
      <c r="G87">
        <v>103</v>
      </c>
    </row>
    <row r="88" spans="2:7" x14ac:dyDescent="0.2">
      <c r="B88">
        <v>29</v>
      </c>
      <c r="C88" t="str">
        <f>_xlfn.XLOOKUP(B88,community_ref!$A$2:$A$78,community_ref!$B$2:$B$78,,0)</f>
        <v>North Lawndale</v>
      </c>
      <c r="D88" t="str">
        <f>_xlfn.XLOOKUP(B88,community_ref!$A$2:$A$78,community_ref!$C$2:$C$78,,0)</f>
        <v>West</v>
      </c>
      <c r="E88" t="s">
        <v>16</v>
      </c>
      <c r="F88">
        <v>1778</v>
      </c>
      <c r="G88">
        <v>27</v>
      </c>
    </row>
    <row r="89" spans="2:7" x14ac:dyDescent="0.2">
      <c r="B89">
        <v>29</v>
      </c>
      <c r="C89" t="str">
        <f>_xlfn.XLOOKUP(B89,community_ref!$A$2:$A$78,community_ref!$B$2:$B$78,,0)</f>
        <v>North Lawndale</v>
      </c>
      <c r="D89" t="str">
        <f>_xlfn.XLOOKUP(B89,community_ref!$A$2:$A$78,community_ref!$C$2:$C$78,,0)</f>
        <v>West</v>
      </c>
      <c r="E89" t="s">
        <v>22</v>
      </c>
      <c r="F89">
        <v>321</v>
      </c>
      <c r="G89">
        <v>127</v>
      </c>
    </row>
    <row r="90" spans="2:7" x14ac:dyDescent="0.2">
      <c r="B90">
        <v>29</v>
      </c>
      <c r="C90" t="str">
        <f>_xlfn.XLOOKUP(B90,community_ref!$A$2:$A$78,community_ref!$B$2:$B$78,,0)</f>
        <v>North Lawndale</v>
      </c>
      <c r="D90" t="str">
        <f>_xlfn.XLOOKUP(B90,community_ref!$A$2:$A$78,community_ref!$C$2:$C$78,,0)</f>
        <v>West</v>
      </c>
      <c r="E90" t="s">
        <v>19</v>
      </c>
      <c r="F90">
        <v>819</v>
      </c>
      <c r="G90">
        <v>114</v>
      </c>
    </row>
    <row r="91" spans="2:7" x14ac:dyDescent="0.2">
      <c r="B91">
        <v>30</v>
      </c>
      <c r="C91" t="str">
        <f>_xlfn.XLOOKUP(B91,community_ref!$A$2:$A$78,community_ref!$B$2:$B$78,,0)</f>
        <v>South Lawndale</v>
      </c>
      <c r="D91" t="str">
        <f>_xlfn.XLOOKUP(B91,community_ref!$A$2:$A$78,community_ref!$C$2:$C$78,,0)</f>
        <v>West</v>
      </c>
      <c r="E91" t="s">
        <v>16</v>
      </c>
      <c r="F91">
        <v>1852</v>
      </c>
      <c r="G91">
        <v>26</v>
      </c>
    </row>
    <row r="92" spans="2:7" x14ac:dyDescent="0.2">
      <c r="B92">
        <v>30</v>
      </c>
      <c r="C92" t="str">
        <f>_xlfn.XLOOKUP(B92,community_ref!$A$2:$A$78,community_ref!$B$2:$B$78,,0)</f>
        <v>South Lawndale</v>
      </c>
      <c r="D92" t="str">
        <f>_xlfn.XLOOKUP(B92,community_ref!$A$2:$A$78,community_ref!$C$2:$C$78,,0)</f>
        <v>West</v>
      </c>
      <c r="E92" t="s">
        <v>22</v>
      </c>
      <c r="F92">
        <v>568</v>
      </c>
      <c r="G92">
        <v>131</v>
      </c>
    </row>
    <row r="93" spans="2:7" x14ac:dyDescent="0.2">
      <c r="B93">
        <v>30</v>
      </c>
      <c r="C93" t="str">
        <f>_xlfn.XLOOKUP(B93,community_ref!$A$2:$A$78,community_ref!$B$2:$B$78,,0)</f>
        <v>South Lawndale</v>
      </c>
      <c r="D93" t="str">
        <f>_xlfn.XLOOKUP(B93,community_ref!$A$2:$A$78,community_ref!$C$2:$C$78,,0)</f>
        <v>West</v>
      </c>
      <c r="E93" t="s">
        <v>19</v>
      </c>
      <c r="F93">
        <v>1175</v>
      </c>
      <c r="G93">
        <v>105</v>
      </c>
    </row>
    <row r="94" spans="2:7" x14ac:dyDescent="0.2">
      <c r="B94">
        <v>31</v>
      </c>
      <c r="C94" t="str">
        <f>_xlfn.XLOOKUP(B94,community_ref!$A$2:$A$78,community_ref!$B$2:$B$78,,0)</f>
        <v>Lower West Side</v>
      </c>
      <c r="D94" t="str">
        <f>_xlfn.XLOOKUP(B94,community_ref!$A$2:$A$78,community_ref!$C$2:$C$78,,0)</f>
        <v>West</v>
      </c>
      <c r="E94" t="s">
        <v>16</v>
      </c>
      <c r="F94">
        <v>845</v>
      </c>
      <c r="G94">
        <v>28</v>
      </c>
    </row>
    <row r="95" spans="2:7" x14ac:dyDescent="0.2">
      <c r="B95">
        <v>31</v>
      </c>
      <c r="C95" t="str">
        <f>_xlfn.XLOOKUP(B95,community_ref!$A$2:$A$78,community_ref!$B$2:$B$78,,0)</f>
        <v>Lower West Side</v>
      </c>
      <c r="D95" t="str">
        <f>_xlfn.XLOOKUP(B95,community_ref!$A$2:$A$78,community_ref!$C$2:$C$78,,0)</f>
        <v>West</v>
      </c>
      <c r="E95" t="s">
        <v>22</v>
      </c>
      <c r="F95">
        <v>172</v>
      </c>
      <c r="G95">
        <v>95</v>
      </c>
    </row>
    <row r="96" spans="2:7" x14ac:dyDescent="0.2">
      <c r="B96">
        <v>31</v>
      </c>
      <c r="C96" t="str">
        <f>_xlfn.XLOOKUP(B96,community_ref!$A$2:$A$78,community_ref!$B$2:$B$78,,0)</f>
        <v>Lower West Side</v>
      </c>
      <c r="D96" t="str">
        <f>_xlfn.XLOOKUP(B96,community_ref!$A$2:$A$78,community_ref!$C$2:$C$78,,0)</f>
        <v>West</v>
      </c>
      <c r="E96" t="s">
        <v>19</v>
      </c>
      <c r="F96">
        <v>654</v>
      </c>
      <c r="G96">
        <v>131</v>
      </c>
    </row>
    <row r="97" spans="2:7" x14ac:dyDescent="0.2">
      <c r="B97">
        <v>32</v>
      </c>
      <c r="C97" t="str">
        <f>_xlfn.XLOOKUP(B97,community_ref!$A$2:$A$78,community_ref!$B$2:$B$78,,0)</f>
        <v>Loop</v>
      </c>
      <c r="D97" t="str">
        <f>_xlfn.XLOOKUP(B97,community_ref!$A$2:$A$78,community_ref!$C$2:$C$78,,0)</f>
        <v>Central</v>
      </c>
      <c r="E97" t="s">
        <v>16</v>
      </c>
      <c r="F97">
        <v>52</v>
      </c>
      <c r="G97">
        <v>25</v>
      </c>
    </row>
    <row r="98" spans="2:7" x14ac:dyDescent="0.2">
      <c r="B98">
        <v>32</v>
      </c>
      <c r="C98" t="str">
        <f>_xlfn.XLOOKUP(B98,community_ref!$A$2:$A$78,community_ref!$B$2:$B$78,,0)</f>
        <v>Loop</v>
      </c>
      <c r="D98" t="str">
        <f>_xlfn.XLOOKUP(B98,community_ref!$A$2:$A$78,community_ref!$C$2:$C$78,,0)</f>
        <v>Central</v>
      </c>
      <c r="E98" t="s">
        <v>22</v>
      </c>
      <c r="F98">
        <v>63</v>
      </c>
      <c r="G98">
        <v>77</v>
      </c>
    </row>
    <row r="99" spans="2:7" x14ac:dyDescent="0.2">
      <c r="B99">
        <v>32</v>
      </c>
      <c r="C99" t="str">
        <f>_xlfn.XLOOKUP(B99,community_ref!$A$2:$A$78,community_ref!$B$2:$B$78,,0)</f>
        <v>Loop</v>
      </c>
      <c r="D99" t="str">
        <f>_xlfn.XLOOKUP(B99,community_ref!$A$2:$A$78,community_ref!$C$2:$C$78,,0)</f>
        <v>Central</v>
      </c>
      <c r="E99" t="s">
        <v>19</v>
      </c>
      <c r="F99">
        <v>74</v>
      </c>
      <c r="G99">
        <v>95</v>
      </c>
    </row>
    <row r="100" spans="2:7" x14ac:dyDescent="0.2">
      <c r="B100">
        <v>33</v>
      </c>
      <c r="C100" t="str">
        <f>_xlfn.XLOOKUP(B100,community_ref!$A$2:$A$78,community_ref!$B$2:$B$78,,0)</f>
        <v>Near South Side</v>
      </c>
      <c r="D100" t="str">
        <f>_xlfn.XLOOKUP(B100,community_ref!$A$2:$A$78,community_ref!$C$2:$C$78,,0)</f>
        <v>Central</v>
      </c>
      <c r="E100" t="s">
        <v>16</v>
      </c>
      <c r="F100">
        <v>132</v>
      </c>
      <c r="G100">
        <v>21</v>
      </c>
    </row>
    <row r="101" spans="2:7" x14ac:dyDescent="0.2">
      <c r="B101">
        <v>33</v>
      </c>
      <c r="C101" t="str">
        <f>_xlfn.XLOOKUP(B101,community_ref!$A$2:$A$78,community_ref!$B$2:$B$78,,0)</f>
        <v>Near South Side</v>
      </c>
      <c r="D101" t="str">
        <f>_xlfn.XLOOKUP(B101,community_ref!$A$2:$A$78,community_ref!$C$2:$C$78,,0)</f>
        <v>Central</v>
      </c>
      <c r="E101" t="s">
        <v>22</v>
      </c>
      <c r="F101">
        <v>68</v>
      </c>
      <c r="G101">
        <v>161</v>
      </c>
    </row>
    <row r="102" spans="2:7" x14ac:dyDescent="0.2">
      <c r="B102">
        <v>33</v>
      </c>
      <c r="C102" t="str">
        <f>_xlfn.XLOOKUP(B102,community_ref!$A$2:$A$78,community_ref!$B$2:$B$78,,0)</f>
        <v>Near South Side</v>
      </c>
      <c r="D102" t="str">
        <f>_xlfn.XLOOKUP(B102,community_ref!$A$2:$A$78,community_ref!$C$2:$C$78,,0)</f>
        <v>Central</v>
      </c>
      <c r="E102" t="s">
        <v>19</v>
      </c>
      <c r="F102">
        <v>149</v>
      </c>
      <c r="G102">
        <v>59</v>
      </c>
    </row>
    <row r="103" spans="2:7" x14ac:dyDescent="0.2">
      <c r="B103">
        <v>34</v>
      </c>
      <c r="C103" t="str">
        <f>_xlfn.XLOOKUP(B103,community_ref!$A$2:$A$78,community_ref!$B$2:$B$78,,0)</f>
        <v>Armour Square</v>
      </c>
      <c r="D103" t="str">
        <f>_xlfn.XLOOKUP(B103,community_ref!$A$2:$A$78,community_ref!$C$2:$C$78,,0)</f>
        <v>Southwest</v>
      </c>
      <c r="E103" t="s">
        <v>16</v>
      </c>
      <c r="F103">
        <v>245</v>
      </c>
      <c r="G103">
        <v>25</v>
      </c>
    </row>
    <row r="104" spans="2:7" x14ac:dyDescent="0.2">
      <c r="B104">
        <v>34</v>
      </c>
      <c r="C104" t="str">
        <f>_xlfn.XLOOKUP(B104,community_ref!$A$2:$A$78,community_ref!$B$2:$B$78,,0)</f>
        <v>Armour Square</v>
      </c>
      <c r="D104" t="str">
        <f>_xlfn.XLOOKUP(B104,community_ref!$A$2:$A$78,community_ref!$C$2:$C$78,,0)</f>
        <v>Southwest</v>
      </c>
      <c r="E104" t="s">
        <v>22</v>
      </c>
      <c r="F104">
        <v>62</v>
      </c>
      <c r="G104">
        <v>92</v>
      </c>
    </row>
    <row r="105" spans="2:7" x14ac:dyDescent="0.2">
      <c r="B105">
        <v>34</v>
      </c>
      <c r="C105" t="str">
        <f>_xlfn.XLOOKUP(B105,community_ref!$A$2:$A$78,community_ref!$B$2:$B$78,,0)</f>
        <v>Armour Square</v>
      </c>
      <c r="D105" t="str">
        <f>_xlfn.XLOOKUP(B105,community_ref!$A$2:$A$78,community_ref!$C$2:$C$78,,0)</f>
        <v>Southwest</v>
      </c>
      <c r="E105" t="s">
        <v>19</v>
      </c>
      <c r="F105">
        <v>269</v>
      </c>
      <c r="G105">
        <v>93</v>
      </c>
    </row>
    <row r="106" spans="2:7" x14ac:dyDescent="0.2">
      <c r="B106">
        <v>35</v>
      </c>
      <c r="C106" t="str">
        <f>_xlfn.XLOOKUP(B106,community_ref!$A$2:$A$78,community_ref!$B$2:$B$78,,0)</f>
        <v>Douglas</v>
      </c>
      <c r="D106" t="str">
        <f>_xlfn.XLOOKUP(B106,community_ref!$A$2:$A$78,community_ref!$C$2:$C$78,,0)</f>
        <v>South</v>
      </c>
      <c r="E106" t="s">
        <v>16</v>
      </c>
      <c r="F106">
        <v>154</v>
      </c>
      <c r="G106">
        <v>32</v>
      </c>
    </row>
    <row r="107" spans="2:7" x14ac:dyDescent="0.2">
      <c r="B107">
        <v>35</v>
      </c>
      <c r="C107" t="str">
        <f>_xlfn.XLOOKUP(B107,community_ref!$A$2:$A$78,community_ref!$B$2:$B$78,,0)</f>
        <v>Douglas</v>
      </c>
      <c r="D107" t="str">
        <f>_xlfn.XLOOKUP(B107,community_ref!$A$2:$A$78,community_ref!$C$2:$C$78,,0)</f>
        <v>South</v>
      </c>
      <c r="E107" t="s">
        <v>22</v>
      </c>
      <c r="F107">
        <v>109</v>
      </c>
      <c r="G107">
        <v>85</v>
      </c>
    </row>
    <row r="108" spans="2:7" x14ac:dyDescent="0.2">
      <c r="B108">
        <v>35</v>
      </c>
      <c r="C108" t="str">
        <f>_xlfn.XLOOKUP(B108,community_ref!$A$2:$A$78,community_ref!$B$2:$B$78,,0)</f>
        <v>Douglas</v>
      </c>
      <c r="D108" t="str">
        <f>_xlfn.XLOOKUP(B108,community_ref!$A$2:$A$78,community_ref!$C$2:$C$78,,0)</f>
        <v>South</v>
      </c>
      <c r="E108" t="s">
        <v>19</v>
      </c>
      <c r="F108">
        <v>282</v>
      </c>
      <c r="G108">
        <v>70</v>
      </c>
    </row>
    <row r="109" spans="2:7" x14ac:dyDescent="0.2">
      <c r="B109">
        <v>36</v>
      </c>
      <c r="C109" t="str">
        <f>_xlfn.XLOOKUP(B109,community_ref!$A$2:$A$78,community_ref!$B$2:$B$78,,0)</f>
        <v>Oakland</v>
      </c>
      <c r="D109" t="str">
        <f>_xlfn.XLOOKUP(B109,community_ref!$A$2:$A$78,community_ref!$C$2:$C$78,,0)</f>
        <v>South</v>
      </c>
      <c r="E109" t="s">
        <v>16</v>
      </c>
      <c r="F109">
        <v>46</v>
      </c>
      <c r="G109">
        <v>28</v>
      </c>
    </row>
    <row r="110" spans="2:7" x14ac:dyDescent="0.2">
      <c r="B110">
        <v>36</v>
      </c>
      <c r="C110" t="str">
        <f>_xlfn.XLOOKUP(B110,community_ref!$A$2:$A$78,community_ref!$B$2:$B$78,,0)</f>
        <v>Oakland</v>
      </c>
      <c r="D110" t="str">
        <f>_xlfn.XLOOKUP(B110,community_ref!$A$2:$A$78,community_ref!$C$2:$C$78,,0)</f>
        <v>South</v>
      </c>
      <c r="E110" t="s">
        <v>22</v>
      </c>
      <c r="F110">
        <v>48</v>
      </c>
      <c r="G110">
        <v>45</v>
      </c>
    </row>
    <row r="111" spans="2:7" x14ac:dyDescent="0.2">
      <c r="B111">
        <v>36</v>
      </c>
      <c r="C111" t="str">
        <f>_xlfn.XLOOKUP(B111,community_ref!$A$2:$A$78,community_ref!$B$2:$B$78,,0)</f>
        <v>Oakland</v>
      </c>
      <c r="D111" t="str">
        <f>_xlfn.XLOOKUP(B111,community_ref!$A$2:$A$78,community_ref!$C$2:$C$78,,0)</f>
        <v>South</v>
      </c>
      <c r="E111" t="s">
        <v>19</v>
      </c>
      <c r="F111">
        <v>110</v>
      </c>
      <c r="G111">
        <v>96</v>
      </c>
    </row>
    <row r="112" spans="2:7" x14ac:dyDescent="0.2">
      <c r="B112">
        <v>37</v>
      </c>
      <c r="C112" t="str">
        <f>_xlfn.XLOOKUP(B112,community_ref!$A$2:$A$78,community_ref!$B$2:$B$78,,0)</f>
        <v>Fuller Park</v>
      </c>
      <c r="D112" t="str">
        <f>_xlfn.XLOOKUP(B112,community_ref!$A$2:$A$78,community_ref!$C$2:$C$78,,0)</f>
        <v>Southwest</v>
      </c>
      <c r="E112" t="s">
        <v>16</v>
      </c>
      <c r="F112">
        <v>190</v>
      </c>
      <c r="G112">
        <v>30</v>
      </c>
    </row>
    <row r="113" spans="2:7" x14ac:dyDescent="0.2">
      <c r="B113">
        <v>37</v>
      </c>
      <c r="C113" t="str">
        <f>_xlfn.XLOOKUP(B113,community_ref!$A$2:$A$78,community_ref!$B$2:$B$78,,0)</f>
        <v>Fuller Park</v>
      </c>
      <c r="D113" t="str">
        <f>_xlfn.XLOOKUP(B113,community_ref!$A$2:$A$78,community_ref!$C$2:$C$78,,0)</f>
        <v>Southwest</v>
      </c>
      <c r="E113" t="s">
        <v>22</v>
      </c>
      <c r="F113">
        <v>47</v>
      </c>
      <c r="G113">
        <v>60</v>
      </c>
    </row>
    <row r="114" spans="2:7" x14ac:dyDescent="0.2">
      <c r="B114">
        <v>37</v>
      </c>
      <c r="C114" t="str">
        <f>_xlfn.XLOOKUP(B114,community_ref!$A$2:$A$78,community_ref!$B$2:$B$78,,0)</f>
        <v>Fuller Park</v>
      </c>
      <c r="D114" t="str">
        <f>_xlfn.XLOOKUP(B114,community_ref!$A$2:$A$78,community_ref!$C$2:$C$78,,0)</f>
        <v>Southwest</v>
      </c>
      <c r="E114" t="s">
        <v>19</v>
      </c>
      <c r="F114">
        <v>124</v>
      </c>
      <c r="G114">
        <v>82</v>
      </c>
    </row>
    <row r="115" spans="2:7" x14ac:dyDescent="0.2">
      <c r="B115">
        <v>38</v>
      </c>
      <c r="C115" t="str">
        <f>_xlfn.XLOOKUP(B115,community_ref!$A$2:$A$78,community_ref!$B$2:$B$78,,0)</f>
        <v>Grand Boulevard</v>
      </c>
      <c r="D115" t="str">
        <f>_xlfn.XLOOKUP(B115,community_ref!$A$2:$A$78,community_ref!$C$2:$C$78,,0)</f>
        <v>South</v>
      </c>
      <c r="E115" t="s">
        <v>16</v>
      </c>
      <c r="F115">
        <v>513</v>
      </c>
      <c r="G115">
        <v>29</v>
      </c>
    </row>
    <row r="116" spans="2:7" x14ac:dyDescent="0.2">
      <c r="B116">
        <v>38</v>
      </c>
      <c r="C116" t="str">
        <f>_xlfn.XLOOKUP(B116,community_ref!$A$2:$A$78,community_ref!$B$2:$B$78,,0)</f>
        <v>Grand Boulevard</v>
      </c>
      <c r="D116" t="str">
        <f>_xlfn.XLOOKUP(B116,community_ref!$A$2:$A$78,community_ref!$C$2:$C$78,,0)</f>
        <v>South</v>
      </c>
      <c r="E116" t="s">
        <v>22</v>
      </c>
      <c r="F116">
        <v>188</v>
      </c>
      <c r="G116">
        <v>58</v>
      </c>
    </row>
    <row r="117" spans="2:7" x14ac:dyDescent="0.2">
      <c r="B117">
        <v>38</v>
      </c>
      <c r="C117" t="str">
        <f>_xlfn.XLOOKUP(B117,community_ref!$A$2:$A$78,community_ref!$B$2:$B$78,,0)</f>
        <v>Grand Boulevard</v>
      </c>
      <c r="D117" t="str">
        <f>_xlfn.XLOOKUP(B117,community_ref!$A$2:$A$78,community_ref!$C$2:$C$78,,0)</f>
        <v>South</v>
      </c>
      <c r="E117" t="s">
        <v>19</v>
      </c>
      <c r="F117">
        <v>709</v>
      </c>
      <c r="G117">
        <v>103</v>
      </c>
    </row>
    <row r="118" spans="2:7" x14ac:dyDescent="0.2">
      <c r="B118">
        <v>39</v>
      </c>
      <c r="C118" t="str">
        <f>_xlfn.XLOOKUP(B118,community_ref!$A$2:$A$78,community_ref!$B$2:$B$78,,0)</f>
        <v>Kenwood</v>
      </c>
      <c r="D118" t="str">
        <f>_xlfn.XLOOKUP(B118,community_ref!$A$2:$A$78,community_ref!$C$2:$C$78,,0)</f>
        <v>South</v>
      </c>
      <c r="E118" t="s">
        <v>16</v>
      </c>
      <c r="F118">
        <v>224</v>
      </c>
      <c r="G118">
        <v>28</v>
      </c>
    </row>
    <row r="119" spans="2:7" x14ac:dyDescent="0.2">
      <c r="B119">
        <v>39</v>
      </c>
      <c r="C119" t="str">
        <f>_xlfn.XLOOKUP(B119,community_ref!$A$2:$A$78,community_ref!$B$2:$B$78,,0)</f>
        <v>Kenwood</v>
      </c>
      <c r="D119" t="str">
        <f>_xlfn.XLOOKUP(B119,community_ref!$A$2:$A$78,community_ref!$C$2:$C$78,,0)</f>
        <v>South</v>
      </c>
      <c r="E119" t="s">
        <v>22</v>
      </c>
      <c r="F119">
        <v>87</v>
      </c>
      <c r="G119">
        <v>58</v>
      </c>
    </row>
    <row r="120" spans="2:7" x14ac:dyDescent="0.2">
      <c r="B120">
        <v>39</v>
      </c>
      <c r="C120" t="str">
        <f>_xlfn.XLOOKUP(B120,community_ref!$A$2:$A$78,community_ref!$B$2:$B$78,,0)</f>
        <v>Kenwood</v>
      </c>
      <c r="D120" t="str">
        <f>_xlfn.XLOOKUP(B120,community_ref!$A$2:$A$78,community_ref!$C$2:$C$78,,0)</f>
        <v>South</v>
      </c>
      <c r="E120" t="s">
        <v>19</v>
      </c>
      <c r="F120">
        <v>213</v>
      </c>
      <c r="G120">
        <v>123</v>
      </c>
    </row>
    <row r="121" spans="2:7" x14ac:dyDescent="0.2">
      <c r="B121">
        <v>40</v>
      </c>
      <c r="C121" t="str">
        <f>_xlfn.XLOOKUP(B121,community_ref!$A$2:$A$78,community_ref!$B$2:$B$78,,0)</f>
        <v>Washington Park</v>
      </c>
      <c r="D121" t="str">
        <f>_xlfn.XLOOKUP(B121,community_ref!$A$2:$A$78,community_ref!$C$2:$C$78,,0)</f>
        <v>South</v>
      </c>
      <c r="E121" t="s">
        <v>16</v>
      </c>
      <c r="F121">
        <v>233</v>
      </c>
      <c r="G121">
        <v>29</v>
      </c>
    </row>
    <row r="122" spans="2:7" x14ac:dyDescent="0.2">
      <c r="B122">
        <v>40</v>
      </c>
      <c r="C122" t="str">
        <f>_xlfn.XLOOKUP(B122,community_ref!$A$2:$A$78,community_ref!$B$2:$B$78,,0)</f>
        <v>Washington Park</v>
      </c>
      <c r="D122" t="str">
        <f>_xlfn.XLOOKUP(B122,community_ref!$A$2:$A$78,community_ref!$C$2:$C$78,,0)</f>
        <v>South</v>
      </c>
      <c r="E122" t="s">
        <v>22</v>
      </c>
      <c r="F122">
        <v>97</v>
      </c>
      <c r="G122">
        <v>119</v>
      </c>
    </row>
    <row r="123" spans="2:7" x14ac:dyDescent="0.2">
      <c r="B123">
        <v>40</v>
      </c>
      <c r="C123" t="str">
        <f>_xlfn.XLOOKUP(B123,community_ref!$A$2:$A$78,community_ref!$B$2:$B$78,,0)</f>
        <v>Washington Park</v>
      </c>
      <c r="D123" t="str">
        <f>_xlfn.XLOOKUP(B123,community_ref!$A$2:$A$78,community_ref!$C$2:$C$78,,0)</f>
        <v>South</v>
      </c>
      <c r="E123" t="s">
        <v>19</v>
      </c>
      <c r="F123">
        <v>231</v>
      </c>
      <c r="G123">
        <v>102</v>
      </c>
    </row>
    <row r="124" spans="2:7" x14ac:dyDescent="0.2">
      <c r="B124">
        <v>41</v>
      </c>
      <c r="C124" t="str">
        <f>_xlfn.XLOOKUP(B124,community_ref!$A$2:$A$78,community_ref!$B$2:$B$78,,0)</f>
        <v>Hyde Park</v>
      </c>
      <c r="D124" t="str">
        <f>_xlfn.XLOOKUP(B124,community_ref!$A$2:$A$78,community_ref!$C$2:$C$78,,0)</f>
        <v>South</v>
      </c>
      <c r="E124" t="s">
        <v>16</v>
      </c>
      <c r="F124">
        <v>216</v>
      </c>
      <c r="G124">
        <v>29</v>
      </c>
    </row>
    <row r="125" spans="2:7" x14ac:dyDescent="0.2">
      <c r="B125">
        <v>41</v>
      </c>
      <c r="C125" t="str">
        <f>_xlfn.XLOOKUP(B125,community_ref!$A$2:$A$78,community_ref!$B$2:$B$78,,0)</f>
        <v>Hyde Park</v>
      </c>
      <c r="D125" t="str">
        <f>_xlfn.XLOOKUP(B125,community_ref!$A$2:$A$78,community_ref!$C$2:$C$78,,0)</f>
        <v>South</v>
      </c>
      <c r="E125" t="s">
        <v>22</v>
      </c>
      <c r="F125">
        <v>168</v>
      </c>
      <c r="G125">
        <v>80</v>
      </c>
    </row>
    <row r="126" spans="2:7" x14ac:dyDescent="0.2">
      <c r="B126">
        <v>41</v>
      </c>
      <c r="C126" t="str">
        <f>_xlfn.XLOOKUP(B126,community_ref!$A$2:$A$78,community_ref!$B$2:$B$78,,0)</f>
        <v>Hyde Park</v>
      </c>
      <c r="D126" t="str">
        <f>_xlfn.XLOOKUP(B126,community_ref!$A$2:$A$78,community_ref!$C$2:$C$78,,0)</f>
        <v>South</v>
      </c>
      <c r="E126" t="s">
        <v>19</v>
      </c>
      <c r="F126">
        <v>228</v>
      </c>
      <c r="G126">
        <v>149</v>
      </c>
    </row>
    <row r="127" spans="2:7" x14ac:dyDescent="0.2">
      <c r="B127">
        <v>42</v>
      </c>
      <c r="C127" t="str">
        <f>_xlfn.XLOOKUP(B127,community_ref!$A$2:$A$78,community_ref!$B$2:$B$78,,0)</f>
        <v>Woodlawn</v>
      </c>
      <c r="D127" t="str">
        <f>_xlfn.XLOOKUP(B127,community_ref!$A$2:$A$78,community_ref!$C$2:$C$78,,0)</f>
        <v>South</v>
      </c>
      <c r="E127" t="s">
        <v>16</v>
      </c>
      <c r="F127">
        <v>624</v>
      </c>
      <c r="G127">
        <v>29</v>
      </c>
    </row>
    <row r="128" spans="2:7" x14ac:dyDescent="0.2">
      <c r="B128">
        <v>42</v>
      </c>
      <c r="C128" t="str">
        <f>_xlfn.XLOOKUP(B128,community_ref!$A$2:$A$78,community_ref!$B$2:$B$78,,0)</f>
        <v>Woodlawn</v>
      </c>
      <c r="D128" t="str">
        <f>_xlfn.XLOOKUP(B128,community_ref!$A$2:$A$78,community_ref!$C$2:$C$78,,0)</f>
        <v>South</v>
      </c>
      <c r="E128" t="s">
        <v>22</v>
      </c>
      <c r="F128">
        <v>292</v>
      </c>
      <c r="G128">
        <v>125</v>
      </c>
    </row>
    <row r="129" spans="2:7" x14ac:dyDescent="0.2">
      <c r="B129">
        <v>42</v>
      </c>
      <c r="C129" t="str">
        <f>_xlfn.XLOOKUP(B129,community_ref!$A$2:$A$78,community_ref!$B$2:$B$78,,0)</f>
        <v>Woodlawn</v>
      </c>
      <c r="D129" t="str">
        <f>_xlfn.XLOOKUP(B129,community_ref!$A$2:$A$78,community_ref!$C$2:$C$78,,0)</f>
        <v>South</v>
      </c>
      <c r="E129" t="s">
        <v>19</v>
      </c>
      <c r="F129">
        <v>336</v>
      </c>
      <c r="G129">
        <v>161</v>
      </c>
    </row>
    <row r="130" spans="2:7" x14ac:dyDescent="0.2">
      <c r="B130">
        <v>43</v>
      </c>
      <c r="C130" t="str">
        <f>_xlfn.XLOOKUP(B130,community_ref!$A$2:$A$78,community_ref!$B$2:$B$78,,0)</f>
        <v>South Shore</v>
      </c>
      <c r="D130" t="str">
        <f>_xlfn.XLOOKUP(B130,community_ref!$A$2:$A$78,community_ref!$C$2:$C$78,,0)</f>
        <v>South</v>
      </c>
      <c r="E130" t="s">
        <v>16</v>
      </c>
      <c r="F130">
        <v>1396</v>
      </c>
      <c r="G130">
        <v>26</v>
      </c>
    </row>
    <row r="131" spans="2:7" x14ac:dyDescent="0.2">
      <c r="B131">
        <v>43</v>
      </c>
      <c r="C131" t="str">
        <f>_xlfn.XLOOKUP(B131,community_ref!$A$2:$A$78,community_ref!$B$2:$B$78,,0)</f>
        <v>South Shore</v>
      </c>
      <c r="D131" t="str">
        <f>_xlfn.XLOOKUP(B131,community_ref!$A$2:$A$78,community_ref!$C$2:$C$78,,0)</f>
        <v>South</v>
      </c>
      <c r="E131" t="s">
        <v>22</v>
      </c>
      <c r="F131">
        <v>524</v>
      </c>
      <c r="G131">
        <v>108</v>
      </c>
    </row>
    <row r="132" spans="2:7" x14ac:dyDescent="0.2">
      <c r="B132">
        <v>43</v>
      </c>
      <c r="C132" t="str">
        <f>_xlfn.XLOOKUP(B132,community_ref!$A$2:$A$78,community_ref!$B$2:$B$78,,0)</f>
        <v>South Shore</v>
      </c>
      <c r="D132" t="str">
        <f>_xlfn.XLOOKUP(B132,community_ref!$A$2:$A$78,community_ref!$C$2:$C$78,,0)</f>
        <v>South</v>
      </c>
      <c r="E132" t="s">
        <v>19</v>
      </c>
      <c r="F132">
        <v>727</v>
      </c>
      <c r="G132">
        <v>113</v>
      </c>
    </row>
    <row r="133" spans="2:7" x14ac:dyDescent="0.2">
      <c r="B133">
        <v>44</v>
      </c>
      <c r="C133" t="str">
        <f>_xlfn.XLOOKUP(B133,community_ref!$A$2:$A$78,community_ref!$B$2:$B$78,,0)</f>
        <v>Chatham</v>
      </c>
      <c r="D133" t="str">
        <f>_xlfn.XLOOKUP(B133,community_ref!$A$2:$A$78,community_ref!$C$2:$C$78,,0)</f>
        <v>South</v>
      </c>
      <c r="E133" t="s">
        <v>16</v>
      </c>
      <c r="F133">
        <v>1510</v>
      </c>
      <c r="G133">
        <v>24</v>
      </c>
    </row>
    <row r="134" spans="2:7" x14ac:dyDescent="0.2">
      <c r="B134">
        <v>44</v>
      </c>
      <c r="C134" t="str">
        <f>_xlfn.XLOOKUP(B134,community_ref!$A$2:$A$78,community_ref!$B$2:$B$78,,0)</f>
        <v>Chatham</v>
      </c>
      <c r="D134" t="str">
        <f>_xlfn.XLOOKUP(B134,community_ref!$A$2:$A$78,community_ref!$C$2:$C$78,,0)</f>
        <v>South</v>
      </c>
      <c r="E134" t="s">
        <v>22</v>
      </c>
      <c r="F134">
        <v>454</v>
      </c>
      <c r="G134">
        <v>117</v>
      </c>
    </row>
    <row r="135" spans="2:7" x14ac:dyDescent="0.2">
      <c r="B135">
        <v>44</v>
      </c>
      <c r="C135" t="str">
        <f>_xlfn.XLOOKUP(B135,community_ref!$A$2:$A$78,community_ref!$B$2:$B$78,,0)</f>
        <v>Chatham</v>
      </c>
      <c r="D135" t="str">
        <f>_xlfn.XLOOKUP(B135,community_ref!$A$2:$A$78,community_ref!$C$2:$C$78,,0)</f>
        <v>South</v>
      </c>
      <c r="E135" t="s">
        <v>19</v>
      </c>
      <c r="F135">
        <v>863</v>
      </c>
      <c r="G135">
        <v>114</v>
      </c>
    </row>
    <row r="136" spans="2:7" x14ac:dyDescent="0.2">
      <c r="B136">
        <v>45</v>
      </c>
      <c r="C136" t="str">
        <f>_xlfn.XLOOKUP(B136,community_ref!$A$2:$A$78,community_ref!$B$2:$B$78,,0)</f>
        <v>Avalon Park</v>
      </c>
      <c r="D136" t="str">
        <f>_xlfn.XLOOKUP(B136,community_ref!$A$2:$A$78,community_ref!$C$2:$C$78,,0)</f>
        <v>South</v>
      </c>
      <c r="E136" t="s">
        <v>16</v>
      </c>
      <c r="F136">
        <v>734</v>
      </c>
      <c r="G136">
        <v>25</v>
      </c>
    </row>
    <row r="137" spans="2:7" x14ac:dyDescent="0.2">
      <c r="B137">
        <v>45</v>
      </c>
      <c r="C137" t="str">
        <f>_xlfn.XLOOKUP(B137,community_ref!$A$2:$A$78,community_ref!$B$2:$B$78,,0)</f>
        <v>Avalon Park</v>
      </c>
      <c r="D137" t="str">
        <f>_xlfn.XLOOKUP(B137,community_ref!$A$2:$A$78,community_ref!$C$2:$C$78,,0)</f>
        <v>South</v>
      </c>
      <c r="E137" t="s">
        <v>22</v>
      </c>
      <c r="F137">
        <v>222</v>
      </c>
      <c r="G137">
        <v>91</v>
      </c>
    </row>
    <row r="138" spans="2:7" x14ac:dyDescent="0.2">
      <c r="B138">
        <v>45</v>
      </c>
      <c r="C138" t="str">
        <f>_xlfn.XLOOKUP(B138,community_ref!$A$2:$A$78,community_ref!$B$2:$B$78,,0)</f>
        <v>Avalon Park</v>
      </c>
      <c r="D138" t="str">
        <f>_xlfn.XLOOKUP(B138,community_ref!$A$2:$A$78,community_ref!$C$2:$C$78,,0)</f>
        <v>South</v>
      </c>
      <c r="E138" t="s">
        <v>19</v>
      </c>
      <c r="F138">
        <v>416</v>
      </c>
      <c r="G138">
        <v>80</v>
      </c>
    </row>
    <row r="139" spans="2:7" x14ac:dyDescent="0.2">
      <c r="B139">
        <v>46</v>
      </c>
      <c r="C139" t="str">
        <f>_xlfn.XLOOKUP(B139,community_ref!$A$2:$A$78,community_ref!$B$2:$B$78,,0)</f>
        <v>South Chicago</v>
      </c>
      <c r="D139" t="str">
        <f>_xlfn.XLOOKUP(B139,community_ref!$A$2:$A$78,community_ref!$C$2:$C$78,,0)</f>
        <v>South</v>
      </c>
      <c r="E139" t="s">
        <v>16</v>
      </c>
      <c r="F139">
        <v>1257</v>
      </c>
      <c r="G139">
        <v>28</v>
      </c>
    </row>
    <row r="140" spans="2:7" x14ac:dyDescent="0.2">
      <c r="B140">
        <v>46</v>
      </c>
      <c r="C140" t="str">
        <f>_xlfn.XLOOKUP(B140,community_ref!$A$2:$A$78,community_ref!$B$2:$B$78,,0)</f>
        <v>South Chicago</v>
      </c>
      <c r="D140" t="str">
        <f>_xlfn.XLOOKUP(B140,community_ref!$A$2:$A$78,community_ref!$C$2:$C$78,,0)</f>
        <v>South</v>
      </c>
      <c r="E140" t="s">
        <v>22</v>
      </c>
      <c r="F140">
        <v>544</v>
      </c>
      <c r="G140">
        <v>97</v>
      </c>
    </row>
    <row r="141" spans="2:7" x14ac:dyDescent="0.2">
      <c r="B141">
        <v>46</v>
      </c>
      <c r="C141" t="str">
        <f>_xlfn.XLOOKUP(B141,community_ref!$A$2:$A$78,community_ref!$B$2:$B$78,,0)</f>
        <v>South Chicago</v>
      </c>
      <c r="D141" t="str">
        <f>_xlfn.XLOOKUP(B141,community_ref!$A$2:$A$78,community_ref!$C$2:$C$78,,0)</f>
        <v>South</v>
      </c>
      <c r="E141" t="s">
        <v>19</v>
      </c>
      <c r="F141">
        <v>937</v>
      </c>
      <c r="G141">
        <v>120</v>
      </c>
    </row>
    <row r="142" spans="2:7" x14ac:dyDescent="0.2">
      <c r="B142">
        <v>47</v>
      </c>
      <c r="C142" t="str">
        <f>_xlfn.XLOOKUP(B142,community_ref!$A$2:$A$78,community_ref!$B$2:$B$78,,0)</f>
        <v>Burnside</v>
      </c>
      <c r="D142" t="str">
        <f>_xlfn.XLOOKUP(B142,community_ref!$A$2:$A$78,community_ref!$C$2:$C$78,,0)</f>
        <v>South</v>
      </c>
      <c r="E142" t="s">
        <v>16</v>
      </c>
      <c r="F142">
        <v>187</v>
      </c>
      <c r="G142">
        <v>25</v>
      </c>
    </row>
    <row r="143" spans="2:7" x14ac:dyDescent="0.2">
      <c r="B143">
        <v>47</v>
      </c>
      <c r="C143" t="str">
        <f>_xlfn.XLOOKUP(B143,community_ref!$A$2:$A$78,community_ref!$B$2:$B$78,,0)</f>
        <v>Burnside</v>
      </c>
      <c r="D143" t="str">
        <f>_xlfn.XLOOKUP(B143,community_ref!$A$2:$A$78,community_ref!$C$2:$C$78,,0)</f>
        <v>South</v>
      </c>
      <c r="E143" t="s">
        <v>22</v>
      </c>
      <c r="F143">
        <v>66</v>
      </c>
      <c r="G143">
        <v>149</v>
      </c>
    </row>
    <row r="144" spans="2:7" x14ac:dyDescent="0.2">
      <c r="B144">
        <v>47</v>
      </c>
      <c r="C144" t="str">
        <f>_xlfn.XLOOKUP(B144,community_ref!$A$2:$A$78,community_ref!$B$2:$B$78,,0)</f>
        <v>Burnside</v>
      </c>
      <c r="D144" t="str">
        <f>_xlfn.XLOOKUP(B144,community_ref!$A$2:$A$78,community_ref!$C$2:$C$78,,0)</f>
        <v>South</v>
      </c>
      <c r="E144" t="s">
        <v>19</v>
      </c>
      <c r="F144">
        <v>81</v>
      </c>
      <c r="G144">
        <v>92</v>
      </c>
    </row>
    <row r="145" spans="2:7" x14ac:dyDescent="0.2">
      <c r="B145">
        <v>48</v>
      </c>
      <c r="C145" t="str">
        <f>_xlfn.XLOOKUP(B145,community_ref!$A$2:$A$78,community_ref!$B$2:$B$78,,0)</f>
        <v>Calumet Heights</v>
      </c>
      <c r="D145" t="str">
        <f>_xlfn.XLOOKUP(B145,community_ref!$A$2:$A$78,community_ref!$C$2:$C$78,,0)</f>
        <v>South</v>
      </c>
      <c r="E145" t="s">
        <v>16</v>
      </c>
      <c r="F145">
        <v>821</v>
      </c>
      <c r="G145">
        <v>23</v>
      </c>
    </row>
    <row r="146" spans="2:7" x14ac:dyDescent="0.2">
      <c r="B146">
        <v>48</v>
      </c>
      <c r="C146" t="str">
        <f>_xlfn.XLOOKUP(B146,community_ref!$A$2:$A$78,community_ref!$B$2:$B$78,,0)</f>
        <v>Calumet Heights</v>
      </c>
      <c r="D146" t="str">
        <f>_xlfn.XLOOKUP(B146,community_ref!$A$2:$A$78,community_ref!$C$2:$C$78,,0)</f>
        <v>South</v>
      </c>
      <c r="E146" t="s">
        <v>22</v>
      </c>
      <c r="F146">
        <v>446</v>
      </c>
      <c r="G146">
        <v>92</v>
      </c>
    </row>
    <row r="147" spans="2:7" x14ac:dyDescent="0.2">
      <c r="B147">
        <v>48</v>
      </c>
      <c r="C147" t="str">
        <f>_xlfn.XLOOKUP(B147,community_ref!$A$2:$A$78,community_ref!$B$2:$B$78,,0)</f>
        <v>Calumet Heights</v>
      </c>
      <c r="D147" t="str">
        <f>_xlfn.XLOOKUP(B147,community_ref!$A$2:$A$78,community_ref!$C$2:$C$78,,0)</f>
        <v>South</v>
      </c>
      <c r="E147" t="s">
        <v>19</v>
      </c>
      <c r="F147">
        <v>792</v>
      </c>
      <c r="G147">
        <v>103</v>
      </c>
    </row>
    <row r="148" spans="2:7" x14ac:dyDescent="0.2">
      <c r="B148">
        <v>49</v>
      </c>
      <c r="C148" t="str">
        <f>_xlfn.XLOOKUP(B148,community_ref!$A$2:$A$78,community_ref!$B$2:$B$78,,0)</f>
        <v>Roseland</v>
      </c>
      <c r="D148" t="str">
        <f>_xlfn.XLOOKUP(B148,community_ref!$A$2:$A$78,community_ref!$C$2:$C$78,,0)</f>
        <v>Far South</v>
      </c>
      <c r="E148" t="s">
        <v>16</v>
      </c>
      <c r="F148">
        <v>2759</v>
      </c>
      <c r="G148">
        <v>24</v>
      </c>
    </row>
    <row r="149" spans="2:7" x14ac:dyDescent="0.2">
      <c r="B149">
        <v>49</v>
      </c>
      <c r="C149" t="str">
        <f>_xlfn.XLOOKUP(B149,community_ref!$A$2:$A$78,community_ref!$B$2:$B$78,,0)</f>
        <v>Roseland</v>
      </c>
      <c r="D149" t="str">
        <f>_xlfn.XLOOKUP(B149,community_ref!$A$2:$A$78,community_ref!$C$2:$C$78,,0)</f>
        <v>Far South</v>
      </c>
      <c r="E149" t="s">
        <v>22</v>
      </c>
      <c r="F149">
        <v>929</v>
      </c>
      <c r="G149">
        <v>97</v>
      </c>
    </row>
    <row r="150" spans="2:7" x14ac:dyDescent="0.2">
      <c r="B150">
        <v>49</v>
      </c>
      <c r="C150" t="str">
        <f>_xlfn.XLOOKUP(B150,community_ref!$A$2:$A$78,community_ref!$B$2:$B$78,,0)</f>
        <v>Roseland</v>
      </c>
      <c r="D150" t="str">
        <f>_xlfn.XLOOKUP(B150,community_ref!$A$2:$A$78,community_ref!$C$2:$C$78,,0)</f>
        <v>Far South</v>
      </c>
      <c r="E150" t="s">
        <v>19</v>
      </c>
      <c r="F150">
        <v>1622</v>
      </c>
      <c r="G150">
        <v>95</v>
      </c>
    </row>
    <row r="151" spans="2:7" x14ac:dyDescent="0.2">
      <c r="B151">
        <v>50</v>
      </c>
      <c r="C151" t="str">
        <f>_xlfn.XLOOKUP(B151,community_ref!$A$2:$A$78,community_ref!$B$2:$B$78,,0)</f>
        <v>Pullman</v>
      </c>
      <c r="D151" t="str">
        <f>_xlfn.XLOOKUP(B151,community_ref!$A$2:$A$78,community_ref!$C$2:$C$78,,0)</f>
        <v>Far South</v>
      </c>
      <c r="E151" t="s">
        <v>16</v>
      </c>
      <c r="F151">
        <v>344</v>
      </c>
      <c r="G151">
        <v>23</v>
      </c>
    </row>
    <row r="152" spans="2:7" x14ac:dyDescent="0.2">
      <c r="B152">
        <v>50</v>
      </c>
      <c r="C152" t="str">
        <f>_xlfn.XLOOKUP(B152,community_ref!$A$2:$A$78,community_ref!$B$2:$B$78,,0)</f>
        <v>Pullman</v>
      </c>
      <c r="D152" t="str">
        <f>_xlfn.XLOOKUP(B152,community_ref!$A$2:$A$78,community_ref!$C$2:$C$78,,0)</f>
        <v>Far South</v>
      </c>
      <c r="E152" t="s">
        <v>22</v>
      </c>
      <c r="F152">
        <v>146</v>
      </c>
      <c r="G152">
        <v>97</v>
      </c>
    </row>
    <row r="153" spans="2:7" x14ac:dyDescent="0.2">
      <c r="B153">
        <v>50</v>
      </c>
      <c r="C153" t="str">
        <f>_xlfn.XLOOKUP(B153,community_ref!$A$2:$A$78,community_ref!$B$2:$B$78,,0)</f>
        <v>Pullman</v>
      </c>
      <c r="D153" t="str">
        <f>_xlfn.XLOOKUP(B153,community_ref!$A$2:$A$78,community_ref!$C$2:$C$78,,0)</f>
        <v>Far South</v>
      </c>
      <c r="E153" t="s">
        <v>19</v>
      </c>
      <c r="F153">
        <v>257</v>
      </c>
      <c r="G153">
        <v>101</v>
      </c>
    </row>
    <row r="154" spans="2:7" x14ac:dyDescent="0.2">
      <c r="B154">
        <v>51</v>
      </c>
      <c r="C154" t="str">
        <f>_xlfn.XLOOKUP(B154,community_ref!$A$2:$A$78,community_ref!$B$2:$B$78,,0)</f>
        <v>South Deering</v>
      </c>
      <c r="D154" t="str">
        <f>_xlfn.XLOOKUP(B154,community_ref!$A$2:$A$78,community_ref!$C$2:$C$78,,0)</f>
        <v>Far South</v>
      </c>
      <c r="E154" t="s">
        <v>16</v>
      </c>
      <c r="F154">
        <v>925</v>
      </c>
      <c r="G154">
        <v>23</v>
      </c>
    </row>
    <row r="155" spans="2:7" x14ac:dyDescent="0.2">
      <c r="B155">
        <v>51</v>
      </c>
      <c r="C155" t="str">
        <f>_xlfn.XLOOKUP(B155,community_ref!$A$2:$A$78,community_ref!$B$2:$B$78,,0)</f>
        <v>South Deering</v>
      </c>
      <c r="D155" t="str">
        <f>_xlfn.XLOOKUP(B155,community_ref!$A$2:$A$78,community_ref!$C$2:$C$78,,0)</f>
        <v>Far South</v>
      </c>
      <c r="E155" t="s">
        <v>22</v>
      </c>
      <c r="F155">
        <v>275</v>
      </c>
      <c r="G155">
        <v>94</v>
      </c>
    </row>
    <row r="156" spans="2:7" x14ac:dyDescent="0.2">
      <c r="B156">
        <v>51</v>
      </c>
      <c r="C156" t="str">
        <f>_xlfn.XLOOKUP(B156,community_ref!$A$2:$A$78,community_ref!$B$2:$B$78,,0)</f>
        <v>South Deering</v>
      </c>
      <c r="D156" t="str">
        <f>_xlfn.XLOOKUP(B156,community_ref!$A$2:$A$78,community_ref!$C$2:$C$78,,0)</f>
        <v>Far South</v>
      </c>
      <c r="E156" t="s">
        <v>19</v>
      </c>
      <c r="F156">
        <v>469</v>
      </c>
      <c r="G156">
        <v>121</v>
      </c>
    </row>
    <row r="157" spans="2:7" x14ac:dyDescent="0.2">
      <c r="B157">
        <v>52</v>
      </c>
      <c r="C157" t="str">
        <f>_xlfn.XLOOKUP(B157,community_ref!$A$2:$A$78,community_ref!$B$2:$B$78,,0)</f>
        <v>East Side</v>
      </c>
      <c r="D157" t="str">
        <f>_xlfn.XLOOKUP(B157,community_ref!$A$2:$A$78,community_ref!$C$2:$C$78,,0)</f>
        <v>Far South</v>
      </c>
      <c r="E157" t="s">
        <v>16</v>
      </c>
      <c r="F157">
        <v>867</v>
      </c>
      <c r="G157">
        <v>26</v>
      </c>
    </row>
    <row r="158" spans="2:7" x14ac:dyDescent="0.2">
      <c r="B158">
        <v>52</v>
      </c>
      <c r="C158" t="str">
        <f>_xlfn.XLOOKUP(B158,community_ref!$A$2:$A$78,community_ref!$B$2:$B$78,,0)</f>
        <v>East Side</v>
      </c>
      <c r="D158" t="str">
        <f>_xlfn.XLOOKUP(B158,community_ref!$A$2:$A$78,community_ref!$C$2:$C$78,,0)</f>
        <v>Far South</v>
      </c>
      <c r="E158" t="s">
        <v>22</v>
      </c>
      <c r="F158">
        <v>370</v>
      </c>
      <c r="G158">
        <v>94</v>
      </c>
    </row>
    <row r="159" spans="2:7" x14ac:dyDescent="0.2">
      <c r="B159">
        <v>52</v>
      </c>
      <c r="C159" t="str">
        <f>_xlfn.XLOOKUP(B159,community_ref!$A$2:$A$78,community_ref!$B$2:$B$78,,0)</f>
        <v>East Side</v>
      </c>
      <c r="D159" t="str">
        <f>_xlfn.XLOOKUP(B159,community_ref!$A$2:$A$78,community_ref!$C$2:$C$78,,0)</f>
        <v>Far South</v>
      </c>
      <c r="E159" t="s">
        <v>19</v>
      </c>
      <c r="F159">
        <v>718</v>
      </c>
      <c r="G159">
        <v>109</v>
      </c>
    </row>
    <row r="160" spans="2:7" x14ac:dyDescent="0.2">
      <c r="B160">
        <v>53</v>
      </c>
      <c r="C160" t="str">
        <f>_xlfn.XLOOKUP(B160,community_ref!$A$2:$A$78,community_ref!$B$2:$B$78,,0)</f>
        <v>West Pullman</v>
      </c>
      <c r="D160" t="str">
        <f>_xlfn.XLOOKUP(B160,community_ref!$A$2:$A$78,community_ref!$C$2:$C$78,,0)</f>
        <v>Far South</v>
      </c>
      <c r="E160" t="s">
        <v>16</v>
      </c>
      <c r="F160">
        <v>1751</v>
      </c>
      <c r="G160">
        <v>19</v>
      </c>
    </row>
    <row r="161" spans="2:7" x14ac:dyDescent="0.2">
      <c r="B161">
        <v>53</v>
      </c>
      <c r="C161" t="str">
        <f>_xlfn.XLOOKUP(B161,community_ref!$A$2:$A$78,community_ref!$B$2:$B$78,,0)</f>
        <v>West Pullman</v>
      </c>
      <c r="D161" t="str">
        <f>_xlfn.XLOOKUP(B161,community_ref!$A$2:$A$78,community_ref!$C$2:$C$78,,0)</f>
        <v>Far South</v>
      </c>
      <c r="E161" t="s">
        <v>22</v>
      </c>
      <c r="F161">
        <v>787</v>
      </c>
      <c r="G161">
        <v>91</v>
      </c>
    </row>
    <row r="162" spans="2:7" x14ac:dyDescent="0.2">
      <c r="B162">
        <v>53</v>
      </c>
      <c r="C162" t="str">
        <f>_xlfn.XLOOKUP(B162,community_ref!$A$2:$A$78,community_ref!$B$2:$B$78,,0)</f>
        <v>West Pullman</v>
      </c>
      <c r="D162" t="str">
        <f>_xlfn.XLOOKUP(B162,community_ref!$A$2:$A$78,community_ref!$C$2:$C$78,,0)</f>
        <v>Far South</v>
      </c>
      <c r="E162" t="s">
        <v>19</v>
      </c>
      <c r="F162">
        <v>1486</v>
      </c>
      <c r="G162">
        <v>80</v>
      </c>
    </row>
    <row r="163" spans="2:7" x14ac:dyDescent="0.2">
      <c r="B163">
        <v>54</v>
      </c>
      <c r="C163" t="str">
        <f>_xlfn.XLOOKUP(B163,community_ref!$A$2:$A$78,community_ref!$B$2:$B$78,,0)</f>
        <v>Riverdale</v>
      </c>
      <c r="D163" t="str">
        <f>_xlfn.XLOOKUP(B163,community_ref!$A$2:$A$78,community_ref!$C$2:$C$78,,0)</f>
        <v>Far South</v>
      </c>
      <c r="E163" t="s">
        <v>16</v>
      </c>
      <c r="F163">
        <v>80</v>
      </c>
      <c r="G163">
        <v>23</v>
      </c>
    </row>
    <row r="164" spans="2:7" x14ac:dyDescent="0.2">
      <c r="B164">
        <v>54</v>
      </c>
      <c r="C164" t="str">
        <f>_xlfn.XLOOKUP(B164,community_ref!$A$2:$A$78,community_ref!$B$2:$B$78,,0)</f>
        <v>Riverdale</v>
      </c>
      <c r="D164" t="str">
        <f>_xlfn.XLOOKUP(B164,community_ref!$A$2:$A$78,community_ref!$C$2:$C$78,,0)</f>
        <v>Far South</v>
      </c>
      <c r="E164" t="s">
        <v>22</v>
      </c>
      <c r="F164">
        <v>13</v>
      </c>
      <c r="G164">
        <v>102</v>
      </c>
    </row>
    <row r="165" spans="2:7" x14ac:dyDescent="0.2">
      <c r="B165">
        <v>54</v>
      </c>
      <c r="C165" t="str">
        <f>_xlfn.XLOOKUP(B165,community_ref!$A$2:$A$78,community_ref!$B$2:$B$78,,0)</f>
        <v>Riverdale</v>
      </c>
      <c r="D165" t="str">
        <f>_xlfn.XLOOKUP(B165,community_ref!$A$2:$A$78,community_ref!$C$2:$C$78,,0)</f>
        <v>Far South</v>
      </c>
      <c r="E165" t="s">
        <v>19</v>
      </c>
      <c r="F165">
        <v>49</v>
      </c>
      <c r="G165">
        <v>112</v>
      </c>
    </row>
    <row r="166" spans="2:7" x14ac:dyDescent="0.2">
      <c r="B166">
        <v>55</v>
      </c>
      <c r="C166" t="str">
        <f>_xlfn.XLOOKUP(B166,community_ref!$A$2:$A$78,community_ref!$B$2:$B$78,,0)</f>
        <v>Hegewisch</v>
      </c>
      <c r="D166" t="str">
        <f>_xlfn.XLOOKUP(B166,community_ref!$A$2:$A$78,community_ref!$C$2:$C$78,,0)</f>
        <v>Far South</v>
      </c>
      <c r="E166" t="s">
        <v>16</v>
      </c>
      <c r="F166">
        <v>386</v>
      </c>
      <c r="G166">
        <v>27</v>
      </c>
    </row>
    <row r="167" spans="2:7" x14ac:dyDescent="0.2">
      <c r="B167">
        <v>55</v>
      </c>
      <c r="C167" t="str">
        <f>_xlfn.XLOOKUP(B167,community_ref!$A$2:$A$78,community_ref!$B$2:$B$78,,0)</f>
        <v>Hegewisch</v>
      </c>
      <c r="D167" t="str">
        <f>_xlfn.XLOOKUP(B167,community_ref!$A$2:$A$78,community_ref!$C$2:$C$78,,0)</f>
        <v>Far South</v>
      </c>
      <c r="E167" t="s">
        <v>22</v>
      </c>
      <c r="F167">
        <v>227</v>
      </c>
      <c r="G167">
        <v>87</v>
      </c>
    </row>
    <row r="168" spans="2:7" x14ac:dyDescent="0.2">
      <c r="B168">
        <v>55</v>
      </c>
      <c r="C168" t="str">
        <f>_xlfn.XLOOKUP(B168,community_ref!$A$2:$A$78,community_ref!$B$2:$B$78,,0)</f>
        <v>Hegewisch</v>
      </c>
      <c r="D168" t="str">
        <f>_xlfn.XLOOKUP(B168,community_ref!$A$2:$A$78,community_ref!$C$2:$C$78,,0)</f>
        <v>Far South</v>
      </c>
      <c r="E168" t="s">
        <v>19</v>
      </c>
      <c r="F168">
        <v>435</v>
      </c>
      <c r="G168">
        <v>98</v>
      </c>
    </row>
    <row r="169" spans="2:7" x14ac:dyDescent="0.2">
      <c r="B169">
        <v>56</v>
      </c>
      <c r="C169" t="str">
        <f>_xlfn.XLOOKUP(B169,community_ref!$A$2:$A$78,community_ref!$B$2:$B$78,,0)</f>
        <v>Garfield Ridge</v>
      </c>
      <c r="D169" t="str">
        <f>_xlfn.XLOOKUP(B169,community_ref!$A$2:$A$78,community_ref!$C$2:$C$78,,0)</f>
        <v>Southwest</v>
      </c>
      <c r="E169" t="s">
        <v>16</v>
      </c>
      <c r="F169">
        <v>1640</v>
      </c>
      <c r="G169">
        <v>22</v>
      </c>
    </row>
    <row r="170" spans="2:7" x14ac:dyDescent="0.2">
      <c r="B170">
        <v>56</v>
      </c>
      <c r="C170" t="str">
        <f>_xlfn.XLOOKUP(B170,community_ref!$A$2:$A$78,community_ref!$B$2:$B$78,,0)</f>
        <v>Garfield Ridge</v>
      </c>
      <c r="D170" t="str">
        <f>_xlfn.XLOOKUP(B170,community_ref!$A$2:$A$78,community_ref!$C$2:$C$78,,0)</f>
        <v>Southwest</v>
      </c>
      <c r="E170" t="s">
        <v>22</v>
      </c>
      <c r="F170">
        <v>797</v>
      </c>
      <c r="G170">
        <v>121</v>
      </c>
    </row>
    <row r="171" spans="2:7" x14ac:dyDescent="0.2">
      <c r="B171">
        <v>56</v>
      </c>
      <c r="C171" t="str">
        <f>_xlfn.XLOOKUP(B171,community_ref!$A$2:$A$78,community_ref!$B$2:$B$78,,0)</f>
        <v>Garfield Ridge</v>
      </c>
      <c r="D171" t="str">
        <f>_xlfn.XLOOKUP(B171,community_ref!$A$2:$A$78,community_ref!$C$2:$C$78,,0)</f>
        <v>Southwest</v>
      </c>
      <c r="E171" t="s">
        <v>19</v>
      </c>
      <c r="F171">
        <v>1205</v>
      </c>
      <c r="G171">
        <v>74</v>
      </c>
    </row>
    <row r="172" spans="2:7" x14ac:dyDescent="0.2">
      <c r="B172">
        <v>57</v>
      </c>
      <c r="C172" t="str">
        <f>_xlfn.XLOOKUP(B172,community_ref!$A$2:$A$78,community_ref!$B$2:$B$78,,0)</f>
        <v>Archer Heights</v>
      </c>
      <c r="D172" t="str">
        <f>_xlfn.XLOOKUP(B172,community_ref!$A$2:$A$78,community_ref!$C$2:$C$78,,0)</f>
        <v>Southwest</v>
      </c>
      <c r="E172" t="s">
        <v>16</v>
      </c>
      <c r="F172">
        <v>443</v>
      </c>
      <c r="G172">
        <v>24</v>
      </c>
    </row>
    <row r="173" spans="2:7" x14ac:dyDescent="0.2">
      <c r="B173">
        <v>57</v>
      </c>
      <c r="C173" t="str">
        <f>_xlfn.XLOOKUP(B173,community_ref!$A$2:$A$78,community_ref!$B$2:$B$78,,0)</f>
        <v>Archer Heights</v>
      </c>
      <c r="D173" t="str">
        <f>_xlfn.XLOOKUP(B173,community_ref!$A$2:$A$78,community_ref!$C$2:$C$78,,0)</f>
        <v>Southwest</v>
      </c>
      <c r="E173" t="s">
        <v>22</v>
      </c>
      <c r="F173">
        <v>148</v>
      </c>
      <c r="G173">
        <v>121</v>
      </c>
    </row>
    <row r="174" spans="2:7" x14ac:dyDescent="0.2">
      <c r="B174">
        <v>57</v>
      </c>
      <c r="C174" t="str">
        <f>_xlfn.XLOOKUP(B174,community_ref!$A$2:$A$78,community_ref!$B$2:$B$78,,0)</f>
        <v>Archer Heights</v>
      </c>
      <c r="D174" t="str">
        <f>_xlfn.XLOOKUP(B174,community_ref!$A$2:$A$78,community_ref!$C$2:$C$78,,0)</f>
        <v>Southwest</v>
      </c>
      <c r="E174" t="s">
        <v>19</v>
      </c>
      <c r="F174">
        <v>280</v>
      </c>
      <c r="G174">
        <v>81</v>
      </c>
    </row>
    <row r="175" spans="2:7" x14ac:dyDescent="0.2">
      <c r="B175">
        <v>58</v>
      </c>
      <c r="C175" t="str">
        <f>_xlfn.XLOOKUP(B175,community_ref!$A$2:$A$78,community_ref!$B$2:$B$78,,0)</f>
        <v>Brighton Park</v>
      </c>
      <c r="D175" t="str">
        <f>_xlfn.XLOOKUP(B175,community_ref!$A$2:$A$78,community_ref!$C$2:$C$78,,0)</f>
        <v>Southwest</v>
      </c>
      <c r="E175" t="s">
        <v>16</v>
      </c>
      <c r="F175">
        <v>1193</v>
      </c>
      <c r="G175">
        <v>25</v>
      </c>
    </row>
    <row r="176" spans="2:7" x14ac:dyDescent="0.2">
      <c r="B176">
        <v>58</v>
      </c>
      <c r="C176" t="str">
        <f>_xlfn.XLOOKUP(B176,community_ref!$A$2:$A$78,community_ref!$B$2:$B$78,,0)</f>
        <v>Brighton Park</v>
      </c>
      <c r="D176" t="str">
        <f>_xlfn.XLOOKUP(B176,community_ref!$A$2:$A$78,community_ref!$C$2:$C$78,,0)</f>
        <v>Southwest</v>
      </c>
      <c r="E176" t="s">
        <v>22</v>
      </c>
      <c r="F176">
        <v>370</v>
      </c>
      <c r="G176">
        <v>126</v>
      </c>
    </row>
    <row r="177" spans="2:7" x14ac:dyDescent="0.2">
      <c r="B177">
        <v>58</v>
      </c>
      <c r="C177" t="str">
        <f>_xlfn.XLOOKUP(B177,community_ref!$A$2:$A$78,community_ref!$B$2:$B$78,,0)</f>
        <v>Brighton Park</v>
      </c>
      <c r="D177" t="str">
        <f>_xlfn.XLOOKUP(B177,community_ref!$A$2:$A$78,community_ref!$C$2:$C$78,,0)</f>
        <v>Southwest</v>
      </c>
      <c r="E177" t="s">
        <v>19</v>
      </c>
      <c r="F177">
        <v>1324</v>
      </c>
      <c r="G177">
        <v>100</v>
      </c>
    </row>
    <row r="178" spans="2:7" x14ac:dyDescent="0.2">
      <c r="B178">
        <v>59</v>
      </c>
      <c r="C178" t="str">
        <f>_xlfn.XLOOKUP(B178,community_ref!$A$2:$A$78,community_ref!$B$2:$B$78,,0)</f>
        <v>McKinley Park</v>
      </c>
      <c r="D178" t="str">
        <f>_xlfn.XLOOKUP(B178,community_ref!$A$2:$A$78,community_ref!$C$2:$C$78,,0)</f>
        <v>Southwest</v>
      </c>
      <c r="E178" t="s">
        <v>16</v>
      </c>
      <c r="F178">
        <v>478</v>
      </c>
      <c r="G178">
        <v>28</v>
      </c>
    </row>
    <row r="179" spans="2:7" x14ac:dyDescent="0.2">
      <c r="B179">
        <v>59</v>
      </c>
      <c r="C179" t="str">
        <f>_xlfn.XLOOKUP(B179,community_ref!$A$2:$A$78,community_ref!$B$2:$B$78,,0)</f>
        <v>McKinley Park</v>
      </c>
      <c r="D179" t="str">
        <f>_xlfn.XLOOKUP(B179,community_ref!$A$2:$A$78,community_ref!$C$2:$C$78,,0)</f>
        <v>Southwest</v>
      </c>
      <c r="E179" t="s">
        <v>22</v>
      </c>
      <c r="F179">
        <v>199</v>
      </c>
      <c r="G179">
        <v>92</v>
      </c>
    </row>
    <row r="180" spans="2:7" x14ac:dyDescent="0.2">
      <c r="B180">
        <v>59</v>
      </c>
      <c r="C180" t="str">
        <f>_xlfn.XLOOKUP(B180,community_ref!$A$2:$A$78,community_ref!$B$2:$B$78,,0)</f>
        <v>McKinley Park</v>
      </c>
      <c r="D180" t="str">
        <f>_xlfn.XLOOKUP(B180,community_ref!$A$2:$A$78,community_ref!$C$2:$C$78,,0)</f>
        <v>Southwest</v>
      </c>
      <c r="E180" t="s">
        <v>19</v>
      </c>
      <c r="F180">
        <v>551</v>
      </c>
      <c r="G180">
        <v>131</v>
      </c>
    </row>
    <row r="181" spans="2:7" x14ac:dyDescent="0.2">
      <c r="B181">
        <v>60</v>
      </c>
      <c r="C181" t="str">
        <f>_xlfn.XLOOKUP(B181,community_ref!$A$2:$A$78,community_ref!$B$2:$B$78,,0)</f>
        <v>Bridgeport</v>
      </c>
      <c r="D181" t="str">
        <f>_xlfn.XLOOKUP(B181,community_ref!$A$2:$A$78,community_ref!$C$2:$C$78,,0)</f>
        <v>Southwest</v>
      </c>
      <c r="E181" t="s">
        <v>16</v>
      </c>
      <c r="F181">
        <v>774</v>
      </c>
      <c r="G181">
        <v>24</v>
      </c>
    </row>
    <row r="182" spans="2:7" x14ac:dyDescent="0.2">
      <c r="B182">
        <v>60</v>
      </c>
      <c r="C182" t="str">
        <f>_xlfn.XLOOKUP(B182,community_ref!$A$2:$A$78,community_ref!$B$2:$B$78,,0)</f>
        <v>Bridgeport</v>
      </c>
      <c r="D182" t="str">
        <f>_xlfn.XLOOKUP(B182,community_ref!$A$2:$A$78,community_ref!$C$2:$C$78,,0)</f>
        <v>Southwest</v>
      </c>
      <c r="E182" t="s">
        <v>22</v>
      </c>
      <c r="F182">
        <v>345</v>
      </c>
      <c r="G182">
        <v>111</v>
      </c>
    </row>
    <row r="183" spans="2:7" x14ac:dyDescent="0.2">
      <c r="B183">
        <v>60</v>
      </c>
      <c r="C183" t="str">
        <f>_xlfn.XLOOKUP(B183,community_ref!$A$2:$A$78,community_ref!$B$2:$B$78,,0)</f>
        <v>Bridgeport</v>
      </c>
      <c r="D183" t="str">
        <f>_xlfn.XLOOKUP(B183,community_ref!$A$2:$A$78,community_ref!$C$2:$C$78,,0)</f>
        <v>Southwest</v>
      </c>
      <c r="E183" t="s">
        <v>19</v>
      </c>
      <c r="F183">
        <v>1101</v>
      </c>
      <c r="G183">
        <v>77</v>
      </c>
    </row>
    <row r="184" spans="2:7" x14ac:dyDescent="0.2">
      <c r="B184">
        <v>61</v>
      </c>
      <c r="C184" t="str">
        <f>_xlfn.XLOOKUP(B184,community_ref!$A$2:$A$78,community_ref!$B$2:$B$78,,0)</f>
        <v>New City</v>
      </c>
      <c r="D184" t="str">
        <f>_xlfn.XLOOKUP(B184,community_ref!$A$2:$A$78,community_ref!$C$2:$C$78,,0)</f>
        <v>Southwest</v>
      </c>
      <c r="E184" t="s">
        <v>16</v>
      </c>
      <c r="F184">
        <v>1617</v>
      </c>
      <c r="G184">
        <v>28</v>
      </c>
    </row>
    <row r="185" spans="2:7" x14ac:dyDescent="0.2">
      <c r="B185">
        <v>61</v>
      </c>
      <c r="C185" t="str">
        <f>_xlfn.XLOOKUP(B185,community_ref!$A$2:$A$78,community_ref!$B$2:$B$78,,0)</f>
        <v>New City</v>
      </c>
      <c r="D185" t="str">
        <f>_xlfn.XLOOKUP(B185,community_ref!$A$2:$A$78,community_ref!$C$2:$C$78,,0)</f>
        <v>Southwest</v>
      </c>
      <c r="E185" t="s">
        <v>22</v>
      </c>
      <c r="F185">
        <v>504</v>
      </c>
      <c r="G185">
        <v>120</v>
      </c>
    </row>
    <row r="186" spans="2:7" x14ac:dyDescent="0.2">
      <c r="B186">
        <v>61</v>
      </c>
      <c r="C186" t="str">
        <f>_xlfn.XLOOKUP(B186,community_ref!$A$2:$A$78,community_ref!$B$2:$B$78,,0)</f>
        <v>New City</v>
      </c>
      <c r="D186" t="str">
        <f>_xlfn.XLOOKUP(B186,community_ref!$A$2:$A$78,community_ref!$C$2:$C$78,,0)</f>
        <v>Southwest</v>
      </c>
      <c r="E186" t="s">
        <v>19</v>
      </c>
      <c r="F186">
        <v>1116</v>
      </c>
      <c r="G186">
        <v>125</v>
      </c>
    </row>
    <row r="187" spans="2:7" x14ac:dyDescent="0.2">
      <c r="B187">
        <v>62</v>
      </c>
      <c r="C187" t="str">
        <f>_xlfn.XLOOKUP(B187,community_ref!$A$2:$A$78,community_ref!$B$2:$B$78,,0)</f>
        <v>West Elsdon</v>
      </c>
      <c r="D187" t="str">
        <f>_xlfn.XLOOKUP(B187,community_ref!$A$2:$A$78,community_ref!$C$2:$C$78,,0)</f>
        <v>Southwest</v>
      </c>
      <c r="E187" t="s">
        <v>16</v>
      </c>
      <c r="F187">
        <v>631</v>
      </c>
      <c r="G187">
        <v>23</v>
      </c>
    </row>
    <row r="188" spans="2:7" x14ac:dyDescent="0.2">
      <c r="B188">
        <v>62</v>
      </c>
      <c r="C188" t="str">
        <f>_xlfn.XLOOKUP(B188,community_ref!$A$2:$A$78,community_ref!$B$2:$B$78,,0)</f>
        <v>West Elsdon</v>
      </c>
      <c r="D188" t="str">
        <f>_xlfn.XLOOKUP(B188,community_ref!$A$2:$A$78,community_ref!$C$2:$C$78,,0)</f>
        <v>Southwest</v>
      </c>
      <c r="E188" t="s">
        <v>22</v>
      </c>
      <c r="F188">
        <v>154</v>
      </c>
      <c r="G188">
        <v>127</v>
      </c>
    </row>
    <row r="189" spans="2:7" x14ac:dyDescent="0.2">
      <c r="B189">
        <v>62</v>
      </c>
      <c r="C189" t="str">
        <f>_xlfn.XLOOKUP(B189,community_ref!$A$2:$A$78,community_ref!$B$2:$B$78,,0)</f>
        <v>West Elsdon</v>
      </c>
      <c r="D189" t="str">
        <f>_xlfn.XLOOKUP(B189,community_ref!$A$2:$A$78,community_ref!$C$2:$C$78,,0)</f>
        <v>Southwest</v>
      </c>
      <c r="E189" t="s">
        <v>19</v>
      </c>
      <c r="F189">
        <v>292</v>
      </c>
      <c r="G189">
        <v>54</v>
      </c>
    </row>
    <row r="190" spans="2:7" x14ac:dyDescent="0.2">
      <c r="B190">
        <v>63</v>
      </c>
      <c r="C190" t="str">
        <f>_xlfn.XLOOKUP(B190,community_ref!$A$2:$A$78,community_ref!$B$2:$B$78,,0)</f>
        <v>Gage Park</v>
      </c>
      <c r="D190" t="str">
        <f>_xlfn.XLOOKUP(B190,community_ref!$A$2:$A$78,community_ref!$C$2:$C$78,,0)</f>
        <v>Southwest</v>
      </c>
      <c r="E190" t="s">
        <v>16</v>
      </c>
      <c r="F190">
        <v>1337</v>
      </c>
      <c r="G190">
        <v>27</v>
      </c>
    </row>
    <row r="191" spans="2:7" x14ac:dyDescent="0.2">
      <c r="B191">
        <v>63</v>
      </c>
      <c r="C191" t="str">
        <f>_xlfn.XLOOKUP(B191,community_ref!$A$2:$A$78,community_ref!$B$2:$B$78,,0)</f>
        <v>Gage Park</v>
      </c>
      <c r="D191" t="str">
        <f>_xlfn.XLOOKUP(B191,community_ref!$A$2:$A$78,community_ref!$C$2:$C$78,,0)</f>
        <v>Southwest</v>
      </c>
      <c r="E191" t="s">
        <v>22</v>
      </c>
      <c r="F191">
        <v>310</v>
      </c>
      <c r="G191">
        <v>136</v>
      </c>
    </row>
    <row r="192" spans="2:7" x14ac:dyDescent="0.2">
      <c r="B192">
        <v>63</v>
      </c>
      <c r="C192" t="str">
        <f>_xlfn.XLOOKUP(B192,community_ref!$A$2:$A$78,community_ref!$B$2:$B$78,,0)</f>
        <v>Gage Park</v>
      </c>
      <c r="D192" t="str">
        <f>_xlfn.XLOOKUP(B192,community_ref!$A$2:$A$78,community_ref!$C$2:$C$78,,0)</f>
        <v>Southwest</v>
      </c>
      <c r="E192" t="s">
        <v>19</v>
      </c>
      <c r="F192">
        <v>464</v>
      </c>
      <c r="G192">
        <v>125</v>
      </c>
    </row>
    <row r="193" spans="2:7" x14ac:dyDescent="0.2">
      <c r="B193">
        <v>64</v>
      </c>
      <c r="C193" t="str">
        <f>_xlfn.XLOOKUP(B193,community_ref!$A$2:$A$78,community_ref!$B$2:$B$78,,0)</f>
        <v>Clearing</v>
      </c>
      <c r="D193" t="str">
        <f>_xlfn.XLOOKUP(B193,community_ref!$A$2:$A$78,community_ref!$C$2:$C$78,,0)</f>
        <v>Southwest</v>
      </c>
      <c r="E193" t="s">
        <v>16</v>
      </c>
      <c r="F193">
        <v>1078</v>
      </c>
      <c r="G193">
        <v>18</v>
      </c>
    </row>
    <row r="194" spans="2:7" x14ac:dyDescent="0.2">
      <c r="B194">
        <v>64</v>
      </c>
      <c r="C194" t="str">
        <f>_xlfn.XLOOKUP(B194,community_ref!$A$2:$A$78,community_ref!$B$2:$B$78,,0)</f>
        <v>Clearing</v>
      </c>
      <c r="D194" t="str">
        <f>_xlfn.XLOOKUP(B194,community_ref!$A$2:$A$78,community_ref!$C$2:$C$78,,0)</f>
        <v>Southwest</v>
      </c>
      <c r="E194" t="s">
        <v>22</v>
      </c>
      <c r="F194">
        <v>371</v>
      </c>
      <c r="G194">
        <v>87</v>
      </c>
    </row>
    <row r="195" spans="2:7" x14ac:dyDescent="0.2">
      <c r="B195">
        <v>64</v>
      </c>
      <c r="C195" t="str">
        <f>_xlfn.XLOOKUP(B195,community_ref!$A$2:$A$78,community_ref!$B$2:$B$78,,0)</f>
        <v>Clearing</v>
      </c>
      <c r="D195" t="str">
        <f>_xlfn.XLOOKUP(B195,community_ref!$A$2:$A$78,community_ref!$C$2:$C$78,,0)</f>
        <v>Southwest</v>
      </c>
      <c r="E195" t="s">
        <v>19</v>
      </c>
      <c r="F195">
        <v>420</v>
      </c>
      <c r="G195">
        <v>75</v>
      </c>
    </row>
    <row r="196" spans="2:7" x14ac:dyDescent="0.2">
      <c r="B196">
        <v>65</v>
      </c>
      <c r="C196" t="str">
        <f>_xlfn.XLOOKUP(B196,community_ref!$A$2:$A$78,community_ref!$B$2:$B$78,,0)</f>
        <v>West Lawn</v>
      </c>
      <c r="D196" t="str">
        <f>_xlfn.XLOOKUP(B196,community_ref!$A$2:$A$78,community_ref!$C$2:$C$78,,0)</f>
        <v>Southwest</v>
      </c>
      <c r="E196" t="s">
        <v>16</v>
      </c>
      <c r="F196">
        <v>1136</v>
      </c>
      <c r="G196">
        <v>24</v>
      </c>
    </row>
    <row r="197" spans="2:7" x14ac:dyDescent="0.2">
      <c r="B197">
        <v>65</v>
      </c>
      <c r="C197" t="str">
        <f>_xlfn.XLOOKUP(B197,community_ref!$A$2:$A$78,community_ref!$B$2:$B$78,,0)</f>
        <v>West Lawn</v>
      </c>
      <c r="D197" t="str">
        <f>_xlfn.XLOOKUP(B197,community_ref!$A$2:$A$78,community_ref!$C$2:$C$78,,0)</f>
        <v>Southwest</v>
      </c>
      <c r="E197" t="s">
        <v>22</v>
      </c>
      <c r="F197">
        <v>350</v>
      </c>
      <c r="G197">
        <v>119</v>
      </c>
    </row>
    <row r="198" spans="2:7" x14ac:dyDescent="0.2">
      <c r="B198">
        <v>65</v>
      </c>
      <c r="C198" t="str">
        <f>_xlfn.XLOOKUP(B198,community_ref!$A$2:$A$78,community_ref!$B$2:$B$78,,0)</f>
        <v>West Lawn</v>
      </c>
      <c r="D198" t="str">
        <f>_xlfn.XLOOKUP(B198,community_ref!$A$2:$A$78,community_ref!$C$2:$C$78,,0)</f>
        <v>Southwest</v>
      </c>
      <c r="E198" t="s">
        <v>19</v>
      </c>
      <c r="F198">
        <v>490</v>
      </c>
      <c r="G198">
        <v>63</v>
      </c>
    </row>
    <row r="199" spans="2:7" x14ac:dyDescent="0.2">
      <c r="B199">
        <v>66</v>
      </c>
      <c r="C199" t="str">
        <f>_xlfn.XLOOKUP(B199,community_ref!$A$2:$A$78,community_ref!$B$2:$B$78,,0)</f>
        <v>Chicago Lawn</v>
      </c>
      <c r="D199" t="str">
        <f>_xlfn.XLOOKUP(B199,community_ref!$A$2:$A$78,community_ref!$C$2:$C$78,,0)</f>
        <v>Southwest</v>
      </c>
      <c r="E199" t="s">
        <v>16</v>
      </c>
      <c r="F199">
        <v>2743</v>
      </c>
      <c r="G199">
        <v>26</v>
      </c>
    </row>
    <row r="200" spans="2:7" x14ac:dyDescent="0.2">
      <c r="B200">
        <v>66</v>
      </c>
      <c r="C200" t="str">
        <f>_xlfn.XLOOKUP(B200,community_ref!$A$2:$A$78,community_ref!$B$2:$B$78,,0)</f>
        <v>Chicago Lawn</v>
      </c>
      <c r="D200" t="str">
        <f>_xlfn.XLOOKUP(B200,community_ref!$A$2:$A$78,community_ref!$C$2:$C$78,,0)</f>
        <v>Southwest</v>
      </c>
      <c r="E200" t="s">
        <v>22</v>
      </c>
      <c r="F200">
        <v>671</v>
      </c>
      <c r="G200">
        <v>140</v>
      </c>
    </row>
    <row r="201" spans="2:7" x14ac:dyDescent="0.2">
      <c r="B201">
        <v>66</v>
      </c>
      <c r="C201" t="str">
        <f>_xlfn.XLOOKUP(B201,community_ref!$A$2:$A$78,community_ref!$B$2:$B$78,,0)</f>
        <v>Chicago Lawn</v>
      </c>
      <c r="D201" t="str">
        <f>_xlfn.XLOOKUP(B201,community_ref!$A$2:$A$78,community_ref!$C$2:$C$78,,0)</f>
        <v>Southwest</v>
      </c>
      <c r="E201" t="s">
        <v>19</v>
      </c>
      <c r="F201">
        <v>1021</v>
      </c>
      <c r="G201">
        <v>99</v>
      </c>
    </row>
    <row r="202" spans="2:7" x14ac:dyDescent="0.2">
      <c r="B202">
        <v>67</v>
      </c>
      <c r="C202" t="str">
        <f>_xlfn.XLOOKUP(B202,community_ref!$A$2:$A$78,community_ref!$B$2:$B$78,,0)</f>
        <v>West Englewood</v>
      </c>
      <c r="D202" t="str">
        <f>_xlfn.XLOOKUP(B202,community_ref!$A$2:$A$78,community_ref!$C$2:$C$78,,0)</f>
        <v>Southwest</v>
      </c>
      <c r="E202" t="s">
        <v>16</v>
      </c>
      <c r="F202">
        <v>2437</v>
      </c>
      <c r="G202">
        <v>25</v>
      </c>
    </row>
    <row r="203" spans="2:7" x14ac:dyDescent="0.2">
      <c r="B203">
        <v>67</v>
      </c>
      <c r="C203" t="str">
        <f>_xlfn.XLOOKUP(B203,community_ref!$A$2:$A$78,community_ref!$B$2:$B$78,,0)</f>
        <v>West Englewood</v>
      </c>
      <c r="D203" t="str">
        <f>_xlfn.XLOOKUP(B203,community_ref!$A$2:$A$78,community_ref!$C$2:$C$78,,0)</f>
        <v>Southwest</v>
      </c>
      <c r="E203" t="s">
        <v>22</v>
      </c>
      <c r="F203">
        <v>512</v>
      </c>
      <c r="G203">
        <v>127</v>
      </c>
    </row>
    <row r="204" spans="2:7" x14ac:dyDescent="0.2">
      <c r="B204">
        <v>67</v>
      </c>
      <c r="C204" t="str">
        <f>_xlfn.XLOOKUP(B204,community_ref!$A$2:$A$78,community_ref!$B$2:$B$78,,0)</f>
        <v>West Englewood</v>
      </c>
      <c r="D204" t="str">
        <f>_xlfn.XLOOKUP(B204,community_ref!$A$2:$A$78,community_ref!$C$2:$C$78,,0)</f>
        <v>Southwest</v>
      </c>
      <c r="E204" t="s">
        <v>19</v>
      </c>
      <c r="F204">
        <v>1047</v>
      </c>
      <c r="G204">
        <v>112</v>
      </c>
    </row>
    <row r="205" spans="2:7" x14ac:dyDescent="0.2">
      <c r="B205">
        <v>68</v>
      </c>
      <c r="C205" t="str">
        <f>_xlfn.XLOOKUP(B205,community_ref!$A$2:$A$78,community_ref!$B$2:$B$78,,0)</f>
        <v>Englewood</v>
      </c>
      <c r="D205" t="str">
        <f>_xlfn.XLOOKUP(B205,community_ref!$A$2:$A$78,community_ref!$C$2:$C$78,,0)</f>
        <v>Southwest</v>
      </c>
      <c r="E205" t="s">
        <v>16</v>
      </c>
      <c r="F205">
        <v>1256</v>
      </c>
      <c r="G205">
        <v>26</v>
      </c>
    </row>
    <row r="206" spans="2:7" x14ac:dyDescent="0.2">
      <c r="B206">
        <v>68</v>
      </c>
      <c r="C206" t="str">
        <f>_xlfn.XLOOKUP(B206,community_ref!$A$2:$A$78,community_ref!$B$2:$B$78,,0)</f>
        <v>Englewood</v>
      </c>
      <c r="D206" t="str">
        <f>_xlfn.XLOOKUP(B206,community_ref!$A$2:$A$78,community_ref!$C$2:$C$78,,0)</f>
        <v>Southwest</v>
      </c>
      <c r="E206" t="s">
        <v>22</v>
      </c>
      <c r="F206">
        <v>355</v>
      </c>
      <c r="G206">
        <v>103</v>
      </c>
    </row>
    <row r="207" spans="2:7" x14ac:dyDescent="0.2">
      <c r="B207">
        <v>68</v>
      </c>
      <c r="C207" t="str">
        <f>_xlfn.XLOOKUP(B207,community_ref!$A$2:$A$78,community_ref!$B$2:$B$78,,0)</f>
        <v>Englewood</v>
      </c>
      <c r="D207" t="str">
        <f>_xlfn.XLOOKUP(B207,community_ref!$A$2:$A$78,community_ref!$C$2:$C$78,,0)</f>
        <v>Southwest</v>
      </c>
      <c r="E207" t="s">
        <v>19</v>
      </c>
      <c r="F207">
        <v>728</v>
      </c>
      <c r="G207">
        <v>118</v>
      </c>
    </row>
    <row r="208" spans="2:7" x14ac:dyDescent="0.2">
      <c r="B208">
        <v>69</v>
      </c>
      <c r="C208" t="str">
        <f>_xlfn.XLOOKUP(B208,community_ref!$A$2:$A$78,community_ref!$B$2:$B$78,,0)</f>
        <v>Greater Grand Crossing</v>
      </c>
      <c r="D208" t="str">
        <f>_xlfn.XLOOKUP(B208,community_ref!$A$2:$A$78,community_ref!$C$2:$C$78,,0)</f>
        <v>South</v>
      </c>
      <c r="E208" t="s">
        <v>16</v>
      </c>
      <c r="F208">
        <v>1674</v>
      </c>
      <c r="G208">
        <v>26</v>
      </c>
    </row>
    <row r="209" spans="2:7" x14ac:dyDescent="0.2">
      <c r="B209">
        <v>69</v>
      </c>
      <c r="C209" t="str">
        <f>_xlfn.XLOOKUP(B209,community_ref!$A$2:$A$78,community_ref!$B$2:$B$78,,0)</f>
        <v>Greater Grand Crossing</v>
      </c>
      <c r="D209" t="str">
        <f>_xlfn.XLOOKUP(B209,community_ref!$A$2:$A$78,community_ref!$C$2:$C$78,,0)</f>
        <v>South</v>
      </c>
      <c r="E209" t="s">
        <v>22</v>
      </c>
      <c r="F209">
        <v>476</v>
      </c>
      <c r="G209">
        <v>104</v>
      </c>
    </row>
    <row r="210" spans="2:7" x14ac:dyDescent="0.2">
      <c r="B210">
        <v>69</v>
      </c>
      <c r="C210" t="str">
        <f>_xlfn.XLOOKUP(B210,community_ref!$A$2:$A$78,community_ref!$B$2:$B$78,,0)</f>
        <v>Greater Grand Crossing</v>
      </c>
      <c r="D210" t="str">
        <f>_xlfn.XLOOKUP(B210,community_ref!$A$2:$A$78,community_ref!$C$2:$C$78,,0)</f>
        <v>South</v>
      </c>
      <c r="E210" t="s">
        <v>19</v>
      </c>
      <c r="F210">
        <v>875</v>
      </c>
      <c r="G210">
        <v>143</v>
      </c>
    </row>
    <row r="211" spans="2:7" x14ac:dyDescent="0.2">
      <c r="B211">
        <v>70</v>
      </c>
      <c r="C211" t="str">
        <f>_xlfn.XLOOKUP(B211,community_ref!$A$2:$A$78,community_ref!$B$2:$B$78,,0)</f>
        <v>Ashburn</v>
      </c>
      <c r="D211" t="str">
        <f>_xlfn.XLOOKUP(B211,community_ref!$A$2:$A$78,community_ref!$C$2:$C$78,,0)</f>
        <v>Southwest</v>
      </c>
      <c r="E211" t="s">
        <v>16</v>
      </c>
      <c r="F211">
        <v>2770</v>
      </c>
      <c r="G211">
        <v>22</v>
      </c>
    </row>
    <row r="212" spans="2:7" x14ac:dyDescent="0.2">
      <c r="B212">
        <v>70</v>
      </c>
      <c r="C212" t="str">
        <f>_xlfn.XLOOKUP(B212,community_ref!$A$2:$A$78,community_ref!$B$2:$B$78,,0)</f>
        <v>Ashburn</v>
      </c>
      <c r="D212" t="str">
        <f>_xlfn.XLOOKUP(B212,community_ref!$A$2:$A$78,community_ref!$C$2:$C$78,,0)</f>
        <v>Southwest</v>
      </c>
      <c r="E212" t="s">
        <v>22</v>
      </c>
      <c r="F212">
        <v>725</v>
      </c>
      <c r="G212">
        <v>131</v>
      </c>
    </row>
    <row r="213" spans="2:7" x14ac:dyDescent="0.2">
      <c r="B213">
        <v>70</v>
      </c>
      <c r="C213" t="str">
        <f>_xlfn.XLOOKUP(B213,community_ref!$A$2:$A$78,community_ref!$B$2:$B$78,,0)</f>
        <v>Ashburn</v>
      </c>
      <c r="D213" t="str">
        <f>_xlfn.XLOOKUP(B213,community_ref!$A$2:$A$78,community_ref!$C$2:$C$78,,0)</f>
        <v>Southwest</v>
      </c>
      <c r="E213" t="s">
        <v>19</v>
      </c>
      <c r="F213">
        <v>1140</v>
      </c>
      <c r="G213">
        <v>108</v>
      </c>
    </row>
    <row r="214" spans="2:7" x14ac:dyDescent="0.2">
      <c r="B214">
        <v>71</v>
      </c>
      <c r="C214" t="str">
        <f>_xlfn.XLOOKUP(B214,community_ref!$A$2:$A$78,community_ref!$B$2:$B$78,,0)</f>
        <v>Auburn Gresham</v>
      </c>
      <c r="D214" t="str">
        <f>_xlfn.XLOOKUP(B214,community_ref!$A$2:$A$78,community_ref!$C$2:$C$78,,0)</f>
        <v>Far South</v>
      </c>
      <c r="E214" t="s">
        <v>16</v>
      </c>
      <c r="F214">
        <v>2859</v>
      </c>
      <c r="G214">
        <v>25</v>
      </c>
    </row>
    <row r="215" spans="2:7" x14ac:dyDescent="0.2">
      <c r="B215">
        <v>71</v>
      </c>
      <c r="C215" t="str">
        <f>_xlfn.XLOOKUP(B215,community_ref!$A$2:$A$78,community_ref!$B$2:$B$78,,0)</f>
        <v>Auburn Gresham</v>
      </c>
      <c r="D215" t="str">
        <f>_xlfn.XLOOKUP(B215,community_ref!$A$2:$A$78,community_ref!$C$2:$C$78,,0)</f>
        <v>Far South</v>
      </c>
      <c r="E215" t="s">
        <v>22</v>
      </c>
      <c r="F215">
        <v>653</v>
      </c>
      <c r="G215">
        <v>101</v>
      </c>
    </row>
    <row r="216" spans="2:7" x14ac:dyDescent="0.2">
      <c r="B216">
        <v>71</v>
      </c>
      <c r="C216" t="str">
        <f>_xlfn.XLOOKUP(B216,community_ref!$A$2:$A$78,community_ref!$B$2:$B$78,,0)</f>
        <v>Auburn Gresham</v>
      </c>
      <c r="D216" t="str">
        <f>_xlfn.XLOOKUP(B216,community_ref!$A$2:$A$78,community_ref!$C$2:$C$78,,0)</f>
        <v>Far South</v>
      </c>
      <c r="E216" t="s">
        <v>19</v>
      </c>
      <c r="F216">
        <v>1320</v>
      </c>
      <c r="G216">
        <v>120</v>
      </c>
    </row>
    <row r="217" spans="2:7" x14ac:dyDescent="0.2">
      <c r="B217">
        <v>72</v>
      </c>
      <c r="C217" t="str">
        <f>_xlfn.XLOOKUP(B217,community_ref!$A$2:$A$78,community_ref!$B$2:$B$78,,0)</f>
        <v>Beverly</v>
      </c>
      <c r="D217" t="str">
        <f>_xlfn.XLOOKUP(B217,community_ref!$A$2:$A$78,community_ref!$C$2:$C$78,,0)</f>
        <v>Far South</v>
      </c>
      <c r="E217" t="s">
        <v>16</v>
      </c>
      <c r="F217">
        <v>1228</v>
      </c>
      <c r="G217">
        <v>27</v>
      </c>
    </row>
    <row r="218" spans="2:7" x14ac:dyDescent="0.2">
      <c r="B218">
        <v>72</v>
      </c>
      <c r="C218" t="str">
        <f>_xlfn.XLOOKUP(B218,community_ref!$A$2:$A$78,community_ref!$B$2:$B$78,,0)</f>
        <v>Beverly</v>
      </c>
      <c r="D218" t="str">
        <f>_xlfn.XLOOKUP(B218,community_ref!$A$2:$A$78,community_ref!$C$2:$C$78,,0)</f>
        <v>Far South</v>
      </c>
      <c r="E218" t="s">
        <v>22</v>
      </c>
      <c r="F218">
        <v>664</v>
      </c>
      <c r="G218">
        <v>133</v>
      </c>
    </row>
    <row r="219" spans="2:7" x14ac:dyDescent="0.2">
      <c r="B219">
        <v>72</v>
      </c>
      <c r="C219" t="str">
        <f>_xlfn.XLOOKUP(B219,community_ref!$A$2:$A$78,community_ref!$B$2:$B$78,,0)</f>
        <v>Beverly</v>
      </c>
      <c r="D219" t="str">
        <f>_xlfn.XLOOKUP(B219,community_ref!$A$2:$A$78,community_ref!$C$2:$C$78,,0)</f>
        <v>Far South</v>
      </c>
      <c r="E219" t="s">
        <v>19</v>
      </c>
      <c r="F219">
        <v>955</v>
      </c>
      <c r="G219">
        <v>101</v>
      </c>
    </row>
    <row r="220" spans="2:7" x14ac:dyDescent="0.2">
      <c r="B220">
        <v>73</v>
      </c>
      <c r="C220" t="str">
        <f>_xlfn.XLOOKUP(B220,community_ref!$A$2:$A$78,community_ref!$B$2:$B$78,,0)</f>
        <v>Washington Heights</v>
      </c>
      <c r="D220" t="str">
        <f>_xlfn.XLOOKUP(B220,community_ref!$A$2:$A$78,community_ref!$C$2:$C$78,,0)</f>
        <v>Far South</v>
      </c>
      <c r="E220" t="s">
        <v>16</v>
      </c>
      <c r="F220">
        <v>1873</v>
      </c>
      <c r="G220">
        <v>24</v>
      </c>
    </row>
    <row r="221" spans="2:7" x14ac:dyDescent="0.2">
      <c r="B221">
        <v>73</v>
      </c>
      <c r="C221" t="str">
        <f>_xlfn.XLOOKUP(B221,community_ref!$A$2:$A$78,community_ref!$B$2:$B$78,,0)</f>
        <v>Washington Heights</v>
      </c>
      <c r="D221" t="str">
        <f>_xlfn.XLOOKUP(B221,community_ref!$A$2:$A$78,community_ref!$C$2:$C$78,,0)</f>
        <v>Far South</v>
      </c>
      <c r="E221" t="s">
        <v>22</v>
      </c>
      <c r="F221">
        <v>654</v>
      </c>
      <c r="G221">
        <v>96</v>
      </c>
    </row>
    <row r="222" spans="2:7" x14ac:dyDescent="0.2">
      <c r="B222">
        <v>73</v>
      </c>
      <c r="C222" t="str">
        <f>_xlfn.XLOOKUP(B222,community_ref!$A$2:$A$78,community_ref!$B$2:$B$78,,0)</f>
        <v>Washington Heights</v>
      </c>
      <c r="D222" t="str">
        <f>_xlfn.XLOOKUP(B222,community_ref!$A$2:$A$78,community_ref!$C$2:$C$78,,0)</f>
        <v>Far South</v>
      </c>
      <c r="E222" t="s">
        <v>19</v>
      </c>
      <c r="F222">
        <v>1086</v>
      </c>
      <c r="G222">
        <v>118</v>
      </c>
    </row>
    <row r="223" spans="2:7" x14ac:dyDescent="0.2">
      <c r="B223">
        <v>74</v>
      </c>
      <c r="C223" t="str">
        <f>_xlfn.XLOOKUP(B223,community_ref!$A$2:$A$78,community_ref!$B$2:$B$78,,0)</f>
        <v>Mount Greenwood</v>
      </c>
      <c r="D223" t="str">
        <f>_xlfn.XLOOKUP(B223,community_ref!$A$2:$A$78,community_ref!$C$2:$C$78,,0)</f>
        <v>Far South</v>
      </c>
      <c r="E223" t="s">
        <v>16</v>
      </c>
      <c r="F223">
        <v>1293</v>
      </c>
      <c r="G223">
        <v>23</v>
      </c>
    </row>
    <row r="224" spans="2:7" x14ac:dyDescent="0.2">
      <c r="B224">
        <v>74</v>
      </c>
      <c r="C224" t="str">
        <f>_xlfn.XLOOKUP(B224,community_ref!$A$2:$A$78,community_ref!$B$2:$B$78,,0)</f>
        <v>Mount Greenwood</v>
      </c>
      <c r="D224" t="str">
        <f>_xlfn.XLOOKUP(B224,community_ref!$A$2:$A$78,community_ref!$C$2:$C$78,,0)</f>
        <v>Far South</v>
      </c>
      <c r="E224" t="s">
        <v>22</v>
      </c>
      <c r="F224">
        <v>365</v>
      </c>
      <c r="G224">
        <v>122</v>
      </c>
    </row>
    <row r="225" spans="2:7" x14ac:dyDescent="0.2">
      <c r="B225">
        <v>74</v>
      </c>
      <c r="C225" t="str">
        <f>_xlfn.XLOOKUP(B225,community_ref!$A$2:$A$78,community_ref!$B$2:$B$78,,0)</f>
        <v>Mount Greenwood</v>
      </c>
      <c r="D225" t="str">
        <f>_xlfn.XLOOKUP(B225,community_ref!$A$2:$A$78,community_ref!$C$2:$C$78,,0)</f>
        <v>Far South</v>
      </c>
      <c r="E225" t="s">
        <v>19</v>
      </c>
      <c r="F225">
        <v>787</v>
      </c>
      <c r="G225">
        <v>116</v>
      </c>
    </row>
    <row r="226" spans="2:7" x14ac:dyDescent="0.2">
      <c r="B226">
        <v>75</v>
      </c>
      <c r="C226" t="str">
        <f>_xlfn.XLOOKUP(B226,community_ref!$A$2:$A$78,community_ref!$B$2:$B$78,,0)</f>
        <v>Morgan Park</v>
      </c>
      <c r="D226" t="str">
        <f>_xlfn.XLOOKUP(B226,community_ref!$A$2:$A$78,community_ref!$C$2:$C$78,,0)</f>
        <v>Far South</v>
      </c>
      <c r="E226" t="s">
        <v>16</v>
      </c>
      <c r="F226">
        <v>1425</v>
      </c>
      <c r="G226">
        <v>23</v>
      </c>
    </row>
    <row r="227" spans="2:7" x14ac:dyDescent="0.2">
      <c r="B227">
        <v>75</v>
      </c>
      <c r="C227" t="str">
        <f>_xlfn.XLOOKUP(B227,community_ref!$A$2:$A$78,community_ref!$B$2:$B$78,,0)</f>
        <v>Morgan Park</v>
      </c>
      <c r="D227" t="str">
        <f>_xlfn.XLOOKUP(B227,community_ref!$A$2:$A$78,community_ref!$C$2:$C$78,,0)</f>
        <v>Far South</v>
      </c>
      <c r="E227" t="s">
        <v>22</v>
      </c>
      <c r="F227">
        <v>633</v>
      </c>
      <c r="G227">
        <v>115</v>
      </c>
    </row>
    <row r="228" spans="2:7" x14ac:dyDescent="0.2">
      <c r="B228">
        <v>75</v>
      </c>
      <c r="C228" t="str">
        <f>_xlfn.XLOOKUP(B228,community_ref!$A$2:$A$78,community_ref!$B$2:$B$78,,0)</f>
        <v>Morgan Park</v>
      </c>
      <c r="D228" t="str">
        <f>_xlfn.XLOOKUP(B228,community_ref!$A$2:$A$78,community_ref!$C$2:$C$78,,0)</f>
        <v>Far South</v>
      </c>
      <c r="E228" t="s">
        <v>19</v>
      </c>
      <c r="F228">
        <v>1001</v>
      </c>
      <c r="G228">
        <v>111</v>
      </c>
    </row>
    <row r="229" spans="2:7" x14ac:dyDescent="0.2">
      <c r="B229">
        <v>76</v>
      </c>
      <c r="C229" t="str">
        <f>_xlfn.XLOOKUP(B229,community_ref!$A$2:$A$78,community_ref!$B$2:$B$78,,0)</f>
        <v>O'Hare</v>
      </c>
      <c r="D229" t="str">
        <f>_xlfn.XLOOKUP(B229,community_ref!$A$2:$A$78,community_ref!$C$2:$C$78,,0)</f>
        <v>Northwest</v>
      </c>
      <c r="E229" t="s">
        <v>16</v>
      </c>
      <c r="F229">
        <v>129</v>
      </c>
      <c r="G229">
        <v>18</v>
      </c>
    </row>
    <row r="230" spans="2:7" x14ac:dyDescent="0.2">
      <c r="B230">
        <v>76</v>
      </c>
      <c r="C230" t="str">
        <f>_xlfn.XLOOKUP(B230,community_ref!$A$2:$A$78,community_ref!$B$2:$B$78,,0)</f>
        <v>O'Hare</v>
      </c>
      <c r="D230" t="str">
        <f>_xlfn.XLOOKUP(B230,community_ref!$A$2:$A$78,community_ref!$C$2:$C$78,,0)</f>
        <v>Northwest</v>
      </c>
      <c r="E230" t="s">
        <v>22</v>
      </c>
      <c r="F230">
        <v>57</v>
      </c>
      <c r="G230">
        <v>99</v>
      </c>
    </row>
    <row r="231" spans="2:7" x14ac:dyDescent="0.2">
      <c r="B231">
        <v>76</v>
      </c>
      <c r="C231" t="str">
        <f>_xlfn.XLOOKUP(B231,community_ref!$A$2:$A$78,community_ref!$B$2:$B$78,,0)</f>
        <v>O'Hare</v>
      </c>
      <c r="D231" t="str">
        <f>_xlfn.XLOOKUP(B231,community_ref!$A$2:$A$78,community_ref!$C$2:$C$78,,0)</f>
        <v>Northwest</v>
      </c>
      <c r="E231" t="s">
        <v>19</v>
      </c>
      <c r="F231">
        <v>89</v>
      </c>
      <c r="G231">
        <v>128</v>
      </c>
    </row>
    <row r="232" spans="2:7" x14ac:dyDescent="0.2">
      <c r="B232">
        <v>77</v>
      </c>
      <c r="C232" t="str">
        <f>_xlfn.XLOOKUP(B232,community_ref!$A$2:$A$78,community_ref!$B$2:$B$78,,0)</f>
        <v>Edgewater</v>
      </c>
      <c r="D232" t="str">
        <f>_xlfn.XLOOKUP(B232,community_ref!$A$2:$A$78,community_ref!$C$2:$C$78,,0)</f>
        <v>North</v>
      </c>
      <c r="E232" t="s">
        <v>16</v>
      </c>
      <c r="F232">
        <v>426</v>
      </c>
      <c r="G232">
        <v>35</v>
      </c>
    </row>
    <row r="233" spans="2:7" x14ac:dyDescent="0.2">
      <c r="B233">
        <v>77</v>
      </c>
      <c r="C233" t="str">
        <f>_xlfn.XLOOKUP(B233,community_ref!$A$2:$A$78,community_ref!$B$2:$B$78,,0)</f>
        <v>Edgewater</v>
      </c>
      <c r="D233" t="str">
        <f>_xlfn.XLOOKUP(B233,community_ref!$A$2:$A$78,community_ref!$C$2:$C$78,,0)</f>
        <v>North</v>
      </c>
      <c r="E233" t="s">
        <v>22</v>
      </c>
      <c r="F233">
        <v>551</v>
      </c>
      <c r="G233">
        <v>144</v>
      </c>
    </row>
    <row r="234" spans="2:7" x14ac:dyDescent="0.2">
      <c r="B234">
        <v>77</v>
      </c>
      <c r="C234" t="str">
        <f>_xlfn.XLOOKUP(B234,community_ref!$A$2:$A$78,community_ref!$B$2:$B$78,,0)</f>
        <v>Edgewater</v>
      </c>
      <c r="D234" t="str">
        <f>_xlfn.XLOOKUP(B234,community_ref!$A$2:$A$78,community_ref!$C$2:$C$78,,0)</f>
        <v>North</v>
      </c>
      <c r="E234" t="s">
        <v>19</v>
      </c>
      <c r="F234">
        <v>994</v>
      </c>
      <c r="G234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92D1-C5FB-094B-88DA-CC7DDE5C04F5}">
  <dimension ref="B1:Z82"/>
  <sheetViews>
    <sheetView zoomScale="75" zoomScaleNormal="50" workbookViewId="0">
      <selection activeCell="M19" sqref="M19"/>
    </sheetView>
  </sheetViews>
  <sheetFormatPr baseColWidth="10" defaultRowHeight="16" x14ac:dyDescent="0.2"/>
  <cols>
    <col min="1" max="1" width="3" customWidth="1"/>
    <col min="2" max="2" width="20.83203125" bestFit="1" customWidth="1"/>
    <col min="3" max="3" width="15.33203125" bestFit="1" customWidth="1"/>
    <col min="4" max="4" width="16.33203125" bestFit="1" customWidth="1"/>
    <col min="5" max="7" width="3.1640625" bestFit="1" customWidth="1"/>
    <col min="8" max="8" width="20.83203125" bestFit="1" customWidth="1"/>
    <col min="9" max="9" width="24.1640625" bestFit="1" customWidth="1"/>
    <col min="10" max="10" width="20.6640625" bestFit="1" customWidth="1"/>
    <col min="11" max="11" width="16.83203125" bestFit="1" customWidth="1"/>
    <col min="12" max="12" width="11" bestFit="1" customWidth="1"/>
    <col min="13" max="13" width="5.33203125" customWidth="1"/>
    <col min="14" max="14" width="5.6640625" customWidth="1"/>
    <col min="15" max="15" width="5.33203125" customWidth="1"/>
    <col min="16" max="16" width="20.83203125" bestFit="1" customWidth="1"/>
    <col min="17" max="17" width="24.1640625" bestFit="1" customWidth="1"/>
    <col min="18" max="18" width="23" bestFit="1" customWidth="1"/>
    <col min="19" max="19" width="20.6640625" bestFit="1" customWidth="1"/>
    <col min="20" max="20" width="23" bestFit="1" customWidth="1"/>
    <col min="21" max="21" width="16.83203125" bestFit="1" customWidth="1"/>
    <col min="22" max="22" width="23" bestFit="1" customWidth="1"/>
    <col min="23" max="23" width="20" bestFit="1" customWidth="1"/>
    <col min="24" max="24" width="27.83203125" bestFit="1" customWidth="1"/>
    <col min="25" max="26" width="7.83203125" bestFit="1" customWidth="1"/>
    <col min="27" max="27" width="8" bestFit="1" customWidth="1"/>
    <col min="28" max="28" width="16" bestFit="1" customWidth="1"/>
    <col min="29" max="29" width="8.6640625" bestFit="1" customWidth="1"/>
    <col min="30" max="30" width="10" bestFit="1" customWidth="1"/>
    <col min="31" max="31" width="10.6640625" bestFit="1" customWidth="1"/>
    <col min="32" max="32" width="10.1640625" bestFit="1" customWidth="1"/>
    <col min="33" max="33" width="10.6640625" bestFit="1" customWidth="1"/>
    <col min="34" max="34" width="10" bestFit="1" customWidth="1"/>
    <col min="35" max="35" width="9.6640625" bestFit="1" customWidth="1"/>
    <col min="36" max="36" width="13" bestFit="1" customWidth="1"/>
    <col min="37" max="37" width="15" bestFit="1" customWidth="1"/>
    <col min="38" max="38" width="20.5" bestFit="1" customWidth="1"/>
    <col min="39" max="39" width="10.1640625" bestFit="1" customWidth="1"/>
    <col min="40" max="40" width="8.6640625" bestFit="1" customWidth="1"/>
    <col min="41" max="41" width="13.5" bestFit="1" customWidth="1"/>
    <col min="42" max="42" width="9.6640625" bestFit="1" customWidth="1"/>
    <col min="43" max="43" width="10" bestFit="1" customWidth="1"/>
    <col min="44" max="44" width="12.83203125" bestFit="1" customWidth="1"/>
    <col min="45" max="45" width="8.83203125" bestFit="1" customWidth="1"/>
    <col min="46" max="46" width="9.6640625" bestFit="1" customWidth="1"/>
    <col min="47" max="47" width="11" bestFit="1" customWidth="1"/>
    <col min="48" max="48" width="13" bestFit="1" customWidth="1"/>
    <col min="49" max="49" width="12.1640625" bestFit="1" customWidth="1"/>
    <col min="50" max="50" width="15" bestFit="1" customWidth="1"/>
    <col min="51" max="51" width="13" bestFit="1" customWidth="1"/>
    <col min="52" max="52" width="9.5" bestFit="1" customWidth="1"/>
    <col min="53" max="53" width="11.6640625" bestFit="1" customWidth="1"/>
    <col min="54" max="54" width="16.6640625" bestFit="1" customWidth="1"/>
    <col min="55" max="56" width="14.33203125" bestFit="1" customWidth="1"/>
    <col min="57" max="57" width="14" bestFit="1" customWidth="1"/>
    <col min="58" max="58" width="8.6640625" bestFit="1" customWidth="1"/>
    <col min="59" max="59" width="11.6640625" bestFit="1" customWidth="1"/>
    <col min="60" max="60" width="14.1640625" bestFit="1" customWidth="1"/>
    <col min="61" max="61" width="10" bestFit="1" customWidth="1"/>
    <col min="62" max="62" width="12.83203125" bestFit="1" customWidth="1"/>
    <col min="63" max="63" width="7" bestFit="1" customWidth="1"/>
    <col min="64" max="64" width="8" bestFit="1" customWidth="1"/>
    <col min="65" max="65" width="11.6640625" bestFit="1" customWidth="1"/>
    <col min="66" max="66" width="7.83203125" bestFit="1" customWidth="1"/>
    <col min="67" max="67" width="9" bestFit="1" customWidth="1"/>
    <col min="68" max="68" width="11" bestFit="1" customWidth="1"/>
    <col min="69" max="69" width="8.6640625" bestFit="1" customWidth="1"/>
    <col min="70" max="70" width="12.6640625" bestFit="1" customWidth="1"/>
    <col min="71" max="71" width="12.83203125" bestFit="1" customWidth="1"/>
    <col min="72" max="72" width="14.1640625" bestFit="1" customWidth="1"/>
    <col min="73" max="73" width="11" bestFit="1" customWidth="1"/>
    <col min="74" max="74" width="7.6640625" bestFit="1" customWidth="1"/>
    <col min="75" max="75" width="18" bestFit="1" customWidth="1"/>
    <col min="76" max="76" width="15.1640625" bestFit="1" customWidth="1"/>
    <col min="77" max="77" width="11.33203125" bestFit="1" customWidth="1"/>
    <col min="78" max="78" width="15" bestFit="1" customWidth="1"/>
    <col min="79" max="79" width="17" bestFit="1" customWidth="1"/>
    <col min="80" max="80" width="10.33203125" bestFit="1" customWidth="1"/>
    <col min="81" max="81" width="12.6640625" bestFit="1" customWidth="1"/>
    <col min="82" max="82" width="10.6640625" bestFit="1" customWidth="1"/>
    <col min="83" max="83" width="10.5" bestFit="1" customWidth="1"/>
    <col min="84" max="84" width="10" bestFit="1" customWidth="1"/>
    <col min="85" max="85" width="5" bestFit="1" customWidth="1"/>
    <col min="86" max="86" width="10.83203125" bestFit="1" customWidth="1"/>
    <col min="87" max="147" width="4.1640625" bestFit="1" customWidth="1"/>
    <col min="148" max="215" width="5.1640625" bestFit="1" customWidth="1"/>
  </cols>
  <sheetData>
    <row r="1" spans="2:26" x14ac:dyDescent="0.2">
      <c r="P1" s="9" t="s">
        <v>222</v>
      </c>
    </row>
    <row r="2" spans="2:26" x14ac:dyDescent="0.2">
      <c r="B2" s="9" t="s">
        <v>211</v>
      </c>
      <c r="H2" s="9" t="s">
        <v>210</v>
      </c>
      <c r="Q2" s="18" t="s">
        <v>206</v>
      </c>
    </row>
    <row r="3" spans="2:26" x14ac:dyDescent="0.2">
      <c r="B3" s="18" t="s">
        <v>204</v>
      </c>
      <c r="C3" t="s">
        <v>207</v>
      </c>
      <c r="D3" t="s">
        <v>209</v>
      </c>
      <c r="H3" s="18" t="s">
        <v>207</v>
      </c>
      <c r="I3" s="18" t="s">
        <v>206</v>
      </c>
      <c r="Q3" t="s">
        <v>16</v>
      </c>
      <c r="S3" t="s">
        <v>22</v>
      </c>
      <c r="U3" t="s">
        <v>19</v>
      </c>
      <c r="W3" t="s">
        <v>219</v>
      </c>
      <c r="X3" t="s">
        <v>220</v>
      </c>
    </row>
    <row r="4" spans="2:26" x14ac:dyDescent="0.2">
      <c r="B4" s="20" t="s">
        <v>146</v>
      </c>
      <c r="C4" s="2">
        <v>8195</v>
      </c>
      <c r="D4" s="21">
        <v>4.4352198126329345E-2</v>
      </c>
      <c r="H4" s="18" t="s">
        <v>204</v>
      </c>
      <c r="I4" t="s">
        <v>16</v>
      </c>
      <c r="J4" t="s">
        <v>22</v>
      </c>
      <c r="K4" t="s">
        <v>19</v>
      </c>
      <c r="L4" t="s">
        <v>205</v>
      </c>
      <c r="P4" s="18" t="s">
        <v>204</v>
      </c>
      <c r="Q4" t="s">
        <v>207</v>
      </c>
      <c r="R4" t="s">
        <v>221</v>
      </c>
      <c r="S4" t="s">
        <v>207</v>
      </c>
      <c r="T4" t="s">
        <v>221</v>
      </c>
      <c r="U4" t="s">
        <v>207</v>
      </c>
      <c r="V4" t="s">
        <v>221</v>
      </c>
      <c r="Z4" t="s">
        <v>245</v>
      </c>
    </row>
    <row r="5" spans="2:26" x14ac:dyDescent="0.2">
      <c r="B5" s="20" t="s">
        <v>140</v>
      </c>
      <c r="C5" s="2">
        <v>5735</v>
      </c>
      <c r="D5" s="21">
        <v>3.1038420531360442E-2</v>
      </c>
      <c r="H5" s="4" t="s">
        <v>146</v>
      </c>
      <c r="I5">
        <v>4426</v>
      </c>
      <c r="J5">
        <v>1241</v>
      </c>
      <c r="K5">
        <v>2528</v>
      </c>
      <c r="L5">
        <v>8195</v>
      </c>
      <c r="P5" s="4" t="s">
        <v>146</v>
      </c>
      <c r="Q5">
        <v>4426</v>
      </c>
      <c r="R5">
        <v>26</v>
      </c>
      <c r="S5">
        <v>1241</v>
      </c>
      <c r="T5">
        <v>151</v>
      </c>
      <c r="U5">
        <v>2528</v>
      </c>
      <c r="V5">
        <v>143</v>
      </c>
      <c r="W5">
        <v>8195</v>
      </c>
      <c r="X5">
        <v>106.66666666666667</v>
      </c>
    </row>
    <row r="6" spans="2:26" x14ac:dyDescent="0.2">
      <c r="B6" s="20" t="s">
        <v>136</v>
      </c>
      <c r="C6" s="2">
        <v>5426</v>
      </c>
      <c r="D6" s="21">
        <v>2.9366080174919224E-2</v>
      </c>
      <c r="H6" s="4" t="s">
        <v>140</v>
      </c>
      <c r="I6">
        <v>2774</v>
      </c>
      <c r="J6">
        <v>785</v>
      </c>
      <c r="K6">
        <v>2176</v>
      </c>
      <c r="L6">
        <v>5735</v>
      </c>
      <c r="P6" s="4" t="s">
        <v>140</v>
      </c>
      <c r="Q6">
        <v>2774</v>
      </c>
      <c r="R6">
        <v>25</v>
      </c>
      <c r="S6">
        <v>785</v>
      </c>
      <c r="T6">
        <v>116</v>
      </c>
      <c r="U6">
        <v>2176</v>
      </c>
      <c r="V6">
        <v>125</v>
      </c>
      <c r="W6">
        <v>5735</v>
      </c>
      <c r="X6">
        <v>88.666666666666671</v>
      </c>
    </row>
    <row r="7" spans="2:26" x14ac:dyDescent="0.2">
      <c r="B7" s="20" t="s">
        <v>169</v>
      </c>
      <c r="C7" s="2">
        <v>5310</v>
      </c>
      <c r="D7" s="21">
        <v>2.8738276028164592E-2</v>
      </c>
      <c r="H7" s="4" t="s">
        <v>136</v>
      </c>
      <c r="I7">
        <v>2001</v>
      </c>
      <c r="J7">
        <v>1232</v>
      </c>
      <c r="K7">
        <v>2193</v>
      </c>
      <c r="L7">
        <v>5426</v>
      </c>
      <c r="P7" s="4" t="s">
        <v>136</v>
      </c>
      <c r="Q7">
        <v>2001</v>
      </c>
      <c r="R7">
        <v>26</v>
      </c>
      <c r="S7">
        <v>1232</v>
      </c>
      <c r="T7">
        <v>126</v>
      </c>
      <c r="U7">
        <v>2193</v>
      </c>
      <c r="V7">
        <v>132</v>
      </c>
      <c r="W7">
        <v>5426</v>
      </c>
      <c r="X7">
        <v>94.666666666666671</v>
      </c>
    </row>
    <row r="8" spans="2:26" x14ac:dyDescent="0.2">
      <c r="B8" s="20" t="s">
        <v>127</v>
      </c>
      <c r="C8" s="2">
        <v>4971</v>
      </c>
      <c r="D8" s="21">
        <v>2.6903572530321315E-2</v>
      </c>
      <c r="H8" s="4" t="s">
        <v>169</v>
      </c>
      <c r="I8">
        <v>2759</v>
      </c>
      <c r="J8">
        <v>929</v>
      </c>
      <c r="K8">
        <v>1622</v>
      </c>
      <c r="L8">
        <v>5310</v>
      </c>
      <c r="P8" s="4" t="s">
        <v>169</v>
      </c>
      <c r="Q8">
        <v>2759</v>
      </c>
      <c r="R8">
        <v>24</v>
      </c>
      <c r="S8">
        <v>929</v>
      </c>
      <c r="T8">
        <v>97</v>
      </c>
      <c r="U8">
        <v>1622</v>
      </c>
      <c r="V8">
        <v>95</v>
      </c>
      <c r="W8">
        <v>5310</v>
      </c>
      <c r="X8">
        <v>72</v>
      </c>
    </row>
    <row r="9" spans="2:26" x14ac:dyDescent="0.2">
      <c r="B9" s="20" t="s">
        <v>191</v>
      </c>
      <c r="C9" s="2">
        <v>4832</v>
      </c>
      <c r="D9" s="21">
        <v>2.6151289975158438E-2</v>
      </c>
      <c r="H9" s="4" t="s">
        <v>127</v>
      </c>
      <c r="I9">
        <v>996</v>
      </c>
      <c r="J9">
        <v>654</v>
      </c>
      <c r="K9">
        <v>3321</v>
      </c>
      <c r="L9">
        <v>4971</v>
      </c>
      <c r="P9" s="4" t="s">
        <v>127</v>
      </c>
      <c r="Q9">
        <v>996</v>
      </c>
      <c r="R9">
        <v>30</v>
      </c>
      <c r="S9">
        <v>654</v>
      </c>
      <c r="T9">
        <v>122</v>
      </c>
      <c r="U9">
        <v>3321</v>
      </c>
      <c r="V9">
        <v>99</v>
      </c>
      <c r="W9">
        <v>4971</v>
      </c>
      <c r="X9">
        <v>83.666666666666671</v>
      </c>
    </row>
    <row r="10" spans="2:26" x14ac:dyDescent="0.2">
      <c r="B10" s="20" t="s">
        <v>138</v>
      </c>
      <c r="C10" s="2">
        <v>4736</v>
      </c>
      <c r="D10" s="21">
        <v>2.5631727922671849E-2</v>
      </c>
      <c r="H10" s="4" t="s">
        <v>191</v>
      </c>
      <c r="I10">
        <v>2859</v>
      </c>
      <c r="J10">
        <v>653</v>
      </c>
      <c r="K10">
        <v>1320</v>
      </c>
      <c r="L10">
        <v>4832</v>
      </c>
      <c r="P10" s="4" t="s">
        <v>191</v>
      </c>
      <c r="Q10">
        <v>2859</v>
      </c>
      <c r="R10">
        <v>25</v>
      </c>
      <c r="S10">
        <v>653</v>
      </c>
      <c r="T10">
        <v>101</v>
      </c>
      <c r="U10">
        <v>1320</v>
      </c>
      <c r="V10">
        <v>120</v>
      </c>
      <c r="W10">
        <v>4832</v>
      </c>
      <c r="X10">
        <v>82</v>
      </c>
    </row>
    <row r="11" spans="2:26" x14ac:dyDescent="0.2">
      <c r="B11" s="20" t="s">
        <v>190</v>
      </c>
      <c r="C11" s="2">
        <v>4635</v>
      </c>
      <c r="D11" s="21">
        <v>2.5085105346618248E-2</v>
      </c>
      <c r="H11" s="4" t="s">
        <v>138</v>
      </c>
      <c r="I11">
        <v>1829</v>
      </c>
      <c r="J11">
        <v>1063</v>
      </c>
      <c r="K11">
        <v>1844</v>
      </c>
      <c r="L11">
        <v>4736</v>
      </c>
      <c r="P11" s="4" t="s">
        <v>138</v>
      </c>
      <c r="Q11">
        <v>1829</v>
      </c>
      <c r="R11">
        <v>21</v>
      </c>
      <c r="S11">
        <v>1063</v>
      </c>
      <c r="T11">
        <v>90</v>
      </c>
      <c r="U11">
        <v>1844</v>
      </c>
      <c r="V11">
        <v>130</v>
      </c>
      <c r="W11">
        <v>4736</v>
      </c>
      <c r="X11">
        <v>80.333333333333329</v>
      </c>
    </row>
    <row r="12" spans="2:26" x14ac:dyDescent="0.2">
      <c r="B12" s="20" t="s">
        <v>144</v>
      </c>
      <c r="C12" s="2">
        <v>4458</v>
      </c>
      <c r="D12" s="21">
        <v>2.4127162812346094E-2</v>
      </c>
      <c r="H12" s="4" t="s">
        <v>190</v>
      </c>
      <c r="I12">
        <v>2770</v>
      </c>
      <c r="J12">
        <v>725</v>
      </c>
      <c r="K12">
        <v>1140</v>
      </c>
      <c r="L12">
        <v>4635</v>
      </c>
      <c r="P12" s="4" t="s">
        <v>190</v>
      </c>
      <c r="Q12">
        <v>2770</v>
      </c>
      <c r="R12">
        <v>22</v>
      </c>
      <c r="S12">
        <v>725</v>
      </c>
      <c r="T12">
        <v>131</v>
      </c>
      <c r="U12">
        <v>1140</v>
      </c>
      <c r="V12">
        <v>108</v>
      </c>
      <c r="W12">
        <v>4635</v>
      </c>
      <c r="X12">
        <v>87</v>
      </c>
    </row>
    <row r="13" spans="2:26" x14ac:dyDescent="0.2">
      <c r="B13" s="20" t="s">
        <v>186</v>
      </c>
      <c r="C13" s="2">
        <v>4435</v>
      </c>
      <c r="D13" s="21">
        <v>2.4002684403937848E-2</v>
      </c>
      <c r="H13" s="4" t="s">
        <v>144</v>
      </c>
      <c r="I13">
        <v>2630</v>
      </c>
      <c r="J13">
        <v>691</v>
      </c>
      <c r="K13">
        <v>1137</v>
      </c>
      <c r="L13">
        <v>4458</v>
      </c>
      <c r="P13" s="4" t="s">
        <v>144</v>
      </c>
      <c r="Q13">
        <v>2630</v>
      </c>
      <c r="R13">
        <v>27</v>
      </c>
      <c r="S13">
        <v>691</v>
      </c>
      <c r="T13">
        <v>159</v>
      </c>
      <c r="U13">
        <v>1137</v>
      </c>
      <c r="V13">
        <v>145</v>
      </c>
      <c r="W13">
        <v>4458</v>
      </c>
      <c r="X13">
        <v>110.33333333333333</v>
      </c>
    </row>
    <row r="14" spans="2:26" x14ac:dyDescent="0.2">
      <c r="B14" s="20" t="s">
        <v>145</v>
      </c>
      <c r="C14" s="2">
        <v>4420</v>
      </c>
      <c r="D14" s="21">
        <v>2.3921502833236817E-2</v>
      </c>
      <c r="H14" s="4" t="s">
        <v>186</v>
      </c>
      <c r="I14">
        <v>2743</v>
      </c>
      <c r="J14">
        <v>671</v>
      </c>
      <c r="K14">
        <v>1021</v>
      </c>
      <c r="L14">
        <v>4435</v>
      </c>
      <c r="P14" s="4" t="s">
        <v>186</v>
      </c>
      <c r="Q14">
        <v>2743</v>
      </c>
      <c r="R14">
        <v>26</v>
      </c>
      <c r="S14">
        <v>671</v>
      </c>
      <c r="T14">
        <v>140</v>
      </c>
      <c r="U14">
        <v>1021</v>
      </c>
      <c r="V14">
        <v>99</v>
      </c>
      <c r="W14">
        <v>4435</v>
      </c>
      <c r="X14">
        <v>88.333333333333329</v>
      </c>
    </row>
    <row r="15" spans="2:26" x14ac:dyDescent="0.2">
      <c r="B15" s="20" t="s">
        <v>131</v>
      </c>
      <c r="C15" s="2">
        <v>4234</v>
      </c>
      <c r="D15" s="21">
        <v>2.2914851356544048E-2</v>
      </c>
      <c r="H15" s="4" t="s">
        <v>145</v>
      </c>
      <c r="I15">
        <v>1973</v>
      </c>
      <c r="J15">
        <v>643</v>
      </c>
      <c r="K15">
        <v>1804</v>
      </c>
      <c r="L15">
        <v>4420</v>
      </c>
      <c r="P15" s="4" t="s">
        <v>145</v>
      </c>
      <c r="Q15">
        <v>1973</v>
      </c>
      <c r="R15">
        <v>32</v>
      </c>
      <c r="S15">
        <v>643</v>
      </c>
      <c r="T15">
        <v>117</v>
      </c>
      <c r="U15">
        <v>1804</v>
      </c>
      <c r="V15">
        <v>149</v>
      </c>
      <c r="W15">
        <v>4420</v>
      </c>
      <c r="X15">
        <v>99.333333333333329</v>
      </c>
    </row>
    <row r="16" spans="2:26" x14ac:dyDescent="0.2">
      <c r="B16" s="20" t="s">
        <v>143</v>
      </c>
      <c r="C16" s="2">
        <v>4066</v>
      </c>
      <c r="D16" s="21">
        <v>2.2005617764692512E-2</v>
      </c>
      <c r="H16" s="4" t="s">
        <v>131</v>
      </c>
      <c r="I16">
        <v>1731</v>
      </c>
      <c r="J16">
        <v>975</v>
      </c>
      <c r="K16">
        <v>1528</v>
      </c>
      <c r="L16">
        <v>4234</v>
      </c>
      <c r="P16" s="4" t="s">
        <v>131</v>
      </c>
      <c r="Q16">
        <v>1731</v>
      </c>
      <c r="R16">
        <v>24</v>
      </c>
      <c r="S16">
        <v>975</v>
      </c>
      <c r="T16">
        <v>121</v>
      </c>
      <c r="U16">
        <v>1528</v>
      </c>
      <c r="V16">
        <v>118</v>
      </c>
      <c r="W16">
        <v>4234</v>
      </c>
      <c r="X16">
        <v>87.666666666666671</v>
      </c>
    </row>
    <row r="17" spans="2:24" x14ac:dyDescent="0.2">
      <c r="B17" s="20" t="s">
        <v>173</v>
      </c>
      <c r="C17" s="2">
        <v>4024</v>
      </c>
      <c r="D17" s="21">
        <v>2.1778309366729628E-2</v>
      </c>
      <c r="H17" s="4" t="s">
        <v>143</v>
      </c>
      <c r="I17">
        <v>1775</v>
      </c>
      <c r="J17">
        <v>696</v>
      </c>
      <c r="K17">
        <v>1595</v>
      </c>
      <c r="L17">
        <v>4066</v>
      </c>
      <c r="P17" s="4" t="s">
        <v>143</v>
      </c>
      <c r="Q17">
        <v>1775</v>
      </c>
      <c r="R17">
        <v>29</v>
      </c>
      <c r="S17">
        <v>696</v>
      </c>
      <c r="T17">
        <v>125</v>
      </c>
      <c r="U17">
        <v>1595</v>
      </c>
      <c r="V17">
        <v>165</v>
      </c>
      <c r="W17">
        <v>4066</v>
      </c>
      <c r="X17">
        <v>106.33333333333333</v>
      </c>
    </row>
    <row r="18" spans="2:24" x14ac:dyDescent="0.2">
      <c r="B18" s="20" t="s">
        <v>187</v>
      </c>
      <c r="C18" s="2">
        <v>3996</v>
      </c>
      <c r="D18" s="21">
        <v>2.1626770434754371E-2</v>
      </c>
      <c r="H18" s="4" t="s">
        <v>173</v>
      </c>
      <c r="I18">
        <v>1751</v>
      </c>
      <c r="J18">
        <v>787</v>
      </c>
      <c r="K18">
        <v>1486</v>
      </c>
      <c r="L18">
        <v>4024</v>
      </c>
      <c r="P18" s="4" t="s">
        <v>173</v>
      </c>
      <c r="Q18">
        <v>1751</v>
      </c>
      <c r="R18">
        <v>19</v>
      </c>
      <c r="S18">
        <v>787</v>
      </c>
      <c r="T18">
        <v>91</v>
      </c>
      <c r="U18">
        <v>1486</v>
      </c>
      <c r="V18">
        <v>80</v>
      </c>
      <c r="W18">
        <v>4024</v>
      </c>
      <c r="X18">
        <v>63.333333333333336</v>
      </c>
    </row>
    <row r="19" spans="2:24" x14ac:dyDescent="0.2">
      <c r="B19" s="20" t="s">
        <v>123</v>
      </c>
      <c r="C19" s="2">
        <v>3831</v>
      </c>
      <c r="D19" s="21">
        <v>2.0733773157043042E-2</v>
      </c>
      <c r="H19" s="4" t="s">
        <v>187</v>
      </c>
      <c r="I19">
        <v>2437</v>
      </c>
      <c r="J19">
        <v>512</v>
      </c>
      <c r="K19">
        <v>1047</v>
      </c>
      <c r="L19">
        <v>3996</v>
      </c>
      <c r="P19" s="4" t="s">
        <v>187</v>
      </c>
      <c r="Q19">
        <v>2437</v>
      </c>
      <c r="R19">
        <v>25</v>
      </c>
      <c r="S19">
        <v>512</v>
      </c>
      <c r="T19">
        <v>127</v>
      </c>
      <c r="U19">
        <v>1047</v>
      </c>
      <c r="V19">
        <v>112</v>
      </c>
      <c r="W19">
        <v>3996</v>
      </c>
      <c r="X19">
        <v>88</v>
      </c>
    </row>
    <row r="20" spans="2:24" x14ac:dyDescent="0.2">
      <c r="B20" s="20" t="s">
        <v>137</v>
      </c>
      <c r="C20" s="2">
        <v>3816</v>
      </c>
      <c r="D20" s="21">
        <v>2.0652591586342011E-2</v>
      </c>
      <c r="H20" s="4" t="s">
        <v>123</v>
      </c>
      <c r="I20">
        <v>1467</v>
      </c>
      <c r="J20">
        <v>751</v>
      </c>
      <c r="K20">
        <v>1613</v>
      </c>
      <c r="L20">
        <v>3831</v>
      </c>
      <c r="P20" s="4" t="s">
        <v>123</v>
      </c>
      <c r="Q20">
        <v>1467</v>
      </c>
      <c r="R20">
        <v>26</v>
      </c>
      <c r="S20">
        <v>751</v>
      </c>
      <c r="T20">
        <v>150</v>
      </c>
      <c r="U20">
        <v>1613</v>
      </c>
      <c r="V20">
        <v>117</v>
      </c>
      <c r="W20">
        <v>3831</v>
      </c>
      <c r="X20">
        <v>97.666666666666671</v>
      </c>
    </row>
    <row r="21" spans="2:24" x14ac:dyDescent="0.2">
      <c r="B21" s="20" t="s">
        <v>176</v>
      </c>
      <c r="C21" s="2">
        <v>3642</v>
      </c>
      <c r="D21" s="21">
        <v>1.9710885366210067E-2</v>
      </c>
      <c r="H21" s="4" t="s">
        <v>137</v>
      </c>
      <c r="I21">
        <v>1642</v>
      </c>
      <c r="J21">
        <v>611</v>
      </c>
      <c r="K21">
        <v>1563</v>
      </c>
      <c r="L21">
        <v>3816</v>
      </c>
      <c r="P21" s="4" t="s">
        <v>137</v>
      </c>
      <c r="Q21">
        <v>1642</v>
      </c>
      <c r="R21">
        <v>27</v>
      </c>
      <c r="S21">
        <v>611</v>
      </c>
      <c r="T21">
        <v>121</v>
      </c>
      <c r="U21">
        <v>1563</v>
      </c>
      <c r="V21">
        <v>119</v>
      </c>
      <c r="W21">
        <v>3816</v>
      </c>
      <c r="X21">
        <v>89</v>
      </c>
    </row>
    <row r="22" spans="2:24" x14ac:dyDescent="0.2">
      <c r="B22" s="20" t="s">
        <v>193</v>
      </c>
      <c r="C22" s="2">
        <v>3613</v>
      </c>
      <c r="D22" s="21">
        <v>1.9553934329521409E-2</v>
      </c>
      <c r="H22" s="4" t="s">
        <v>176</v>
      </c>
      <c r="I22">
        <v>1640</v>
      </c>
      <c r="J22">
        <v>797</v>
      </c>
      <c r="K22">
        <v>1205</v>
      </c>
      <c r="L22">
        <v>3642</v>
      </c>
      <c r="P22" s="4" t="s">
        <v>176</v>
      </c>
      <c r="Q22">
        <v>1640</v>
      </c>
      <c r="R22">
        <v>22</v>
      </c>
      <c r="S22">
        <v>797</v>
      </c>
      <c r="T22">
        <v>121</v>
      </c>
      <c r="U22">
        <v>1205</v>
      </c>
      <c r="V22">
        <v>74</v>
      </c>
      <c r="W22">
        <v>3642</v>
      </c>
      <c r="X22">
        <v>72.333333333333329</v>
      </c>
    </row>
    <row r="23" spans="2:24" x14ac:dyDescent="0.2">
      <c r="B23" s="20" t="s">
        <v>151</v>
      </c>
      <c r="C23" s="2">
        <v>3595</v>
      </c>
      <c r="D23" s="21">
        <v>1.9456516444680171E-2</v>
      </c>
      <c r="H23" s="4" t="s">
        <v>193</v>
      </c>
      <c r="I23">
        <v>1873</v>
      </c>
      <c r="J23">
        <v>654</v>
      </c>
      <c r="K23">
        <v>1086</v>
      </c>
      <c r="L23">
        <v>3613</v>
      </c>
      <c r="P23" s="4" t="s">
        <v>193</v>
      </c>
      <c r="Q23">
        <v>1873</v>
      </c>
      <c r="R23">
        <v>24</v>
      </c>
      <c r="S23">
        <v>654</v>
      </c>
      <c r="T23">
        <v>96</v>
      </c>
      <c r="U23">
        <v>1086</v>
      </c>
      <c r="V23">
        <v>118</v>
      </c>
      <c r="W23">
        <v>3613</v>
      </c>
      <c r="X23">
        <v>79.333333333333329</v>
      </c>
    </row>
    <row r="24" spans="2:24" x14ac:dyDescent="0.2">
      <c r="B24" s="4" t="s">
        <v>181</v>
      </c>
      <c r="C24">
        <v>3237</v>
      </c>
      <c r="D24" s="19">
        <v>1.7518982957282256E-2</v>
      </c>
      <c r="H24" s="4" t="s">
        <v>151</v>
      </c>
      <c r="I24">
        <v>1852</v>
      </c>
      <c r="J24">
        <v>568</v>
      </c>
      <c r="K24">
        <v>1175</v>
      </c>
      <c r="L24">
        <v>3595</v>
      </c>
      <c r="P24" s="4" t="s">
        <v>151</v>
      </c>
      <c r="Q24">
        <v>1852</v>
      </c>
      <c r="R24">
        <v>26</v>
      </c>
      <c r="S24">
        <v>568</v>
      </c>
      <c r="T24">
        <v>131</v>
      </c>
      <c r="U24">
        <v>1175</v>
      </c>
      <c r="V24">
        <v>105</v>
      </c>
      <c r="W24">
        <v>3595</v>
      </c>
      <c r="X24">
        <v>87.333333333333329</v>
      </c>
    </row>
    <row r="25" spans="2:24" x14ac:dyDescent="0.2">
      <c r="B25" s="4" t="s">
        <v>195</v>
      </c>
      <c r="C25">
        <v>3059</v>
      </c>
      <c r="D25" s="19">
        <v>1.6555628318296701E-2</v>
      </c>
      <c r="H25" s="4" t="s">
        <v>181</v>
      </c>
      <c r="I25">
        <v>1617</v>
      </c>
      <c r="J25">
        <v>504</v>
      </c>
      <c r="K25">
        <v>1116</v>
      </c>
      <c r="L25">
        <v>3237</v>
      </c>
      <c r="P25" s="4" t="s">
        <v>181</v>
      </c>
      <c r="Q25">
        <v>1617</v>
      </c>
      <c r="R25">
        <v>28</v>
      </c>
      <c r="S25">
        <v>504</v>
      </c>
      <c r="T25">
        <v>120</v>
      </c>
      <c r="U25">
        <v>1116</v>
      </c>
      <c r="V25">
        <v>125</v>
      </c>
      <c r="W25">
        <v>3237</v>
      </c>
      <c r="X25">
        <v>91</v>
      </c>
    </row>
    <row r="26" spans="2:24" x14ac:dyDescent="0.2">
      <c r="B26" s="4" t="s">
        <v>189</v>
      </c>
      <c r="C26">
        <v>3025</v>
      </c>
      <c r="D26" s="19">
        <v>1.6371616758041035E-2</v>
      </c>
      <c r="H26" s="4" t="s">
        <v>195</v>
      </c>
      <c r="I26">
        <v>1425</v>
      </c>
      <c r="J26">
        <v>633</v>
      </c>
      <c r="K26">
        <v>1001</v>
      </c>
      <c r="L26">
        <v>3059</v>
      </c>
      <c r="P26" s="4" t="s">
        <v>195</v>
      </c>
      <c r="Q26">
        <v>1425</v>
      </c>
      <c r="R26">
        <v>23</v>
      </c>
      <c r="S26">
        <v>633</v>
      </c>
      <c r="T26">
        <v>115</v>
      </c>
      <c r="U26">
        <v>1001</v>
      </c>
      <c r="V26">
        <v>111</v>
      </c>
      <c r="W26">
        <v>3059</v>
      </c>
      <c r="X26">
        <v>83</v>
      </c>
    </row>
    <row r="27" spans="2:24" x14ac:dyDescent="0.2">
      <c r="B27" s="4" t="s">
        <v>150</v>
      </c>
      <c r="C27">
        <v>2918</v>
      </c>
      <c r="D27" s="19">
        <v>1.5792521553707022E-2</v>
      </c>
      <c r="H27" s="4" t="s">
        <v>189</v>
      </c>
      <c r="I27">
        <v>1674</v>
      </c>
      <c r="J27">
        <v>476</v>
      </c>
      <c r="K27">
        <v>875</v>
      </c>
      <c r="L27">
        <v>3025</v>
      </c>
      <c r="P27" s="4" t="s">
        <v>189</v>
      </c>
      <c r="Q27">
        <v>1674</v>
      </c>
      <c r="R27">
        <v>26</v>
      </c>
      <c r="S27">
        <v>476</v>
      </c>
      <c r="T27">
        <v>104</v>
      </c>
      <c r="U27">
        <v>875</v>
      </c>
      <c r="V27">
        <v>143</v>
      </c>
      <c r="W27">
        <v>3025</v>
      </c>
      <c r="X27">
        <v>91</v>
      </c>
    </row>
    <row r="28" spans="2:24" x14ac:dyDescent="0.2">
      <c r="B28" s="4" t="s">
        <v>178</v>
      </c>
      <c r="C28">
        <v>2887</v>
      </c>
      <c r="D28" s="19">
        <v>1.562474630759156E-2</v>
      </c>
      <c r="H28" s="4" t="s">
        <v>150</v>
      </c>
      <c r="I28">
        <v>1778</v>
      </c>
      <c r="J28">
        <v>321</v>
      </c>
      <c r="K28">
        <v>819</v>
      </c>
      <c r="L28">
        <v>2918</v>
      </c>
      <c r="P28" s="4" t="s">
        <v>150</v>
      </c>
      <c r="Q28">
        <v>1778</v>
      </c>
      <c r="R28">
        <v>27</v>
      </c>
      <c r="S28">
        <v>321</v>
      </c>
      <c r="T28">
        <v>127</v>
      </c>
      <c r="U28">
        <v>819</v>
      </c>
      <c r="V28">
        <v>114</v>
      </c>
      <c r="W28">
        <v>2918</v>
      </c>
      <c r="X28">
        <v>89.333333333333329</v>
      </c>
    </row>
    <row r="29" spans="2:24" x14ac:dyDescent="0.2">
      <c r="B29" s="4" t="s">
        <v>192</v>
      </c>
      <c r="C29">
        <v>2847</v>
      </c>
      <c r="D29" s="19">
        <v>1.540826211905548E-2</v>
      </c>
      <c r="H29" s="4" t="s">
        <v>178</v>
      </c>
      <c r="I29">
        <v>1193</v>
      </c>
      <c r="J29">
        <v>370</v>
      </c>
      <c r="K29">
        <v>1324</v>
      </c>
      <c r="L29">
        <v>2887</v>
      </c>
      <c r="P29" s="4" t="s">
        <v>178</v>
      </c>
      <c r="Q29">
        <v>1193</v>
      </c>
      <c r="R29">
        <v>25</v>
      </c>
      <c r="S29">
        <v>370</v>
      </c>
      <c r="T29">
        <v>126</v>
      </c>
      <c r="U29">
        <v>1324</v>
      </c>
      <c r="V29">
        <v>100</v>
      </c>
      <c r="W29">
        <v>2887</v>
      </c>
      <c r="X29">
        <v>83.666666666666671</v>
      </c>
    </row>
    <row r="30" spans="2:24" x14ac:dyDescent="0.2">
      <c r="B30" s="4" t="s">
        <v>164</v>
      </c>
      <c r="C30">
        <v>2827</v>
      </c>
      <c r="D30" s="19">
        <v>1.530002002478744E-2</v>
      </c>
      <c r="H30" s="4" t="s">
        <v>192</v>
      </c>
      <c r="I30">
        <v>1228</v>
      </c>
      <c r="J30">
        <v>664</v>
      </c>
      <c r="K30">
        <v>955</v>
      </c>
      <c r="L30">
        <v>2847</v>
      </c>
      <c r="P30" s="4" t="s">
        <v>192</v>
      </c>
      <c r="Q30">
        <v>1228</v>
      </c>
      <c r="R30">
        <v>27</v>
      </c>
      <c r="S30">
        <v>664</v>
      </c>
      <c r="T30">
        <v>133</v>
      </c>
      <c r="U30">
        <v>955</v>
      </c>
      <c r="V30">
        <v>101</v>
      </c>
      <c r="W30">
        <v>2847</v>
      </c>
      <c r="X30">
        <v>87</v>
      </c>
    </row>
    <row r="31" spans="2:24" x14ac:dyDescent="0.2">
      <c r="B31" s="4" t="s">
        <v>166</v>
      </c>
      <c r="C31">
        <v>2738</v>
      </c>
      <c r="D31" s="19">
        <v>1.4818342705294661E-2</v>
      </c>
      <c r="H31" s="4" t="s">
        <v>164</v>
      </c>
      <c r="I31">
        <v>1510</v>
      </c>
      <c r="J31">
        <v>454</v>
      </c>
      <c r="K31">
        <v>863</v>
      </c>
      <c r="L31">
        <v>2827</v>
      </c>
      <c r="P31" s="4" t="s">
        <v>164</v>
      </c>
      <c r="Q31">
        <v>1510</v>
      </c>
      <c r="R31">
        <v>24</v>
      </c>
      <c r="S31">
        <v>454</v>
      </c>
      <c r="T31">
        <v>117</v>
      </c>
      <c r="U31">
        <v>863</v>
      </c>
      <c r="V31">
        <v>114</v>
      </c>
      <c r="W31">
        <v>2827</v>
      </c>
      <c r="X31">
        <v>85</v>
      </c>
    </row>
    <row r="32" spans="2:24" x14ac:dyDescent="0.2">
      <c r="B32" s="4" t="s">
        <v>163</v>
      </c>
      <c r="C32">
        <v>2647</v>
      </c>
      <c r="D32" s="19">
        <v>1.432584117637508E-2</v>
      </c>
      <c r="H32" s="4" t="s">
        <v>166</v>
      </c>
      <c r="I32">
        <v>1257</v>
      </c>
      <c r="J32">
        <v>544</v>
      </c>
      <c r="K32">
        <v>937</v>
      </c>
      <c r="L32">
        <v>2738</v>
      </c>
      <c r="P32" s="4" t="s">
        <v>166</v>
      </c>
      <c r="Q32">
        <v>1257</v>
      </c>
      <c r="R32">
        <v>28</v>
      </c>
      <c r="S32">
        <v>544</v>
      </c>
      <c r="T32">
        <v>97</v>
      </c>
      <c r="U32">
        <v>937</v>
      </c>
      <c r="V32">
        <v>120</v>
      </c>
      <c r="W32">
        <v>2738</v>
      </c>
      <c r="X32">
        <v>81.666666666666671</v>
      </c>
    </row>
    <row r="33" spans="2:24" x14ac:dyDescent="0.2">
      <c r="B33" s="4" t="s">
        <v>126</v>
      </c>
      <c r="C33">
        <v>2520</v>
      </c>
      <c r="D33" s="19">
        <v>1.3638503877773028E-2</v>
      </c>
      <c r="H33" s="4" t="s">
        <v>163</v>
      </c>
      <c r="I33">
        <v>1396</v>
      </c>
      <c r="J33">
        <v>524</v>
      </c>
      <c r="K33">
        <v>727</v>
      </c>
      <c r="L33">
        <v>2647</v>
      </c>
      <c r="P33" s="4" t="s">
        <v>163</v>
      </c>
      <c r="Q33">
        <v>1396</v>
      </c>
      <c r="R33">
        <v>26</v>
      </c>
      <c r="S33">
        <v>524</v>
      </c>
      <c r="T33">
        <v>108</v>
      </c>
      <c r="U33">
        <v>727</v>
      </c>
      <c r="V33">
        <v>113</v>
      </c>
      <c r="W33">
        <v>2647</v>
      </c>
      <c r="X33">
        <v>82.333333333333329</v>
      </c>
    </row>
    <row r="34" spans="2:24" x14ac:dyDescent="0.2">
      <c r="B34" s="4" t="s">
        <v>135</v>
      </c>
      <c r="C34">
        <v>2486</v>
      </c>
      <c r="D34" s="19">
        <v>1.345449231751736E-2</v>
      </c>
      <c r="H34" s="4" t="s">
        <v>126</v>
      </c>
      <c r="I34">
        <v>825</v>
      </c>
      <c r="J34">
        <v>347</v>
      </c>
      <c r="K34">
        <v>1348</v>
      </c>
      <c r="L34">
        <v>2520</v>
      </c>
      <c r="P34" s="4" t="s">
        <v>126</v>
      </c>
      <c r="Q34">
        <v>825</v>
      </c>
      <c r="R34">
        <v>29</v>
      </c>
      <c r="S34">
        <v>347</v>
      </c>
      <c r="T34">
        <v>129</v>
      </c>
      <c r="U34">
        <v>1348</v>
      </c>
      <c r="V34">
        <v>146</v>
      </c>
      <c r="W34">
        <v>2520</v>
      </c>
      <c r="X34">
        <v>101.33333333333333</v>
      </c>
    </row>
    <row r="35" spans="2:24" x14ac:dyDescent="0.2">
      <c r="B35" s="4" t="s">
        <v>133</v>
      </c>
      <c r="C35">
        <v>2478</v>
      </c>
      <c r="D35" s="19">
        <v>1.3411195479810144E-2</v>
      </c>
      <c r="H35" s="4" t="s">
        <v>135</v>
      </c>
      <c r="I35">
        <v>1104</v>
      </c>
      <c r="J35">
        <v>432</v>
      </c>
      <c r="K35">
        <v>950</v>
      </c>
      <c r="L35">
        <v>2486</v>
      </c>
      <c r="P35" s="4" t="s">
        <v>135</v>
      </c>
      <c r="Q35">
        <v>1104</v>
      </c>
      <c r="R35">
        <v>28</v>
      </c>
      <c r="S35">
        <v>432</v>
      </c>
      <c r="T35">
        <v>121</v>
      </c>
      <c r="U35">
        <v>950</v>
      </c>
      <c r="V35">
        <v>133</v>
      </c>
      <c r="W35">
        <v>2486</v>
      </c>
      <c r="X35">
        <v>94</v>
      </c>
    </row>
    <row r="36" spans="2:24" x14ac:dyDescent="0.2">
      <c r="B36" s="4" t="s">
        <v>194</v>
      </c>
      <c r="C36">
        <v>2445</v>
      </c>
      <c r="D36" s="19">
        <v>1.3232596024267877E-2</v>
      </c>
      <c r="H36" s="4" t="s">
        <v>133</v>
      </c>
      <c r="I36">
        <v>1003</v>
      </c>
      <c r="J36">
        <v>572</v>
      </c>
      <c r="K36">
        <v>903</v>
      </c>
      <c r="L36">
        <v>2478</v>
      </c>
      <c r="P36" s="4" t="s">
        <v>133</v>
      </c>
      <c r="Q36">
        <v>1003</v>
      </c>
      <c r="R36">
        <v>26</v>
      </c>
      <c r="S36">
        <v>572</v>
      </c>
      <c r="T36">
        <v>152</v>
      </c>
      <c r="U36">
        <v>903</v>
      </c>
      <c r="V36">
        <v>161</v>
      </c>
      <c r="W36">
        <v>2478</v>
      </c>
      <c r="X36">
        <v>113</v>
      </c>
    </row>
    <row r="37" spans="2:24" x14ac:dyDescent="0.2">
      <c r="B37" s="4" t="s">
        <v>132</v>
      </c>
      <c r="C37">
        <v>2399</v>
      </c>
      <c r="D37" s="19">
        <v>1.2983639207451386E-2</v>
      </c>
      <c r="H37" s="4" t="s">
        <v>194</v>
      </c>
      <c r="I37">
        <v>1293</v>
      </c>
      <c r="J37">
        <v>365</v>
      </c>
      <c r="K37">
        <v>787</v>
      </c>
      <c r="L37">
        <v>2445</v>
      </c>
      <c r="P37" s="4" t="s">
        <v>194</v>
      </c>
      <c r="Q37">
        <v>1293</v>
      </c>
      <c r="R37">
        <v>23</v>
      </c>
      <c r="S37">
        <v>365</v>
      </c>
      <c r="T37">
        <v>122</v>
      </c>
      <c r="U37">
        <v>787</v>
      </c>
      <c r="V37">
        <v>116</v>
      </c>
      <c r="W37">
        <v>2445</v>
      </c>
      <c r="X37">
        <v>87</v>
      </c>
    </row>
    <row r="38" spans="2:24" x14ac:dyDescent="0.2">
      <c r="B38" s="4" t="s">
        <v>188</v>
      </c>
      <c r="C38">
        <v>2339</v>
      </c>
      <c r="D38" s="19">
        <v>1.2658912924647266E-2</v>
      </c>
      <c r="H38" s="4" t="s">
        <v>132</v>
      </c>
      <c r="I38">
        <v>878</v>
      </c>
      <c r="J38">
        <v>488</v>
      </c>
      <c r="K38">
        <v>1033</v>
      </c>
      <c r="L38">
        <v>2399</v>
      </c>
      <c r="P38" s="4" t="s">
        <v>132</v>
      </c>
      <c r="Q38">
        <v>878</v>
      </c>
      <c r="R38">
        <v>25</v>
      </c>
      <c r="S38">
        <v>488</v>
      </c>
      <c r="T38">
        <v>137</v>
      </c>
      <c r="U38">
        <v>1033</v>
      </c>
      <c r="V38">
        <v>128</v>
      </c>
      <c r="W38">
        <v>2399</v>
      </c>
      <c r="X38">
        <v>96.666666666666671</v>
      </c>
    </row>
    <row r="39" spans="2:24" x14ac:dyDescent="0.2">
      <c r="B39" s="4" t="s">
        <v>125</v>
      </c>
      <c r="C39">
        <v>2240</v>
      </c>
      <c r="D39" s="19">
        <v>1.2123114558020469E-2</v>
      </c>
      <c r="H39" s="4" t="s">
        <v>188</v>
      </c>
      <c r="I39">
        <v>1256</v>
      </c>
      <c r="J39">
        <v>355</v>
      </c>
      <c r="K39">
        <v>728</v>
      </c>
      <c r="L39">
        <v>2339</v>
      </c>
      <c r="P39" s="4" t="s">
        <v>188</v>
      </c>
      <c r="Q39">
        <v>1256</v>
      </c>
      <c r="R39">
        <v>26</v>
      </c>
      <c r="S39">
        <v>355</v>
      </c>
      <c r="T39">
        <v>103</v>
      </c>
      <c r="U39">
        <v>728</v>
      </c>
      <c r="V39">
        <v>118</v>
      </c>
      <c r="W39">
        <v>2339</v>
      </c>
      <c r="X39">
        <v>82.333333333333329</v>
      </c>
    </row>
    <row r="40" spans="2:24" x14ac:dyDescent="0.2">
      <c r="B40" s="4" t="s">
        <v>180</v>
      </c>
      <c r="C40">
        <v>2220</v>
      </c>
      <c r="D40" s="19">
        <v>1.2014872463752428E-2</v>
      </c>
      <c r="H40" s="4" t="s">
        <v>125</v>
      </c>
      <c r="I40">
        <v>786</v>
      </c>
      <c r="J40">
        <v>438</v>
      </c>
      <c r="K40">
        <v>1016</v>
      </c>
      <c r="L40">
        <v>2240</v>
      </c>
      <c r="P40" s="4" t="s">
        <v>125</v>
      </c>
      <c r="Q40">
        <v>786</v>
      </c>
      <c r="R40">
        <v>30</v>
      </c>
      <c r="S40">
        <v>438</v>
      </c>
      <c r="T40">
        <v>133</v>
      </c>
      <c r="U40">
        <v>1016</v>
      </c>
      <c r="V40">
        <v>85</v>
      </c>
      <c r="W40">
        <v>2240</v>
      </c>
      <c r="X40">
        <v>82.666666666666671</v>
      </c>
    </row>
    <row r="41" spans="2:24" x14ac:dyDescent="0.2">
      <c r="B41" s="4" t="s">
        <v>128</v>
      </c>
      <c r="C41">
        <v>2213</v>
      </c>
      <c r="D41" s="19">
        <v>1.1976987730758615E-2</v>
      </c>
      <c r="H41" s="4" t="s">
        <v>180</v>
      </c>
      <c r="I41">
        <v>774</v>
      </c>
      <c r="J41">
        <v>345</v>
      </c>
      <c r="K41">
        <v>1101</v>
      </c>
      <c r="L41">
        <v>2220</v>
      </c>
      <c r="P41" s="4" t="s">
        <v>180</v>
      </c>
      <c r="Q41">
        <v>774</v>
      </c>
      <c r="R41">
        <v>24</v>
      </c>
      <c r="S41">
        <v>345</v>
      </c>
      <c r="T41">
        <v>111</v>
      </c>
      <c r="U41">
        <v>1101</v>
      </c>
      <c r="V41">
        <v>77</v>
      </c>
      <c r="W41">
        <v>2220</v>
      </c>
      <c r="X41">
        <v>70.666666666666671</v>
      </c>
    </row>
    <row r="42" spans="2:24" x14ac:dyDescent="0.2">
      <c r="B42" s="4" t="s">
        <v>183</v>
      </c>
      <c r="C42">
        <v>2111</v>
      </c>
      <c r="D42" s="19">
        <v>1.1424953049991611E-2</v>
      </c>
      <c r="H42" s="4" t="s">
        <v>128</v>
      </c>
      <c r="I42">
        <v>703</v>
      </c>
      <c r="J42">
        <v>426</v>
      </c>
      <c r="K42">
        <v>1084</v>
      </c>
      <c r="L42">
        <v>2213</v>
      </c>
      <c r="P42" s="4" t="s">
        <v>128</v>
      </c>
      <c r="Q42">
        <v>703</v>
      </c>
      <c r="R42">
        <v>33</v>
      </c>
      <c r="S42">
        <v>426</v>
      </c>
      <c r="T42">
        <v>122</v>
      </c>
      <c r="U42">
        <v>1084</v>
      </c>
      <c r="V42">
        <v>155</v>
      </c>
      <c r="W42">
        <v>2213</v>
      </c>
      <c r="X42">
        <v>103.33333333333333</v>
      </c>
    </row>
    <row r="43" spans="2:24" x14ac:dyDescent="0.2">
      <c r="B43" s="4" t="s">
        <v>168</v>
      </c>
      <c r="C43">
        <v>2059</v>
      </c>
      <c r="D43" s="19">
        <v>1.1143523604894708E-2</v>
      </c>
      <c r="H43" s="4" t="s">
        <v>183</v>
      </c>
      <c r="I43">
        <v>1337</v>
      </c>
      <c r="J43">
        <v>310</v>
      </c>
      <c r="K43">
        <v>464</v>
      </c>
      <c r="L43">
        <v>2111</v>
      </c>
      <c r="P43" s="4" t="s">
        <v>183</v>
      </c>
      <c r="Q43">
        <v>1337</v>
      </c>
      <c r="R43">
        <v>27</v>
      </c>
      <c r="S43">
        <v>310</v>
      </c>
      <c r="T43">
        <v>136</v>
      </c>
      <c r="U43">
        <v>464</v>
      </c>
      <c r="V43">
        <v>125</v>
      </c>
      <c r="W43">
        <v>2111</v>
      </c>
      <c r="X43">
        <v>96</v>
      </c>
    </row>
    <row r="44" spans="2:24" x14ac:dyDescent="0.2">
      <c r="B44" s="4" t="s">
        <v>142</v>
      </c>
      <c r="C44">
        <v>2035</v>
      </c>
      <c r="D44" s="19">
        <v>1.101363309177306E-2</v>
      </c>
      <c r="H44" s="4" t="s">
        <v>168</v>
      </c>
      <c r="I44">
        <v>821</v>
      </c>
      <c r="J44">
        <v>446</v>
      </c>
      <c r="K44">
        <v>792</v>
      </c>
      <c r="L44">
        <v>2059</v>
      </c>
      <c r="P44" s="4" t="s">
        <v>168</v>
      </c>
      <c r="Q44">
        <v>821</v>
      </c>
      <c r="R44">
        <v>23</v>
      </c>
      <c r="S44">
        <v>446</v>
      </c>
      <c r="T44">
        <v>92</v>
      </c>
      <c r="U44">
        <v>792</v>
      </c>
      <c r="V44">
        <v>103</v>
      </c>
      <c r="W44">
        <v>2059</v>
      </c>
      <c r="X44">
        <v>72.666666666666671</v>
      </c>
    </row>
    <row r="45" spans="2:24" x14ac:dyDescent="0.2">
      <c r="B45" s="4" t="s">
        <v>185</v>
      </c>
      <c r="C45">
        <v>1976</v>
      </c>
      <c r="D45" s="19">
        <v>1.0694318913682341E-2</v>
      </c>
      <c r="H45" s="4" t="s">
        <v>142</v>
      </c>
      <c r="I45">
        <v>1004</v>
      </c>
      <c r="J45">
        <v>266</v>
      </c>
      <c r="K45">
        <v>765</v>
      </c>
      <c r="L45">
        <v>2035</v>
      </c>
      <c r="P45" s="4" t="s">
        <v>142</v>
      </c>
      <c r="Q45">
        <v>1004</v>
      </c>
      <c r="R45">
        <v>31</v>
      </c>
      <c r="S45">
        <v>266</v>
      </c>
      <c r="T45">
        <v>120</v>
      </c>
      <c r="U45">
        <v>765</v>
      </c>
      <c r="V45">
        <v>110</v>
      </c>
      <c r="W45">
        <v>2035</v>
      </c>
      <c r="X45">
        <v>87</v>
      </c>
    </row>
    <row r="46" spans="2:24" x14ac:dyDescent="0.2">
      <c r="B46" s="4" t="s">
        <v>197</v>
      </c>
      <c r="C46">
        <v>1971</v>
      </c>
      <c r="D46" s="19">
        <v>1.0667258390115331E-2</v>
      </c>
      <c r="H46" s="4" t="s">
        <v>185</v>
      </c>
      <c r="I46">
        <v>1136</v>
      </c>
      <c r="J46">
        <v>350</v>
      </c>
      <c r="K46">
        <v>490</v>
      </c>
      <c r="L46">
        <v>1976</v>
      </c>
      <c r="P46" s="4" t="s">
        <v>185</v>
      </c>
      <c r="Q46">
        <v>1136</v>
      </c>
      <c r="R46">
        <v>24</v>
      </c>
      <c r="S46">
        <v>350</v>
      </c>
      <c r="T46">
        <v>119</v>
      </c>
      <c r="U46">
        <v>490</v>
      </c>
      <c r="V46">
        <v>63</v>
      </c>
      <c r="W46">
        <v>1976</v>
      </c>
      <c r="X46">
        <v>68.666666666666671</v>
      </c>
    </row>
    <row r="47" spans="2:24" x14ac:dyDescent="0.2">
      <c r="B47" s="4" t="s">
        <v>172</v>
      </c>
      <c r="C47">
        <v>1955</v>
      </c>
      <c r="D47" s="19">
        <v>1.0580664714700899E-2</v>
      </c>
      <c r="H47" s="4" t="s">
        <v>197</v>
      </c>
      <c r="I47">
        <v>426</v>
      </c>
      <c r="J47">
        <v>551</v>
      </c>
      <c r="K47">
        <v>994</v>
      </c>
      <c r="L47">
        <v>1971</v>
      </c>
      <c r="P47" s="4" t="s">
        <v>197</v>
      </c>
      <c r="Q47">
        <v>426</v>
      </c>
      <c r="R47">
        <v>35</v>
      </c>
      <c r="S47">
        <v>551</v>
      </c>
      <c r="T47">
        <v>144</v>
      </c>
      <c r="U47">
        <v>994</v>
      </c>
      <c r="V47">
        <v>123</v>
      </c>
      <c r="W47">
        <v>1971</v>
      </c>
      <c r="X47">
        <v>100.66666666666667</v>
      </c>
    </row>
    <row r="48" spans="2:24" x14ac:dyDescent="0.2">
      <c r="B48" s="4" t="s">
        <v>184</v>
      </c>
      <c r="C48">
        <v>1869</v>
      </c>
      <c r="D48" s="19">
        <v>1.0115223709348328E-2</v>
      </c>
      <c r="H48" s="4" t="s">
        <v>172</v>
      </c>
      <c r="I48">
        <v>867</v>
      </c>
      <c r="J48">
        <v>370</v>
      </c>
      <c r="K48">
        <v>718</v>
      </c>
      <c r="L48">
        <v>1955</v>
      </c>
      <c r="P48" s="4" t="s">
        <v>172</v>
      </c>
      <c r="Q48">
        <v>867</v>
      </c>
      <c r="R48">
        <v>26</v>
      </c>
      <c r="S48">
        <v>370</v>
      </c>
      <c r="T48">
        <v>94</v>
      </c>
      <c r="U48">
        <v>718</v>
      </c>
      <c r="V48">
        <v>109</v>
      </c>
      <c r="W48">
        <v>1955</v>
      </c>
      <c r="X48">
        <v>76.333333333333329</v>
      </c>
    </row>
    <row r="49" spans="2:24" x14ac:dyDescent="0.2">
      <c r="B49" s="4" t="s">
        <v>147</v>
      </c>
      <c r="C49">
        <v>1864</v>
      </c>
      <c r="D49" s="19">
        <v>1.0088163185781318E-2</v>
      </c>
      <c r="H49" s="4" t="s">
        <v>184</v>
      </c>
      <c r="I49">
        <v>1078</v>
      </c>
      <c r="J49">
        <v>371</v>
      </c>
      <c r="K49">
        <v>420</v>
      </c>
      <c r="L49">
        <v>1869</v>
      </c>
      <c r="P49" s="4" t="s">
        <v>184</v>
      </c>
      <c r="Q49">
        <v>1078</v>
      </c>
      <c r="R49">
        <v>18</v>
      </c>
      <c r="S49">
        <v>371</v>
      </c>
      <c r="T49">
        <v>87</v>
      </c>
      <c r="U49">
        <v>420</v>
      </c>
      <c r="V49">
        <v>75</v>
      </c>
      <c r="W49">
        <v>1869</v>
      </c>
      <c r="X49">
        <v>60</v>
      </c>
    </row>
    <row r="50" spans="2:24" x14ac:dyDescent="0.2">
      <c r="B50" s="4" t="s">
        <v>149</v>
      </c>
      <c r="C50">
        <v>1833</v>
      </c>
      <c r="D50" s="19">
        <v>9.9203879396658565E-3</v>
      </c>
      <c r="H50" s="4" t="s">
        <v>147</v>
      </c>
      <c r="I50">
        <v>1208</v>
      </c>
      <c r="J50">
        <v>268</v>
      </c>
      <c r="K50">
        <v>388</v>
      </c>
      <c r="L50">
        <v>1864</v>
      </c>
      <c r="P50" s="4" t="s">
        <v>147</v>
      </c>
      <c r="Q50">
        <v>1208</v>
      </c>
      <c r="R50">
        <v>25</v>
      </c>
      <c r="S50">
        <v>268</v>
      </c>
      <c r="T50">
        <v>182</v>
      </c>
      <c r="U50">
        <v>388</v>
      </c>
      <c r="V50">
        <v>90</v>
      </c>
      <c r="W50">
        <v>1864</v>
      </c>
      <c r="X50">
        <v>99</v>
      </c>
    </row>
    <row r="51" spans="2:24" x14ac:dyDescent="0.2">
      <c r="B51" s="4" t="s">
        <v>148</v>
      </c>
      <c r="C51">
        <v>1824</v>
      </c>
      <c r="D51" s="19">
        <v>9.8716789972452396E-3</v>
      </c>
      <c r="H51" s="4" t="s">
        <v>149</v>
      </c>
      <c r="I51">
        <v>699</v>
      </c>
      <c r="J51">
        <v>386</v>
      </c>
      <c r="K51">
        <v>748</v>
      </c>
      <c r="L51">
        <v>1833</v>
      </c>
      <c r="P51" s="4" t="s">
        <v>149</v>
      </c>
      <c r="Q51">
        <v>699</v>
      </c>
      <c r="R51">
        <v>31</v>
      </c>
      <c r="S51">
        <v>386</v>
      </c>
      <c r="T51">
        <v>157</v>
      </c>
      <c r="U51">
        <v>748</v>
      </c>
      <c r="V51">
        <v>103</v>
      </c>
      <c r="W51">
        <v>1833</v>
      </c>
      <c r="X51">
        <v>97</v>
      </c>
    </row>
    <row r="52" spans="2:24" x14ac:dyDescent="0.2">
      <c r="B52" s="4" t="s">
        <v>141</v>
      </c>
      <c r="C52">
        <v>1788</v>
      </c>
      <c r="D52" s="19">
        <v>9.6768432275627665E-3</v>
      </c>
      <c r="H52" s="4" t="s">
        <v>148</v>
      </c>
      <c r="I52">
        <v>1241</v>
      </c>
      <c r="J52">
        <v>189</v>
      </c>
      <c r="K52">
        <v>394</v>
      </c>
      <c r="L52">
        <v>1824</v>
      </c>
      <c r="P52" s="4" t="s">
        <v>148</v>
      </c>
      <c r="Q52">
        <v>1241</v>
      </c>
      <c r="R52">
        <v>27</v>
      </c>
      <c r="S52">
        <v>189</v>
      </c>
      <c r="T52">
        <v>139</v>
      </c>
      <c r="U52">
        <v>394</v>
      </c>
      <c r="V52">
        <v>97</v>
      </c>
      <c r="W52">
        <v>1824</v>
      </c>
      <c r="X52">
        <v>87.666666666666671</v>
      </c>
    </row>
    <row r="53" spans="2:24" x14ac:dyDescent="0.2">
      <c r="B53" s="4" t="s">
        <v>152</v>
      </c>
      <c r="C53">
        <v>1671</v>
      </c>
      <c r="D53" s="19">
        <v>9.0436269760947336E-3</v>
      </c>
      <c r="H53" s="4" t="s">
        <v>141</v>
      </c>
      <c r="I53">
        <v>847</v>
      </c>
      <c r="J53">
        <v>214</v>
      </c>
      <c r="K53">
        <v>727</v>
      </c>
      <c r="L53">
        <v>1788</v>
      </c>
      <c r="P53" s="4" t="s">
        <v>141</v>
      </c>
      <c r="Q53">
        <v>847</v>
      </c>
      <c r="R53">
        <v>29</v>
      </c>
      <c r="S53">
        <v>214</v>
      </c>
      <c r="T53">
        <v>133</v>
      </c>
      <c r="U53">
        <v>727</v>
      </c>
      <c r="V53">
        <v>127</v>
      </c>
      <c r="W53">
        <v>1788</v>
      </c>
      <c r="X53">
        <v>96.333333333333329</v>
      </c>
    </row>
    <row r="54" spans="2:24" x14ac:dyDescent="0.2">
      <c r="B54" s="4" t="s">
        <v>171</v>
      </c>
      <c r="C54">
        <v>1669</v>
      </c>
      <c r="D54" s="19">
        <v>9.03280276666793E-3</v>
      </c>
      <c r="H54" s="4" t="s">
        <v>152</v>
      </c>
      <c r="I54">
        <v>845</v>
      </c>
      <c r="J54">
        <v>172</v>
      </c>
      <c r="K54">
        <v>654</v>
      </c>
      <c r="L54">
        <v>1671</v>
      </c>
      <c r="P54" s="4" t="s">
        <v>152</v>
      </c>
      <c r="Q54">
        <v>845</v>
      </c>
      <c r="R54">
        <v>28</v>
      </c>
      <c r="S54">
        <v>172</v>
      </c>
      <c r="T54">
        <v>95</v>
      </c>
      <c r="U54">
        <v>654</v>
      </c>
      <c r="V54">
        <v>131</v>
      </c>
      <c r="W54">
        <v>1671</v>
      </c>
      <c r="X54">
        <v>84.666666666666671</v>
      </c>
    </row>
    <row r="55" spans="2:24" x14ac:dyDescent="0.2">
      <c r="B55" s="4" t="s">
        <v>122</v>
      </c>
      <c r="C55">
        <v>1573</v>
      </c>
      <c r="D55" s="19">
        <v>8.5132407141813374E-3</v>
      </c>
      <c r="H55" s="4" t="s">
        <v>171</v>
      </c>
      <c r="I55">
        <v>925</v>
      </c>
      <c r="J55">
        <v>275</v>
      </c>
      <c r="K55">
        <v>469</v>
      </c>
      <c r="L55">
        <v>1669</v>
      </c>
      <c r="P55" s="4" t="s">
        <v>171</v>
      </c>
      <c r="Q55">
        <v>925</v>
      </c>
      <c r="R55">
        <v>23</v>
      </c>
      <c r="S55">
        <v>275</v>
      </c>
      <c r="T55">
        <v>94</v>
      </c>
      <c r="U55">
        <v>469</v>
      </c>
      <c r="V55">
        <v>121</v>
      </c>
      <c r="W55">
        <v>1669</v>
      </c>
      <c r="X55">
        <v>79.333333333333329</v>
      </c>
    </row>
    <row r="56" spans="2:24" x14ac:dyDescent="0.2">
      <c r="B56" s="4" t="s">
        <v>158</v>
      </c>
      <c r="C56">
        <v>1410</v>
      </c>
      <c r="D56" s="19">
        <v>7.6310676458968127E-3</v>
      </c>
      <c r="H56" s="4" t="s">
        <v>122</v>
      </c>
      <c r="I56">
        <v>367</v>
      </c>
      <c r="J56">
        <v>421</v>
      </c>
      <c r="K56">
        <v>785</v>
      </c>
      <c r="L56">
        <v>1573</v>
      </c>
      <c r="P56" s="4" t="s">
        <v>122</v>
      </c>
      <c r="Q56">
        <v>367</v>
      </c>
      <c r="R56">
        <v>30</v>
      </c>
      <c r="S56">
        <v>421</v>
      </c>
      <c r="T56">
        <v>117</v>
      </c>
      <c r="U56">
        <v>785</v>
      </c>
      <c r="V56">
        <v>97</v>
      </c>
      <c r="W56">
        <v>1573</v>
      </c>
      <c r="X56">
        <v>81.333333333333329</v>
      </c>
    </row>
    <row r="57" spans="2:24" x14ac:dyDescent="0.2">
      <c r="B57" s="4" t="s">
        <v>165</v>
      </c>
      <c r="C57">
        <v>1372</v>
      </c>
      <c r="D57" s="19">
        <v>7.4254076667875368E-3</v>
      </c>
      <c r="H57" s="4" t="s">
        <v>158</v>
      </c>
      <c r="I57">
        <v>513</v>
      </c>
      <c r="J57">
        <v>188</v>
      </c>
      <c r="K57">
        <v>709</v>
      </c>
      <c r="L57">
        <v>1410</v>
      </c>
      <c r="P57" s="4" t="s">
        <v>158</v>
      </c>
      <c r="Q57">
        <v>513</v>
      </c>
      <c r="R57">
        <v>29</v>
      </c>
      <c r="S57">
        <v>188</v>
      </c>
      <c r="T57">
        <v>58</v>
      </c>
      <c r="U57">
        <v>709</v>
      </c>
      <c r="V57">
        <v>103</v>
      </c>
      <c r="W57">
        <v>1410</v>
      </c>
      <c r="X57">
        <v>63.333333333333336</v>
      </c>
    </row>
    <row r="58" spans="2:24" x14ac:dyDescent="0.2">
      <c r="B58" s="4" t="s">
        <v>162</v>
      </c>
      <c r="C58">
        <v>1252</v>
      </c>
      <c r="D58" s="19">
        <v>6.7759551011792978E-3</v>
      </c>
      <c r="H58" s="4" t="s">
        <v>165</v>
      </c>
      <c r="I58">
        <v>734</v>
      </c>
      <c r="J58">
        <v>222</v>
      </c>
      <c r="K58">
        <v>416</v>
      </c>
      <c r="L58">
        <v>1372</v>
      </c>
      <c r="P58" s="4" t="s">
        <v>165</v>
      </c>
      <c r="Q58">
        <v>734</v>
      </c>
      <c r="R58">
        <v>25</v>
      </c>
      <c r="S58">
        <v>222</v>
      </c>
      <c r="T58">
        <v>91</v>
      </c>
      <c r="U58">
        <v>416</v>
      </c>
      <c r="V58">
        <v>80</v>
      </c>
      <c r="W58">
        <v>1372</v>
      </c>
      <c r="X58">
        <v>65.333333333333329</v>
      </c>
    </row>
    <row r="59" spans="2:24" x14ac:dyDescent="0.2">
      <c r="B59" s="4" t="s">
        <v>179</v>
      </c>
      <c r="C59">
        <v>1228</v>
      </c>
      <c r="D59" s="19">
        <v>6.6460645880576496E-3</v>
      </c>
      <c r="H59" s="4" t="s">
        <v>162</v>
      </c>
      <c r="I59">
        <v>624</v>
      </c>
      <c r="J59">
        <v>292</v>
      </c>
      <c r="K59">
        <v>336</v>
      </c>
      <c r="L59">
        <v>1252</v>
      </c>
      <c r="P59" s="4" t="s">
        <v>162</v>
      </c>
      <c r="Q59">
        <v>624</v>
      </c>
      <c r="R59">
        <v>29</v>
      </c>
      <c r="S59">
        <v>292</v>
      </c>
      <c r="T59">
        <v>125</v>
      </c>
      <c r="U59">
        <v>336</v>
      </c>
      <c r="V59">
        <v>161</v>
      </c>
      <c r="W59">
        <v>1252</v>
      </c>
      <c r="X59">
        <v>105</v>
      </c>
    </row>
    <row r="60" spans="2:24" x14ac:dyDescent="0.2">
      <c r="B60" s="4" t="s">
        <v>130</v>
      </c>
      <c r="C60">
        <v>1207</v>
      </c>
      <c r="D60" s="19">
        <v>6.5324103890762077E-3</v>
      </c>
      <c r="H60" s="4" t="s">
        <v>179</v>
      </c>
      <c r="I60">
        <v>478</v>
      </c>
      <c r="J60">
        <v>199</v>
      </c>
      <c r="K60">
        <v>551</v>
      </c>
      <c r="L60">
        <v>1228</v>
      </c>
      <c r="P60" s="4" t="s">
        <v>179</v>
      </c>
      <c r="Q60">
        <v>478</v>
      </c>
      <c r="R60">
        <v>28</v>
      </c>
      <c r="S60">
        <v>199</v>
      </c>
      <c r="T60">
        <v>92</v>
      </c>
      <c r="U60">
        <v>551</v>
      </c>
      <c r="V60">
        <v>131</v>
      </c>
      <c r="W60">
        <v>1228</v>
      </c>
      <c r="X60">
        <v>83.666666666666671</v>
      </c>
    </row>
    <row r="61" spans="2:24" x14ac:dyDescent="0.2">
      <c r="B61" s="4" t="s">
        <v>134</v>
      </c>
      <c r="C61">
        <v>1177</v>
      </c>
      <c r="D61" s="19">
        <v>6.3700472476741479E-3</v>
      </c>
      <c r="H61" s="4" t="s">
        <v>130</v>
      </c>
      <c r="I61">
        <v>388</v>
      </c>
      <c r="J61">
        <v>367</v>
      </c>
      <c r="K61">
        <v>452</v>
      </c>
      <c r="L61">
        <v>1207</v>
      </c>
      <c r="P61" s="4" t="s">
        <v>130</v>
      </c>
      <c r="Q61">
        <v>388</v>
      </c>
      <c r="R61">
        <v>22</v>
      </c>
      <c r="S61">
        <v>367</v>
      </c>
      <c r="T61">
        <v>137</v>
      </c>
      <c r="U61">
        <v>452</v>
      </c>
      <c r="V61">
        <v>161</v>
      </c>
      <c r="W61">
        <v>1207</v>
      </c>
      <c r="X61">
        <v>106.66666666666667</v>
      </c>
    </row>
    <row r="62" spans="2:24" x14ac:dyDescent="0.2">
      <c r="B62" s="4" t="s">
        <v>139</v>
      </c>
      <c r="C62">
        <v>1102</v>
      </c>
      <c r="D62" s="19">
        <v>5.964139394168998E-3</v>
      </c>
      <c r="H62" s="4" t="s">
        <v>134</v>
      </c>
      <c r="I62">
        <v>485</v>
      </c>
      <c r="J62">
        <v>246</v>
      </c>
      <c r="K62">
        <v>446</v>
      </c>
      <c r="L62">
        <v>1177</v>
      </c>
      <c r="P62" s="4" t="s">
        <v>134</v>
      </c>
      <c r="Q62">
        <v>485</v>
      </c>
      <c r="R62">
        <v>30</v>
      </c>
      <c r="S62">
        <v>246</v>
      </c>
      <c r="T62">
        <v>133</v>
      </c>
      <c r="U62">
        <v>446</v>
      </c>
      <c r="V62">
        <v>177</v>
      </c>
      <c r="W62">
        <v>1177</v>
      </c>
      <c r="X62">
        <v>113.33333333333333</v>
      </c>
    </row>
    <row r="63" spans="2:24" x14ac:dyDescent="0.2">
      <c r="B63" s="4" t="s">
        <v>124</v>
      </c>
      <c r="C63">
        <v>1082</v>
      </c>
      <c r="D63" s="19">
        <v>5.8558972999009588E-3</v>
      </c>
      <c r="H63" s="4" t="s">
        <v>139</v>
      </c>
      <c r="I63">
        <v>444</v>
      </c>
      <c r="J63">
        <v>208</v>
      </c>
      <c r="K63">
        <v>450</v>
      </c>
      <c r="L63">
        <v>1102</v>
      </c>
      <c r="P63" s="4" t="s">
        <v>139</v>
      </c>
      <c r="Q63">
        <v>444</v>
      </c>
      <c r="R63">
        <v>23</v>
      </c>
      <c r="S63">
        <v>208</v>
      </c>
      <c r="T63">
        <v>110</v>
      </c>
      <c r="U63">
        <v>450</v>
      </c>
      <c r="V63">
        <v>115</v>
      </c>
      <c r="W63">
        <v>1102</v>
      </c>
      <c r="X63">
        <v>82.666666666666671</v>
      </c>
    </row>
    <row r="64" spans="2:24" x14ac:dyDescent="0.2">
      <c r="B64" s="4" t="s">
        <v>182</v>
      </c>
      <c r="C64">
        <v>1077</v>
      </c>
      <c r="D64" s="19">
        <v>5.8288367763339481E-3</v>
      </c>
      <c r="H64" s="4" t="s">
        <v>124</v>
      </c>
      <c r="I64">
        <v>222</v>
      </c>
      <c r="J64">
        <v>269</v>
      </c>
      <c r="K64">
        <v>591</v>
      </c>
      <c r="L64">
        <v>1082</v>
      </c>
      <c r="P64" s="4" t="s">
        <v>124</v>
      </c>
      <c r="Q64">
        <v>222</v>
      </c>
      <c r="R64">
        <v>32</v>
      </c>
      <c r="S64">
        <v>269</v>
      </c>
      <c r="T64">
        <v>111</v>
      </c>
      <c r="U64">
        <v>591</v>
      </c>
      <c r="V64">
        <v>153</v>
      </c>
      <c r="W64">
        <v>1082</v>
      </c>
      <c r="X64">
        <v>98.666666666666671</v>
      </c>
    </row>
    <row r="65" spans="2:24" x14ac:dyDescent="0.2">
      <c r="B65" s="4" t="s">
        <v>175</v>
      </c>
      <c r="C65">
        <v>1048</v>
      </c>
      <c r="D65" s="19">
        <v>5.671885739645291E-3</v>
      </c>
      <c r="H65" s="4" t="s">
        <v>182</v>
      </c>
      <c r="I65">
        <v>631</v>
      </c>
      <c r="J65">
        <v>154</v>
      </c>
      <c r="K65">
        <v>292</v>
      </c>
      <c r="L65">
        <v>1077</v>
      </c>
      <c r="P65" s="4" t="s">
        <v>182</v>
      </c>
      <c r="Q65">
        <v>631</v>
      </c>
      <c r="R65">
        <v>23</v>
      </c>
      <c r="S65">
        <v>154</v>
      </c>
      <c r="T65">
        <v>127</v>
      </c>
      <c r="U65">
        <v>292</v>
      </c>
      <c r="V65">
        <v>54</v>
      </c>
      <c r="W65">
        <v>1077</v>
      </c>
      <c r="X65">
        <v>68</v>
      </c>
    </row>
    <row r="66" spans="2:24" x14ac:dyDescent="0.2">
      <c r="B66" s="4" t="s">
        <v>177</v>
      </c>
      <c r="C66">
        <v>871</v>
      </c>
      <c r="D66" s="19">
        <v>4.7139432053731377E-3</v>
      </c>
      <c r="H66" s="4" t="s">
        <v>175</v>
      </c>
      <c r="I66">
        <v>386</v>
      </c>
      <c r="J66">
        <v>227</v>
      </c>
      <c r="K66">
        <v>435</v>
      </c>
      <c r="L66">
        <v>1048</v>
      </c>
      <c r="P66" s="4" t="s">
        <v>175</v>
      </c>
      <c r="Q66">
        <v>386</v>
      </c>
      <c r="R66">
        <v>27</v>
      </c>
      <c r="S66">
        <v>227</v>
      </c>
      <c r="T66">
        <v>87</v>
      </c>
      <c r="U66">
        <v>435</v>
      </c>
      <c r="V66">
        <v>98</v>
      </c>
      <c r="W66">
        <v>1048</v>
      </c>
      <c r="X66">
        <v>70.666666666666671</v>
      </c>
    </row>
    <row r="67" spans="2:24" x14ac:dyDescent="0.2">
      <c r="B67" s="4" t="s">
        <v>129</v>
      </c>
      <c r="C67">
        <v>833</v>
      </c>
      <c r="D67" s="19">
        <v>4.5082832262638619E-3</v>
      </c>
      <c r="H67" s="4" t="s">
        <v>177</v>
      </c>
      <c r="I67">
        <v>443</v>
      </c>
      <c r="J67">
        <v>148</v>
      </c>
      <c r="K67">
        <v>280</v>
      </c>
      <c r="L67">
        <v>871</v>
      </c>
      <c r="P67" s="4" t="s">
        <v>177</v>
      </c>
      <c r="Q67">
        <v>443</v>
      </c>
      <c r="R67">
        <v>24</v>
      </c>
      <c r="S67">
        <v>148</v>
      </c>
      <c r="T67">
        <v>121</v>
      </c>
      <c r="U67">
        <v>280</v>
      </c>
      <c r="V67">
        <v>81</v>
      </c>
      <c r="W67">
        <v>871</v>
      </c>
      <c r="X67">
        <v>75.333333333333329</v>
      </c>
    </row>
    <row r="68" spans="2:24" x14ac:dyDescent="0.2">
      <c r="B68" s="4" t="s">
        <v>170</v>
      </c>
      <c r="C68">
        <v>747</v>
      </c>
      <c r="D68" s="19">
        <v>4.0428422209112906E-3</v>
      </c>
      <c r="H68" s="4" t="s">
        <v>129</v>
      </c>
      <c r="I68">
        <v>199</v>
      </c>
      <c r="J68">
        <v>176</v>
      </c>
      <c r="K68">
        <v>458</v>
      </c>
      <c r="L68">
        <v>833</v>
      </c>
      <c r="P68" s="4" t="s">
        <v>129</v>
      </c>
      <c r="Q68">
        <v>199</v>
      </c>
      <c r="R68">
        <v>34</v>
      </c>
      <c r="S68">
        <v>176</v>
      </c>
      <c r="T68">
        <v>122</v>
      </c>
      <c r="U68">
        <v>458</v>
      </c>
      <c r="V68">
        <v>192</v>
      </c>
      <c r="W68">
        <v>833</v>
      </c>
      <c r="X68">
        <v>116</v>
      </c>
    </row>
    <row r="69" spans="2:24" x14ac:dyDescent="0.2">
      <c r="B69" s="4" t="s">
        <v>161</v>
      </c>
      <c r="C69">
        <v>612</v>
      </c>
      <c r="D69" s="19">
        <v>3.3122080846020208E-3</v>
      </c>
      <c r="H69" s="4" t="s">
        <v>170</v>
      </c>
      <c r="I69">
        <v>344</v>
      </c>
      <c r="J69">
        <v>146</v>
      </c>
      <c r="K69">
        <v>257</v>
      </c>
      <c r="L69">
        <v>747</v>
      </c>
      <c r="P69" s="4" t="s">
        <v>170</v>
      </c>
      <c r="Q69">
        <v>344</v>
      </c>
      <c r="R69">
        <v>23</v>
      </c>
      <c r="S69">
        <v>146</v>
      </c>
      <c r="T69">
        <v>97</v>
      </c>
      <c r="U69">
        <v>257</v>
      </c>
      <c r="V69">
        <v>101</v>
      </c>
      <c r="W69">
        <v>747</v>
      </c>
      <c r="X69">
        <v>73.666666666666671</v>
      </c>
    </row>
    <row r="70" spans="2:24" x14ac:dyDescent="0.2">
      <c r="B70" s="4" t="s">
        <v>154</v>
      </c>
      <c r="C70">
        <v>576</v>
      </c>
      <c r="D70" s="19">
        <v>3.117372314919549E-3</v>
      </c>
      <c r="H70" s="4" t="s">
        <v>161</v>
      </c>
      <c r="I70">
        <v>216</v>
      </c>
      <c r="J70">
        <v>168</v>
      </c>
      <c r="K70">
        <v>228</v>
      </c>
      <c r="L70">
        <v>612</v>
      </c>
      <c r="P70" s="4" t="s">
        <v>161</v>
      </c>
      <c r="Q70">
        <v>216</v>
      </c>
      <c r="R70">
        <v>29</v>
      </c>
      <c r="S70">
        <v>168</v>
      </c>
      <c r="T70">
        <v>80</v>
      </c>
      <c r="U70">
        <v>228</v>
      </c>
      <c r="V70">
        <v>149</v>
      </c>
      <c r="W70">
        <v>612</v>
      </c>
      <c r="X70">
        <v>86</v>
      </c>
    </row>
    <row r="71" spans="2:24" x14ac:dyDescent="0.2">
      <c r="B71" s="4" t="s">
        <v>160</v>
      </c>
      <c r="C71">
        <v>561</v>
      </c>
      <c r="D71" s="19">
        <v>3.0361907442185191E-3</v>
      </c>
      <c r="H71" s="4" t="s">
        <v>154</v>
      </c>
      <c r="I71">
        <v>245</v>
      </c>
      <c r="J71">
        <v>62</v>
      </c>
      <c r="K71">
        <v>269</v>
      </c>
      <c r="L71">
        <v>576</v>
      </c>
      <c r="P71" s="4" t="s">
        <v>154</v>
      </c>
      <c r="Q71">
        <v>245</v>
      </c>
      <c r="R71">
        <v>25</v>
      </c>
      <c r="S71">
        <v>62</v>
      </c>
      <c r="T71">
        <v>92</v>
      </c>
      <c r="U71">
        <v>269</v>
      </c>
      <c r="V71">
        <v>93</v>
      </c>
      <c r="W71">
        <v>576</v>
      </c>
      <c r="X71">
        <v>70</v>
      </c>
    </row>
    <row r="72" spans="2:24" x14ac:dyDescent="0.2">
      <c r="B72" s="4" t="s">
        <v>155</v>
      </c>
      <c r="C72">
        <v>545</v>
      </c>
      <c r="D72" s="19">
        <v>2.9495970688040874E-3</v>
      </c>
      <c r="H72" s="4" t="s">
        <v>160</v>
      </c>
      <c r="I72">
        <v>233</v>
      </c>
      <c r="J72">
        <v>97</v>
      </c>
      <c r="K72">
        <v>231</v>
      </c>
      <c r="L72">
        <v>561</v>
      </c>
      <c r="P72" s="4" t="s">
        <v>160</v>
      </c>
      <c r="Q72">
        <v>233</v>
      </c>
      <c r="R72">
        <v>29</v>
      </c>
      <c r="S72">
        <v>97</v>
      </c>
      <c r="T72">
        <v>119</v>
      </c>
      <c r="U72">
        <v>231</v>
      </c>
      <c r="V72">
        <v>102</v>
      </c>
      <c r="W72">
        <v>561</v>
      </c>
      <c r="X72">
        <v>83.333333333333329</v>
      </c>
    </row>
    <row r="73" spans="2:24" x14ac:dyDescent="0.2">
      <c r="B73" s="4" t="s">
        <v>159</v>
      </c>
      <c r="C73">
        <v>524</v>
      </c>
      <c r="D73" s="19">
        <v>2.8359428698226455E-3</v>
      </c>
      <c r="H73" s="4" t="s">
        <v>155</v>
      </c>
      <c r="I73">
        <v>154</v>
      </c>
      <c r="J73">
        <v>109</v>
      </c>
      <c r="K73">
        <v>282</v>
      </c>
      <c r="L73">
        <v>545</v>
      </c>
      <c r="P73" s="4" t="s">
        <v>155</v>
      </c>
      <c r="Q73">
        <v>154</v>
      </c>
      <c r="R73">
        <v>32</v>
      </c>
      <c r="S73">
        <v>109</v>
      </c>
      <c r="T73">
        <v>85</v>
      </c>
      <c r="U73">
        <v>282</v>
      </c>
      <c r="V73">
        <v>70</v>
      </c>
      <c r="W73">
        <v>545</v>
      </c>
      <c r="X73">
        <v>62.333333333333336</v>
      </c>
    </row>
    <row r="74" spans="2:24" x14ac:dyDescent="0.2">
      <c r="B74" s="4" t="s">
        <v>157</v>
      </c>
      <c r="C74">
        <v>361</v>
      </c>
      <c r="D74" s="19">
        <v>1.9537698015381203E-3</v>
      </c>
      <c r="H74" s="4" t="s">
        <v>159</v>
      </c>
      <c r="I74">
        <v>224</v>
      </c>
      <c r="J74">
        <v>87</v>
      </c>
      <c r="K74">
        <v>213</v>
      </c>
      <c r="L74">
        <v>524</v>
      </c>
      <c r="P74" s="4" t="s">
        <v>159</v>
      </c>
      <c r="Q74">
        <v>224</v>
      </c>
      <c r="R74">
        <v>28</v>
      </c>
      <c r="S74">
        <v>87</v>
      </c>
      <c r="T74">
        <v>58</v>
      </c>
      <c r="U74">
        <v>213</v>
      </c>
      <c r="V74">
        <v>123</v>
      </c>
      <c r="W74">
        <v>524</v>
      </c>
      <c r="X74">
        <v>69.666666666666671</v>
      </c>
    </row>
    <row r="75" spans="2:24" x14ac:dyDescent="0.2">
      <c r="B75" s="4" t="s">
        <v>153</v>
      </c>
      <c r="C75">
        <v>349</v>
      </c>
      <c r="D75" s="19">
        <v>1.8888245449772962E-3</v>
      </c>
      <c r="H75" s="4" t="s">
        <v>157</v>
      </c>
      <c r="I75">
        <v>190</v>
      </c>
      <c r="J75">
        <v>47</v>
      </c>
      <c r="K75">
        <v>124</v>
      </c>
      <c r="L75">
        <v>361</v>
      </c>
      <c r="P75" s="4" t="s">
        <v>157</v>
      </c>
      <c r="Q75">
        <v>190</v>
      </c>
      <c r="R75">
        <v>30</v>
      </c>
      <c r="S75">
        <v>47</v>
      </c>
      <c r="T75">
        <v>60</v>
      </c>
      <c r="U75">
        <v>124</v>
      </c>
      <c r="V75">
        <v>82</v>
      </c>
      <c r="W75">
        <v>361</v>
      </c>
      <c r="X75">
        <v>57.333333333333336</v>
      </c>
    </row>
    <row r="76" spans="2:24" x14ac:dyDescent="0.2">
      <c r="B76" s="4" t="s">
        <v>167</v>
      </c>
      <c r="C76">
        <v>334</v>
      </c>
      <c r="D76" s="19">
        <v>1.8076429742762664E-3</v>
      </c>
      <c r="H76" s="4" t="s">
        <v>153</v>
      </c>
      <c r="I76">
        <v>132</v>
      </c>
      <c r="J76">
        <v>68</v>
      </c>
      <c r="K76">
        <v>149</v>
      </c>
      <c r="L76">
        <v>349</v>
      </c>
      <c r="P76" s="4" t="s">
        <v>153</v>
      </c>
      <c r="Q76">
        <v>132</v>
      </c>
      <c r="R76">
        <v>21</v>
      </c>
      <c r="S76">
        <v>68</v>
      </c>
      <c r="T76">
        <v>161</v>
      </c>
      <c r="U76">
        <v>149</v>
      </c>
      <c r="V76">
        <v>59</v>
      </c>
      <c r="W76">
        <v>349</v>
      </c>
      <c r="X76">
        <v>80.333333333333329</v>
      </c>
    </row>
    <row r="77" spans="2:24" x14ac:dyDescent="0.2">
      <c r="B77" s="4" t="s">
        <v>196</v>
      </c>
      <c r="C77">
        <v>275</v>
      </c>
      <c r="D77" s="19">
        <v>1.4883287961855486E-3</v>
      </c>
      <c r="H77" s="4" t="s">
        <v>167</v>
      </c>
      <c r="I77">
        <v>187</v>
      </c>
      <c r="J77">
        <v>66</v>
      </c>
      <c r="K77">
        <v>81</v>
      </c>
      <c r="L77">
        <v>334</v>
      </c>
      <c r="P77" s="4" t="s">
        <v>167</v>
      </c>
      <c r="Q77">
        <v>187</v>
      </c>
      <c r="R77">
        <v>25</v>
      </c>
      <c r="S77">
        <v>66</v>
      </c>
      <c r="T77">
        <v>149</v>
      </c>
      <c r="U77">
        <v>81</v>
      </c>
      <c r="V77">
        <v>92</v>
      </c>
      <c r="W77">
        <v>334</v>
      </c>
      <c r="X77">
        <v>88.666666666666671</v>
      </c>
    </row>
    <row r="78" spans="2:24" x14ac:dyDescent="0.2">
      <c r="B78" s="4" t="s">
        <v>156</v>
      </c>
      <c r="C78">
        <v>204</v>
      </c>
      <c r="D78" s="19">
        <v>1.104069361534007E-3</v>
      </c>
      <c r="H78" s="4" t="s">
        <v>196</v>
      </c>
      <c r="I78">
        <v>129</v>
      </c>
      <c r="J78">
        <v>57</v>
      </c>
      <c r="K78">
        <v>89</v>
      </c>
      <c r="L78">
        <v>275</v>
      </c>
      <c r="P78" s="4" t="s">
        <v>196</v>
      </c>
      <c r="Q78">
        <v>129</v>
      </c>
      <c r="R78">
        <v>18</v>
      </c>
      <c r="S78">
        <v>57</v>
      </c>
      <c r="T78">
        <v>99</v>
      </c>
      <c r="U78">
        <v>89</v>
      </c>
      <c r="V78">
        <v>128</v>
      </c>
      <c r="W78">
        <v>275</v>
      </c>
      <c r="X78">
        <v>81.666666666666671</v>
      </c>
    </row>
    <row r="79" spans="2:24" x14ac:dyDescent="0.2">
      <c r="B79" s="4" t="s">
        <v>208</v>
      </c>
      <c r="C79">
        <v>189</v>
      </c>
      <c r="D79" s="19">
        <v>1.0228877908329771E-3</v>
      </c>
      <c r="H79" s="4" t="s">
        <v>156</v>
      </c>
      <c r="I79">
        <v>46</v>
      </c>
      <c r="J79">
        <v>48</v>
      </c>
      <c r="K79">
        <v>110</v>
      </c>
      <c r="L79">
        <v>204</v>
      </c>
      <c r="P79" s="4" t="s">
        <v>156</v>
      </c>
      <c r="Q79">
        <v>46</v>
      </c>
      <c r="R79">
        <v>28</v>
      </c>
      <c r="S79">
        <v>48</v>
      </c>
      <c r="T79">
        <v>45</v>
      </c>
      <c r="U79">
        <v>110</v>
      </c>
      <c r="V79">
        <v>96</v>
      </c>
      <c r="W79">
        <v>204</v>
      </c>
      <c r="X79">
        <v>56.333333333333336</v>
      </c>
    </row>
    <row r="80" spans="2:24" x14ac:dyDescent="0.2">
      <c r="B80" s="4" t="s">
        <v>174</v>
      </c>
      <c r="C80">
        <v>142</v>
      </c>
      <c r="D80" s="19">
        <v>7.6851886930308323E-4</v>
      </c>
      <c r="H80" s="4" t="s">
        <v>208</v>
      </c>
      <c r="I80">
        <v>52</v>
      </c>
      <c r="J80">
        <v>63</v>
      </c>
      <c r="K80">
        <v>74</v>
      </c>
      <c r="L80">
        <v>189</v>
      </c>
      <c r="P80" s="4" t="s">
        <v>208</v>
      </c>
      <c r="Q80">
        <v>52</v>
      </c>
      <c r="R80">
        <v>25</v>
      </c>
      <c r="S80">
        <v>63</v>
      </c>
      <c r="T80">
        <v>77</v>
      </c>
      <c r="U80">
        <v>74</v>
      </c>
      <c r="V80">
        <v>95</v>
      </c>
      <c r="W80">
        <v>189</v>
      </c>
      <c r="X80">
        <v>65.666666666666671</v>
      </c>
    </row>
    <row r="81" spans="2:24" x14ac:dyDescent="0.2">
      <c r="B81" s="4" t="s">
        <v>205</v>
      </c>
      <c r="C81">
        <v>184771</v>
      </c>
      <c r="D81" s="19">
        <v>1</v>
      </c>
      <c r="H81" s="4" t="s">
        <v>174</v>
      </c>
      <c r="I81">
        <v>80</v>
      </c>
      <c r="J81">
        <v>13</v>
      </c>
      <c r="K81">
        <v>49</v>
      </c>
      <c r="L81">
        <v>142</v>
      </c>
      <c r="P81" s="4" t="s">
        <v>174</v>
      </c>
      <c r="Q81">
        <v>80</v>
      </c>
      <c r="R81">
        <v>23</v>
      </c>
      <c r="S81">
        <v>13</v>
      </c>
      <c r="T81">
        <v>102</v>
      </c>
      <c r="U81">
        <v>49</v>
      </c>
      <c r="V81">
        <v>112</v>
      </c>
      <c r="W81">
        <v>142</v>
      </c>
      <c r="X81">
        <v>79</v>
      </c>
    </row>
    <row r="82" spans="2:24" x14ac:dyDescent="0.2">
      <c r="H82" s="4" t="s">
        <v>205</v>
      </c>
      <c r="I82">
        <v>86208</v>
      </c>
      <c r="J82">
        <v>32212</v>
      </c>
      <c r="K82">
        <v>66351</v>
      </c>
      <c r="L82">
        <v>184771</v>
      </c>
      <c r="P82" s="4" t="s">
        <v>205</v>
      </c>
      <c r="Q82">
        <v>86208</v>
      </c>
      <c r="R82">
        <v>26.272727272727273</v>
      </c>
      <c r="S82">
        <v>32212</v>
      </c>
      <c r="T82">
        <v>115.02597402597402</v>
      </c>
      <c r="U82">
        <v>66351</v>
      </c>
      <c r="V82">
        <v>114.22077922077922</v>
      </c>
      <c r="W82">
        <v>184771</v>
      </c>
      <c r="X82">
        <v>85.17316017316017</v>
      </c>
    </row>
  </sheetData>
  <conditionalFormatting pivot="1" sqref="I5:I8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5:J8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5:K8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L5:L8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Q5:Q8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S5:S8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U5:U8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W5:W8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R5:R8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T5:T8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V5:V8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AD9DD-626B-6548-82FA-365A859FB9AF}">
  <dimension ref="B1:K81"/>
  <sheetViews>
    <sheetView zoomScale="90" workbookViewId="0">
      <selection activeCell="N24" sqref="N24"/>
    </sheetView>
  </sheetViews>
  <sheetFormatPr baseColWidth="10" defaultRowHeight="16" x14ac:dyDescent="0.2"/>
  <cols>
    <col min="1" max="1" width="4.6640625" customWidth="1"/>
    <col min="2" max="2" width="21" bestFit="1" customWidth="1"/>
    <col min="3" max="3" width="27" bestFit="1" customWidth="1"/>
    <col min="4" max="4" width="4.5" customWidth="1"/>
    <col min="5" max="5" width="21" bestFit="1" customWidth="1"/>
    <col min="6" max="6" width="27" bestFit="1" customWidth="1"/>
    <col min="7" max="7" width="5.5" customWidth="1"/>
    <col min="8" max="8" width="21" bestFit="1" customWidth="1"/>
    <col min="9" max="9" width="27" bestFit="1" customWidth="1"/>
  </cols>
  <sheetData>
    <row r="1" spans="2:11" x14ac:dyDescent="0.2">
      <c r="B1" s="18" t="s">
        <v>14</v>
      </c>
      <c r="C1" t="s">
        <v>16</v>
      </c>
      <c r="E1" s="18" t="s">
        <v>14</v>
      </c>
      <c r="F1" t="s">
        <v>22</v>
      </c>
      <c r="H1" s="18" t="s">
        <v>14</v>
      </c>
      <c r="I1" t="s">
        <v>19</v>
      </c>
    </row>
    <row r="3" spans="2:11" x14ac:dyDescent="0.2">
      <c r="B3" s="18" t="s">
        <v>204</v>
      </c>
      <c r="C3" t="s">
        <v>214</v>
      </c>
      <c r="E3" s="18" t="s">
        <v>204</v>
      </c>
      <c r="F3" t="s">
        <v>214</v>
      </c>
      <c r="H3" s="18" t="s">
        <v>204</v>
      </c>
      <c r="I3" t="s">
        <v>214</v>
      </c>
    </row>
    <row r="4" spans="2:11" x14ac:dyDescent="0.2">
      <c r="B4" s="4" t="s">
        <v>197</v>
      </c>
      <c r="C4">
        <v>35</v>
      </c>
      <c r="E4" s="4" t="s">
        <v>147</v>
      </c>
      <c r="F4">
        <v>182</v>
      </c>
      <c r="H4" s="4" t="s">
        <v>129</v>
      </c>
      <c r="I4">
        <v>192</v>
      </c>
      <c r="K4">
        <f>_xlfn.SKEW.P(C4:C80)</f>
        <v>6.9604709045226948E-2</v>
      </c>
    </row>
    <row r="5" spans="2:11" x14ac:dyDescent="0.2">
      <c r="B5" s="4" t="s">
        <v>129</v>
      </c>
      <c r="C5">
        <v>34</v>
      </c>
      <c r="E5" s="4" t="s">
        <v>153</v>
      </c>
      <c r="F5">
        <v>161</v>
      </c>
      <c r="H5" s="4" t="s">
        <v>134</v>
      </c>
      <c r="I5">
        <v>177</v>
      </c>
      <c r="K5">
        <f>_xlfn.SKEW.P(F4:F80)</f>
        <v>-0.26741049873984302</v>
      </c>
    </row>
    <row r="6" spans="2:11" x14ac:dyDescent="0.2">
      <c r="B6" s="4" t="s">
        <v>128</v>
      </c>
      <c r="C6">
        <v>33</v>
      </c>
      <c r="E6" s="4" t="s">
        <v>144</v>
      </c>
      <c r="F6">
        <v>159</v>
      </c>
      <c r="H6" s="4" t="s">
        <v>143</v>
      </c>
      <c r="I6">
        <v>165</v>
      </c>
      <c r="K6">
        <f>_xlfn.SKEW.P(I4:I80)</f>
        <v>0.29565221353402787</v>
      </c>
    </row>
    <row r="7" spans="2:11" x14ac:dyDescent="0.2">
      <c r="B7" s="4" t="s">
        <v>155</v>
      </c>
      <c r="C7">
        <v>32</v>
      </c>
      <c r="E7" s="4" t="s">
        <v>149</v>
      </c>
      <c r="F7">
        <v>157</v>
      </c>
      <c r="H7" s="4" t="s">
        <v>130</v>
      </c>
      <c r="I7">
        <v>161</v>
      </c>
    </row>
    <row r="8" spans="2:11" x14ac:dyDescent="0.2">
      <c r="B8" s="4" t="s">
        <v>145</v>
      </c>
      <c r="C8">
        <v>32</v>
      </c>
      <c r="E8" s="4" t="s">
        <v>133</v>
      </c>
      <c r="F8">
        <v>152</v>
      </c>
      <c r="H8" s="4" t="s">
        <v>162</v>
      </c>
      <c r="I8">
        <v>161</v>
      </c>
    </row>
    <row r="9" spans="2:11" x14ac:dyDescent="0.2">
      <c r="B9" s="4" t="s">
        <v>124</v>
      </c>
      <c r="C9">
        <v>32</v>
      </c>
      <c r="E9" s="4" t="s">
        <v>146</v>
      </c>
      <c r="F9">
        <v>151</v>
      </c>
      <c r="H9" s="4" t="s">
        <v>133</v>
      </c>
      <c r="I9">
        <v>161</v>
      </c>
    </row>
    <row r="10" spans="2:11" x14ac:dyDescent="0.2">
      <c r="B10" s="4" t="s">
        <v>149</v>
      </c>
      <c r="C10">
        <v>31</v>
      </c>
      <c r="E10" s="4" t="s">
        <v>123</v>
      </c>
      <c r="F10">
        <v>150</v>
      </c>
      <c r="H10" s="4" t="s">
        <v>128</v>
      </c>
      <c r="I10">
        <v>155</v>
      </c>
    </row>
    <row r="11" spans="2:11" x14ac:dyDescent="0.2">
      <c r="B11" s="4" t="s">
        <v>142</v>
      </c>
      <c r="C11">
        <v>31</v>
      </c>
      <c r="E11" s="4" t="s">
        <v>167</v>
      </c>
      <c r="F11">
        <v>149</v>
      </c>
      <c r="H11" s="4" t="s">
        <v>124</v>
      </c>
      <c r="I11">
        <v>153</v>
      </c>
    </row>
    <row r="12" spans="2:11" x14ac:dyDescent="0.2">
      <c r="B12" s="4" t="s">
        <v>134</v>
      </c>
      <c r="C12">
        <v>30</v>
      </c>
      <c r="E12" s="4" t="s">
        <v>197</v>
      </c>
      <c r="F12">
        <v>144</v>
      </c>
      <c r="H12" s="4" t="s">
        <v>145</v>
      </c>
      <c r="I12">
        <v>149</v>
      </c>
    </row>
    <row r="13" spans="2:11" x14ac:dyDescent="0.2">
      <c r="B13" s="4" t="s">
        <v>122</v>
      </c>
      <c r="C13">
        <v>30</v>
      </c>
      <c r="E13" s="4" t="s">
        <v>186</v>
      </c>
      <c r="F13">
        <v>140</v>
      </c>
      <c r="H13" s="4" t="s">
        <v>161</v>
      </c>
      <c r="I13">
        <v>149</v>
      </c>
    </row>
    <row r="14" spans="2:11" x14ac:dyDescent="0.2">
      <c r="B14" s="4" t="s">
        <v>157</v>
      </c>
      <c r="C14">
        <v>30</v>
      </c>
      <c r="E14" s="4" t="s">
        <v>148</v>
      </c>
      <c r="F14">
        <v>139</v>
      </c>
      <c r="H14" s="4" t="s">
        <v>126</v>
      </c>
      <c r="I14">
        <v>146</v>
      </c>
    </row>
    <row r="15" spans="2:11" x14ac:dyDescent="0.2">
      <c r="B15" s="4" t="s">
        <v>127</v>
      </c>
      <c r="C15">
        <v>30</v>
      </c>
      <c r="E15" s="4" t="s">
        <v>130</v>
      </c>
      <c r="F15">
        <v>137</v>
      </c>
      <c r="H15" s="4" t="s">
        <v>144</v>
      </c>
      <c r="I15">
        <v>145</v>
      </c>
    </row>
    <row r="16" spans="2:11" x14ac:dyDescent="0.2">
      <c r="B16" s="4" t="s">
        <v>125</v>
      </c>
      <c r="C16">
        <v>30</v>
      </c>
      <c r="E16" s="4" t="s">
        <v>132</v>
      </c>
      <c r="F16">
        <v>137</v>
      </c>
      <c r="H16" s="4" t="s">
        <v>146</v>
      </c>
      <c r="I16">
        <v>143</v>
      </c>
    </row>
    <row r="17" spans="2:9" x14ac:dyDescent="0.2">
      <c r="B17" s="4" t="s">
        <v>161</v>
      </c>
      <c r="C17">
        <v>29</v>
      </c>
      <c r="E17" s="4" t="s">
        <v>183</v>
      </c>
      <c r="F17">
        <v>136</v>
      </c>
      <c r="H17" s="4" t="s">
        <v>189</v>
      </c>
      <c r="I17">
        <v>143</v>
      </c>
    </row>
    <row r="18" spans="2:9" x14ac:dyDescent="0.2">
      <c r="B18" s="4" t="s">
        <v>162</v>
      </c>
      <c r="C18">
        <v>29</v>
      </c>
      <c r="E18" s="4" t="s">
        <v>134</v>
      </c>
      <c r="F18">
        <v>133</v>
      </c>
      <c r="H18" s="4" t="s">
        <v>135</v>
      </c>
      <c r="I18">
        <v>133</v>
      </c>
    </row>
    <row r="19" spans="2:9" x14ac:dyDescent="0.2">
      <c r="B19" s="4" t="s">
        <v>160</v>
      </c>
      <c r="C19">
        <v>29</v>
      </c>
      <c r="E19" s="4" t="s">
        <v>141</v>
      </c>
      <c r="F19">
        <v>133</v>
      </c>
      <c r="H19" s="4" t="s">
        <v>136</v>
      </c>
      <c r="I19">
        <v>132</v>
      </c>
    </row>
    <row r="20" spans="2:9" x14ac:dyDescent="0.2">
      <c r="B20" s="4" t="s">
        <v>158</v>
      </c>
      <c r="C20">
        <v>29</v>
      </c>
      <c r="E20" s="4" t="s">
        <v>125</v>
      </c>
      <c r="F20">
        <v>133</v>
      </c>
      <c r="H20" s="4" t="s">
        <v>179</v>
      </c>
      <c r="I20">
        <v>131</v>
      </c>
    </row>
    <row r="21" spans="2:9" x14ac:dyDescent="0.2">
      <c r="B21" s="4" t="s">
        <v>126</v>
      </c>
      <c r="C21">
        <v>29</v>
      </c>
      <c r="E21" s="4" t="s">
        <v>192</v>
      </c>
      <c r="F21">
        <v>133</v>
      </c>
      <c r="H21" s="4" t="s">
        <v>152</v>
      </c>
      <c r="I21">
        <v>131</v>
      </c>
    </row>
    <row r="22" spans="2:9" x14ac:dyDescent="0.2">
      <c r="B22" s="4" t="s">
        <v>141</v>
      </c>
      <c r="C22">
        <v>29</v>
      </c>
      <c r="E22" s="4" t="s">
        <v>151</v>
      </c>
      <c r="F22">
        <v>131</v>
      </c>
      <c r="H22" s="4" t="s">
        <v>138</v>
      </c>
      <c r="I22">
        <v>130</v>
      </c>
    </row>
    <row r="23" spans="2:9" x14ac:dyDescent="0.2">
      <c r="B23" s="4" t="s">
        <v>143</v>
      </c>
      <c r="C23">
        <v>29</v>
      </c>
      <c r="E23" s="4" t="s">
        <v>190</v>
      </c>
      <c r="F23">
        <v>131</v>
      </c>
      <c r="H23" s="4" t="s">
        <v>132</v>
      </c>
      <c r="I23">
        <v>128</v>
      </c>
    </row>
    <row r="24" spans="2:9" x14ac:dyDescent="0.2">
      <c r="B24" s="4" t="s">
        <v>159</v>
      </c>
      <c r="C24">
        <v>28</v>
      </c>
      <c r="E24" s="4" t="s">
        <v>126</v>
      </c>
      <c r="F24">
        <v>129</v>
      </c>
      <c r="H24" s="4" t="s">
        <v>196</v>
      </c>
      <c r="I24">
        <v>128</v>
      </c>
    </row>
    <row r="25" spans="2:9" x14ac:dyDescent="0.2">
      <c r="B25" s="4" t="s">
        <v>179</v>
      </c>
      <c r="C25">
        <v>28</v>
      </c>
      <c r="E25" s="4" t="s">
        <v>187</v>
      </c>
      <c r="F25">
        <v>127</v>
      </c>
      <c r="H25" s="4" t="s">
        <v>141</v>
      </c>
      <c r="I25">
        <v>127</v>
      </c>
    </row>
    <row r="26" spans="2:9" x14ac:dyDescent="0.2">
      <c r="B26" s="4" t="s">
        <v>156</v>
      </c>
      <c r="C26">
        <v>28</v>
      </c>
      <c r="E26" s="4" t="s">
        <v>182</v>
      </c>
      <c r="F26">
        <v>127</v>
      </c>
      <c r="H26" s="4" t="s">
        <v>183</v>
      </c>
      <c r="I26">
        <v>125</v>
      </c>
    </row>
    <row r="27" spans="2:9" x14ac:dyDescent="0.2">
      <c r="B27" s="4" t="s">
        <v>166</v>
      </c>
      <c r="C27">
        <v>28</v>
      </c>
      <c r="E27" s="4" t="s">
        <v>150</v>
      </c>
      <c r="F27">
        <v>127</v>
      </c>
      <c r="H27" s="4" t="s">
        <v>181</v>
      </c>
      <c r="I27">
        <v>125</v>
      </c>
    </row>
    <row r="28" spans="2:9" x14ac:dyDescent="0.2">
      <c r="B28" s="4" t="s">
        <v>181</v>
      </c>
      <c r="C28">
        <v>28</v>
      </c>
      <c r="E28" s="4" t="s">
        <v>178</v>
      </c>
      <c r="F28">
        <v>126</v>
      </c>
      <c r="H28" s="4" t="s">
        <v>140</v>
      </c>
      <c r="I28">
        <v>125</v>
      </c>
    </row>
    <row r="29" spans="2:9" x14ac:dyDescent="0.2">
      <c r="B29" s="4" t="s">
        <v>152</v>
      </c>
      <c r="C29">
        <v>28</v>
      </c>
      <c r="E29" s="4" t="s">
        <v>136</v>
      </c>
      <c r="F29">
        <v>126</v>
      </c>
      <c r="H29" s="4" t="s">
        <v>197</v>
      </c>
      <c r="I29">
        <v>123</v>
      </c>
    </row>
    <row r="30" spans="2:9" x14ac:dyDescent="0.2">
      <c r="B30" s="4" t="s">
        <v>135</v>
      </c>
      <c r="C30">
        <v>28</v>
      </c>
      <c r="E30" s="4" t="s">
        <v>162</v>
      </c>
      <c r="F30">
        <v>125</v>
      </c>
      <c r="H30" s="4" t="s">
        <v>159</v>
      </c>
      <c r="I30">
        <v>123</v>
      </c>
    </row>
    <row r="31" spans="2:9" x14ac:dyDescent="0.2">
      <c r="B31" s="4" t="s">
        <v>150</v>
      </c>
      <c r="C31">
        <v>27</v>
      </c>
      <c r="E31" s="4" t="s">
        <v>143</v>
      </c>
      <c r="F31">
        <v>125</v>
      </c>
      <c r="H31" s="4" t="s">
        <v>171</v>
      </c>
      <c r="I31">
        <v>121</v>
      </c>
    </row>
    <row r="32" spans="2:9" x14ac:dyDescent="0.2">
      <c r="B32" s="4" t="s">
        <v>175</v>
      </c>
      <c r="C32">
        <v>27</v>
      </c>
      <c r="E32" s="4" t="s">
        <v>129</v>
      </c>
      <c r="F32">
        <v>122</v>
      </c>
      <c r="H32" s="4" t="s">
        <v>166</v>
      </c>
      <c r="I32">
        <v>120</v>
      </c>
    </row>
    <row r="33" spans="2:9" x14ac:dyDescent="0.2">
      <c r="B33" s="4" t="s">
        <v>192</v>
      </c>
      <c r="C33">
        <v>27</v>
      </c>
      <c r="E33" s="4" t="s">
        <v>194</v>
      </c>
      <c r="F33">
        <v>122</v>
      </c>
      <c r="H33" s="4" t="s">
        <v>191</v>
      </c>
      <c r="I33">
        <v>120</v>
      </c>
    </row>
    <row r="34" spans="2:9" x14ac:dyDescent="0.2">
      <c r="B34" s="4" t="s">
        <v>137</v>
      </c>
      <c r="C34">
        <v>27</v>
      </c>
      <c r="E34" s="4" t="s">
        <v>127</v>
      </c>
      <c r="F34">
        <v>122</v>
      </c>
      <c r="H34" s="4" t="s">
        <v>137</v>
      </c>
      <c r="I34">
        <v>119</v>
      </c>
    </row>
    <row r="35" spans="2:9" x14ac:dyDescent="0.2">
      <c r="B35" s="4" t="s">
        <v>144</v>
      </c>
      <c r="C35">
        <v>27</v>
      </c>
      <c r="E35" s="4" t="s">
        <v>128</v>
      </c>
      <c r="F35">
        <v>122</v>
      </c>
      <c r="H35" s="4" t="s">
        <v>193</v>
      </c>
      <c r="I35">
        <v>118</v>
      </c>
    </row>
    <row r="36" spans="2:9" x14ac:dyDescent="0.2">
      <c r="B36" s="4" t="s">
        <v>183</v>
      </c>
      <c r="C36">
        <v>27</v>
      </c>
      <c r="E36" s="4" t="s">
        <v>177</v>
      </c>
      <c r="F36">
        <v>121</v>
      </c>
      <c r="H36" s="4" t="s">
        <v>188</v>
      </c>
      <c r="I36">
        <v>118</v>
      </c>
    </row>
    <row r="37" spans="2:9" x14ac:dyDescent="0.2">
      <c r="B37" s="4" t="s">
        <v>148</v>
      </c>
      <c r="C37">
        <v>27</v>
      </c>
      <c r="E37" s="4" t="s">
        <v>135</v>
      </c>
      <c r="F37">
        <v>121</v>
      </c>
      <c r="H37" s="4" t="s">
        <v>131</v>
      </c>
      <c r="I37">
        <v>118</v>
      </c>
    </row>
    <row r="38" spans="2:9" x14ac:dyDescent="0.2">
      <c r="B38" s="4" t="s">
        <v>151</v>
      </c>
      <c r="C38">
        <v>26</v>
      </c>
      <c r="E38" s="4" t="s">
        <v>176</v>
      </c>
      <c r="F38">
        <v>121</v>
      </c>
      <c r="H38" s="4" t="s">
        <v>123</v>
      </c>
      <c r="I38">
        <v>117</v>
      </c>
    </row>
    <row r="39" spans="2:9" x14ac:dyDescent="0.2">
      <c r="B39" s="4" t="s">
        <v>136</v>
      </c>
      <c r="C39">
        <v>26</v>
      </c>
      <c r="E39" s="4" t="s">
        <v>137</v>
      </c>
      <c r="F39">
        <v>121</v>
      </c>
      <c r="H39" s="4" t="s">
        <v>194</v>
      </c>
      <c r="I39">
        <v>116</v>
      </c>
    </row>
    <row r="40" spans="2:9" x14ac:dyDescent="0.2">
      <c r="B40" s="4" t="s">
        <v>188</v>
      </c>
      <c r="C40">
        <v>26</v>
      </c>
      <c r="E40" s="4" t="s">
        <v>131</v>
      </c>
      <c r="F40">
        <v>121</v>
      </c>
      <c r="H40" s="4" t="s">
        <v>139</v>
      </c>
      <c r="I40">
        <v>115</v>
      </c>
    </row>
    <row r="41" spans="2:9" x14ac:dyDescent="0.2">
      <c r="B41" s="4" t="s">
        <v>133</v>
      </c>
      <c r="C41">
        <v>26</v>
      </c>
      <c r="E41" s="4" t="s">
        <v>142</v>
      </c>
      <c r="F41">
        <v>120</v>
      </c>
      <c r="H41" s="4" t="s">
        <v>164</v>
      </c>
      <c r="I41">
        <v>114</v>
      </c>
    </row>
    <row r="42" spans="2:9" x14ac:dyDescent="0.2">
      <c r="B42" s="4" t="s">
        <v>146</v>
      </c>
      <c r="C42">
        <v>26</v>
      </c>
      <c r="E42" s="4" t="s">
        <v>181</v>
      </c>
      <c r="F42">
        <v>120</v>
      </c>
      <c r="H42" s="4" t="s">
        <v>150</v>
      </c>
      <c r="I42">
        <v>114</v>
      </c>
    </row>
    <row r="43" spans="2:9" x14ac:dyDescent="0.2">
      <c r="B43" s="4" t="s">
        <v>123</v>
      </c>
      <c r="C43">
        <v>26</v>
      </c>
      <c r="E43" s="4" t="s">
        <v>185</v>
      </c>
      <c r="F43">
        <v>119</v>
      </c>
      <c r="H43" s="4" t="s">
        <v>163</v>
      </c>
      <c r="I43">
        <v>113</v>
      </c>
    </row>
    <row r="44" spans="2:9" x14ac:dyDescent="0.2">
      <c r="B44" s="4" t="s">
        <v>163</v>
      </c>
      <c r="C44">
        <v>26</v>
      </c>
      <c r="E44" s="4" t="s">
        <v>160</v>
      </c>
      <c r="F44">
        <v>119</v>
      </c>
      <c r="H44" s="4" t="s">
        <v>187</v>
      </c>
      <c r="I44">
        <v>112</v>
      </c>
    </row>
    <row r="45" spans="2:9" x14ac:dyDescent="0.2">
      <c r="B45" s="4" t="s">
        <v>186</v>
      </c>
      <c r="C45">
        <v>26</v>
      </c>
      <c r="E45" s="4" t="s">
        <v>145</v>
      </c>
      <c r="F45">
        <v>117</v>
      </c>
      <c r="H45" s="4" t="s">
        <v>174</v>
      </c>
      <c r="I45">
        <v>112</v>
      </c>
    </row>
    <row r="46" spans="2:9" x14ac:dyDescent="0.2">
      <c r="B46" s="4" t="s">
        <v>172</v>
      </c>
      <c r="C46">
        <v>26</v>
      </c>
      <c r="E46" s="4" t="s">
        <v>122</v>
      </c>
      <c r="F46">
        <v>117</v>
      </c>
      <c r="H46" s="4" t="s">
        <v>195</v>
      </c>
      <c r="I46">
        <v>111</v>
      </c>
    </row>
    <row r="47" spans="2:9" x14ac:dyDescent="0.2">
      <c r="B47" s="4" t="s">
        <v>189</v>
      </c>
      <c r="C47">
        <v>26</v>
      </c>
      <c r="E47" s="4" t="s">
        <v>164</v>
      </c>
      <c r="F47">
        <v>117</v>
      </c>
      <c r="H47" s="4" t="s">
        <v>142</v>
      </c>
      <c r="I47">
        <v>110</v>
      </c>
    </row>
    <row r="48" spans="2:9" x14ac:dyDescent="0.2">
      <c r="B48" s="4" t="s">
        <v>132</v>
      </c>
      <c r="C48">
        <v>25</v>
      </c>
      <c r="E48" s="4" t="s">
        <v>140</v>
      </c>
      <c r="F48">
        <v>116</v>
      </c>
      <c r="H48" s="4" t="s">
        <v>172</v>
      </c>
      <c r="I48">
        <v>109</v>
      </c>
    </row>
    <row r="49" spans="2:9" x14ac:dyDescent="0.2">
      <c r="B49" s="4" t="s">
        <v>208</v>
      </c>
      <c r="C49">
        <v>25</v>
      </c>
      <c r="E49" s="4" t="s">
        <v>195</v>
      </c>
      <c r="F49">
        <v>115</v>
      </c>
      <c r="H49" s="4" t="s">
        <v>190</v>
      </c>
      <c r="I49">
        <v>108</v>
      </c>
    </row>
    <row r="50" spans="2:9" x14ac:dyDescent="0.2">
      <c r="B50" s="4" t="s">
        <v>165</v>
      </c>
      <c r="C50">
        <v>25</v>
      </c>
      <c r="E50" s="4" t="s">
        <v>124</v>
      </c>
      <c r="F50">
        <v>111</v>
      </c>
      <c r="H50" s="4" t="s">
        <v>151</v>
      </c>
      <c r="I50">
        <v>105</v>
      </c>
    </row>
    <row r="51" spans="2:9" x14ac:dyDescent="0.2">
      <c r="B51" s="4" t="s">
        <v>147</v>
      </c>
      <c r="C51">
        <v>25</v>
      </c>
      <c r="E51" s="4" t="s">
        <v>180</v>
      </c>
      <c r="F51">
        <v>111</v>
      </c>
      <c r="H51" s="4" t="s">
        <v>158</v>
      </c>
      <c r="I51">
        <v>103</v>
      </c>
    </row>
    <row r="52" spans="2:9" x14ac:dyDescent="0.2">
      <c r="B52" s="4" t="s">
        <v>178</v>
      </c>
      <c r="C52">
        <v>25</v>
      </c>
      <c r="E52" s="4" t="s">
        <v>139</v>
      </c>
      <c r="F52">
        <v>110</v>
      </c>
      <c r="H52" s="4" t="s">
        <v>168</v>
      </c>
      <c r="I52">
        <v>103</v>
      </c>
    </row>
    <row r="53" spans="2:9" x14ac:dyDescent="0.2">
      <c r="B53" s="4" t="s">
        <v>187</v>
      </c>
      <c r="C53">
        <v>25</v>
      </c>
      <c r="E53" s="4" t="s">
        <v>163</v>
      </c>
      <c r="F53">
        <v>108</v>
      </c>
      <c r="H53" s="4" t="s">
        <v>149</v>
      </c>
      <c r="I53">
        <v>103</v>
      </c>
    </row>
    <row r="54" spans="2:9" x14ac:dyDescent="0.2">
      <c r="B54" s="4" t="s">
        <v>191</v>
      </c>
      <c r="C54">
        <v>25</v>
      </c>
      <c r="E54" s="4" t="s">
        <v>189</v>
      </c>
      <c r="F54">
        <v>104</v>
      </c>
      <c r="H54" s="4" t="s">
        <v>160</v>
      </c>
      <c r="I54">
        <v>102</v>
      </c>
    </row>
    <row r="55" spans="2:9" x14ac:dyDescent="0.2">
      <c r="B55" s="4" t="s">
        <v>140</v>
      </c>
      <c r="C55">
        <v>25</v>
      </c>
      <c r="E55" s="4" t="s">
        <v>188</v>
      </c>
      <c r="F55">
        <v>103</v>
      </c>
      <c r="H55" s="4" t="s">
        <v>192</v>
      </c>
      <c r="I55">
        <v>101</v>
      </c>
    </row>
    <row r="56" spans="2:9" x14ac:dyDescent="0.2">
      <c r="B56" s="4" t="s">
        <v>154</v>
      </c>
      <c r="C56">
        <v>25</v>
      </c>
      <c r="E56" s="4" t="s">
        <v>174</v>
      </c>
      <c r="F56">
        <v>102</v>
      </c>
      <c r="H56" s="4" t="s">
        <v>170</v>
      </c>
      <c r="I56">
        <v>101</v>
      </c>
    </row>
    <row r="57" spans="2:9" x14ac:dyDescent="0.2">
      <c r="B57" s="4" t="s">
        <v>167</v>
      </c>
      <c r="C57">
        <v>25</v>
      </c>
      <c r="E57" s="4" t="s">
        <v>191</v>
      </c>
      <c r="F57">
        <v>101</v>
      </c>
      <c r="H57" s="4" t="s">
        <v>178</v>
      </c>
      <c r="I57">
        <v>100</v>
      </c>
    </row>
    <row r="58" spans="2:9" x14ac:dyDescent="0.2">
      <c r="B58" s="4" t="s">
        <v>169</v>
      </c>
      <c r="C58">
        <v>24</v>
      </c>
      <c r="E58" s="4" t="s">
        <v>196</v>
      </c>
      <c r="F58">
        <v>99</v>
      </c>
      <c r="H58" s="4" t="s">
        <v>127</v>
      </c>
      <c r="I58">
        <v>99</v>
      </c>
    </row>
    <row r="59" spans="2:9" x14ac:dyDescent="0.2">
      <c r="B59" s="4" t="s">
        <v>180</v>
      </c>
      <c r="C59">
        <v>24</v>
      </c>
      <c r="E59" s="4" t="s">
        <v>170</v>
      </c>
      <c r="F59">
        <v>97</v>
      </c>
      <c r="H59" s="4" t="s">
        <v>186</v>
      </c>
      <c r="I59">
        <v>99</v>
      </c>
    </row>
    <row r="60" spans="2:9" x14ac:dyDescent="0.2">
      <c r="B60" s="4" t="s">
        <v>193</v>
      </c>
      <c r="C60">
        <v>24</v>
      </c>
      <c r="E60" s="4" t="s">
        <v>169</v>
      </c>
      <c r="F60">
        <v>97</v>
      </c>
      <c r="H60" s="4" t="s">
        <v>175</v>
      </c>
      <c r="I60">
        <v>98</v>
      </c>
    </row>
    <row r="61" spans="2:9" x14ac:dyDescent="0.2">
      <c r="B61" s="4" t="s">
        <v>131</v>
      </c>
      <c r="C61">
        <v>24</v>
      </c>
      <c r="E61" s="4" t="s">
        <v>166</v>
      </c>
      <c r="F61">
        <v>97</v>
      </c>
      <c r="H61" s="4" t="s">
        <v>122</v>
      </c>
      <c r="I61">
        <v>97</v>
      </c>
    </row>
    <row r="62" spans="2:9" x14ac:dyDescent="0.2">
      <c r="B62" s="4" t="s">
        <v>185</v>
      </c>
      <c r="C62">
        <v>24</v>
      </c>
      <c r="E62" s="4" t="s">
        <v>193</v>
      </c>
      <c r="F62">
        <v>96</v>
      </c>
      <c r="H62" s="4" t="s">
        <v>148</v>
      </c>
      <c r="I62">
        <v>97</v>
      </c>
    </row>
    <row r="63" spans="2:9" x14ac:dyDescent="0.2">
      <c r="B63" s="4" t="s">
        <v>177</v>
      </c>
      <c r="C63">
        <v>24</v>
      </c>
      <c r="E63" s="4" t="s">
        <v>152</v>
      </c>
      <c r="F63">
        <v>95</v>
      </c>
      <c r="H63" s="4" t="s">
        <v>156</v>
      </c>
      <c r="I63">
        <v>96</v>
      </c>
    </row>
    <row r="64" spans="2:9" x14ac:dyDescent="0.2">
      <c r="B64" s="4" t="s">
        <v>164</v>
      </c>
      <c r="C64">
        <v>24</v>
      </c>
      <c r="E64" s="4" t="s">
        <v>171</v>
      </c>
      <c r="F64">
        <v>94</v>
      </c>
      <c r="H64" s="4" t="s">
        <v>169</v>
      </c>
      <c r="I64">
        <v>95</v>
      </c>
    </row>
    <row r="65" spans="2:9" x14ac:dyDescent="0.2">
      <c r="B65" s="4" t="s">
        <v>194</v>
      </c>
      <c r="C65">
        <v>23</v>
      </c>
      <c r="E65" s="4" t="s">
        <v>172</v>
      </c>
      <c r="F65">
        <v>94</v>
      </c>
      <c r="H65" s="4" t="s">
        <v>208</v>
      </c>
      <c r="I65">
        <v>95</v>
      </c>
    </row>
    <row r="66" spans="2:9" x14ac:dyDescent="0.2">
      <c r="B66" s="4" t="s">
        <v>170</v>
      </c>
      <c r="C66">
        <v>23</v>
      </c>
      <c r="E66" s="4" t="s">
        <v>168</v>
      </c>
      <c r="F66">
        <v>92</v>
      </c>
      <c r="H66" s="4" t="s">
        <v>154</v>
      </c>
      <c r="I66">
        <v>93</v>
      </c>
    </row>
    <row r="67" spans="2:9" x14ac:dyDescent="0.2">
      <c r="B67" s="4" t="s">
        <v>171</v>
      </c>
      <c r="C67">
        <v>23</v>
      </c>
      <c r="E67" s="4" t="s">
        <v>179</v>
      </c>
      <c r="F67">
        <v>92</v>
      </c>
      <c r="H67" s="4" t="s">
        <v>167</v>
      </c>
      <c r="I67">
        <v>92</v>
      </c>
    </row>
    <row r="68" spans="2:9" x14ac:dyDescent="0.2">
      <c r="B68" s="4" t="s">
        <v>182</v>
      </c>
      <c r="C68">
        <v>23</v>
      </c>
      <c r="E68" s="4" t="s">
        <v>154</v>
      </c>
      <c r="F68">
        <v>92</v>
      </c>
      <c r="H68" s="4" t="s">
        <v>147</v>
      </c>
      <c r="I68">
        <v>90</v>
      </c>
    </row>
    <row r="69" spans="2:9" x14ac:dyDescent="0.2">
      <c r="B69" s="4" t="s">
        <v>174</v>
      </c>
      <c r="C69">
        <v>23</v>
      </c>
      <c r="E69" s="4" t="s">
        <v>173</v>
      </c>
      <c r="F69">
        <v>91</v>
      </c>
      <c r="H69" s="4" t="s">
        <v>125</v>
      </c>
      <c r="I69">
        <v>85</v>
      </c>
    </row>
    <row r="70" spans="2:9" x14ac:dyDescent="0.2">
      <c r="B70" s="4" t="s">
        <v>168</v>
      </c>
      <c r="C70">
        <v>23</v>
      </c>
      <c r="E70" s="4" t="s">
        <v>165</v>
      </c>
      <c r="F70">
        <v>91</v>
      </c>
      <c r="H70" s="4" t="s">
        <v>157</v>
      </c>
      <c r="I70">
        <v>82</v>
      </c>
    </row>
    <row r="71" spans="2:9" x14ac:dyDescent="0.2">
      <c r="B71" s="4" t="s">
        <v>195</v>
      </c>
      <c r="C71">
        <v>23</v>
      </c>
      <c r="E71" s="4" t="s">
        <v>138</v>
      </c>
      <c r="F71">
        <v>90</v>
      </c>
      <c r="H71" s="4" t="s">
        <v>177</v>
      </c>
      <c r="I71">
        <v>81</v>
      </c>
    </row>
    <row r="72" spans="2:9" x14ac:dyDescent="0.2">
      <c r="B72" s="4" t="s">
        <v>139</v>
      </c>
      <c r="C72">
        <v>23</v>
      </c>
      <c r="E72" s="4" t="s">
        <v>175</v>
      </c>
      <c r="F72">
        <v>87</v>
      </c>
      <c r="H72" s="4" t="s">
        <v>173</v>
      </c>
      <c r="I72">
        <v>80</v>
      </c>
    </row>
    <row r="73" spans="2:9" x14ac:dyDescent="0.2">
      <c r="B73" s="4" t="s">
        <v>190</v>
      </c>
      <c r="C73">
        <v>22</v>
      </c>
      <c r="E73" s="4" t="s">
        <v>184</v>
      </c>
      <c r="F73">
        <v>87</v>
      </c>
      <c r="H73" s="4" t="s">
        <v>165</v>
      </c>
      <c r="I73">
        <v>80</v>
      </c>
    </row>
    <row r="74" spans="2:9" x14ac:dyDescent="0.2">
      <c r="B74" s="4" t="s">
        <v>130</v>
      </c>
      <c r="C74">
        <v>22</v>
      </c>
      <c r="E74" s="4" t="s">
        <v>155</v>
      </c>
      <c r="F74">
        <v>85</v>
      </c>
      <c r="H74" s="4" t="s">
        <v>180</v>
      </c>
      <c r="I74">
        <v>77</v>
      </c>
    </row>
    <row r="75" spans="2:9" x14ac:dyDescent="0.2">
      <c r="B75" s="4" t="s">
        <v>176</v>
      </c>
      <c r="C75">
        <v>22</v>
      </c>
      <c r="E75" s="4" t="s">
        <v>161</v>
      </c>
      <c r="F75">
        <v>80</v>
      </c>
      <c r="H75" s="4" t="s">
        <v>184</v>
      </c>
      <c r="I75">
        <v>75</v>
      </c>
    </row>
    <row r="76" spans="2:9" x14ac:dyDescent="0.2">
      <c r="B76" s="4" t="s">
        <v>153</v>
      </c>
      <c r="C76">
        <v>21</v>
      </c>
      <c r="E76" s="4" t="s">
        <v>208</v>
      </c>
      <c r="F76">
        <v>77</v>
      </c>
      <c r="H76" s="4" t="s">
        <v>176</v>
      </c>
      <c r="I76">
        <v>74</v>
      </c>
    </row>
    <row r="77" spans="2:9" x14ac:dyDescent="0.2">
      <c r="B77" s="4" t="s">
        <v>138</v>
      </c>
      <c r="C77">
        <v>21</v>
      </c>
      <c r="E77" s="4" t="s">
        <v>157</v>
      </c>
      <c r="F77">
        <v>60</v>
      </c>
      <c r="H77" s="4" t="s">
        <v>155</v>
      </c>
      <c r="I77">
        <v>70</v>
      </c>
    </row>
    <row r="78" spans="2:9" x14ac:dyDescent="0.2">
      <c r="B78" s="4" t="s">
        <v>173</v>
      </c>
      <c r="C78">
        <v>19</v>
      </c>
      <c r="E78" s="4" t="s">
        <v>159</v>
      </c>
      <c r="F78">
        <v>58</v>
      </c>
      <c r="H78" s="4" t="s">
        <v>185</v>
      </c>
      <c r="I78">
        <v>63</v>
      </c>
    </row>
    <row r="79" spans="2:9" x14ac:dyDescent="0.2">
      <c r="B79" s="4" t="s">
        <v>196</v>
      </c>
      <c r="C79">
        <v>18</v>
      </c>
      <c r="E79" s="4" t="s">
        <v>158</v>
      </c>
      <c r="F79">
        <v>58</v>
      </c>
      <c r="H79" s="4" t="s">
        <v>153</v>
      </c>
      <c r="I79">
        <v>59</v>
      </c>
    </row>
    <row r="80" spans="2:9" x14ac:dyDescent="0.2">
      <c r="B80" s="4" t="s">
        <v>184</v>
      </c>
      <c r="C80">
        <v>18</v>
      </c>
      <c r="E80" s="4" t="s">
        <v>156</v>
      </c>
      <c r="F80">
        <v>45</v>
      </c>
      <c r="H80" s="4" t="s">
        <v>182</v>
      </c>
      <c r="I80">
        <v>54</v>
      </c>
    </row>
    <row r="81" spans="2:9" x14ac:dyDescent="0.2">
      <c r="B81" s="4" t="s">
        <v>205</v>
      </c>
      <c r="C81">
        <v>26.272727272727273</v>
      </c>
      <c r="E81" s="4" t="s">
        <v>205</v>
      </c>
      <c r="F81">
        <v>115.02597402597402</v>
      </c>
      <c r="H81" s="4" t="s">
        <v>205</v>
      </c>
      <c r="I81">
        <v>114.22077922077922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dictionary</vt:lpstr>
      <vt:lpstr>data_handling</vt:lpstr>
      <vt:lpstr>all</vt:lpstr>
      <vt:lpstr>tix_count</vt:lpstr>
      <vt:lpstr>close_time</vt:lpstr>
      <vt:lpstr>priorities</vt:lpstr>
      <vt:lpstr>priorities_area</vt:lpstr>
      <vt:lpstr>priorities_area_pivot(count)</vt:lpstr>
      <vt:lpstr>priorities_area_pivot(time)</vt:lpstr>
      <vt:lpstr>priorities_distribution</vt:lpstr>
      <vt:lpstr>region_closetime</vt:lpstr>
      <vt:lpstr>community_ref</vt:lpstr>
      <vt:lpstr>Extra1</vt:lpstr>
      <vt:lpstr>Extra2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Xu</dc:creator>
  <cp:lastModifiedBy>Sean Xu</cp:lastModifiedBy>
  <dcterms:created xsi:type="dcterms:W3CDTF">2023-12-15T08:04:31Z</dcterms:created>
  <dcterms:modified xsi:type="dcterms:W3CDTF">2024-02-15T09:51:29Z</dcterms:modified>
</cp:coreProperties>
</file>