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23955" windowHeight="16680" activeTab="2"/>
  </bookViews>
  <sheets>
    <sheet name="Sheet1" sheetId="1" r:id="rId1"/>
    <sheet name="Sigmoid" sheetId="2" r:id="rId2"/>
    <sheet name="Sheet2" sheetId="3" r:id="rId3"/>
  </sheets>
  <definedNames>
    <definedName name="solver_adj" localSheetId="0" hidden="1">Sheet1!$D$4:$D$6</definedName>
    <definedName name="solver_adj" localSheetId="2" hidden="1">Sheet2!$C$1:$C$4</definedName>
    <definedName name="solver_adj" localSheetId="1" hidden="1">Sigmoid!$E$13:$E$16</definedName>
    <definedName name="solver_cvg" localSheetId="0" hidden="1">0.0001</definedName>
    <definedName name="solver_cvg" localSheetId="2" hidden="1">0.0001</definedName>
    <definedName name="solver_cvg" localSheetId="1" hidden="1">0.0000001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2" hidden="1">Sheet2!$C$1:$C$4</definedName>
    <definedName name="solver_lhs1" localSheetId="1" hidden="1">Sigmoid!$E$13:$E$16</definedName>
    <definedName name="solver_lhs2" localSheetId="2" hidden="1">Sheet2!$C$1:$C$4</definedName>
    <definedName name="solver_lhs2" localSheetId="1" hidden="1">Sigmoid!$E$13:$E$16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1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2</definedName>
    <definedName name="solver_num" localSheetId="1" hidden="1">2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Sheet1!$E$33</definedName>
    <definedName name="solver_opt" localSheetId="2" hidden="1">Sheet2!$C$6</definedName>
    <definedName name="solver_opt" localSheetId="1" hidden="1">Sigmoid!$H$17</definedName>
    <definedName name="solver_pre" localSheetId="0" hidden="1">0.000001</definedName>
    <definedName name="solver_pre" localSheetId="2" hidden="1">0.000001</definedName>
    <definedName name="solver_pre" localSheetId="1" hidden="1">0.0001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2" hidden="1">1</definedName>
    <definedName name="solver_rel1" localSheetId="1" hidden="1">1</definedName>
    <definedName name="solver_rel2" localSheetId="2" hidden="1">3</definedName>
    <definedName name="solver_rel2" localSheetId="1" hidden="1">3</definedName>
    <definedName name="solver_rhs1" localSheetId="2" hidden="1">80</definedName>
    <definedName name="solver_rhs1" localSheetId="1" hidden="1">100</definedName>
    <definedName name="solver_rhs2" localSheetId="2" hidden="1">-80</definedName>
    <definedName name="solver_rhs2" localSheetId="1" hidden="1">-100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5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3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44525"/>
</workbook>
</file>

<file path=xl/calcChain.xml><?xml version="1.0" encoding="utf-8"?>
<calcChain xmlns="http://schemas.openxmlformats.org/spreadsheetml/2006/main">
  <c r="C10" i="3" l="1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9" i="3"/>
  <c r="E20" i="2" s="1"/>
  <c r="D9" i="3" l="1"/>
  <c r="C6" i="3" s="1"/>
  <c r="I25" i="2"/>
  <c r="E29" i="2" l="1"/>
  <c r="F29" i="2" s="1"/>
  <c r="E28" i="2"/>
  <c r="F28" i="2" s="1"/>
  <c r="E22" i="2"/>
  <c r="F22" i="2" s="1"/>
  <c r="E21" i="2"/>
  <c r="F21" i="2" s="1"/>
  <c r="E23" i="2"/>
  <c r="F23" i="2" s="1"/>
  <c r="E24" i="2"/>
  <c r="F24" i="2" s="1"/>
  <c r="E25" i="2"/>
  <c r="F25" i="2" s="1"/>
  <c r="E26" i="2"/>
  <c r="F26" i="2" s="1"/>
  <c r="E27" i="2"/>
  <c r="F27" i="2" s="1"/>
  <c r="F20" i="2"/>
  <c r="H17" i="2" l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9" i="1"/>
  <c r="E9" i="1" s="1"/>
  <c r="E33" i="1" l="1"/>
</calcChain>
</file>

<file path=xl/sharedStrings.xml><?xml version="1.0" encoding="utf-8"?>
<sst xmlns="http://schemas.openxmlformats.org/spreadsheetml/2006/main" count="29" uniqueCount="23">
  <si>
    <t>Time</t>
  </si>
  <si>
    <t>Elapsed</t>
  </si>
  <si>
    <t>Target</t>
  </si>
  <si>
    <t>Predicted</t>
  </si>
  <si>
    <t>Parameters</t>
  </si>
  <si>
    <t>Offset</t>
  </si>
  <si>
    <t>Outer scalar</t>
  </si>
  <si>
    <t>Inner scalar</t>
  </si>
  <si>
    <t>Delta</t>
  </si>
  <si>
    <t>Total:</t>
  </si>
  <si>
    <t>c/(1.0+Math.exp(a*x+b)))+d</t>
  </si>
  <si>
    <t>a</t>
  </si>
  <si>
    <t>b</t>
  </si>
  <si>
    <t>c</t>
  </si>
  <si>
    <t>d</t>
  </si>
  <si>
    <t>time</t>
  </si>
  <si>
    <t>freq</t>
  </si>
  <si>
    <t>pred</t>
  </si>
  <si>
    <t>delta</t>
  </si>
  <si>
    <t>Sum:</t>
  </si>
  <si>
    <t>Freq</t>
  </si>
  <si>
    <t>Sum</t>
  </si>
  <si>
    <t>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</si>
</sst>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0" fillId="0" borderId="0" xfId="0" applyBorder="1"/>
    <xf numFmtId="21" fontId="1" fillId="0" borderId="0" xfId="0" applyNumberFormat="1" applyFont="1" applyBorder="1" applyAlignment="1">
      <alignment horizontal="right" wrapText="1"/>
    </xf>
    <xf numFmtId="0" fontId="1" fillId="0" borderId="0" xfId="0" applyFont="1" applyBorder="1"/>
    <xf numFmtId="0" fontId="2" fillId="0" borderId="0" xfId="0" applyFont="1" applyBorder="1" applyAlignment="1">
      <alignment horizontal="right" wrapText="1"/>
    </xf>
    <xf numFmtId="21" fontId="1" fillId="0" borderId="1" xfId="0" applyNumberFormat="1" applyFont="1" applyBorder="1" applyAlignment="1">
      <alignment horizontal="right" wrapText="1"/>
    </xf>
    <xf numFmtId="4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/>
    <xf numFmtId="0" fontId="2" fillId="0" borderId="1" xfId="0" applyFont="1" applyBorder="1" applyAlignment="1">
      <alignment wrapText="1"/>
    </xf>
    <xf numFmtId="2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xVal>
            <c:numRef>
              <c:f>Sheet1!$B$9:$B$32</c:f>
              <c:numCache>
                <c:formatCode>General</c:formatCode>
                <c:ptCount val="24"/>
                <c:pt idx="0">
                  <c:v>0</c:v>
                </c:pt>
                <c:pt idx="1">
                  <c:v>102</c:v>
                </c:pt>
                <c:pt idx="2">
                  <c:v>162</c:v>
                </c:pt>
                <c:pt idx="3">
                  <c:v>224</c:v>
                </c:pt>
                <c:pt idx="4">
                  <c:v>280</c:v>
                </c:pt>
                <c:pt idx="5">
                  <c:v>325</c:v>
                </c:pt>
                <c:pt idx="6">
                  <c:v>370</c:v>
                </c:pt>
                <c:pt idx="7">
                  <c:v>412</c:v>
                </c:pt>
                <c:pt idx="8">
                  <c:v>455</c:v>
                </c:pt>
                <c:pt idx="9">
                  <c:v>482</c:v>
                </c:pt>
                <c:pt idx="10">
                  <c:v>509</c:v>
                </c:pt>
                <c:pt idx="11">
                  <c:v>532</c:v>
                </c:pt>
                <c:pt idx="12">
                  <c:v>554</c:v>
                </c:pt>
                <c:pt idx="13">
                  <c:v>574</c:v>
                </c:pt>
                <c:pt idx="14">
                  <c:v>594</c:v>
                </c:pt>
                <c:pt idx="15">
                  <c:v>619</c:v>
                </c:pt>
                <c:pt idx="16">
                  <c:v>645</c:v>
                </c:pt>
                <c:pt idx="17">
                  <c:v>677</c:v>
                </c:pt>
                <c:pt idx="18">
                  <c:v>721</c:v>
                </c:pt>
                <c:pt idx="19">
                  <c:v>768</c:v>
                </c:pt>
                <c:pt idx="20">
                  <c:v>826</c:v>
                </c:pt>
                <c:pt idx="21">
                  <c:v>877</c:v>
                </c:pt>
                <c:pt idx="22">
                  <c:v>946</c:v>
                </c:pt>
                <c:pt idx="23" formatCode="#,##0.00">
                  <c:v>1014</c:v>
                </c:pt>
              </c:numCache>
            </c:numRef>
          </c:xVal>
          <c:yVal>
            <c:numRef>
              <c:f>Sheet1!$C$9:$C$32</c:f>
              <c:numCache>
                <c:formatCode>General</c:formatCode>
                <c:ptCount val="24"/>
                <c:pt idx="0">
                  <c:v>59.3498199</c:v>
                </c:pt>
                <c:pt idx="1">
                  <c:v>59.350263069999997</c:v>
                </c:pt>
                <c:pt idx="2">
                  <c:v>59.349901320000001</c:v>
                </c:pt>
                <c:pt idx="3">
                  <c:v>59.34836361</c:v>
                </c:pt>
                <c:pt idx="4">
                  <c:v>59.344862020000001</c:v>
                </c:pt>
                <c:pt idx="5">
                  <c:v>59.340178819999998</c:v>
                </c:pt>
                <c:pt idx="6">
                  <c:v>59.332750509999997</c:v>
                </c:pt>
                <c:pt idx="7">
                  <c:v>59.320614769999999</c:v>
                </c:pt>
                <c:pt idx="8">
                  <c:v>59.30102857</c:v>
                </c:pt>
                <c:pt idx="9">
                  <c:v>59.282218440000001</c:v>
                </c:pt>
                <c:pt idx="10">
                  <c:v>59.259878899999997</c:v>
                </c:pt>
                <c:pt idx="11">
                  <c:v>59.235576510000001</c:v>
                </c:pt>
                <c:pt idx="12">
                  <c:v>59.210489809999999</c:v>
                </c:pt>
                <c:pt idx="13">
                  <c:v>59.18657803</c:v>
                </c:pt>
                <c:pt idx="14">
                  <c:v>59.164235400000003</c:v>
                </c:pt>
                <c:pt idx="15">
                  <c:v>59.143071290000002</c:v>
                </c:pt>
                <c:pt idx="16">
                  <c:v>59.1246528</c:v>
                </c:pt>
                <c:pt idx="17">
                  <c:v>59.108198190000003</c:v>
                </c:pt>
                <c:pt idx="18">
                  <c:v>59.094102700000001</c:v>
                </c:pt>
                <c:pt idx="19">
                  <c:v>59.084714640000001</c:v>
                </c:pt>
                <c:pt idx="20">
                  <c:v>59.078861150000002</c:v>
                </c:pt>
                <c:pt idx="21">
                  <c:v>59.07574966</c:v>
                </c:pt>
                <c:pt idx="22">
                  <c:v>59.073431239999998</c:v>
                </c:pt>
                <c:pt idx="23">
                  <c:v>59.073073100000002</c:v>
                </c:pt>
              </c:numCache>
            </c:numRef>
          </c:yVal>
          <c:smooth val="0"/>
        </c:ser>
        <c:ser>
          <c:idx val="1"/>
          <c:order val="1"/>
          <c:tx>
            <c:v>Calculated</c:v>
          </c:tx>
          <c:xVal>
            <c:numRef>
              <c:f>Sheet1!$B$9:$B$32</c:f>
              <c:numCache>
                <c:formatCode>General</c:formatCode>
                <c:ptCount val="24"/>
                <c:pt idx="0">
                  <c:v>0</c:v>
                </c:pt>
                <c:pt idx="1">
                  <c:v>102</c:v>
                </c:pt>
                <c:pt idx="2">
                  <c:v>162</c:v>
                </c:pt>
                <c:pt idx="3">
                  <c:v>224</c:v>
                </c:pt>
                <c:pt idx="4">
                  <c:v>280</c:v>
                </c:pt>
                <c:pt idx="5">
                  <c:v>325</c:v>
                </c:pt>
                <c:pt idx="6">
                  <c:v>370</c:v>
                </c:pt>
                <c:pt idx="7">
                  <c:v>412</c:v>
                </c:pt>
                <c:pt idx="8">
                  <c:v>455</c:v>
                </c:pt>
                <c:pt idx="9">
                  <c:v>482</c:v>
                </c:pt>
                <c:pt idx="10">
                  <c:v>509</c:v>
                </c:pt>
                <c:pt idx="11">
                  <c:v>532</c:v>
                </c:pt>
                <c:pt idx="12">
                  <c:v>554</c:v>
                </c:pt>
                <c:pt idx="13">
                  <c:v>574</c:v>
                </c:pt>
                <c:pt idx="14">
                  <c:v>594</c:v>
                </c:pt>
                <c:pt idx="15">
                  <c:v>619</c:v>
                </c:pt>
                <c:pt idx="16">
                  <c:v>645</c:v>
                </c:pt>
                <c:pt idx="17">
                  <c:v>677</c:v>
                </c:pt>
                <c:pt idx="18">
                  <c:v>721</c:v>
                </c:pt>
                <c:pt idx="19">
                  <c:v>768</c:v>
                </c:pt>
                <c:pt idx="20">
                  <c:v>826</c:v>
                </c:pt>
                <c:pt idx="21">
                  <c:v>877</c:v>
                </c:pt>
                <c:pt idx="22">
                  <c:v>946</c:v>
                </c:pt>
                <c:pt idx="23" formatCode="#,##0.00">
                  <c:v>1014</c:v>
                </c:pt>
              </c:numCache>
            </c:numRef>
          </c:xVal>
          <c:yVal>
            <c:numRef>
              <c:f>Sheet1!$D$9:$D$32</c:f>
              <c:numCache>
                <c:formatCode>General</c:formatCode>
                <c:ptCount val="24"/>
                <c:pt idx="0">
                  <c:v>59.424872033915989</c:v>
                </c:pt>
                <c:pt idx="1">
                  <c:v>59.384806911684443</c:v>
                </c:pt>
                <c:pt idx="2">
                  <c:v>59.361244111680371</c:v>
                </c:pt>
                <c:pt idx="3">
                  <c:v>59.336902957196166</c:v>
                </c:pt>
                <c:pt idx="4">
                  <c:v>59.31492582462954</c:v>
                </c:pt>
                <c:pt idx="5">
                  <c:v>59.297272837302309</c:v>
                </c:pt>
                <c:pt idx="6">
                  <c:v>59.279627398234979</c:v>
                </c:pt>
                <c:pt idx="7">
                  <c:v>59.263166047092426</c:v>
                </c:pt>
                <c:pt idx="8">
                  <c:v>59.246321385391397</c:v>
                </c:pt>
                <c:pt idx="9">
                  <c:v>59.23574936483309</c:v>
                </c:pt>
                <c:pt idx="10">
                  <c:v>59.225181359534197</c:v>
                </c:pt>
                <c:pt idx="11">
                  <c:v>59.216182317871926</c:v>
                </c:pt>
                <c:pt idx="12">
                  <c:v>59.207577541833651</c:v>
                </c:pt>
                <c:pt idx="13">
                  <c:v>59.199757668134282</c:v>
                </c:pt>
                <c:pt idx="14">
                  <c:v>59.191940410703282</c:v>
                </c:pt>
                <c:pt idx="15">
                  <c:v>59.182172654092476</c:v>
                </c:pt>
                <c:pt idx="16">
                  <c:v>59.172018858780945</c:v>
                </c:pt>
                <c:pt idx="17">
                  <c:v>59.159528703830361</c:v>
                </c:pt>
                <c:pt idx="18">
                  <c:v>59.142367664535662</c:v>
                </c:pt>
                <c:pt idx="19">
                  <c:v>59.124054049695502</c:v>
                </c:pt>
                <c:pt idx="20">
                  <c:v>59.101480837266081</c:v>
                </c:pt>
                <c:pt idx="21">
                  <c:v>59.081657801052756</c:v>
                </c:pt>
                <c:pt idx="22">
                  <c:v>59.054879511344922</c:v>
                </c:pt>
                <c:pt idx="23">
                  <c:v>59.028538687112793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034560"/>
        <c:axId val="308036352"/>
      </c:scatterChart>
      <c:valAx>
        <c:axId val="30803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036352"/>
        <c:crosses val="autoZero"/>
        <c:crossBetween val="midCat"/>
      </c:valAx>
      <c:valAx>
        <c:axId val="30803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034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Sigmoid!$D$19</c:f>
              <c:strCache>
                <c:ptCount val="1"/>
                <c:pt idx="0">
                  <c:v>freq</c:v>
                </c:pt>
              </c:strCache>
            </c:strRef>
          </c:tx>
          <c:spPr>
            <a:ln w="28575">
              <a:noFill/>
            </a:ln>
          </c:spPr>
          <c:xVal>
            <c:numRef>
              <c:f>Sigmoid!$C$20:$C$107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10.6</c:v>
                </c:pt>
                <c:pt idx="6">
                  <c:v>12.8</c:v>
                </c:pt>
                <c:pt idx="7">
                  <c:v>14.4</c:v>
                </c:pt>
                <c:pt idx="8">
                  <c:v>16.399999999999999</c:v>
                </c:pt>
                <c:pt idx="9">
                  <c:v>17.2</c:v>
                </c:pt>
              </c:numCache>
            </c:numRef>
          </c:xVal>
          <c:yVal>
            <c:numRef>
              <c:f>Sigmoid!$D$20:$D$107</c:f>
              <c:numCache>
                <c:formatCode>General</c:formatCode>
                <c:ptCount val="88"/>
                <c:pt idx="0">
                  <c:v>150.78800000000001</c:v>
                </c:pt>
                <c:pt idx="1">
                  <c:v>150.77699999999999</c:v>
                </c:pt>
                <c:pt idx="2">
                  <c:v>150.744</c:v>
                </c:pt>
                <c:pt idx="3">
                  <c:v>150.68299999999999</c:v>
                </c:pt>
                <c:pt idx="4">
                  <c:v>150.56399999999999</c:v>
                </c:pt>
                <c:pt idx="5">
                  <c:v>150.03800000000001</c:v>
                </c:pt>
                <c:pt idx="6">
                  <c:v>149.63800000000001</c:v>
                </c:pt>
                <c:pt idx="7">
                  <c:v>149.453</c:v>
                </c:pt>
                <c:pt idx="8">
                  <c:v>149.327</c:v>
                </c:pt>
                <c:pt idx="9">
                  <c:v>149.29599999999999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Sigmoid!$E$19</c:f>
              <c:strCache>
                <c:ptCount val="1"/>
                <c:pt idx="0">
                  <c:v>pred</c:v>
                </c:pt>
              </c:strCache>
            </c:strRef>
          </c:tx>
          <c:spPr>
            <a:ln w="28575">
              <a:noFill/>
            </a:ln>
          </c:spPr>
          <c:xVal>
            <c:numRef>
              <c:f>Sigmoid!$C$20:$C$107</c:f>
              <c:numCache>
                <c:formatCode>General</c:formatCode>
                <c:ptCount val="88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10.6</c:v>
                </c:pt>
                <c:pt idx="6">
                  <c:v>12.8</c:v>
                </c:pt>
                <c:pt idx="7">
                  <c:v>14.4</c:v>
                </c:pt>
                <c:pt idx="8">
                  <c:v>16.399999999999999</c:v>
                </c:pt>
                <c:pt idx="9">
                  <c:v>17.2</c:v>
                </c:pt>
              </c:numCache>
            </c:numRef>
          </c:xVal>
          <c:yVal>
            <c:numRef>
              <c:f>Sigmoid!$E$20:$E$107</c:f>
              <c:numCache>
                <c:formatCode>General</c:formatCode>
                <c:ptCount val="88"/>
                <c:pt idx="0">
                  <c:v>0</c:v>
                </c:pt>
                <c:pt idx="1">
                  <c:v>150.04</c:v>
                </c:pt>
                <c:pt idx="2">
                  <c:v>150.04</c:v>
                </c:pt>
                <c:pt idx="3">
                  <c:v>150.04</c:v>
                </c:pt>
                <c:pt idx="4">
                  <c:v>150.04</c:v>
                </c:pt>
                <c:pt idx="5">
                  <c:v>150.04</c:v>
                </c:pt>
                <c:pt idx="6">
                  <c:v>150.04</c:v>
                </c:pt>
                <c:pt idx="7">
                  <c:v>150.04</c:v>
                </c:pt>
                <c:pt idx="8">
                  <c:v>150.04</c:v>
                </c:pt>
                <c:pt idx="9">
                  <c:v>150.04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71008"/>
        <c:axId val="308972544"/>
      </c:scatterChart>
      <c:valAx>
        <c:axId val="30897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8972544"/>
        <c:crosses val="autoZero"/>
        <c:crossBetween val="midCat"/>
      </c:valAx>
      <c:valAx>
        <c:axId val="30897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8971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Sheet2!$B$8</c:f>
              <c:strCache>
                <c:ptCount val="1"/>
                <c:pt idx="0">
                  <c:v>Freq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Sheet2!$A$9:$A$57</c:f>
              <c:numCache>
                <c:formatCode>General</c:formatCode>
                <c:ptCount val="49"/>
                <c:pt idx="0">
                  <c:v>0</c:v>
                </c:pt>
                <c:pt idx="1">
                  <c:v>1.45</c:v>
                </c:pt>
                <c:pt idx="2">
                  <c:v>2.81</c:v>
                </c:pt>
                <c:pt idx="3">
                  <c:v>3.94</c:v>
                </c:pt>
                <c:pt idx="4">
                  <c:v>4.59</c:v>
                </c:pt>
                <c:pt idx="5">
                  <c:v>5.03</c:v>
                </c:pt>
                <c:pt idx="6">
                  <c:v>5.77</c:v>
                </c:pt>
                <c:pt idx="7">
                  <c:v>6.06</c:v>
                </c:pt>
                <c:pt idx="8">
                  <c:v>6.65</c:v>
                </c:pt>
                <c:pt idx="9">
                  <c:v>7.62</c:v>
                </c:pt>
                <c:pt idx="10">
                  <c:v>8.82</c:v>
                </c:pt>
                <c:pt idx="11">
                  <c:v>10.08</c:v>
                </c:pt>
              </c:numCache>
            </c:numRef>
          </c:xVal>
          <c:yVal>
            <c:numRef>
              <c:f>Sheet2!$B$9:$B$57</c:f>
              <c:numCache>
                <c:formatCode>General</c:formatCode>
                <c:ptCount val="49"/>
                <c:pt idx="0">
                  <c:v>59.349820927056697</c:v>
                </c:pt>
                <c:pt idx="1">
                  <c:v>59.345579861379498</c:v>
                </c:pt>
                <c:pt idx="2">
                  <c:v>59.340549844116303</c:v>
                </c:pt>
                <c:pt idx="3">
                  <c:v>59.329626136919899</c:v>
                </c:pt>
                <c:pt idx="4">
                  <c:v>59.298678209785798</c:v>
                </c:pt>
                <c:pt idx="5">
                  <c:v>59.256739584138501</c:v>
                </c:pt>
                <c:pt idx="6">
                  <c:v>59.201874726237399</c:v>
                </c:pt>
                <c:pt idx="7">
                  <c:v>59.144242096312901</c:v>
                </c:pt>
                <c:pt idx="8">
                  <c:v>59.107409239648497</c:v>
                </c:pt>
                <c:pt idx="9">
                  <c:v>59.080398855994403</c:v>
                </c:pt>
                <c:pt idx="10">
                  <c:v>59.074968436783301</c:v>
                </c:pt>
                <c:pt idx="11">
                  <c:v>59.073463193424502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Sheet2!$C$8</c:f>
              <c:strCache>
                <c:ptCount val="1"/>
                <c:pt idx="0">
                  <c:v>Pred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Sheet2!$A$9:$A$57</c:f>
              <c:numCache>
                <c:formatCode>General</c:formatCode>
                <c:ptCount val="49"/>
                <c:pt idx="0">
                  <c:v>0</c:v>
                </c:pt>
                <c:pt idx="1">
                  <c:v>1.45</c:v>
                </c:pt>
                <c:pt idx="2">
                  <c:v>2.81</c:v>
                </c:pt>
                <c:pt idx="3">
                  <c:v>3.94</c:v>
                </c:pt>
                <c:pt idx="4">
                  <c:v>4.59</c:v>
                </c:pt>
                <c:pt idx="5">
                  <c:v>5.03</c:v>
                </c:pt>
                <c:pt idx="6">
                  <c:v>5.77</c:v>
                </c:pt>
                <c:pt idx="7">
                  <c:v>6.06</c:v>
                </c:pt>
                <c:pt idx="8">
                  <c:v>6.65</c:v>
                </c:pt>
                <c:pt idx="9">
                  <c:v>7.62</c:v>
                </c:pt>
                <c:pt idx="10">
                  <c:v>8.82</c:v>
                </c:pt>
                <c:pt idx="11">
                  <c:v>10.08</c:v>
                </c:pt>
              </c:numCache>
            </c:numRef>
          </c:xVal>
          <c:yVal>
            <c:numRef>
              <c:f>Sheet2!$C$9:$C$57</c:f>
              <c:numCache>
                <c:formatCode>General</c:formatCode>
                <c:ptCount val="49"/>
                <c:pt idx="0">
                  <c:v>59.345968308140371</c:v>
                </c:pt>
                <c:pt idx="1">
                  <c:v>59.345663556451662</c:v>
                </c:pt>
                <c:pt idx="2">
                  <c:v>59.342943298870843</c:v>
                </c:pt>
                <c:pt idx="3">
                  <c:v>59.327809951780793</c:v>
                </c:pt>
                <c:pt idx="4">
                  <c:v>59.299436103686403</c:v>
                </c:pt>
                <c:pt idx="5">
                  <c:v>59.265215417247241</c:v>
                </c:pt>
                <c:pt idx="6">
                  <c:v>59.187279482945932</c:v>
                </c:pt>
                <c:pt idx="7">
                  <c:v>59.158109821352788</c:v>
                </c:pt>
                <c:pt idx="8">
                  <c:v>59.114646189687726</c:v>
                </c:pt>
                <c:pt idx="9">
                  <c:v>59.084971298003921</c:v>
                </c:pt>
                <c:pt idx="10">
                  <c:v>59.077306005399905</c:v>
                </c:pt>
                <c:pt idx="11">
                  <c:v>59.076168200056031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042816"/>
        <c:axId val="291041280"/>
      </c:scatterChart>
      <c:valAx>
        <c:axId val="29104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1041280"/>
        <c:crosses val="autoZero"/>
        <c:crossBetween val="midCat"/>
      </c:valAx>
      <c:valAx>
        <c:axId val="291041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1042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6</xdr:row>
      <xdr:rowOff>57150</xdr:rowOff>
    </xdr:from>
    <xdr:to>
      <xdr:col>16</xdr:col>
      <xdr:colOff>361950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452437</xdr:colOff>
      <xdr:row>4</xdr:row>
      <xdr:rowOff>66675</xdr:rowOff>
    </xdr:from>
    <xdr:to>
      <xdr:col>24</xdr:col>
      <xdr:colOff>28575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576262</xdr:colOff>
      <xdr:row>17</xdr:row>
      <xdr:rowOff>23812</xdr:rowOff>
    </xdr:from>
    <xdr:to>
      <xdr:col>16</xdr:col>
      <xdr:colOff>271462</xdr:colOff>
      <xdr:row>31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35" sqref="G35"/>
    </sheetView>
  </sheetViews>
  <sheetFormatPr defaultRowHeight="15" x14ac:dyDescent="0.25"/>
  <cols>
    <col min="1" max="2" width="9.140625" style="3"/>
    <col min="3" max="5" width="11.5703125" style="3" bestFit="1" customWidth="1"/>
    <col min="6" max="16384" width="9.140625" style="3"/>
  </cols>
  <sheetData>
    <row r="1" spans="1:5" x14ac:dyDescent="0.25">
      <c r="A1" s="1"/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ht="26.25" x14ac:dyDescent="0.25">
      <c r="A3" s="1"/>
      <c r="B3" s="1"/>
      <c r="C3" s="1" t="s">
        <v>4</v>
      </c>
      <c r="D3" s="1"/>
      <c r="E3" s="1"/>
    </row>
    <row r="4" spans="1:5" x14ac:dyDescent="0.25">
      <c r="A4" s="1"/>
      <c r="B4" s="1"/>
      <c r="C4" s="1" t="s">
        <v>5</v>
      </c>
      <c r="D4" s="2">
        <v>59.424872033915989</v>
      </c>
      <c r="E4" s="1"/>
    </row>
    <row r="5" spans="1:5" x14ac:dyDescent="0.25">
      <c r="A5" s="1"/>
      <c r="B5" s="1"/>
      <c r="C5" s="1" t="s">
        <v>6</v>
      </c>
      <c r="D5" s="2">
        <v>3.246015826728839</v>
      </c>
      <c r="E5" s="1"/>
    </row>
    <row r="6" spans="1:5" x14ac:dyDescent="0.25">
      <c r="A6" s="1"/>
      <c r="B6" s="1"/>
      <c r="C6" s="1" t="s">
        <v>7</v>
      </c>
      <c r="D6" s="2">
        <v>1.210145868473238E-4</v>
      </c>
      <c r="E6" s="1"/>
    </row>
    <row r="7" spans="1:5" x14ac:dyDescent="0.25">
      <c r="A7" s="1"/>
      <c r="B7" s="1"/>
      <c r="C7" s="1"/>
      <c r="D7" s="2"/>
      <c r="E7" s="1"/>
    </row>
    <row r="8" spans="1:5" x14ac:dyDescent="0.25">
      <c r="A8" s="11" t="s">
        <v>0</v>
      </c>
      <c r="B8" s="11" t="s">
        <v>1</v>
      </c>
      <c r="C8" s="11" t="s">
        <v>2</v>
      </c>
      <c r="D8" s="11" t="s">
        <v>3</v>
      </c>
      <c r="E8" s="11" t="s">
        <v>8</v>
      </c>
    </row>
    <row r="9" spans="1:5" x14ac:dyDescent="0.25">
      <c r="A9" s="4">
        <v>0.42017361111111112</v>
      </c>
      <c r="B9" s="2">
        <v>0</v>
      </c>
      <c r="C9" s="2">
        <v>59.3498199</v>
      </c>
      <c r="D9" s="2">
        <f>$D$4-$D$5 * ATAN(B9*$D$6)</f>
        <v>59.424872033915989</v>
      </c>
      <c r="E9" s="5">
        <f>POWER(D9-C9,2)</f>
        <v>5.6328228053435254E-3</v>
      </c>
    </row>
    <row r="10" spans="1:5" x14ac:dyDescent="0.25">
      <c r="A10" s="4">
        <v>0.4213541666666667</v>
      </c>
      <c r="B10" s="2">
        <v>102</v>
      </c>
      <c r="C10" s="2">
        <v>59.350263069999997</v>
      </c>
      <c r="D10" s="2">
        <f t="shared" ref="D10:D32" si="0">$D$4-$D$5 * ATAN(B10*$D$6)</f>
        <v>59.384806911684443</v>
      </c>
      <c r="E10" s="5">
        <f t="shared" ref="E10:E32" si="1">POWER(D10-C10,2)</f>
        <v>1.1932769983200627E-3</v>
      </c>
    </row>
    <row r="11" spans="1:5" x14ac:dyDescent="0.25">
      <c r="A11" s="4">
        <v>0.42204861111111108</v>
      </c>
      <c r="B11" s="2">
        <v>162</v>
      </c>
      <c r="C11" s="2">
        <v>59.349901320000001</v>
      </c>
      <c r="D11" s="2">
        <f t="shared" si="0"/>
        <v>59.361244111680371</v>
      </c>
      <c r="E11" s="5">
        <f t="shared" si="1"/>
        <v>1.2865892310427344E-4</v>
      </c>
    </row>
    <row r="12" spans="1:5" x14ac:dyDescent="0.25">
      <c r="A12" s="4">
        <v>0.42276620370370371</v>
      </c>
      <c r="B12" s="2">
        <v>224</v>
      </c>
      <c r="C12" s="2">
        <v>59.34836361</v>
      </c>
      <c r="D12" s="2">
        <f t="shared" si="0"/>
        <v>59.336902957196166</v>
      </c>
      <c r="E12" s="5">
        <f t="shared" si="1"/>
        <v>1.3134656269002084E-4</v>
      </c>
    </row>
    <row r="13" spans="1:5" x14ac:dyDescent="0.25">
      <c r="A13" s="4">
        <v>0.42341435185185183</v>
      </c>
      <c r="B13" s="2">
        <v>280</v>
      </c>
      <c r="C13" s="2">
        <v>59.344862020000001</v>
      </c>
      <c r="D13" s="2">
        <f t="shared" si="0"/>
        <v>59.31492582462954</v>
      </c>
      <c r="E13" s="5">
        <f t="shared" si="1"/>
        <v>8.9617579325837699E-4</v>
      </c>
    </row>
    <row r="14" spans="1:5" x14ac:dyDescent="0.25">
      <c r="A14" s="4">
        <v>0.42393518518518519</v>
      </c>
      <c r="B14" s="2">
        <v>325</v>
      </c>
      <c r="C14" s="2">
        <v>59.340178819999998</v>
      </c>
      <c r="D14" s="2">
        <f t="shared" si="0"/>
        <v>59.297272837302309</v>
      </c>
      <c r="E14" s="5">
        <f t="shared" si="1"/>
        <v>1.8409233512544426E-3</v>
      </c>
    </row>
    <row r="15" spans="1:5" x14ac:dyDescent="0.25">
      <c r="A15" s="4">
        <v>0.4244560185185185</v>
      </c>
      <c r="B15" s="2">
        <v>370</v>
      </c>
      <c r="C15" s="2">
        <v>59.332750509999997</v>
      </c>
      <c r="D15" s="2">
        <f t="shared" si="0"/>
        <v>59.279627398234979</v>
      </c>
      <c r="E15" s="5">
        <f t="shared" si="1"/>
        <v>2.8220650035985875E-3</v>
      </c>
    </row>
    <row r="16" spans="1:5" x14ac:dyDescent="0.25">
      <c r="A16" s="4">
        <v>0.42494212962962963</v>
      </c>
      <c r="B16" s="2">
        <v>412</v>
      </c>
      <c r="C16" s="2">
        <v>59.320614769999999</v>
      </c>
      <c r="D16" s="2">
        <f t="shared" si="0"/>
        <v>59.263166047092426</v>
      </c>
      <c r="E16" s="5">
        <f t="shared" si="1"/>
        <v>3.3003557637110866E-3</v>
      </c>
    </row>
    <row r="17" spans="1:5" x14ac:dyDescent="0.25">
      <c r="A17" s="4">
        <v>0.4254398148148148</v>
      </c>
      <c r="B17" s="2">
        <v>455</v>
      </c>
      <c r="C17" s="2">
        <v>59.30102857</v>
      </c>
      <c r="D17" s="2">
        <f t="shared" si="0"/>
        <v>59.246321385391397</v>
      </c>
      <c r="E17" s="5">
        <f t="shared" si="1"/>
        <v>2.9928760477997349E-3</v>
      </c>
    </row>
    <row r="18" spans="1:5" x14ac:dyDescent="0.25">
      <c r="A18" s="4">
        <v>0.42575231481481479</v>
      </c>
      <c r="B18" s="2">
        <v>482</v>
      </c>
      <c r="C18" s="2">
        <v>59.282218440000001</v>
      </c>
      <c r="D18" s="2">
        <f t="shared" si="0"/>
        <v>59.23574936483309</v>
      </c>
      <c r="E18" s="5">
        <f t="shared" si="1"/>
        <v>2.1593749468680258E-3</v>
      </c>
    </row>
    <row r="19" spans="1:5" x14ac:dyDescent="0.25">
      <c r="A19" s="4">
        <v>0.42606481481481479</v>
      </c>
      <c r="B19" s="2">
        <v>509</v>
      </c>
      <c r="C19" s="2">
        <v>59.259878899999997</v>
      </c>
      <c r="D19" s="2">
        <f t="shared" si="0"/>
        <v>59.225181359534197</v>
      </c>
      <c r="E19" s="5">
        <f t="shared" si="1"/>
        <v>1.2039193143758039E-3</v>
      </c>
    </row>
    <row r="20" spans="1:5" x14ac:dyDescent="0.25">
      <c r="A20" s="4">
        <v>0.42633101851851851</v>
      </c>
      <c r="B20" s="2">
        <v>532</v>
      </c>
      <c r="C20" s="2">
        <v>59.235576510000001</v>
      </c>
      <c r="D20" s="2">
        <f t="shared" si="0"/>
        <v>59.216182317871926</v>
      </c>
      <c r="E20" s="5">
        <f t="shared" si="1"/>
        <v>3.7613468830070026E-4</v>
      </c>
    </row>
    <row r="21" spans="1:5" x14ac:dyDescent="0.25">
      <c r="A21" s="4">
        <v>0.4265856481481482</v>
      </c>
      <c r="B21" s="2">
        <v>554</v>
      </c>
      <c r="C21" s="2">
        <v>59.210489809999999</v>
      </c>
      <c r="D21" s="2">
        <f t="shared" si="0"/>
        <v>59.207577541833651</v>
      </c>
      <c r="E21" s="5">
        <f t="shared" si="1"/>
        <v>8.4813058727241866E-6</v>
      </c>
    </row>
    <row r="22" spans="1:5" x14ac:dyDescent="0.25">
      <c r="A22" s="4">
        <v>0.42681712962962964</v>
      </c>
      <c r="B22" s="2">
        <v>574</v>
      </c>
      <c r="C22" s="2">
        <v>59.18657803</v>
      </c>
      <c r="D22" s="2">
        <f t="shared" si="0"/>
        <v>59.199757668134282</v>
      </c>
      <c r="E22" s="5">
        <f t="shared" si="1"/>
        <v>1.7370286135062971E-4</v>
      </c>
    </row>
    <row r="23" spans="1:5" x14ac:dyDescent="0.25">
      <c r="A23" s="4">
        <v>0.42704861111111114</v>
      </c>
      <c r="B23" s="2">
        <v>594</v>
      </c>
      <c r="C23" s="2">
        <v>59.164235400000003</v>
      </c>
      <c r="D23" s="2">
        <f t="shared" si="0"/>
        <v>59.191940410703282</v>
      </c>
      <c r="E23" s="5">
        <f t="shared" si="1"/>
        <v>7.675676180688174E-4</v>
      </c>
    </row>
    <row r="24" spans="1:5" x14ac:dyDescent="0.25">
      <c r="A24" s="4">
        <v>0.42733796296296295</v>
      </c>
      <c r="B24" s="2">
        <v>619</v>
      </c>
      <c r="C24" s="2">
        <v>59.143071290000002</v>
      </c>
      <c r="D24" s="2">
        <f t="shared" si="0"/>
        <v>59.182172654092476</v>
      </c>
      <c r="E24" s="5">
        <f t="shared" si="1"/>
        <v>1.528916673892215E-3</v>
      </c>
    </row>
    <row r="25" spans="1:5" x14ac:dyDescent="0.25">
      <c r="A25" s="4">
        <v>0.4276388888888889</v>
      </c>
      <c r="B25" s="2">
        <v>645</v>
      </c>
      <c r="C25" s="2">
        <v>59.1246528</v>
      </c>
      <c r="D25" s="2">
        <f t="shared" si="0"/>
        <v>59.172018858780945</v>
      </c>
      <c r="E25" s="5">
        <f t="shared" si="1"/>
        <v>2.2435435244399179E-3</v>
      </c>
    </row>
    <row r="26" spans="1:5" x14ac:dyDescent="0.25">
      <c r="A26" s="4">
        <v>0.42800925925925926</v>
      </c>
      <c r="B26" s="2">
        <v>677</v>
      </c>
      <c r="C26" s="2">
        <v>59.108198190000003</v>
      </c>
      <c r="D26" s="2">
        <f t="shared" si="0"/>
        <v>59.159528703830361</v>
      </c>
      <c r="E26" s="5">
        <f t="shared" si="1"/>
        <v>2.6348216500885653E-3</v>
      </c>
    </row>
    <row r="27" spans="1:5" x14ac:dyDescent="0.25">
      <c r="A27" s="4">
        <v>0.42851851851851852</v>
      </c>
      <c r="B27" s="2">
        <v>721</v>
      </c>
      <c r="C27" s="2">
        <v>59.094102700000001</v>
      </c>
      <c r="D27" s="2">
        <f t="shared" si="0"/>
        <v>59.142367664535662</v>
      </c>
      <c r="E27" s="5">
        <f t="shared" si="1"/>
        <v>2.3295068016286765E-3</v>
      </c>
    </row>
    <row r="28" spans="1:5" x14ac:dyDescent="0.25">
      <c r="A28" s="4">
        <v>0.42906249999999996</v>
      </c>
      <c r="B28" s="2">
        <v>768</v>
      </c>
      <c r="C28" s="2">
        <v>59.084714640000001</v>
      </c>
      <c r="D28" s="2">
        <f t="shared" si="0"/>
        <v>59.124054049695502</v>
      </c>
      <c r="E28" s="5">
        <f t="shared" si="1"/>
        <v>1.5475891551904504E-3</v>
      </c>
    </row>
    <row r="29" spans="1:5" x14ac:dyDescent="0.25">
      <c r="A29" s="4">
        <v>0.42973379629629632</v>
      </c>
      <c r="B29" s="2">
        <v>826</v>
      </c>
      <c r="C29" s="2">
        <v>59.078861150000002</v>
      </c>
      <c r="D29" s="2">
        <f t="shared" si="0"/>
        <v>59.101480837266081</v>
      </c>
      <c r="E29" s="5">
        <f t="shared" si="1"/>
        <v>5.1165025201523116E-4</v>
      </c>
    </row>
    <row r="30" spans="1:5" x14ac:dyDescent="0.25">
      <c r="A30" s="4">
        <v>0.43032407407407408</v>
      </c>
      <c r="B30" s="2">
        <v>877</v>
      </c>
      <c r="C30" s="2">
        <v>59.07574966</v>
      </c>
      <c r="D30" s="2">
        <f t="shared" si="0"/>
        <v>59.081657801052756</v>
      </c>
      <c r="E30" s="5">
        <f t="shared" si="1"/>
        <v>3.4906130699270614E-5</v>
      </c>
    </row>
    <row r="31" spans="1:5" x14ac:dyDescent="0.25">
      <c r="A31" s="4">
        <v>0.43112268518518521</v>
      </c>
      <c r="B31" s="2">
        <v>946</v>
      </c>
      <c r="C31" s="2">
        <v>59.073431239999998</v>
      </c>
      <c r="D31" s="2">
        <f t="shared" si="0"/>
        <v>59.054879511344922</v>
      </c>
      <c r="E31" s="5">
        <f t="shared" si="1"/>
        <v>3.4416663609157766E-4</v>
      </c>
    </row>
    <row r="32" spans="1:5" x14ac:dyDescent="0.25">
      <c r="A32" s="7">
        <v>0.43190972222222218</v>
      </c>
      <c r="B32" s="8">
        <v>1014</v>
      </c>
      <c r="C32" s="9">
        <v>59.073073100000002</v>
      </c>
      <c r="D32" s="9">
        <f t="shared" si="0"/>
        <v>59.028538687112793</v>
      </c>
      <c r="E32" s="10">
        <f t="shared" si="1"/>
        <v>1.9833139312084415E-3</v>
      </c>
    </row>
    <row r="33" spans="1:5" x14ac:dyDescent="0.25">
      <c r="A33" s="1"/>
      <c r="B33" s="1"/>
      <c r="C33" s="1"/>
      <c r="D33" s="6" t="s">
        <v>9</v>
      </c>
      <c r="E33" s="6">
        <f>SQRT(SUM(E9:E32))</f>
        <v>0.19179701963057499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32"/>
  <sheetViews>
    <sheetView workbookViewId="0">
      <selection activeCell="A20" sqref="A20"/>
    </sheetView>
  </sheetViews>
  <sheetFormatPr defaultRowHeight="15" x14ac:dyDescent="0.25"/>
  <sheetData>
    <row r="7" spans="3:5" x14ac:dyDescent="0.25">
      <c r="C7" t="s">
        <v>10</v>
      </c>
    </row>
    <row r="13" spans="3:5" x14ac:dyDescent="0.25">
      <c r="D13" t="s">
        <v>11</v>
      </c>
      <c r="E13">
        <v>-318.18</v>
      </c>
    </row>
    <row r="14" spans="3:5" x14ac:dyDescent="0.25">
      <c r="D14" t="s">
        <v>12</v>
      </c>
      <c r="E14" s="13">
        <v>-95.68</v>
      </c>
    </row>
    <row r="15" spans="3:5" x14ac:dyDescent="0.25">
      <c r="D15" t="s">
        <v>13</v>
      </c>
      <c r="E15">
        <v>60.44</v>
      </c>
    </row>
    <row r="16" spans="3:5" x14ac:dyDescent="0.25">
      <c r="D16" t="s">
        <v>14</v>
      </c>
      <c r="E16">
        <v>89.6</v>
      </c>
    </row>
    <row r="17" spans="3:9" x14ac:dyDescent="0.25">
      <c r="G17" t="s">
        <v>19</v>
      </c>
      <c r="H17">
        <f>SUM(F20:F31)</f>
        <v>22740.315836000005</v>
      </c>
    </row>
    <row r="19" spans="3:9" x14ac:dyDescent="0.25">
      <c r="C19" t="s">
        <v>15</v>
      </c>
      <c r="D19" t="s">
        <v>16</v>
      </c>
      <c r="E19" t="s">
        <v>17</v>
      </c>
      <c r="F19" t="s">
        <v>18</v>
      </c>
    </row>
    <row r="20" spans="3:9" x14ac:dyDescent="0.25">
      <c r="C20">
        <v>0</v>
      </c>
      <c r="D20">
        <v>150.78800000000001</v>
      </c>
      <c r="E20" t="b">
        <f>Sheet2!C9=($E$15/(1+EXP($E$13*C20+$E$14)))+$E$16</f>
        <v>0</v>
      </c>
      <c r="F20">
        <f>POWER(E20-D20,2)</f>
        <v>22737.020944000004</v>
      </c>
    </row>
    <row r="21" spans="3:9" x14ac:dyDescent="0.25">
      <c r="C21">
        <v>1</v>
      </c>
      <c r="D21">
        <v>150.77699999999999</v>
      </c>
      <c r="E21">
        <f t="shared" ref="E21:E29" si="0">($E$15/(1+EXP($E$13*C21+$E$14)))+$E$16</f>
        <v>150.04</v>
      </c>
      <c r="F21">
        <f t="shared" ref="F21:F29" si="1">POWER(E21-D21,2)</f>
        <v>0.54316899999999224</v>
      </c>
      <c r="I21" s="12"/>
    </row>
    <row r="22" spans="3:9" x14ac:dyDescent="0.25">
      <c r="C22">
        <v>3</v>
      </c>
      <c r="D22">
        <v>150.744</v>
      </c>
      <c r="E22">
        <f t="shared" si="0"/>
        <v>150.04</v>
      </c>
      <c r="F22">
        <f t="shared" si="1"/>
        <v>0.49561600000001088</v>
      </c>
      <c r="I22" s="12"/>
    </row>
    <row r="23" spans="3:9" x14ac:dyDescent="0.25">
      <c r="C23">
        <v>5</v>
      </c>
      <c r="D23">
        <v>150.68299999999999</v>
      </c>
      <c r="E23">
        <f t="shared" si="0"/>
        <v>150.04</v>
      </c>
      <c r="F23">
        <f t="shared" si="1"/>
        <v>0.4134490000000009</v>
      </c>
      <c r="I23" s="12"/>
    </row>
    <row r="24" spans="3:9" x14ac:dyDescent="0.25">
      <c r="C24">
        <v>7</v>
      </c>
      <c r="D24">
        <v>150.56399999999999</v>
      </c>
      <c r="E24">
        <f t="shared" si="0"/>
        <v>150.04</v>
      </c>
      <c r="F24">
        <f t="shared" si="1"/>
        <v>0.27457600000000093</v>
      </c>
      <c r="I24" s="12"/>
    </row>
    <row r="25" spans="3:9" x14ac:dyDescent="0.25">
      <c r="C25">
        <v>10.6</v>
      </c>
      <c r="D25">
        <v>150.03800000000001</v>
      </c>
      <c r="E25">
        <f t="shared" si="0"/>
        <v>150.04</v>
      </c>
      <c r="F25">
        <f t="shared" si="1"/>
        <v>3.9999999999245122E-6</v>
      </c>
      <c r="I25" s="13">
        <f>AVERAGE(D20:D29)</f>
        <v>150.13079999999999</v>
      </c>
    </row>
    <row r="26" spans="3:9" x14ac:dyDescent="0.25">
      <c r="C26">
        <v>12.8</v>
      </c>
      <c r="D26">
        <v>149.63800000000001</v>
      </c>
      <c r="E26">
        <f t="shared" si="0"/>
        <v>150.04</v>
      </c>
      <c r="F26">
        <f t="shared" si="1"/>
        <v>0.1616039999999894</v>
      </c>
      <c r="I26" s="12"/>
    </row>
    <row r="27" spans="3:9" x14ac:dyDescent="0.25">
      <c r="C27">
        <v>14.4</v>
      </c>
      <c r="D27">
        <v>149.453</v>
      </c>
      <c r="E27">
        <f t="shared" si="0"/>
        <v>150.04</v>
      </c>
      <c r="F27">
        <f t="shared" si="1"/>
        <v>0.34456899999998719</v>
      </c>
      <c r="I27" s="12"/>
    </row>
    <row r="28" spans="3:9" x14ac:dyDescent="0.25">
      <c r="C28">
        <v>16.399999999999999</v>
      </c>
      <c r="D28">
        <v>149.327</v>
      </c>
      <c r="E28">
        <f t="shared" si="0"/>
        <v>150.04</v>
      </c>
      <c r="F28">
        <f t="shared" si="1"/>
        <v>0.5083689999999913</v>
      </c>
      <c r="I28" s="12"/>
    </row>
    <row r="29" spans="3:9" x14ac:dyDescent="0.25">
      <c r="C29">
        <v>17.2</v>
      </c>
      <c r="D29">
        <v>149.29599999999999</v>
      </c>
      <c r="E29">
        <f t="shared" si="0"/>
        <v>150.04</v>
      </c>
      <c r="F29">
        <f t="shared" si="1"/>
        <v>0.55353599999999969</v>
      </c>
      <c r="I29" s="12"/>
    </row>
    <row r="30" spans="3:9" x14ac:dyDescent="0.25">
      <c r="I30" s="12"/>
    </row>
    <row r="31" spans="3:9" x14ac:dyDescent="0.25">
      <c r="I31" s="12"/>
    </row>
    <row r="32" spans="3:9" x14ac:dyDescent="0.25">
      <c r="I32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C6" sqref="C6"/>
    </sheetView>
  </sheetViews>
  <sheetFormatPr defaultRowHeight="15" x14ac:dyDescent="0.25"/>
  <sheetData>
    <row r="1" spans="1:6" x14ac:dyDescent="0.25">
      <c r="B1" t="s">
        <v>11</v>
      </c>
      <c r="C1">
        <v>-1.63</v>
      </c>
      <c r="F1">
        <v>-1.63</v>
      </c>
    </row>
    <row r="2" spans="1:6" x14ac:dyDescent="0.25">
      <c r="B2" t="s">
        <v>12</v>
      </c>
      <c r="C2" s="13">
        <v>9.0500000000000007</v>
      </c>
      <c r="F2" s="13">
        <v>9.0500000000000007</v>
      </c>
    </row>
    <row r="3" spans="1:6" x14ac:dyDescent="0.25">
      <c r="B3" t="s">
        <v>13</v>
      </c>
      <c r="C3">
        <v>-0.27</v>
      </c>
      <c r="F3">
        <v>-0.27</v>
      </c>
    </row>
    <row r="4" spans="1:6" x14ac:dyDescent="0.25">
      <c r="B4" t="s">
        <v>14</v>
      </c>
      <c r="C4">
        <v>59.345999999999997</v>
      </c>
      <c r="F4">
        <v>59.345999999999997</v>
      </c>
    </row>
    <row r="6" spans="1:6" x14ac:dyDescent="0.25">
      <c r="B6" t="s">
        <v>21</v>
      </c>
      <c r="C6">
        <f>SUM(D9:D57)</f>
        <v>5.8768786578652953E-4</v>
      </c>
    </row>
    <row r="8" spans="1:6" x14ac:dyDescent="0.25">
      <c r="A8" t="s">
        <v>0</v>
      </c>
      <c r="B8" t="s">
        <v>20</v>
      </c>
      <c r="C8" t="s">
        <v>22</v>
      </c>
      <c r="D8" t="s">
        <v>8</v>
      </c>
    </row>
    <row r="9" spans="1:6" x14ac:dyDescent="0.25">
      <c r="A9">
        <v>0</v>
      </c>
      <c r="B9">
        <v>59.349820927056697</v>
      </c>
      <c r="C9">
        <f>($C$3/(1+EXP($C$1*A9+$C$2)))+$C$4</f>
        <v>59.345968308140371</v>
      </c>
      <c r="D9">
        <f>POWER(C9-B9,2)</f>
        <v>1.4842672514435834E-5</v>
      </c>
    </row>
    <row r="10" spans="1:6" x14ac:dyDescent="0.25">
      <c r="A10">
        <v>1.45</v>
      </c>
      <c r="B10">
        <v>59.345579861379498</v>
      </c>
      <c r="C10">
        <f t="shared" ref="C10:C57" si="0">($C$3/(1+EXP($C$1*A10+$C$2)))+$C$4</f>
        <v>59.345663556451662</v>
      </c>
      <c r="D10">
        <f t="shared" ref="D10:D57" si="1">POWER(C10-B10,2)</f>
        <v>7.0048651044428662E-9</v>
      </c>
    </row>
    <row r="11" spans="1:6" x14ac:dyDescent="0.25">
      <c r="A11">
        <v>2.81</v>
      </c>
      <c r="B11">
        <v>59.340549844116303</v>
      </c>
      <c r="C11">
        <f t="shared" si="0"/>
        <v>59.342943298870843</v>
      </c>
      <c r="D11">
        <f t="shared" si="1"/>
        <v>5.7286256620274894E-6</v>
      </c>
    </row>
    <row r="12" spans="1:6" x14ac:dyDescent="0.25">
      <c r="A12">
        <v>3.94</v>
      </c>
      <c r="B12">
        <v>59.329626136919899</v>
      </c>
      <c r="C12">
        <f t="shared" si="0"/>
        <v>59.327809951780793</v>
      </c>
      <c r="D12">
        <f t="shared" si="1"/>
        <v>3.298528459508179E-6</v>
      </c>
    </row>
    <row r="13" spans="1:6" x14ac:dyDescent="0.25">
      <c r="A13">
        <v>4.59</v>
      </c>
      <c r="B13">
        <v>59.298678209785798</v>
      </c>
      <c r="C13">
        <f t="shared" si="0"/>
        <v>59.299436103686403</v>
      </c>
      <c r="D13">
        <f t="shared" si="1"/>
        <v>5.7440316457458141E-7</v>
      </c>
    </row>
    <row r="14" spans="1:6" x14ac:dyDescent="0.25">
      <c r="A14">
        <v>5.03</v>
      </c>
      <c r="B14">
        <v>59.256739584138501</v>
      </c>
      <c r="C14">
        <f t="shared" si="0"/>
        <v>59.265215417247241</v>
      </c>
      <c r="D14">
        <f t="shared" si="1"/>
        <v>7.1839746887213265E-5</v>
      </c>
    </row>
    <row r="15" spans="1:6" x14ac:dyDescent="0.25">
      <c r="A15">
        <v>5.77</v>
      </c>
      <c r="B15">
        <v>59.201874726237399</v>
      </c>
      <c r="C15">
        <f t="shared" si="0"/>
        <v>59.187279482945932</v>
      </c>
      <c r="D15">
        <f t="shared" si="1"/>
        <v>2.1302112673710915E-4</v>
      </c>
    </row>
    <row r="16" spans="1:6" x14ac:dyDescent="0.25">
      <c r="A16">
        <v>6.06</v>
      </c>
      <c r="B16">
        <v>59.144242096312901</v>
      </c>
      <c r="C16">
        <f t="shared" si="0"/>
        <v>59.158109821352788</v>
      </c>
      <c r="D16">
        <f t="shared" si="1"/>
        <v>1.9231379778191141E-4</v>
      </c>
    </row>
    <row r="17" spans="1:4" x14ac:dyDescent="0.25">
      <c r="A17">
        <v>6.65</v>
      </c>
      <c r="B17">
        <v>59.107409239648497</v>
      </c>
      <c r="C17">
        <f t="shared" si="0"/>
        <v>59.114646189687726</v>
      </c>
      <c r="D17">
        <f t="shared" si="1"/>
        <v>5.2373445870288202E-5</v>
      </c>
    </row>
    <row r="18" spans="1:4" x14ac:dyDescent="0.25">
      <c r="A18">
        <v>7.62</v>
      </c>
      <c r="B18">
        <v>59.080398855994403</v>
      </c>
      <c r="C18">
        <f t="shared" si="0"/>
        <v>59.084971298003921</v>
      </c>
      <c r="D18">
        <f t="shared" si="1"/>
        <v>2.0907225930408118E-5</v>
      </c>
    </row>
    <row r="19" spans="1:4" x14ac:dyDescent="0.25">
      <c r="A19">
        <v>8.82</v>
      </c>
      <c r="B19">
        <v>59.074968436783301</v>
      </c>
      <c r="C19">
        <f t="shared" si="0"/>
        <v>59.077306005399905</v>
      </c>
      <c r="D19">
        <f t="shared" si="1"/>
        <v>5.4642270373290933E-6</v>
      </c>
    </row>
    <row r="20" spans="1:4" x14ac:dyDescent="0.25">
      <c r="A20">
        <v>10.08</v>
      </c>
      <c r="B20">
        <v>59.073463193424502</v>
      </c>
      <c r="C20">
        <f t="shared" si="0"/>
        <v>59.076168200056031</v>
      </c>
      <c r="D20">
        <f t="shared" si="1"/>
        <v>7.3170608766198017E-6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Sigmoid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Ian</cp:lastModifiedBy>
  <dcterms:created xsi:type="dcterms:W3CDTF">2018-01-12T17:00:42Z</dcterms:created>
  <dcterms:modified xsi:type="dcterms:W3CDTF">2018-01-16T15:54:35Z</dcterms:modified>
</cp:coreProperties>
</file>