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1015" windowHeight="17535" activeTab="1"/>
  </bookViews>
  <sheets>
    <sheet name="Scen1" sheetId="1" r:id="rId1"/>
    <sheet name="Scen2" sheetId="2" r:id="rId2"/>
  </sheets>
  <definedNames>
    <definedName name="solver_adj" localSheetId="0" hidden="1">Scen1!$J$126:$J$128</definedName>
    <definedName name="solver_adj" localSheetId="1" hidden="1">Scen2!$I$162:$I$164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Scen1!$J$126</definedName>
    <definedName name="solver_lhs2" localSheetId="0" hidden="1">Scen1!$J$126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Scen1!$J$129</definedName>
    <definedName name="solver_opt" localSheetId="1" hidden="1">Scen2!$I$165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2" localSheetId="0" hidden="1">3</definedName>
    <definedName name="solver_rhs1" localSheetId="0" hidden="1">-159</definedName>
    <definedName name="solver_rhs2" localSheetId="0" hidden="1">-159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0.89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G172" i="2" l="1"/>
  <c r="G173" i="2"/>
  <c r="G174" i="2"/>
  <c r="G175" i="2"/>
  <c r="G176" i="2"/>
  <c r="G177" i="2"/>
  <c r="H177" i="2" s="1"/>
  <c r="G178" i="2"/>
  <c r="G179" i="2"/>
  <c r="H179" i="2" s="1"/>
  <c r="G180" i="2"/>
  <c r="H180" i="2" s="1"/>
  <c r="G181" i="2"/>
  <c r="G182" i="2"/>
  <c r="H174" i="2"/>
  <c r="H172" i="2"/>
  <c r="O134" i="2"/>
  <c r="P134" i="2"/>
  <c r="Q134" i="2"/>
  <c r="S134" i="2" s="1"/>
  <c r="R134" i="2"/>
  <c r="T134" i="2"/>
  <c r="O135" i="2"/>
  <c r="P135" i="2"/>
  <c r="Q135" i="2"/>
  <c r="S135" i="2" s="1"/>
  <c r="R135" i="2"/>
  <c r="T135" i="2"/>
  <c r="O136" i="2"/>
  <c r="P136" i="2"/>
  <c r="Q136" i="2"/>
  <c r="S136" i="2" s="1"/>
  <c r="R136" i="2"/>
  <c r="T136" i="2"/>
  <c r="O137" i="2"/>
  <c r="P137" i="2"/>
  <c r="Q137" i="2"/>
  <c r="S137" i="2" s="1"/>
  <c r="R137" i="2"/>
  <c r="T137" i="2"/>
  <c r="O138" i="2"/>
  <c r="P138" i="2"/>
  <c r="Q138" i="2"/>
  <c r="S138" i="2" s="1"/>
  <c r="R138" i="2"/>
  <c r="T138" i="2"/>
  <c r="O139" i="2"/>
  <c r="P139" i="2"/>
  <c r="Q139" i="2"/>
  <c r="S139" i="2" s="1"/>
  <c r="R139" i="2"/>
  <c r="T139" i="2"/>
  <c r="O140" i="2"/>
  <c r="P140" i="2"/>
  <c r="Q140" i="2"/>
  <c r="S140" i="2" s="1"/>
  <c r="R140" i="2"/>
  <c r="T140" i="2"/>
  <c r="O141" i="2"/>
  <c r="P141" i="2"/>
  <c r="Q141" i="2"/>
  <c r="S141" i="2" s="1"/>
  <c r="R141" i="2"/>
  <c r="T141" i="2"/>
  <c r="O142" i="2"/>
  <c r="P142" i="2"/>
  <c r="Q142" i="2"/>
  <c r="S142" i="2" s="1"/>
  <c r="R142" i="2"/>
  <c r="T142" i="2"/>
  <c r="O143" i="2"/>
  <c r="P143" i="2"/>
  <c r="Q143" i="2"/>
  <c r="S143" i="2" s="1"/>
  <c r="R143" i="2"/>
  <c r="T143" i="2"/>
  <c r="O144" i="2"/>
  <c r="P144" i="2"/>
  <c r="Q144" i="2"/>
  <c r="S144" i="2" s="1"/>
  <c r="R144" i="2"/>
  <c r="T144" i="2"/>
  <c r="O145" i="2"/>
  <c r="P145" i="2"/>
  <c r="Q145" i="2"/>
  <c r="S145" i="2" s="1"/>
  <c r="R145" i="2"/>
  <c r="T145" i="2"/>
  <c r="O146" i="2"/>
  <c r="P146" i="2"/>
  <c r="Q146" i="2"/>
  <c r="S146" i="2" s="1"/>
  <c r="R146" i="2"/>
  <c r="T146" i="2"/>
  <c r="O147" i="2"/>
  <c r="P147" i="2"/>
  <c r="Q147" i="2"/>
  <c r="S147" i="2" s="1"/>
  <c r="R147" i="2"/>
  <c r="T147" i="2"/>
  <c r="O148" i="2"/>
  <c r="P148" i="2"/>
  <c r="Q148" i="2"/>
  <c r="S148" i="2" s="1"/>
  <c r="R148" i="2"/>
  <c r="T148" i="2"/>
  <c r="O149" i="2"/>
  <c r="P149" i="2"/>
  <c r="Q149" i="2"/>
  <c r="S149" i="2" s="1"/>
  <c r="R149" i="2"/>
  <c r="T149" i="2"/>
  <c r="O150" i="2"/>
  <c r="P150" i="2"/>
  <c r="Q150" i="2"/>
  <c r="S150" i="2" s="1"/>
  <c r="R150" i="2"/>
  <c r="T150" i="2"/>
  <c r="O151" i="2"/>
  <c r="P151" i="2"/>
  <c r="Q151" i="2"/>
  <c r="S151" i="2" s="1"/>
  <c r="R151" i="2"/>
  <c r="T151" i="2"/>
  <c r="O152" i="2"/>
  <c r="P152" i="2"/>
  <c r="Q152" i="2"/>
  <c r="S152" i="2" s="1"/>
  <c r="R152" i="2"/>
  <c r="T152" i="2"/>
  <c r="O153" i="2"/>
  <c r="P153" i="2"/>
  <c r="Q153" i="2"/>
  <c r="S153" i="2" s="1"/>
  <c r="R153" i="2"/>
  <c r="T153" i="2"/>
  <c r="O154" i="2"/>
  <c r="P154" i="2"/>
  <c r="Q154" i="2"/>
  <c r="S154" i="2" s="1"/>
  <c r="R154" i="2"/>
  <c r="T154" i="2"/>
  <c r="O155" i="2"/>
  <c r="P155" i="2"/>
  <c r="Q155" i="2"/>
  <c r="S155" i="2" s="1"/>
  <c r="R155" i="2"/>
  <c r="T155" i="2"/>
  <c r="O156" i="2"/>
  <c r="P156" i="2"/>
  <c r="Q156" i="2"/>
  <c r="S156" i="2" s="1"/>
  <c r="R156" i="2"/>
  <c r="T156" i="2"/>
  <c r="O157" i="2"/>
  <c r="P157" i="2"/>
  <c r="Q157" i="2"/>
  <c r="S157" i="2" s="1"/>
  <c r="R157" i="2"/>
  <c r="T157" i="2"/>
  <c r="T133" i="2"/>
  <c r="S133" i="2"/>
  <c r="R133" i="2"/>
  <c r="Q133" i="2"/>
  <c r="P133" i="2"/>
  <c r="O133" i="2"/>
  <c r="N133" i="2"/>
  <c r="O78" i="2"/>
  <c r="P78" i="2"/>
  <c r="Q78" i="2"/>
  <c r="S78" i="2" s="1"/>
  <c r="R78" i="2"/>
  <c r="T78" i="2"/>
  <c r="O79" i="2"/>
  <c r="P79" i="2"/>
  <c r="Q79" i="2"/>
  <c r="S79" i="2" s="1"/>
  <c r="R79" i="2"/>
  <c r="T79" i="2"/>
  <c r="O80" i="2"/>
  <c r="P80" i="2"/>
  <c r="Q80" i="2"/>
  <c r="S80" i="2" s="1"/>
  <c r="R80" i="2"/>
  <c r="T80" i="2"/>
  <c r="O81" i="2"/>
  <c r="P81" i="2"/>
  <c r="Q81" i="2"/>
  <c r="S81" i="2" s="1"/>
  <c r="R81" i="2"/>
  <c r="T81" i="2"/>
  <c r="O82" i="2"/>
  <c r="P82" i="2"/>
  <c r="Q82" i="2"/>
  <c r="S82" i="2" s="1"/>
  <c r="R82" i="2"/>
  <c r="T82" i="2"/>
  <c r="O83" i="2"/>
  <c r="P83" i="2"/>
  <c r="Q83" i="2"/>
  <c r="S83" i="2" s="1"/>
  <c r="R83" i="2"/>
  <c r="T83" i="2"/>
  <c r="O84" i="2"/>
  <c r="P84" i="2"/>
  <c r="Q84" i="2"/>
  <c r="S84" i="2" s="1"/>
  <c r="R84" i="2"/>
  <c r="T84" i="2"/>
  <c r="O85" i="2"/>
  <c r="P85" i="2"/>
  <c r="Q85" i="2"/>
  <c r="S85" i="2" s="1"/>
  <c r="R85" i="2"/>
  <c r="T85" i="2"/>
  <c r="O86" i="2"/>
  <c r="P86" i="2"/>
  <c r="Q86" i="2"/>
  <c r="S86" i="2" s="1"/>
  <c r="R86" i="2"/>
  <c r="T86" i="2"/>
  <c r="O87" i="2"/>
  <c r="P87" i="2"/>
  <c r="Q87" i="2"/>
  <c r="S87" i="2" s="1"/>
  <c r="R87" i="2"/>
  <c r="T87" i="2"/>
  <c r="O88" i="2"/>
  <c r="P88" i="2"/>
  <c r="Q88" i="2"/>
  <c r="S88" i="2" s="1"/>
  <c r="R88" i="2"/>
  <c r="T88" i="2"/>
  <c r="O89" i="2"/>
  <c r="P89" i="2"/>
  <c r="Q89" i="2"/>
  <c r="S89" i="2" s="1"/>
  <c r="R89" i="2"/>
  <c r="T89" i="2"/>
  <c r="O90" i="2"/>
  <c r="P90" i="2"/>
  <c r="Q90" i="2"/>
  <c r="S90" i="2" s="1"/>
  <c r="R90" i="2"/>
  <c r="T90" i="2"/>
  <c r="O91" i="2"/>
  <c r="P91" i="2"/>
  <c r="Q91" i="2"/>
  <c r="S91" i="2" s="1"/>
  <c r="R91" i="2"/>
  <c r="T91" i="2"/>
  <c r="O92" i="2"/>
  <c r="P92" i="2"/>
  <c r="Q92" i="2"/>
  <c r="S92" i="2" s="1"/>
  <c r="R92" i="2"/>
  <c r="T92" i="2"/>
  <c r="O93" i="2"/>
  <c r="P93" i="2"/>
  <c r="Q93" i="2"/>
  <c r="S93" i="2" s="1"/>
  <c r="R93" i="2"/>
  <c r="T93" i="2"/>
  <c r="O94" i="2"/>
  <c r="P94" i="2"/>
  <c r="Q94" i="2"/>
  <c r="S94" i="2" s="1"/>
  <c r="R94" i="2"/>
  <c r="T94" i="2"/>
  <c r="O95" i="2"/>
  <c r="P95" i="2"/>
  <c r="Q95" i="2"/>
  <c r="S95" i="2" s="1"/>
  <c r="R95" i="2"/>
  <c r="T95" i="2"/>
  <c r="O96" i="2"/>
  <c r="P96" i="2"/>
  <c r="Q96" i="2"/>
  <c r="S96" i="2" s="1"/>
  <c r="R96" i="2"/>
  <c r="T96" i="2"/>
  <c r="O97" i="2"/>
  <c r="P97" i="2"/>
  <c r="Q97" i="2"/>
  <c r="S97" i="2" s="1"/>
  <c r="R97" i="2"/>
  <c r="T97" i="2"/>
  <c r="O98" i="2"/>
  <c r="P98" i="2"/>
  <c r="Q98" i="2"/>
  <c r="S98" i="2" s="1"/>
  <c r="R98" i="2"/>
  <c r="T98" i="2"/>
  <c r="O99" i="2"/>
  <c r="P99" i="2"/>
  <c r="Q99" i="2"/>
  <c r="S99" i="2" s="1"/>
  <c r="R99" i="2"/>
  <c r="T99" i="2"/>
  <c r="O100" i="2"/>
  <c r="P100" i="2"/>
  <c r="Q100" i="2"/>
  <c r="S100" i="2" s="1"/>
  <c r="R100" i="2"/>
  <c r="T100" i="2"/>
  <c r="O101" i="2"/>
  <c r="P101" i="2"/>
  <c r="Q101" i="2"/>
  <c r="S101" i="2" s="1"/>
  <c r="R101" i="2"/>
  <c r="T101" i="2"/>
  <c r="O102" i="2"/>
  <c r="P102" i="2"/>
  <c r="Q102" i="2"/>
  <c r="S102" i="2" s="1"/>
  <c r="R102" i="2"/>
  <c r="T102" i="2"/>
  <c r="O103" i="2"/>
  <c r="P103" i="2"/>
  <c r="Q103" i="2"/>
  <c r="S103" i="2" s="1"/>
  <c r="R103" i="2"/>
  <c r="T103" i="2"/>
  <c r="O104" i="2"/>
  <c r="P104" i="2"/>
  <c r="Q104" i="2"/>
  <c r="S104" i="2" s="1"/>
  <c r="R104" i="2"/>
  <c r="T104" i="2"/>
  <c r="O105" i="2"/>
  <c r="P105" i="2"/>
  <c r="Q105" i="2"/>
  <c r="S105" i="2" s="1"/>
  <c r="R105" i="2"/>
  <c r="T105" i="2"/>
  <c r="O106" i="2"/>
  <c r="P106" i="2"/>
  <c r="Q106" i="2"/>
  <c r="S106" i="2" s="1"/>
  <c r="R106" i="2"/>
  <c r="T106" i="2"/>
  <c r="O107" i="2"/>
  <c r="P107" i="2"/>
  <c r="Q107" i="2"/>
  <c r="S107" i="2" s="1"/>
  <c r="R107" i="2"/>
  <c r="T107" i="2"/>
  <c r="O108" i="2"/>
  <c r="P108" i="2"/>
  <c r="Q108" i="2"/>
  <c r="S108" i="2" s="1"/>
  <c r="R108" i="2"/>
  <c r="T108" i="2"/>
  <c r="O109" i="2"/>
  <c r="P109" i="2"/>
  <c r="Q109" i="2"/>
  <c r="S109" i="2" s="1"/>
  <c r="R109" i="2"/>
  <c r="T109" i="2"/>
  <c r="O110" i="2"/>
  <c r="P110" i="2"/>
  <c r="Q110" i="2"/>
  <c r="S110" i="2" s="1"/>
  <c r="R110" i="2"/>
  <c r="T110" i="2"/>
  <c r="O111" i="2"/>
  <c r="P111" i="2"/>
  <c r="Q111" i="2"/>
  <c r="S111" i="2" s="1"/>
  <c r="R111" i="2"/>
  <c r="T111" i="2"/>
  <c r="O112" i="2"/>
  <c r="P112" i="2"/>
  <c r="Q112" i="2"/>
  <c r="S112" i="2" s="1"/>
  <c r="R112" i="2"/>
  <c r="T112" i="2"/>
  <c r="O113" i="2"/>
  <c r="P113" i="2"/>
  <c r="Q113" i="2"/>
  <c r="S113" i="2" s="1"/>
  <c r="R113" i="2"/>
  <c r="T113" i="2"/>
  <c r="O114" i="2"/>
  <c r="P114" i="2"/>
  <c r="Q114" i="2"/>
  <c r="S114" i="2" s="1"/>
  <c r="R114" i="2"/>
  <c r="T114" i="2"/>
  <c r="O115" i="2"/>
  <c r="P115" i="2"/>
  <c r="Q115" i="2"/>
  <c r="S115" i="2" s="1"/>
  <c r="R115" i="2"/>
  <c r="T115" i="2"/>
  <c r="O116" i="2"/>
  <c r="P116" i="2"/>
  <c r="Q116" i="2"/>
  <c r="S116" i="2" s="1"/>
  <c r="R116" i="2"/>
  <c r="T116" i="2"/>
  <c r="O117" i="2"/>
  <c r="P117" i="2"/>
  <c r="Q117" i="2"/>
  <c r="S117" i="2" s="1"/>
  <c r="R117" i="2"/>
  <c r="T117" i="2"/>
  <c r="O118" i="2"/>
  <c r="P118" i="2"/>
  <c r="Q118" i="2"/>
  <c r="S118" i="2" s="1"/>
  <c r="R118" i="2"/>
  <c r="T118" i="2"/>
  <c r="O119" i="2"/>
  <c r="P119" i="2"/>
  <c r="Q119" i="2"/>
  <c r="S119" i="2" s="1"/>
  <c r="R119" i="2"/>
  <c r="T119" i="2"/>
  <c r="O120" i="2"/>
  <c r="P120" i="2"/>
  <c r="Q120" i="2"/>
  <c r="S120" i="2" s="1"/>
  <c r="R120" i="2"/>
  <c r="T120" i="2"/>
  <c r="O121" i="2"/>
  <c r="P121" i="2"/>
  <c r="Q121" i="2"/>
  <c r="S121" i="2" s="1"/>
  <c r="R121" i="2"/>
  <c r="T121" i="2"/>
  <c r="O122" i="2"/>
  <c r="P122" i="2"/>
  <c r="Q122" i="2"/>
  <c r="S122" i="2" s="1"/>
  <c r="R122" i="2"/>
  <c r="T122" i="2"/>
  <c r="O123" i="2"/>
  <c r="P123" i="2"/>
  <c r="Q123" i="2"/>
  <c r="S123" i="2" s="1"/>
  <c r="R123" i="2"/>
  <c r="T123" i="2"/>
  <c r="O124" i="2"/>
  <c r="P124" i="2"/>
  <c r="Q124" i="2"/>
  <c r="S124" i="2" s="1"/>
  <c r="R124" i="2"/>
  <c r="T124" i="2"/>
  <c r="O125" i="2"/>
  <c r="P125" i="2"/>
  <c r="Q125" i="2"/>
  <c r="S125" i="2" s="1"/>
  <c r="R125" i="2"/>
  <c r="T125" i="2"/>
  <c r="O126" i="2"/>
  <c r="P126" i="2"/>
  <c r="Q126" i="2"/>
  <c r="S126" i="2" s="1"/>
  <c r="R126" i="2"/>
  <c r="T126" i="2"/>
  <c r="O127" i="2"/>
  <c r="P127" i="2"/>
  <c r="Q127" i="2"/>
  <c r="S127" i="2" s="1"/>
  <c r="R127" i="2"/>
  <c r="T127" i="2"/>
  <c r="O128" i="2"/>
  <c r="P128" i="2"/>
  <c r="Q128" i="2"/>
  <c r="S128" i="2" s="1"/>
  <c r="R128" i="2"/>
  <c r="T128" i="2"/>
  <c r="O129" i="2"/>
  <c r="P129" i="2"/>
  <c r="Q129" i="2"/>
  <c r="S129" i="2" s="1"/>
  <c r="R129" i="2"/>
  <c r="T129" i="2"/>
  <c r="O130" i="2"/>
  <c r="P130" i="2"/>
  <c r="Q130" i="2"/>
  <c r="S130" i="2" s="1"/>
  <c r="R130" i="2"/>
  <c r="T130" i="2"/>
  <c r="O131" i="2"/>
  <c r="P131" i="2"/>
  <c r="Q131" i="2"/>
  <c r="S131" i="2" s="1"/>
  <c r="R131" i="2"/>
  <c r="T131" i="2"/>
  <c r="T77" i="2"/>
  <c r="S77" i="2"/>
  <c r="R77" i="2"/>
  <c r="Q77" i="2"/>
  <c r="P77" i="2"/>
  <c r="O77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T52" i="2"/>
  <c r="S52" i="2"/>
  <c r="N52" i="2"/>
  <c r="O39" i="2"/>
  <c r="P39" i="2"/>
  <c r="Q39" i="2"/>
  <c r="S39" i="2" s="1"/>
  <c r="R39" i="2"/>
  <c r="T39" i="2"/>
  <c r="O40" i="2"/>
  <c r="P40" i="2"/>
  <c r="Q40" i="2"/>
  <c r="S40" i="2" s="1"/>
  <c r="R40" i="2"/>
  <c r="T40" i="2"/>
  <c r="O41" i="2"/>
  <c r="P41" i="2"/>
  <c r="Q41" i="2"/>
  <c r="S41" i="2" s="1"/>
  <c r="R41" i="2"/>
  <c r="T41" i="2"/>
  <c r="O42" i="2"/>
  <c r="P42" i="2"/>
  <c r="Q42" i="2"/>
  <c r="S42" i="2" s="1"/>
  <c r="R42" i="2"/>
  <c r="T42" i="2"/>
  <c r="O43" i="2"/>
  <c r="P43" i="2"/>
  <c r="Q43" i="2"/>
  <c r="S43" i="2" s="1"/>
  <c r="R43" i="2"/>
  <c r="T43" i="2"/>
  <c r="O44" i="2"/>
  <c r="P44" i="2"/>
  <c r="Q44" i="2"/>
  <c r="S44" i="2" s="1"/>
  <c r="R44" i="2"/>
  <c r="T44" i="2"/>
  <c r="O45" i="2"/>
  <c r="P45" i="2"/>
  <c r="Q45" i="2"/>
  <c r="S45" i="2" s="1"/>
  <c r="R45" i="2"/>
  <c r="T45" i="2"/>
  <c r="O46" i="2"/>
  <c r="P46" i="2"/>
  <c r="Q46" i="2"/>
  <c r="S46" i="2" s="1"/>
  <c r="R46" i="2"/>
  <c r="T46" i="2"/>
  <c r="O47" i="2"/>
  <c r="P47" i="2"/>
  <c r="Q47" i="2"/>
  <c r="S47" i="2" s="1"/>
  <c r="R47" i="2"/>
  <c r="T47" i="2"/>
  <c r="O48" i="2"/>
  <c r="P48" i="2"/>
  <c r="Q48" i="2"/>
  <c r="S48" i="2" s="1"/>
  <c r="R48" i="2"/>
  <c r="T48" i="2"/>
  <c r="O49" i="2"/>
  <c r="P49" i="2"/>
  <c r="Q49" i="2"/>
  <c r="S49" i="2" s="1"/>
  <c r="R49" i="2"/>
  <c r="T49" i="2"/>
  <c r="O50" i="2"/>
  <c r="P50" i="2"/>
  <c r="Q50" i="2"/>
  <c r="S50" i="2" s="1"/>
  <c r="R50" i="2"/>
  <c r="T50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T38" i="2"/>
  <c r="S38" i="2"/>
  <c r="R38" i="2"/>
  <c r="Q38" i="2"/>
  <c r="P38" i="2"/>
  <c r="O38" i="2"/>
  <c r="O6" i="2"/>
  <c r="P6" i="2"/>
  <c r="Q6" i="2"/>
  <c r="S6" i="2" s="1"/>
  <c r="R6" i="2"/>
  <c r="T6" i="2"/>
  <c r="O7" i="2"/>
  <c r="P7" i="2"/>
  <c r="Q7" i="2"/>
  <c r="S7" i="2" s="1"/>
  <c r="R7" i="2"/>
  <c r="T7" i="2"/>
  <c r="O8" i="2"/>
  <c r="P8" i="2"/>
  <c r="Q8" i="2"/>
  <c r="S8" i="2" s="1"/>
  <c r="R8" i="2"/>
  <c r="T8" i="2"/>
  <c r="O9" i="2"/>
  <c r="P9" i="2"/>
  <c r="Q9" i="2"/>
  <c r="S9" i="2" s="1"/>
  <c r="R9" i="2"/>
  <c r="T9" i="2"/>
  <c r="O10" i="2"/>
  <c r="P10" i="2"/>
  <c r="Q10" i="2"/>
  <c r="S10" i="2" s="1"/>
  <c r="R10" i="2"/>
  <c r="T10" i="2"/>
  <c r="O11" i="2"/>
  <c r="P11" i="2"/>
  <c r="Q11" i="2"/>
  <c r="S11" i="2" s="1"/>
  <c r="R11" i="2"/>
  <c r="T11" i="2"/>
  <c r="O12" i="2"/>
  <c r="P12" i="2"/>
  <c r="Q12" i="2"/>
  <c r="S12" i="2" s="1"/>
  <c r="R12" i="2"/>
  <c r="T12" i="2"/>
  <c r="O13" i="2"/>
  <c r="P13" i="2"/>
  <c r="Q13" i="2"/>
  <c r="S13" i="2" s="1"/>
  <c r="R13" i="2"/>
  <c r="T13" i="2"/>
  <c r="O14" i="2"/>
  <c r="P14" i="2"/>
  <c r="Q14" i="2"/>
  <c r="S14" i="2" s="1"/>
  <c r="R14" i="2"/>
  <c r="T14" i="2"/>
  <c r="O15" i="2"/>
  <c r="P15" i="2"/>
  <c r="Q15" i="2"/>
  <c r="S15" i="2" s="1"/>
  <c r="R15" i="2"/>
  <c r="T15" i="2"/>
  <c r="O16" i="2"/>
  <c r="P16" i="2"/>
  <c r="Q16" i="2"/>
  <c r="S16" i="2" s="1"/>
  <c r="R16" i="2"/>
  <c r="T16" i="2"/>
  <c r="O17" i="2"/>
  <c r="P17" i="2"/>
  <c r="Q17" i="2"/>
  <c r="S17" i="2" s="1"/>
  <c r="R17" i="2"/>
  <c r="T17" i="2"/>
  <c r="O18" i="2"/>
  <c r="P18" i="2"/>
  <c r="Q18" i="2"/>
  <c r="S18" i="2" s="1"/>
  <c r="R18" i="2"/>
  <c r="T18" i="2"/>
  <c r="O19" i="2"/>
  <c r="P19" i="2"/>
  <c r="Q19" i="2"/>
  <c r="S19" i="2" s="1"/>
  <c r="R19" i="2"/>
  <c r="T19" i="2"/>
  <c r="O20" i="2"/>
  <c r="P20" i="2"/>
  <c r="Q20" i="2"/>
  <c r="S20" i="2" s="1"/>
  <c r="R20" i="2"/>
  <c r="T20" i="2"/>
  <c r="O21" i="2"/>
  <c r="P21" i="2"/>
  <c r="Q21" i="2"/>
  <c r="S21" i="2" s="1"/>
  <c r="R21" i="2"/>
  <c r="T21" i="2"/>
  <c r="O22" i="2"/>
  <c r="P22" i="2"/>
  <c r="Q22" i="2"/>
  <c r="S22" i="2" s="1"/>
  <c r="R22" i="2"/>
  <c r="T22" i="2"/>
  <c r="O23" i="2"/>
  <c r="P23" i="2"/>
  <c r="Q23" i="2"/>
  <c r="S23" i="2" s="1"/>
  <c r="R23" i="2"/>
  <c r="T23" i="2"/>
  <c r="O24" i="2"/>
  <c r="P24" i="2"/>
  <c r="Q24" i="2"/>
  <c r="S24" i="2" s="1"/>
  <c r="R24" i="2"/>
  <c r="T24" i="2"/>
  <c r="O25" i="2"/>
  <c r="P25" i="2"/>
  <c r="Q25" i="2"/>
  <c r="S25" i="2" s="1"/>
  <c r="R25" i="2"/>
  <c r="T25" i="2"/>
  <c r="O26" i="2"/>
  <c r="P26" i="2"/>
  <c r="Q26" i="2"/>
  <c r="S26" i="2" s="1"/>
  <c r="R26" i="2"/>
  <c r="T26" i="2"/>
  <c r="O27" i="2"/>
  <c r="P27" i="2"/>
  <c r="Q27" i="2"/>
  <c r="S27" i="2" s="1"/>
  <c r="R27" i="2"/>
  <c r="T27" i="2"/>
  <c r="O28" i="2"/>
  <c r="P28" i="2"/>
  <c r="Q28" i="2"/>
  <c r="S28" i="2" s="1"/>
  <c r="R28" i="2"/>
  <c r="T28" i="2"/>
  <c r="O29" i="2"/>
  <c r="P29" i="2"/>
  <c r="Q29" i="2"/>
  <c r="S29" i="2" s="1"/>
  <c r="R29" i="2"/>
  <c r="T29" i="2"/>
  <c r="O30" i="2"/>
  <c r="P30" i="2"/>
  <c r="Q30" i="2"/>
  <c r="S30" i="2" s="1"/>
  <c r="R30" i="2"/>
  <c r="T30" i="2"/>
  <c r="O31" i="2"/>
  <c r="P31" i="2"/>
  <c r="Q31" i="2"/>
  <c r="S31" i="2" s="1"/>
  <c r="R31" i="2"/>
  <c r="T31" i="2"/>
  <c r="O32" i="2"/>
  <c r="P32" i="2"/>
  <c r="Q32" i="2"/>
  <c r="S32" i="2" s="1"/>
  <c r="R32" i="2"/>
  <c r="T32" i="2"/>
  <c r="O33" i="2"/>
  <c r="P33" i="2"/>
  <c r="Q33" i="2"/>
  <c r="S33" i="2" s="1"/>
  <c r="R33" i="2"/>
  <c r="T33" i="2"/>
  <c r="O34" i="2"/>
  <c r="P34" i="2"/>
  <c r="Q34" i="2"/>
  <c r="S34" i="2" s="1"/>
  <c r="R34" i="2"/>
  <c r="T34" i="2"/>
  <c r="T5" i="2"/>
  <c r="S5" i="2"/>
  <c r="R5" i="2"/>
  <c r="Q5" i="2"/>
  <c r="P5" i="2"/>
  <c r="O5" i="2"/>
  <c r="O107" i="1"/>
  <c r="P107" i="1"/>
  <c r="Q107" i="1"/>
  <c r="S107" i="1" s="1"/>
  <c r="R107" i="1"/>
  <c r="T107" i="1"/>
  <c r="O108" i="1"/>
  <c r="P108" i="1"/>
  <c r="Q108" i="1"/>
  <c r="S108" i="1" s="1"/>
  <c r="R108" i="1"/>
  <c r="T108" i="1"/>
  <c r="O109" i="1"/>
  <c r="P109" i="1"/>
  <c r="Q109" i="1"/>
  <c r="S109" i="1" s="1"/>
  <c r="R109" i="1"/>
  <c r="T109" i="1"/>
  <c r="O110" i="1"/>
  <c r="P110" i="1"/>
  <c r="Q110" i="1"/>
  <c r="S110" i="1" s="1"/>
  <c r="R110" i="1"/>
  <c r="T110" i="1"/>
  <c r="O111" i="1"/>
  <c r="P111" i="1"/>
  <c r="Q111" i="1"/>
  <c r="S111" i="1" s="1"/>
  <c r="R111" i="1"/>
  <c r="T111" i="1"/>
  <c r="O112" i="1"/>
  <c r="P112" i="1"/>
  <c r="Q112" i="1"/>
  <c r="S112" i="1" s="1"/>
  <c r="R112" i="1"/>
  <c r="T112" i="1"/>
  <c r="O113" i="1"/>
  <c r="P113" i="1"/>
  <c r="Q113" i="1"/>
  <c r="S113" i="1" s="1"/>
  <c r="R113" i="1"/>
  <c r="T113" i="1"/>
  <c r="O114" i="1"/>
  <c r="P114" i="1"/>
  <c r="Q114" i="1"/>
  <c r="S114" i="1" s="1"/>
  <c r="R114" i="1"/>
  <c r="T114" i="1"/>
  <c r="O115" i="1"/>
  <c r="P115" i="1"/>
  <c r="Q115" i="1"/>
  <c r="S115" i="1" s="1"/>
  <c r="R115" i="1"/>
  <c r="T115" i="1"/>
  <c r="O116" i="1"/>
  <c r="P116" i="1"/>
  <c r="Q116" i="1"/>
  <c r="S116" i="1" s="1"/>
  <c r="R116" i="1"/>
  <c r="T116" i="1"/>
  <c r="O117" i="1"/>
  <c r="P117" i="1"/>
  <c r="Q117" i="1"/>
  <c r="S117" i="1" s="1"/>
  <c r="R117" i="1"/>
  <c r="T117" i="1"/>
  <c r="O118" i="1"/>
  <c r="P118" i="1"/>
  <c r="Q118" i="1"/>
  <c r="S118" i="1" s="1"/>
  <c r="R118" i="1"/>
  <c r="T118" i="1"/>
  <c r="O119" i="1"/>
  <c r="P119" i="1"/>
  <c r="Q119" i="1"/>
  <c r="S119" i="1" s="1"/>
  <c r="R119" i="1"/>
  <c r="T119" i="1"/>
  <c r="O120" i="1"/>
  <c r="P120" i="1"/>
  <c r="Q120" i="1"/>
  <c r="S120" i="1" s="1"/>
  <c r="R120" i="1"/>
  <c r="T120" i="1"/>
  <c r="O121" i="1"/>
  <c r="P121" i="1"/>
  <c r="Q121" i="1"/>
  <c r="S121" i="1" s="1"/>
  <c r="R121" i="1"/>
  <c r="T121" i="1"/>
  <c r="O122" i="1"/>
  <c r="P122" i="1"/>
  <c r="Q122" i="1"/>
  <c r="S122" i="1" s="1"/>
  <c r="R122" i="1"/>
  <c r="T122" i="1"/>
  <c r="O123" i="1"/>
  <c r="P123" i="1"/>
  <c r="Q123" i="1"/>
  <c r="S123" i="1" s="1"/>
  <c r="R123" i="1"/>
  <c r="T123" i="1"/>
  <c r="T106" i="1"/>
  <c r="S106" i="1"/>
  <c r="R106" i="1"/>
  <c r="Q106" i="1"/>
  <c r="P106" i="1"/>
  <c r="O106" i="1"/>
  <c r="N106" i="1"/>
  <c r="O66" i="1"/>
  <c r="P66" i="1"/>
  <c r="Q66" i="1"/>
  <c r="S66" i="1" s="1"/>
  <c r="R66" i="1"/>
  <c r="T66" i="1"/>
  <c r="O67" i="1"/>
  <c r="P67" i="1"/>
  <c r="Q67" i="1"/>
  <c r="S67" i="1" s="1"/>
  <c r="R67" i="1"/>
  <c r="T67" i="1"/>
  <c r="O68" i="1"/>
  <c r="P68" i="1"/>
  <c r="Q68" i="1"/>
  <c r="S68" i="1" s="1"/>
  <c r="R68" i="1"/>
  <c r="T68" i="1" s="1"/>
  <c r="O69" i="1"/>
  <c r="P69" i="1"/>
  <c r="Q69" i="1"/>
  <c r="S69" i="1" s="1"/>
  <c r="R69" i="1"/>
  <c r="T69" i="1" s="1"/>
  <c r="O70" i="1"/>
  <c r="P70" i="1"/>
  <c r="Q70" i="1"/>
  <c r="S70" i="1" s="1"/>
  <c r="R70" i="1"/>
  <c r="T70" i="1" s="1"/>
  <c r="O71" i="1"/>
  <c r="P71" i="1"/>
  <c r="Q71" i="1"/>
  <c r="S71" i="1" s="1"/>
  <c r="R71" i="1"/>
  <c r="T71" i="1" s="1"/>
  <c r="O72" i="1"/>
  <c r="P72" i="1"/>
  <c r="Q72" i="1"/>
  <c r="S72" i="1" s="1"/>
  <c r="R72" i="1"/>
  <c r="T72" i="1" s="1"/>
  <c r="O73" i="1"/>
  <c r="P73" i="1"/>
  <c r="Q73" i="1"/>
  <c r="S73" i="1" s="1"/>
  <c r="R73" i="1"/>
  <c r="T73" i="1" s="1"/>
  <c r="O74" i="1"/>
  <c r="P74" i="1"/>
  <c r="Q74" i="1"/>
  <c r="S74" i="1" s="1"/>
  <c r="R74" i="1"/>
  <c r="T74" i="1" s="1"/>
  <c r="O75" i="1"/>
  <c r="P75" i="1"/>
  <c r="Q75" i="1"/>
  <c r="S75" i="1" s="1"/>
  <c r="R75" i="1"/>
  <c r="T75" i="1" s="1"/>
  <c r="O76" i="1"/>
  <c r="P76" i="1"/>
  <c r="Q76" i="1"/>
  <c r="S76" i="1" s="1"/>
  <c r="R76" i="1"/>
  <c r="T76" i="1" s="1"/>
  <c r="O77" i="1"/>
  <c r="P77" i="1"/>
  <c r="Q77" i="1"/>
  <c r="S77" i="1" s="1"/>
  <c r="R77" i="1"/>
  <c r="T77" i="1" s="1"/>
  <c r="O78" i="1"/>
  <c r="P78" i="1"/>
  <c r="Q78" i="1"/>
  <c r="S78" i="1" s="1"/>
  <c r="R78" i="1"/>
  <c r="T78" i="1" s="1"/>
  <c r="O79" i="1"/>
  <c r="P79" i="1"/>
  <c r="Q79" i="1"/>
  <c r="S79" i="1" s="1"/>
  <c r="R79" i="1"/>
  <c r="T79" i="1" s="1"/>
  <c r="O80" i="1"/>
  <c r="P80" i="1"/>
  <c r="Q80" i="1"/>
  <c r="S80" i="1" s="1"/>
  <c r="R80" i="1"/>
  <c r="T80" i="1" s="1"/>
  <c r="O81" i="1"/>
  <c r="P81" i="1"/>
  <c r="Q81" i="1"/>
  <c r="S81" i="1" s="1"/>
  <c r="R81" i="1"/>
  <c r="T81" i="1" s="1"/>
  <c r="O82" i="1"/>
  <c r="P82" i="1"/>
  <c r="Q82" i="1"/>
  <c r="S82" i="1" s="1"/>
  <c r="R82" i="1"/>
  <c r="T82" i="1" s="1"/>
  <c r="O83" i="1"/>
  <c r="P83" i="1"/>
  <c r="Q83" i="1"/>
  <c r="S83" i="1" s="1"/>
  <c r="R83" i="1"/>
  <c r="T83" i="1" s="1"/>
  <c r="O84" i="1"/>
  <c r="P84" i="1"/>
  <c r="Q84" i="1"/>
  <c r="S84" i="1" s="1"/>
  <c r="R84" i="1"/>
  <c r="T84" i="1" s="1"/>
  <c r="O85" i="1"/>
  <c r="P85" i="1"/>
  <c r="Q85" i="1"/>
  <c r="S85" i="1" s="1"/>
  <c r="R85" i="1"/>
  <c r="T85" i="1" s="1"/>
  <c r="O86" i="1"/>
  <c r="P86" i="1"/>
  <c r="Q86" i="1"/>
  <c r="S86" i="1" s="1"/>
  <c r="R86" i="1"/>
  <c r="T86" i="1" s="1"/>
  <c r="O87" i="1"/>
  <c r="P87" i="1"/>
  <c r="Q87" i="1"/>
  <c r="S87" i="1" s="1"/>
  <c r="R87" i="1"/>
  <c r="T87" i="1" s="1"/>
  <c r="O88" i="1"/>
  <c r="P88" i="1"/>
  <c r="Q88" i="1"/>
  <c r="S88" i="1" s="1"/>
  <c r="R88" i="1"/>
  <c r="T88" i="1" s="1"/>
  <c r="O89" i="1"/>
  <c r="P89" i="1"/>
  <c r="Q89" i="1"/>
  <c r="S89" i="1" s="1"/>
  <c r="R89" i="1"/>
  <c r="T89" i="1" s="1"/>
  <c r="O90" i="1"/>
  <c r="P90" i="1"/>
  <c r="Q90" i="1"/>
  <c r="S90" i="1" s="1"/>
  <c r="R90" i="1"/>
  <c r="T90" i="1" s="1"/>
  <c r="O91" i="1"/>
  <c r="P91" i="1"/>
  <c r="Q91" i="1"/>
  <c r="S91" i="1" s="1"/>
  <c r="R91" i="1"/>
  <c r="T91" i="1" s="1"/>
  <c r="O92" i="1"/>
  <c r="P92" i="1"/>
  <c r="Q92" i="1"/>
  <c r="S92" i="1" s="1"/>
  <c r="R92" i="1"/>
  <c r="T92" i="1" s="1"/>
  <c r="O93" i="1"/>
  <c r="P93" i="1"/>
  <c r="Q93" i="1"/>
  <c r="S93" i="1" s="1"/>
  <c r="R93" i="1"/>
  <c r="T93" i="1" s="1"/>
  <c r="O94" i="1"/>
  <c r="P94" i="1"/>
  <c r="Q94" i="1"/>
  <c r="S94" i="1" s="1"/>
  <c r="R94" i="1"/>
  <c r="T94" i="1" s="1"/>
  <c r="O95" i="1"/>
  <c r="P95" i="1"/>
  <c r="Q95" i="1"/>
  <c r="S95" i="1" s="1"/>
  <c r="R95" i="1"/>
  <c r="T95" i="1" s="1"/>
  <c r="O96" i="1"/>
  <c r="P96" i="1"/>
  <c r="Q96" i="1"/>
  <c r="S96" i="1" s="1"/>
  <c r="R96" i="1"/>
  <c r="T96" i="1" s="1"/>
  <c r="O97" i="1"/>
  <c r="P97" i="1"/>
  <c r="Q97" i="1"/>
  <c r="S97" i="1" s="1"/>
  <c r="R97" i="1"/>
  <c r="T97" i="1" s="1"/>
  <c r="O98" i="1"/>
  <c r="P98" i="1"/>
  <c r="Q98" i="1"/>
  <c r="S98" i="1" s="1"/>
  <c r="R98" i="1"/>
  <c r="T98" i="1" s="1"/>
  <c r="O99" i="1"/>
  <c r="P99" i="1"/>
  <c r="Q99" i="1"/>
  <c r="S99" i="1" s="1"/>
  <c r="R99" i="1"/>
  <c r="T99" i="1" s="1"/>
  <c r="O100" i="1"/>
  <c r="P100" i="1"/>
  <c r="Q100" i="1"/>
  <c r="S100" i="1" s="1"/>
  <c r="R100" i="1"/>
  <c r="T100" i="1" s="1"/>
  <c r="O101" i="1"/>
  <c r="P101" i="1"/>
  <c r="Q101" i="1"/>
  <c r="S101" i="1" s="1"/>
  <c r="R101" i="1"/>
  <c r="T101" i="1" s="1"/>
  <c r="O102" i="1"/>
  <c r="P102" i="1"/>
  <c r="Q102" i="1"/>
  <c r="S102" i="1" s="1"/>
  <c r="R102" i="1"/>
  <c r="T102" i="1" s="1"/>
  <c r="O103" i="1"/>
  <c r="P103" i="1"/>
  <c r="Q103" i="1"/>
  <c r="S103" i="1" s="1"/>
  <c r="R103" i="1"/>
  <c r="T103" i="1" s="1"/>
  <c r="T65" i="1"/>
  <c r="S65" i="1"/>
  <c r="R65" i="1"/>
  <c r="Q65" i="1"/>
  <c r="P65" i="1"/>
  <c r="O65" i="1"/>
  <c r="O47" i="1"/>
  <c r="P47" i="1"/>
  <c r="Q47" i="1"/>
  <c r="S47" i="1" s="1"/>
  <c r="R47" i="1"/>
  <c r="T47" i="1"/>
  <c r="O48" i="1"/>
  <c r="P48" i="1"/>
  <c r="Q48" i="1"/>
  <c r="S48" i="1" s="1"/>
  <c r="R48" i="1"/>
  <c r="T48" i="1"/>
  <c r="O49" i="1"/>
  <c r="P49" i="1"/>
  <c r="Q49" i="1"/>
  <c r="S49" i="1" s="1"/>
  <c r="R49" i="1"/>
  <c r="T49" i="1"/>
  <c r="O50" i="1"/>
  <c r="P50" i="1"/>
  <c r="Q50" i="1"/>
  <c r="S50" i="1" s="1"/>
  <c r="R50" i="1"/>
  <c r="T50" i="1"/>
  <c r="O51" i="1"/>
  <c r="P51" i="1"/>
  <c r="Q51" i="1"/>
  <c r="S51" i="1" s="1"/>
  <c r="R51" i="1"/>
  <c r="T51" i="1"/>
  <c r="O52" i="1"/>
  <c r="P52" i="1"/>
  <c r="Q52" i="1"/>
  <c r="S52" i="1" s="1"/>
  <c r="R52" i="1"/>
  <c r="T52" i="1"/>
  <c r="O53" i="1"/>
  <c r="P53" i="1"/>
  <c r="Q53" i="1"/>
  <c r="S53" i="1" s="1"/>
  <c r="R53" i="1"/>
  <c r="T53" i="1"/>
  <c r="O54" i="1"/>
  <c r="P54" i="1"/>
  <c r="Q54" i="1"/>
  <c r="S54" i="1" s="1"/>
  <c r="R54" i="1"/>
  <c r="T54" i="1"/>
  <c r="O55" i="1"/>
  <c r="P55" i="1"/>
  <c r="Q55" i="1"/>
  <c r="S55" i="1" s="1"/>
  <c r="R55" i="1"/>
  <c r="T55" i="1"/>
  <c r="O56" i="1"/>
  <c r="P56" i="1"/>
  <c r="Q56" i="1"/>
  <c r="S56" i="1" s="1"/>
  <c r="R56" i="1"/>
  <c r="T56" i="1"/>
  <c r="O57" i="1"/>
  <c r="P57" i="1"/>
  <c r="Q57" i="1"/>
  <c r="S57" i="1" s="1"/>
  <c r="R57" i="1"/>
  <c r="T57" i="1"/>
  <c r="O58" i="1"/>
  <c r="P58" i="1"/>
  <c r="Q58" i="1"/>
  <c r="S58" i="1" s="1"/>
  <c r="R58" i="1"/>
  <c r="T58" i="1"/>
  <c r="O59" i="1"/>
  <c r="P59" i="1"/>
  <c r="Q59" i="1"/>
  <c r="S59" i="1" s="1"/>
  <c r="R59" i="1"/>
  <c r="T59" i="1"/>
  <c r="O60" i="1"/>
  <c r="P60" i="1"/>
  <c r="Q60" i="1"/>
  <c r="S60" i="1" s="1"/>
  <c r="R60" i="1"/>
  <c r="T60" i="1"/>
  <c r="O61" i="1"/>
  <c r="P61" i="1"/>
  <c r="Q61" i="1"/>
  <c r="S61" i="1" s="1"/>
  <c r="R61" i="1"/>
  <c r="T61" i="1"/>
  <c r="O62" i="1"/>
  <c r="P62" i="1"/>
  <c r="Q62" i="1"/>
  <c r="S62" i="1" s="1"/>
  <c r="R62" i="1"/>
  <c r="T62" i="1"/>
  <c r="T46" i="1"/>
  <c r="S46" i="1"/>
  <c r="N46" i="1"/>
  <c r="R46" i="1"/>
  <c r="Q46" i="1"/>
  <c r="P46" i="1"/>
  <c r="O4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T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S6" i="1"/>
  <c r="R6" i="1"/>
  <c r="Q6" i="1"/>
  <c r="P6" i="1"/>
  <c r="O6" i="1"/>
  <c r="Q161" i="2"/>
  <c r="P161" i="2"/>
  <c r="Q160" i="2"/>
  <c r="O161" i="2"/>
  <c r="N161" i="2"/>
  <c r="O160" i="2"/>
  <c r="M161" i="2"/>
  <c r="L161" i="2"/>
  <c r="M160" i="2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198" i="2"/>
  <c r="H198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O127" i="1"/>
  <c r="N127" i="1"/>
  <c r="O126" i="1"/>
  <c r="H173" i="2"/>
  <c r="H175" i="2"/>
  <c r="H176" i="2"/>
  <c r="H178" i="2"/>
  <c r="H181" i="2"/>
  <c r="H182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198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84" i="2"/>
  <c r="C173" i="2"/>
  <c r="C174" i="2"/>
  <c r="C175" i="2"/>
  <c r="C176" i="2"/>
  <c r="C177" i="2"/>
  <c r="C178" i="2"/>
  <c r="C179" i="2"/>
  <c r="C180" i="2"/>
  <c r="C181" i="2"/>
  <c r="C182" i="2"/>
  <c r="C172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78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39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N77" i="2"/>
  <c r="M77" i="2"/>
  <c r="L77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N38" i="2"/>
  <c r="M38" i="2"/>
  <c r="L38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N5" i="2"/>
  <c r="M5" i="2"/>
  <c r="L5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17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3" i="2"/>
  <c r="G135" i="1"/>
  <c r="H135" i="1" s="1"/>
  <c r="Q127" i="1"/>
  <c r="P127" i="1"/>
  <c r="Q126" i="1"/>
  <c r="Q128" i="1"/>
  <c r="P128" i="1"/>
  <c r="O128" i="1"/>
  <c r="N128" i="1"/>
  <c r="I165" i="2" l="1"/>
  <c r="P160" i="2" s="1"/>
  <c r="H165" i="2"/>
  <c r="N160" i="2" s="1"/>
  <c r="G165" i="2"/>
  <c r="L160" i="2" s="1"/>
  <c r="C5" i="2"/>
  <c r="C74" i="2"/>
  <c r="C76" i="2"/>
  <c r="C4" i="2"/>
  <c r="C37" i="2"/>
  <c r="C34" i="2"/>
  <c r="C31" i="2"/>
  <c r="C28" i="2"/>
  <c r="C25" i="2"/>
  <c r="C22" i="2"/>
  <c r="C19" i="2"/>
  <c r="C16" i="2"/>
  <c r="C13" i="2"/>
  <c r="C10" i="2"/>
  <c r="C7" i="2"/>
  <c r="C75" i="2"/>
  <c r="C36" i="2"/>
  <c r="C33" i="2"/>
  <c r="C30" i="2"/>
  <c r="C27" i="2"/>
  <c r="C24" i="2"/>
  <c r="C21" i="2"/>
  <c r="C18" i="2"/>
  <c r="C15" i="2"/>
  <c r="C12" i="2"/>
  <c r="C9" i="2"/>
  <c r="C6" i="2"/>
  <c r="C35" i="2"/>
  <c r="C32" i="2"/>
  <c r="C29" i="2"/>
  <c r="C26" i="2"/>
  <c r="C23" i="2"/>
  <c r="C20" i="2"/>
  <c r="C17" i="2"/>
  <c r="C14" i="2"/>
  <c r="C11" i="2"/>
  <c r="C8" i="2"/>
  <c r="G205" i="1" l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04" i="1"/>
  <c r="H204" i="1" s="1"/>
  <c r="G133" i="1"/>
  <c r="H133" i="1" s="1"/>
  <c r="G134" i="1"/>
  <c r="H134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132" i="1"/>
  <c r="H132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7" i="1"/>
  <c r="M7" i="1"/>
  <c r="M6" i="1"/>
  <c r="L6" i="1"/>
  <c r="B4" i="1"/>
  <c r="B5" i="1"/>
  <c r="B6" i="1"/>
  <c r="C6" i="1" s="1"/>
  <c r="B7" i="1"/>
  <c r="C7" i="1" s="1"/>
  <c r="B8" i="1"/>
  <c r="B9" i="1"/>
  <c r="C9" i="1" s="1"/>
  <c r="B10" i="1"/>
  <c r="C10" i="1" s="1"/>
  <c r="B11" i="1"/>
  <c r="B12" i="1"/>
  <c r="C12" i="1" s="1"/>
  <c r="B13" i="1"/>
  <c r="C13" i="1" s="1"/>
  <c r="B14" i="1"/>
  <c r="B15" i="1"/>
  <c r="C15" i="1" s="1"/>
  <c r="B16" i="1"/>
  <c r="C16" i="1" s="1"/>
  <c r="B17" i="1"/>
  <c r="B18" i="1"/>
  <c r="C18" i="1" s="1"/>
  <c r="B19" i="1"/>
  <c r="C19" i="1" s="1"/>
  <c r="B20" i="1"/>
  <c r="B21" i="1"/>
  <c r="C21" i="1" s="1"/>
  <c r="B22" i="1"/>
  <c r="C22" i="1" s="1"/>
  <c r="B23" i="1"/>
  <c r="B24" i="1"/>
  <c r="C24" i="1" s="1"/>
  <c r="B25" i="1"/>
  <c r="C25" i="1" s="1"/>
  <c r="B26" i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B64" i="1"/>
  <c r="B65" i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3" i="1"/>
  <c r="J129" i="1" l="1"/>
  <c r="P126" i="1" s="1"/>
  <c r="I129" i="1"/>
  <c r="N126" i="1" s="1"/>
  <c r="N65" i="1"/>
  <c r="C26" i="1"/>
  <c r="C23" i="1"/>
  <c r="C20" i="1"/>
  <c r="C17" i="1"/>
  <c r="C14" i="1"/>
  <c r="C11" i="1"/>
  <c r="C8" i="1"/>
  <c r="C64" i="1"/>
  <c r="N6" i="1"/>
</calcChain>
</file>

<file path=xl/sharedStrings.xml><?xml version="1.0" encoding="utf-8"?>
<sst xmlns="http://schemas.openxmlformats.org/spreadsheetml/2006/main" count="565" uniqueCount="363">
  <si>
    <t>DTG</t>
  </si>
  <si>
    <t xml:space="preserve"> x (m)</t>
  </si>
  <si>
    <t xml:space="preserve"> y (m)</t>
  </si>
  <si>
    <t xml:space="preserve"> course (degs)</t>
  </si>
  <si>
    <t xml:space="preserve"> speed (m/s)</t>
  </si>
  <si>
    <t>100112 120000</t>
  </si>
  <si>
    <t>100112 120100</t>
  </si>
  <si>
    <t>100112 120200</t>
  </si>
  <si>
    <t>100112 120300</t>
  </si>
  <si>
    <t>100112 120400</t>
  </si>
  <si>
    <t>100112 120500</t>
  </si>
  <si>
    <t>100112 120600</t>
  </si>
  <si>
    <t>100112 120700</t>
  </si>
  <si>
    <t>100112 120800</t>
  </si>
  <si>
    <t>100112 120900</t>
  </si>
  <si>
    <t>100112 121000</t>
  </si>
  <si>
    <t>100112 121100</t>
  </si>
  <si>
    <t>100112 121200</t>
  </si>
  <si>
    <t>100112 121300</t>
  </si>
  <si>
    <t>100112 121400</t>
  </si>
  <si>
    <t>100112 121500</t>
  </si>
  <si>
    <t>100112 121600</t>
  </si>
  <si>
    <t>100112 121700</t>
  </si>
  <si>
    <t>100112 121800</t>
  </si>
  <si>
    <t>100112 121900</t>
  </si>
  <si>
    <t>100112 122000</t>
  </si>
  <si>
    <t>100112 122100</t>
  </si>
  <si>
    <t>100112 122200</t>
  </si>
  <si>
    <t>100112 122300</t>
  </si>
  <si>
    <t>100112 122400</t>
  </si>
  <si>
    <t>100112 122500</t>
  </si>
  <si>
    <t>100112 122600</t>
  </si>
  <si>
    <t>100112 122700</t>
  </si>
  <si>
    <t>100112 122800</t>
  </si>
  <si>
    <t>100112 122900</t>
  </si>
  <si>
    <t>100112 123000</t>
  </si>
  <si>
    <t>100112 123100</t>
  </si>
  <si>
    <t>100112 123200</t>
  </si>
  <si>
    <t>100112 123300</t>
  </si>
  <si>
    <t>100112 123400</t>
  </si>
  <si>
    <t>100112 123500</t>
  </si>
  <si>
    <t>100112 123600</t>
  </si>
  <si>
    <t>100112 123700</t>
  </si>
  <si>
    <t>100112 123800</t>
  </si>
  <si>
    <t>100112 123900</t>
  </si>
  <si>
    <t>100112 124000</t>
  </si>
  <si>
    <t>100112 124100</t>
  </si>
  <si>
    <t>100112 124200</t>
  </si>
  <si>
    <t>100112 124300</t>
  </si>
  <si>
    <t>100112 124400</t>
  </si>
  <si>
    <t>100112 124500</t>
  </si>
  <si>
    <t>100112 124600</t>
  </si>
  <si>
    <t>100112 124700</t>
  </si>
  <si>
    <t>100112 124800</t>
  </si>
  <si>
    <t>100112 124900</t>
  </si>
  <si>
    <t>100112 125000</t>
  </si>
  <si>
    <t>100112 125100</t>
  </si>
  <si>
    <t>100112 125200</t>
  </si>
  <si>
    <t>100112 125300</t>
  </si>
  <si>
    <t>100112 125400</t>
  </si>
  <si>
    <t>100112 125500</t>
  </si>
  <si>
    <t>100112 125600</t>
  </si>
  <si>
    <t>100112 125700</t>
  </si>
  <si>
    <t>100112 125800</t>
  </si>
  <si>
    <t>100112 125900</t>
  </si>
  <si>
    <t>100112 130000</t>
  </si>
  <si>
    <t>100112 130100</t>
  </si>
  <si>
    <t>100112 130200</t>
  </si>
  <si>
    <t>100112 130300</t>
  </si>
  <si>
    <t>100112 130400</t>
  </si>
  <si>
    <t>100112 130500</t>
  </si>
  <si>
    <t>100112 130600</t>
  </si>
  <si>
    <t>100112 130700</t>
  </si>
  <si>
    <t>100112 130800</t>
  </si>
  <si>
    <t>100112 130900</t>
  </si>
  <si>
    <t>100112 131000</t>
  </si>
  <si>
    <t>100112 131100</t>
  </si>
  <si>
    <t>100112 131200</t>
  </si>
  <si>
    <t>100112 131300</t>
  </si>
  <si>
    <t>100112 131400</t>
  </si>
  <si>
    <t>100112 131500</t>
  </si>
  <si>
    <t>100112 131600</t>
  </si>
  <si>
    <t>100112 131700</t>
  </si>
  <si>
    <t>100112 131800</t>
  </si>
  <si>
    <t>100112 131900</t>
  </si>
  <si>
    <t>100112 132000</t>
  </si>
  <si>
    <t>100112 132100</t>
  </si>
  <si>
    <t>100112 132200</t>
  </si>
  <si>
    <t>100112 132300</t>
  </si>
  <si>
    <t>100112 132400</t>
  </si>
  <si>
    <t>100112 132500</t>
  </si>
  <si>
    <t>100112 132600</t>
  </si>
  <si>
    <t>100112 132700</t>
  </si>
  <si>
    <t>100112 132800</t>
  </si>
  <si>
    <t>100112 132900</t>
  </si>
  <si>
    <t>100112 133000</t>
  </si>
  <si>
    <t>100112 133100</t>
  </si>
  <si>
    <t>100112 133200</t>
  </si>
  <si>
    <t>100112 133300</t>
  </si>
  <si>
    <t>100112 133400</t>
  </si>
  <si>
    <t>100112 133500</t>
  </si>
  <si>
    <t>100112 133600</t>
  </si>
  <si>
    <t>100112 133700</t>
  </si>
  <si>
    <t>100112 133800</t>
  </si>
  <si>
    <t>100112 133900</t>
  </si>
  <si>
    <t>100112 134000</t>
  </si>
  <si>
    <t>100112 134100</t>
  </si>
  <si>
    <t>100112 134200</t>
  </si>
  <si>
    <t>100112 134300</t>
  </si>
  <si>
    <t>100112 134400</t>
  </si>
  <si>
    <t>100112 134500</t>
  </si>
  <si>
    <t>100112 134600</t>
  </si>
  <si>
    <t>100112 134700</t>
  </si>
  <si>
    <t>100112 134800</t>
  </si>
  <si>
    <t>100112 134900</t>
  </si>
  <si>
    <t>100112 135000</t>
  </si>
  <si>
    <t>100112 135100</t>
  </si>
  <si>
    <t>100112 135200</t>
  </si>
  <si>
    <t>100112 135300</t>
  </si>
  <si>
    <t>100112 135400</t>
  </si>
  <si>
    <t>100112 135500</t>
  </si>
  <si>
    <t>100112 135600</t>
  </si>
  <si>
    <t>100112 135700</t>
  </si>
  <si>
    <t>100112 135800</t>
  </si>
  <si>
    <t>100112 135900</t>
  </si>
  <si>
    <t>100112 140000</t>
  </si>
  <si>
    <t>Ownship</t>
  </si>
  <si>
    <t>Target</t>
  </si>
  <si>
    <t>DX</t>
  </si>
  <si>
    <t>DY</t>
  </si>
  <si>
    <t>R0</t>
  </si>
  <si>
    <t>Time</t>
  </si>
  <si>
    <t>Elapsed</t>
  </si>
  <si>
    <t>Elapsed (millis)</t>
  </si>
  <si>
    <t>B</t>
  </si>
  <si>
    <t>P</t>
  </si>
  <si>
    <t>Q</t>
  </si>
  <si>
    <t>X</t>
  </si>
  <si>
    <t>Y</t>
  </si>
  <si>
    <t>Bearing</t>
  </si>
  <si>
    <t>100112 120047</t>
  </si>
  <si>
    <t>100112 120134</t>
  </si>
  <si>
    <t>100112 120221</t>
  </si>
  <si>
    <t>100112 120308</t>
  </si>
  <si>
    <t>100112 120355</t>
  </si>
  <si>
    <t>100112 120442</t>
  </si>
  <si>
    <t>100112 120529</t>
  </si>
  <si>
    <t>100112 120616</t>
  </si>
  <si>
    <t>100112 120703</t>
  </si>
  <si>
    <t>100112 120750</t>
  </si>
  <si>
    <t>100112 120837</t>
  </si>
  <si>
    <t>100112 120924</t>
  </si>
  <si>
    <t>100112 121011</t>
  </si>
  <si>
    <t>100112 121058</t>
  </si>
  <si>
    <t>100112 121145</t>
  </si>
  <si>
    <t>100112 121232</t>
  </si>
  <si>
    <t>100112 121319</t>
  </si>
  <si>
    <t>100112 121406</t>
  </si>
  <si>
    <t>100112 121453</t>
  </si>
  <si>
    <t>100112 121540</t>
  </si>
  <si>
    <t>100112 121627</t>
  </si>
  <si>
    <t>100112 121714</t>
  </si>
  <si>
    <t>100112 121801</t>
  </si>
  <si>
    <t>100112 121848</t>
  </si>
  <si>
    <t>100112 121935</t>
  </si>
  <si>
    <t>100112 122022</t>
  </si>
  <si>
    <t>100112 122109</t>
  </si>
  <si>
    <t>100112 122156</t>
  </si>
  <si>
    <t>100112 122243</t>
  </si>
  <si>
    <t>100112 122330</t>
  </si>
  <si>
    <t>100112 122417</t>
  </si>
  <si>
    <t>100112 122504</t>
  </si>
  <si>
    <t>100112 122551</t>
  </si>
  <si>
    <t>100112 122638</t>
  </si>
  <si>
    <t>100112 122725</t>
  </si>
  <si>
    <t>100112 122812</t>
  </si>
  <si>
    <t>100112 122859</t>
  </si>
  <si>
    <t>100112 122946</t>
  </si>
  <si>
    <t>100112 123033</t>
  </si>
  <si>
    <t>100112 123120</t>
  </si>
  <si>
    <t>100112 123207</t>
  </si>
  <si>
    <t>100112 123254</t>
  </si>
  <si>
    <t>100112 123341</t>
  </si>
  <si>
    <t>100112 123428</t>
  </si>
  <si>
    <t>100112 123515</t>
  </si>
  <si>
    <t>100112 123602</t>
  </si>
  <si>
    <t>100112 123649</t>
  </si>
  <si>
    <t>100112 123736</t>
  </si>
  <si>
    <t>100112 123823</t>
  </si>
  <si>
    <t>100112 123910</t>
  </si>
  <si>
    <t>100112 123957</t>
  </si>
  <si>
    <t>100112 124044</t>
  </si>
  <si>
    <t>100112 124131</t>
  </si>
  <si>
    <t>100112 124218</t>
  </si>
  <si>
    <t>100112 124305</t>
  </si>
  <si>
    <t>100112 124352</t>
  </si>
  <si>
    <t>100112 124439</t>
  </si>
  <si>
    <t>100112 124526</t>
  </si>
  <si>
    <t>100112 124613</t>
  </si>
  <si>
    <t>100112 124747</t>
  </si>
  <si>
    <t>100112 124834</t>
  </si>
  <si>
    <t>100112 124921</t>
  </si>
  <si>
    <t>100112 125008</t>
  </si>
  <si>
    <t>100112 125055</t>
  </si>
  <si>
    <t>100112 125142</t>
  </si>
  <si>
    <t>100112 125229</t>
  </si>
  <si>
    <t>100112 125316</t>
  </si>
  <si>
    <t>100112 125403</t>
  </si>
  <si>
    <t>100112 125450</t>
  </si>
  <si>
    <t>100112 125537</t>
  </si>
  <si>
    <t>100112 125624</t>
  </si>
  <si>
    <t>100112 125711</t>
  </si>
  <si>
    <t>100112 125758</t>
  </si>
  <si>
    <t>100112 125845</t>
  </si>
  <si>
    <t>100112 125932</t>
  </si>
  <si>
    <t>100112 130019</t>
  </si>
  <si>
    <t>100112 130106</t>
  </si>
  <si>
    <t>100112 130153</t>
  </si>
  <si>
    <t>100112 130240</t>
  </si>
  <si>
    <t>100112 130327</t>
  </si>
  <si>
    <t>100112 130414</t>
  </si>
  <si>
    <t>100112 130501</t>
  </si>
  <si>
    <t>100112 130548</t>
  </si>
  <si>
    <t>100112 130635</t>
  </si>
  <si>
    <t>100112 130722</t>
  </si>
  <si>
    <t>100112 130809</t>
  </si>
  <si>
    <t>100112 130856</t>
  </si>
  <si>
    <t>100112 130943</t>
  </si>
  <si>
    <t>100112 131030</t>
  </si>
  <si>
    <t>100112 131117</t>
  </si>
  <si>
    <t>100112 131204</t>
  </si>
  <si>
    <t>100112 131251</t>
  </si>
  <si>
    <t>100112 131338</t>
  </si>
  <si>
    <t>100112 131425</t>
  </si>
  <si>
    <t>100112 131512</t>
  </si>
  <si>
    <t>100112 131559</t>
  </si>
  <si>
    <t>100112 131646</t>
  </si>
  <si>
    <t>100112 131733</t>
  </si>
  <si>
    <t>100112 131820</t>
  </si>
  <si>
    <t>100112 131907</t>
  </si>
  <si>
    <t>100112 131954</t>
  </si>
  <si>
    <t>100112 132041</t>
  </si>
  <si>
    <t>100112 132128</t>
  </si>
  <si>
    <t>100112 132215</t>
  </si>
  <si>
    <t>100112 132302</t>
  </si>
  <si>
    <t>100112 132349</t>
  </si>
  <si>
    <t>100112 132436</t>
  </si>
  <si>
    <t>100112 132523</t>
  </si>
  <si>
    <t>100112 132610</t>
  </si>
  <si>
    <t>100112 132657</t>
  </si>
  <si>
    <t>100112 132744</t>
  </si>
  <si>
    <t>100112 132831</t>
  </si>
  <si>
    <t>100112 132918</t>
  </si>
  <si>
    <t>100112 133005</t>
  </si>
  <si>
    <t>100112 133052</t>
  </si>
  <si>
    <t>100112 133139</t>
  </si>
  <si>
    <t>100112 133226</t>
  </si>
  <si>
    <t>100112 133313</t>
  </si>
  <si>
    <t>100112 133447</t>
  </si>
  <si>
    <t>100112 133534</t>
  </si>
  <si>
    <t>100112 133621</t>
  </si>
  <si>
    <t>100112 133708</t>
  </si>
  <si>
    <t>100112 133755</t>
  </si>
  <si>
    <t>100112 133842</t>
  </si>
  <si>
    <t>100112 133929</t>
  </si>
  <si>
    <t>100112 134016</t>
  </si>
  <si>
    <t>100112 134103</t>
  </si>
  <si>
    <t>100112 134150</t>
  </si>
  <si>
    <t>100112 134237</t>
  </si>
  <si>
    <t>100112 134324</t>
  </si>
  <si>
    <t>100112 134411</t>
  </si>
  <si>
    <t>100112 134458</t>
  </si>
  <si>
    <t>100112 134545</t>
  </si>
  <si>
    <t>100112 134632</t>
  </si>
  <si>
    <t>100112 134719</t>
  </si>
  <si>
    <t>100112 134806</t>
  </si>
  <si>
    <t>100112 134853</t>
  </si>
  <si>
    <t>100112 134940</t>
  </si>
  <si>
    <t>100112 135027</t>
  </si>
  <si>
    <t>100112 135114</t>
  </si>
  <si>
    <t>100112 135201</t>
  </si>
  <si>
    <t>100112 135248</t>
  </si>
  <si>
    <t>100112 135335</t>
  </si>
  <si>
    <t>100112 135422</t>
  </si>
  <si>
    <t>100112 135509</t>
  </si>
  <si>
    <t>100112 135556</t>
  </si>
  <si>
    <t>100112 135643</t>
  </si>
  <si>
    <t>100112 135730</t>
  </si>
  <si>
    <t>100112 135817</t>
  </si>
  <si>
    <t>100112 135904</t>
  </si>
  <si>
    <t>100112 135951</t>
  </si>
  <si>
    <t>100112 140038</t>
  </si>
  <si>
    <t>PC time</t>
  </si>
  <si>
    <t>L1_Start</t>
  </si>
  <si>
    <t>L2_Start</t>
  </si>
  <si>
    <t>Leg One</t>
  </si>
  <si>
    <t>Leg Two</t>
  </si>
  <si>
    <t>Calc</t>
  </si>
  <si>
    <t>Error2</t>
  </si>
  <si>
    <t>Sum</t>
  </si>
  <si>
    <t>Leg One Solver</t>
  </si>
  <si>
    <t>Leg Two Solver</t>
  </si>
  <si>
    <t>=DEGREES(ATAN2(COS(RADIANS($I$126))+$I$128*C133, SIN(RADIANS($I$126))+$I$127*C133))</t>
  </si>
  <si>
    <t>This</t>
  </si>
  <si>
    <t>Iain's</t>
  </si>
  <si>
    <t>=DEGREES(ATAN2(COS(RADIANS($K$2))+$K$4*C16,SIN(RADIANS($K$2))+$K$3*C16))</t>
  </si>
  <si>
    <t>Bearing (degs)</t>
  </si>
  <si>
    <t>100112 120210</t>
  </si>
  <si>
    <t>100112 120420</t>
  </si>
  <si>
    <t>100112 120630</t>
  </si>
  <si>
    <t>100112 120840</t>
  </si>
  <si>
    <t>100112 121050</t>
  </si>
  <si>
    <t>100112 121510</t>
  </si>
  <si>
    <t>100112 121720</t>
  </si>
  <si>
    <t>100112 121930</t>
  </si>
  <si>
    <t>100112 122140</t>
  </si>
  <si>
    <t>100112 122350</t>
  </si>
  <si>
    <t>100112 122810</t>
  </si>
  <si>
    <t>100112 123020</t>
  </si>
  <si>
    <t>100112 123230</t>
  </si>
  <si>
    <t>100112 123440</t>
  </si>
  <si>
    <t>100112 123650</t>
  </si>
  <si>
    <t>100112 124110</t>
  </si>
  <si>
    <t>100112 124320</t>
  </si>
  <si>
    <t>100112 124530</t>
  </si>
  <si>
    <t>100112 124740</t>
  </si>
  <si>
    <t>100112 124950</t>
  </si>
  <si>
    <t>100112 125410</t>
  </si>
  <si>
    <t>100112 125620</t>
  </si>
  <si>
    <t>100112 125830</t>
  </si>
  <si>
    <t>100112 130040</t>
  </si>
  <si>
    <t>100112 130250</t>
  </si>
  <si>
    <t>100112 130710</t>
  </si>
  <si>
    <t>100112 130920</t>
  </si>
  <si>
    <t>100112 131130</t>
  </si>
  <si>
    <t>100112 131340</t>
  </si>
  <si>
    <t>100112 131550</t>
  </si>
  <si>
    <t>100112 132010</t>
  </si>
  <si>
    <t>100112 132220</t>
  </si>
  <si>
    <t>100112 132430</t>
  </si>
  <si>
    <t>100112 132640</t>
  </si>
  <si>
    <t>100112 132850</t>
  </si>
  <si>
    <t>100112 133310</t>
  </si>
  <si>
    <t>100112 133520</t>
  </si>
  <si>
    <t>100112 133730</t>
  </si>
  <si>
    <t>100112 133940</t>
  </si>
  <si>
    <t>100112 134610</t>
  </si>
  <si>
    <t>100112 134820</t>
  </si>
  <si>
    <t>100112 135030</t>
  </si>
  <si>
    <t>100112 135240</t>
  </si>
  <si>
    <t>100112 135450</t>
  </si>
  <si>
    <t>100112 135910</t>
  </si>
  <si>
    <t>PC Time</t>
  </si>
  <si>
    <t>Start</t>
  </si>
  <si>
    <t>End</t>
  </si>
  <si>
    <t>Leg three</t>
  </si>
  <si>
    <t>Forecast</t>
  </si>
  <si>
    <t>Leg 3</t>
  </si>
  <si>
    <t>Sym</t>
  </si>
  <si>
    <t>X0</t>
  </si>
  <si>
    <t>Y0</t>
  </si>
  <si>
    <t>XT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</si>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</sst>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yy/mm/dd\ hh:mm:ss"/>
    <numFmt numFmtId="168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67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0" fontId="0" fillId="0" borderId="0" xfId="0" applyFont="1"/>
    <xf numFmtId="0" fontId="0" fillId="0" borderId="0" xfId="0" applyFill="1"/>
    <xf numFmtId="0" fontId="0" fillId="0" borderId="0" xfId="0" quotePrefix="1"/>
    <xf numFmtId="167" fontId="0" fillId="37" borderId="0" xfId="0" applyNumberFormat="1" applyFill="1"/>
    <xf numFmtId="2" fontId="0" fillId="37" borderId="0" xfId="0" applyNumberFormat="1" applyFill="1"/>
    <xf numFmtId="0" fontId="0" fillId="39" borderId="0" xfId="0" applyFill="1"/>
    <xf numFmtId="167" fontId="0" fillId="39" borderId="0" xfId="0" applyNumberFormat="1" applyFill="1"/>
    <xf numFmtId="2" fontId="0" fillId="39" borderId="0" xfId="0" applyNumberFormat="1" applyFill="1"/>
    <xf numFmtId="0" fontId="16" fillId="37" borderId="0" xfId="0" applyFont="1" applyFill="1"/>
    <xf numFmtId="0" fontId="16" fillId="39" borderId="0" xfId="0" applyFont="1" applyFill="1"/>
    <xf numFmtId="0" fontId="16" fillId="0" borderId="0" xfId="0" applyFont="1" applyFill="1"/>
    <xf numFmtId="2" fontId="0" fillId="33" borderId="0" xfId="0" applyNumberFormat="1" applyFill="1"/>
    <xf numFmtId="2" fontId="0" fillId="35" borderId="0" xfId="0" applyNumberFormat="1" applyFill="1"/>
    <xf numFmtId="168" fontId="0" fillId="35" borderId="0" xfId="0" applyNumberFormat="1" applyFill="1"/>
    <xf numFmtId="168" fontId="0" fillId="39" borderId="0" xfId="0" applyNumberFormat="1" applyFill="1"/>
    <xf numFmtId="16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131</xdr:row>
      <xdr:rowOff>152400</xdr:rowOff>
    </xdr:from>
    <xdr:to>
      <xdr:col>14</xdr:col>
      <xdr:colOff>238125</xdr:colOff>
      <xdr:row>151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251079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168</xdr:row>
      <xdr:rowOff>66675</xdr:rowOff>
    </xdr:from>
    <xdr:to>
      <xdr:col>16</xdr:col>
      <xdr:colOff>257175</xdr:colOff>
      <xdr:row>188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32070675"/>
          <a:ext cx="38100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>
      <selection activeCell="O2" sqref="O2:T6"/>
    </sheetView>
  </sheetViews>
  <sheetFormatPr defaultRowHeight="15" x14ac:dyDescent="0.25"/>
  <cols>
    <col min="1" max="1" width="14.85546875" customWidth="1"/>
    <col min="2" max="2" width="16.7109375" customWidth="1"/>
    <col min="3" max="3" width="16" customWidth="1"/>
    <col min="9" max="9" width="9.140625" style="11"/>
    <col min="19" max="19" width="12" bestFit="1" customWidth="1"/>
  </cols>
  <sheetData>
    <row r="1" spans="1:20" x14ac:dyDescent="0.25">
      <c r="D1" t="s">
        <v>126</v>
      </c>
      <c r="H1" t="s">
        <v>127</v>
      </c>
      <c r="I1"/>
    </row>
    <row r="2" spans="1:20" x14ac:dyDescent="0.25">
      <c r="A2" t="s">
        <v>0</v>
      </c>
      <c r="B2" t="s">
        <v>131</v>
      </c>
      <c r="C2" t="s">
        <v>133</v>
      </c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128</v>
      </c>
      <c r="M2" t="s">
        <v>129</v>
      </c>
      <c r="N2" t="s">
        <v>130</v>
      </c>
      <c r="O2" t="s">
        <v>359</v>
      </c>
      <c r="P2" t="s">
        <v>360</v>
      </c>
      <c r="Q2" t="s">
        <v>361</v>
      </c>
      <c r="R2" t="s">
        <v>362</v>
      </c>
      <c r="S2" s="9" t="s">
        <v>135</v>
      </c>
      <c r="T2" s="9" t="s">
        <v>136</v>
      </c>
    </row>
    <row r="3" spans="1:20" x14ac:dyDescent="0.25">
      <c r="A3" t="s">
        <v>5</v>
      </c>
      <c r="B3" s="1">
        <f>DATE(2000+LEFT(A3,2),MID(A3,3,2),MID(A3,5,2))+TIME(MID(A3,8,2),MID(A3,10,2),MID(A3,12,2))</f>
        <v>40190.5</v>
      </c>
      <c r="C3" s="2">
        <v>0</v>
      </c>
      <c r="D3">
        <v>12000</v>
      </c>
      <c r="E3">
        <v>24000</v>
      </c>
      <c r="F3">
        <v>205</v>
      </c>
      <c r="G3">
        <v>4.12</v>
      </c>
      <c r="H3">
        <v>0</v>
      </c>
      <c r="I3">
        <v>0</v>
      </c>
      <c r="J3" s="7">
        <v>320</v>
      </c>
      <c r="K3">
        <v>4.12</v>
      </c>
    </row>
    <row r="4" spans="1:20" x14ac:dyDescent="0.25">
      <c r="A4" t="s">
        <v>6</v>
      </c>
      <c r="B4" s="1">
        <f t="shared" ref="B4:B67" si="0">DATE(2000+LEFT(A4,2),MID(A4,3,2),MID(A4,5,2))+TIME(MID(A4,8,2),MID(A4,10,2),MID(A4,12,2))</f>
        <v>40190.500694444447</v>
      </c>
      <c r="C4" s="2">
        <v>0</v>
      </c>
      <c r="D4">
        <v>11835.23</v>
      </c>
      <c r="E4">
        <v>23821.35</v>
      </c>
      <c r="F4">
        <v>240.37</v>
      </c>
      <c r="G4">
        <v>4.12</v>
      </c>
      <c r="H4">
        <v>-158.72999999999999</v>
      </c>
      <c r="I4">
        <v>189.16</v>
      </c>
      <c r="J4" s="7">
        <v>320</v>
      </c>
      <c r="K4">
        <v>4.12</v>
      </c>
    </row>
    <row r="5" spans="1:20" x14ac:dyDescent="0.25">
      <c r="A5" t="s">
        <v>7</v>
      </c>
      <c r="B5" s="1">
        <f t="shared" si="0"/>
        <v>40190.501388888886</v>
      </c>
      <c r="C5" s="2">
        <v>0</v>
      </c>
      <c r="D5">
        <v>11597.4</v>
      </c>
      <c r="E5">
        <v>23769.51</v>
      </c>
      <c r="F5">
        <v>270.7</v>
      </c>
      <c r="G5">
        <v>4.12</v>
      </c>
      <c r="H5">
        <v>-317.45</v>
      </c>
      <c r="I5">
        <v>378.32</v>
      </c>
      <c r="J5" s="7">
        <v>320</v>
      </c>
      <c r="K5">
        <v>4.12</v>
      </c>
    </row>
    <row r="6" spans="1:20" x14ac:dyDescent="0.25">
      <c r="A6" t="s">
        <v>8</v>
      </c>
      <c r="B6" s="1">
        <f t="shared" si="0"/>
        <v>40190.502083333333</v>
      </c>
      <c r="C6" s="2">
        <f>(B6-$B$6)*24*60*60</f>
        <v>0</v>
      </c>
      <c r="D6">
        <v>11350.49</v>
      </c>
      <c r="E6">
        <v>23773.45</v>
      </c>
      <c r="F6" s="5">
        <v>270.92</v>
      </c>
      <c r="G6">
        <v>4.12</v>
      </c>
      <c r="H6">
        <v>-476.18</v>
      </c>
      <c r="I6">
        <v>567.49</v>
      </c>
      <c r="J6" s="7">
        <v>320</v>
      </c>
      <c r="K6">
        <v>4.12</v>
      </c>
      <c r="L6">
        <f>H6-D6</f>
        <v>-11826.67</v>
      </c>
      <c r="M6">
        <f>I6-E6</f>
        <v>-23205.96</v>
      </c>
      <c r="N6" s="9">
        <f>SQRT(POWER(L6,2)+POWER(M6,2))</f>
        <v>26045.857690053133</v>
      </c>
      <c r="O6">
        <f>G6*SIN(RADIANS(F6))</f>
        <v>-4.1194688853522461</v>
      </c>
      <c r="P6">
        <f>G6*COS(RADIANS(F6))</f>
        <v>6.6152117235376229E-2</v>
      </c>
      <c r="Q6">
        <f>K6*SIN(RADIANS(J6))</f>
        <v>-2.648284951908543</v>
      </c>
      <c r="R6">
        <f>K6*COS(RADIANS(J6))</f>
        <v>3.1561031056501885</v>
      </c>
      <c r="S6">
        <f>(Q6-O6)/$N$6</f>
        <v>5.6484372714880711E-5</v>
      </c>
      <c r="T6">
        <f>(R6-P6)/$N$6</f>
        <v>1.1863502539195931E-4</v>
      </c>
    </row>
    <row r="7" spans="1:20" x14ac:dyDescent="0.25">
      <c r="A7" t="s">
        <v>9</v>
      </c>
      <c r="B7" s="1">
        <f t="shared" si="0"/>
        <v>40190.50277777778</v>
      </c>
      <c r="C7" s="2">
        <f t="shared" ref="C7:C62" si="1">(B7-$B$6)*24*60*60</f>
        <v>60.000000195577741</v>
      </c>
      <c r="D7">
        <v>11103.59</v>
      </c>
      <c r="E7">
        <v>23777.4</v>
      </c>
      <c r="F7" s="5">
        <v>270.92</v>
      </c>
      <c r="G7">
        <v>4.12</v>
      </c>
      <c r="H7">
        <v>-634.9</v>
      </c>
      <c r="I7">
        <v>756.65</v>
      </c>
      <c r="J7" s="7">
        <v>320</v>
      </c>
      <c r="K7">
        <v>4.12</v>
      </c>
      <c r="L7">
        <f>H7-D7</f>
        <v>-11738.49</v>
      </c>
      <c r="M7">
        <f>I7-E7</f>
        <v>-23020.75</v>
      </c>
      <c r="N7" s="10"/>
      <c r="O7">
        <f t="shared" ref="O7:O44" si="2">G7*SIN(RADIANS(F7))</f>
        <v>-4.1194688853522461</v>
      </c>
      <c r="P7">
        <f t="shared" ref="P7:P44" si="3">G7*COS(RADIANS(F7))</f>
        <v>6.6152117235376229E-2</v>
      </c>
      <c r="Q7">
        <f t="shared" ref="Q7:Q44" si="4">K7*SIN(RADIANS(J7))</f>
        <v>-2.648284951908543</v>
      </c>
      <c r="R7">
        <f t="shared" ref="R7:R44" si="5">K7*COS(RADIANS(J7))</f>
        <v>3.1561031056501885</v>
      </c>
      <c r="S7">
        <f t="shared" ref="S7:S44" si="6">(Q7-O7)/$N$6</f>
        <v>5.6484372714880711E-5</v>
      </c>
      <c r="T7">
        <f t="shared" ref="T7:T44" si="7">(R7-P7)/$N$6</f>
        <v>1.1863502539195931E-4</v>
      </c>
    </row>
    <row r="8" spans="1:20" x14ac:dyDescent="0.25">
      <c r="A8" t="s">
        <v>10</v>
      </c>
      <c r="B8" s="1">
        <f t="shared" si="0"/>
        <v>40190.503472222219</v>
      </c>
      <c r="C8" s="2">
        <f t="shared" si="1"/>
        <v>119.99999976251274</v>
      </c>
      <c r="D8">
        <v>10856.69</v>
      </c>
      <c r="E8">
        <v>23781.35</v>
      </c>
      <c r="F8" s="5">
        <v>270.92</v>
      </c>
      <c r="G8">
        <v>4.12</v>
      </c>
      <c r="H8">
        <v>-793.63</v>
      </c>
      <c r="I8">
        <v>945.81</v>
      </c>
      <c r="J8" s="7">
        <v>320</v>
      </c>
      <c r="K8">
        <v>4.12</v>
      </c>
      <c r="L8">
        <f t="shared" ref="L8:L62" si="8">H8-D8</f>
        <v>-11650.32</v>
      </c>
      <c r="M8">
        <f t="shared" ref="M8:M62" si="9">I8-E8</f>
        <v>-22835.539999999997</v>
      </c>
      <c r="N8" s="10"/>
      <c r="O8">
        <f t="shared" si="2"/>
        <v>-4.1194688853522461</v>
      </c>
      <c r="P8">
        <f t="shared" si="3"/>
        <v>6.6152117235376229E-2</v>
      </c>
      <c r="Q8">
        <f t="shared" si="4"/>
        <v>-2.648284951908543</v>
      </c>
      <c r="R8">
        <f t="shared" si="5"/>
        <v>3.1561031056501885</v>
      </c>
      <c r="S8">
        <f t="shared" si="6"/>
        <v>5.6484372714880711E-5</v>
      </c>
      <c r="T8">
        <f t="shared" si="7"/>
        <v>1.1863502539195931E-4</v>
      </c>
    </row>
    <row r="9" spans="1:20" x14ac:dyDescent="0.25">
      <c r="A9" t="s">
        <v>11</v>
      </c>
      <c r="B9" s="1">
        <f t="shared" si="0"/>
        <v>40190.504166666666</v>
      </c>
      <c r="C9" s="2">
        <f t="shared" si="1"/>
        <v>179.99999995809048</v>
      </c>
      <c r="D9">
        <v>10609.78</v>
      </c>
      <c r="E9">
        <v>23785.3</v>
      </c>
      <c r="F9" s="5">
        <v>270.92</v>
      </c>
      <c r="G9">
        <v>4.12</v>
      </c>
      <c r="H9">
        <v>-952.35</v>
      </c>
      <c r="I9">
        <v>1134.97</v>
      </c>
      <c r="J9" s="7">
        <v>320</v>
      </c>
      <c r="K9">
        <v>4.12</v>
      </c>
      <c r="L9">
        <f t="shared" si="8"/>
        <v>-11562.130000000001</v>
      </c>
      <c r="M9">
        <f t="shared" si="9"/>
        <v>-22650.329999999998</v>
      </c>
      <c r="N9" s="10"/>
      <c r="O9">
        <f t="shared" si="2"/>
        <v>-4.1194688853522461</v>
      </c>
      <c r="P9">
        <f t="shared" si="3"/>
        <v>6.6152117235376229E-2</v>
      </c>
      <c r="Q9">
        <f t="shared" si="4"/>
        <v>-2.648284951908543</v>
      </c>
      <c r="R9">
        <f t="shared" si="5"/>
        <v>3.1561031056501885</v>
      </c>
      <c r="S9">
        <f t="shared" si="6"/>
        <v>5.6484372714880711E-5</v>
      </c>
      <c r="T9">
        <f t="shared" si="7"/>
        <v>1.1863502539195931E-4</v>
      </c>
    </row>
    <row r="10" spans="1:20" x14ac:dyDescent="0.25">
      <c r="A10" t="s">
        <v>12</v>
      </c>
      <c r="B10" s="1">
        <f t="shared" si="0"/>
        <v>40190.504861111112</v>
      </c>
      <c r="C10" s="2">
        <f t="shared" si="1"/>
        <v>240.00000015366822</v>
      </c>
      <c r="D10">
        <v>10362.879999999999</v>
      </c>
      <c r="E10">
        <v>23789.25</v>
      </c>
      <c r="F10" s="5">
        <v>270.92</v>
      </c>
      <c r="G10">
        <v>4.12</v>
      </c>
      <c r="H10">
        <v>-1111.08</v>
      </c>
      <c r="I10">
        <v>1324.13</v>
      </c>
      <c r="J10" s="7">
        <v>320</v>
      </c>
      <c r="K10">
        <v>4.12</v>
      </c>
      <c r="L10">
        <f t="shared" si="8"/>
        <v>-11473.96</v>
      </c>
      <c r="M10">
        <f t="shared" si="9"/>
        <v>-22465.119999999999</v>
      </c>
      <c r="N10" s="10"/>
      <c r="O10">
        <f t="shared" si="2"/>
        <v>-4.1194688853522461</v>
      </c>
      <c r="P10">
        <f t="shared" si="3"/>
        <v>6.6152117235376229E-2</v>
      </c>
      <c r="Q10">
        <f t="shared" si="4"/>
        <v>-2.648284951908543</v>
      </c>
      <c r="R10">
        <f t="shared" si="5"/>
        <v>3.1561031056501885</v>
      </c>
      <c r="S10">
        <f t="shared" si="6"/>
        <v>5.6484372714880711E-5</v>
      </c>
      <c r="T10">
        <f t="shared" si="7"/>
        <v>1.1863502539195931E-4</v>
      </c>
    </row>
    <row r="11" spans="1:20" x14ac:dyDescent="0.25">
      <c r="A11" t="s">
        <v>13</v>
      </c>
      <c r="B11" s="1">
        <f t="shared" si="0"/>
        <v>40190.505555555559</v>
      </c>
      <c r="C11" s="2">
        <f t="shared" si="1"/>
        <v>300.00000034924597</v>
      </c>
      <c r="D11">
        <v>10115.969999999999</v>
      </c>
      <c r="E11">
        <v>23793.200000000001</v>
      </c>
      <c r="F11" s="5">
        <v>270.92</v>
      </c>
      <c r="G11">
        <v>4.12</v>
      </c>
      <c r="H11">
        <v>-1269.81</v>
      </c>
      <c r="I11">
        <v>1513.3</v>
      </c>
      <c r="J11" s="7">
        <v>320</v>
      </c>
      <c r="K11">
        <v>4.12</v>
      </c>
      <c r="L11">
        <f t="shared" si="8"/>
        <v>-11385.779999999999</v>
      </c>
      <c r="M11">
        <f t="shared" si="9"/>
        <v>-22279.9</v>
      </c>
      <c r="N11" s="10"/>
      <c r="O11">
        <f t="shared" si="2"/>
        <v>-4.1194688853522461</v>
      </c>
      <c r="P11">
        <f t="shared" si="3"/>
        <v>6.6152117235376229E-2</v>
      </c>
      <c r="Q11">
        <f t="shared" si="4"/>
        <v>-2.648284951908543</v>
      </c>
      <c r="R11">
        <f t="shared" si="5"/>
        <v>3.1561031056501885</v>
      </c>
      <c r="S11">
        <f t="shared" si="6"/>
        <v>5.6484372714880711E-5</v>
      </c>
      <c r="T11">
        <f t="shared" si="7"/>
        <v>1.1863502539195931E-4</v>
      </c>
    </row>
    <row r="12" spans="1:20" x14ac:dyDescent="0.25">
      <c r="A12" t="s">
        <v>14</v>
      </c>
      <c r="B12" s="1">
        <f t="shared" si="0"/>
        <v>40190.506249999999</v>
      </c>
      <c r="C12" s="2">
        <f t="shared" si="1"/>
        <v>359.99999991618097</v>
      </c>
      <c r="D12">
        <v>9869.07</v>
      </c>
      <c r="E12">
        <v>23797.14</v>
      </c>
      <c r="F12" s="5">
        <v>270.92</v>
      </c>
      <c r="G12">
        <v>4.12</v>
      </c>
      <c r="H12">
        <v>-1428.53</v>
      </c>
      <c r="I12">
        <v>1702.46</v>
      </c>
      <c r="J12" s="7">
        <v>320</v>
      </c>
      <c r="K12">
        <v>4.12</v>
      </c>
      <c r="L12">
        <f t="shared" si="8"/>
        <v>-11297.6</v>
      </c>
      <c r="M12">
        <f t="shared" si="9"/>
        <v>-22094.68</v>
      </c>
      <c r="N12" s="10"/>
      <c r="O12">
        <f t="shared" si="2"/>
        <v>-4.1194688853522461</v>
      </c>
      <c r="P12">
        <f t="shared" si="3"/>
        <v>6.6152117235376229E-2</v>
      </c>
      <c r="Q12">
        <f t="shared" si="4"/>
        <v>-2.648284951908543</v>
      </c>
      <c r="R12">
        <f t="shared" si="5"/>
        <v>3.1561031056501885</v>
      </c>
      <c r="S12">
        <f t="shared" si="6"/>
        <v>5.6484372714880711E-5</v>
      </c>
      <c r="T12">
        <f t="shared" si="7"/>
        <v>1.1863502539195931E-4</v>
      </c>
    </row>
    <row r="13" spans="1:20" x14ac:dyDescent="0.25">
      <c r="A13" t="s">
        <v>15</v>
      </c>
      <c r="B13" s="1">
        <f t="shared" si="0"/>
        <v>40190.506944444445</v>
      </c>
      <c r="C13" s="2">
        <f t="shared" si="1"/>
        <v>420.00000011175871</v>
      </c>
      <c r="D13">
        <v>9622.17</v>
      </c>
      <c r="E13">
        <v>23801.09</v>
      </c>
      <c r="F13" s="5">
        <v>270.92</v>
      </c>
      <c r="G13">
        <v>4.12</v>
      </c>
      <c r="H13">
        <v>-1587.26</v>
      </c>
      <c r="I13">
        <v>1891.62</v>
      </c>
      <c r="J13" s="7">
        <v>320</v>
      </c>
      <c r="K13">
        <v>4.12</v>
      </c>
      <c r="L13">
        <f t="shared" si="8"/>
        <v>-11209.43</v>
      </c>
      <c r="M13">
        <f t="shared" si="9"/>
        <v>-21909.47</v>
      </c>
      <c r="N13" s="10"/>
      <c r="O13">
        <f t="shared" si="2"/>
        <v>-4.1194688853522461</v>
      </c>
      <c r="P13">
        <f t="shared" si="3"/>
        <v>6.6152117235376229E-2</v>
      </c>
      <c r="Q13">
        <f t="shared" si="4"/>
        <v>-2.648284951908543</v>
      </c>
      <c r="R13">
        <f t="shared" si="5"/>
        <v>3.1561031056501885</v>
      </c>
      <c r="S13">
        <f t="shared" si="6"/>
        <v>5.6484372714880711E-5</v>
      </c>
      <c r="T13">
        <f t="shared" si="7"/>
        <v>1.1863502539195931E-4</v>
      </c>
    </row>
    <row r="14" spans="1:20" x14ac:dyDescent="0.25">
      <c r="A14" t="s">
        <v>16</v>
      </c>
      <c r="B14" s="1">
        <f t="shared" si="0"/>
        <v>40190.507638888892</v>
      </c>
      <c r="C14" s="2">
        <f t="shared" si="1"/>
        <v>480.00000030733645</v>
      </c>
      <c r="D14">
        <v>9375.26</v>
      </c>
      <c r="E14">
        <v>23805.040000000001</v>
      </c>
      <c r="F14" s="5">
        <v>270.92</v>
      </c>
      <c r="G14">
        <v>4.12</v>
      </c>
      <c r="H14">
        <v>-1745.98</v>
      </c>
      <c r="I14">
        <v>2080.7800000000002</v>
      </c>
      <c r="J14" s="7">
        <v>320</v>
      </c>
      <c r="K14">
        <v>4.12</v>
      </c>
      <c r="L14">
        <f t="shared" si="8"/>
        <v>-11121.24</v>
      </c>
      <c r="M14">
        <f t="shared" si="9"/>
        <v>-21724.260000000002</v>
      </c>
      <c r="N14" s="10"/>
      <c r="O14">
        <f t="shared" si="2"/>
        <v>-4.1194688853522461</v>
      </c>
      <c r="P14">
        <f t="shared" si="3"/>
        <v>6.6152117235376229E-2</v>
      </c>
      <c r="Q14">
        <f t="shared" si="4"/>
        <v>-2.648284951908543</v>
      </c>
      <c r="R14">
        <f t="shared" si="5"/>
        <v>3.1561031056501885</v>
      </c>
      <c r="S14">
        <f t="shared" si="6"/>
        <v>5.6484372714880711E-5</v>
      </c>
      <c r="T14">
        <f t="shared" si="7"/>
        <v>1.1863502539195931E-4</v>
      </c>
    </row>
    <row r="15" spans="1:20" x14ac:dyDescent="0.25">
      <c r="A15" t="s">
        <v>17</v>
      </c>
      <c r="B15" s="1">
        <f t="shared" si="0"/>
        <v>40190.508333333331</v>
      </c>
      <c r="C15" s="2">
        <f t="shared" si="1"/>
        <v>539.99999987427145</v>
      </c>
      <c r="D15">
        <v>9128.36</v>
      </c>
      <c r="E15">
        <v>23808.99</v>
      </c>
      <c r="F15" s="5">
        <v>270.92</v>
      </c>
      <c r="G15">
        <v>4.12</v>
      </c>
      <c r="H15">
        <v>-1904.71</v>
      </c>
      <c r="I15">
        <v>2269.94</v>
      </c>
      <c r="J15" s="7">
        <v>320</v>
      </c>
      <c r="K15">
        <v>4.12</v>
      </c>
      <c r="L15">
        <f t="shared" si="8"/>
        <v>-11033.07</v>
      </c>
      <c r="M15">
        <f t="shared" si="9"/>
        <v>-21539.050000000003</v>
      </c>
      <c r="N15" s="10"/>
      <c r="O15">
        <f t="shared" si="2"/>
        <v>-4.1194688853522461</v>
      </c>
      <c r="P15">
        <f t="shared" si="3"/>
        <v>6.6152117235376229E-2</v>
      </c>
      <c r="Q15">
        <f t="shared" si="4"/>
        <v>-2.648284951908543</v>
      </c>
      <c r="R15">
        <f t="shared" si="5"/>
        <v>3.1561031056501885</v>
      </c>
      <c r="S15">
        <f t="shared" si="6"/>
        <v>5.6484372714880711E-5</v>
      </c>
      <c r="T15">
        <f t="shared" si="7"/>
        <v>1.1863502539195931E-4</v>
      </c>
    </row>
    <row r="16" spans="1:20" x14ac:dyDescent="0.25">
      <c r="A16" t="s">
        <v>18</v>
      </c>
      <c r="B16" s="1">
        <f t="shared" si="0"/>
        <v>40190.509027777778</v>
      </c>
      <c r="C16" s="2">
        <f t="shared" si="1"/>
        <v>600.00000006984919</v>
      </c>
      <c r="D16">
        <v>8881.4599999999991</v>
      </c>
      <c r="E16">
        <v>23812.94</v>
      </c>
      <c r="F16" s="5">
        <v>270.92</v>
      </c>
      <c r="G16">
        <v>4.12</v>
      </c>
      <c r="H16">
        <v>-2063.4299999999998</v>
      </c>
      <c r="I16">
        <v>2459.1</v>
      </c>
      <c r="J16" s="7">
        <v>320</v>
      </c>
      <c r="K16">
        <v>4.12</v>
      </c>
      <c r="L16">
        <f t="shared" si="8"/>
        <v>-10944.89</v>
      </c>
      <c r="M16">
        <f t="shared" si="9"/>
        <v>-21353.84</v>
      </c>
      <c r="N16" s="10"/>
      <c r="O16">
        <f t="shared" si="2"/>
        <v>-4.1194688853522461</v>
      </c>
      <c r="P16">
        <f t="shared" si="3"/>
        <v>6.6152117235376229E-2</v>
      </c>
      <c r="Q16">
        <f t="shared" si="4"/>
        <v>-2.648284951908543</v>
      </c>
      <c r="R16">
        <f t="shared" si="5"/>
        <v>3.1561031056501885</v>
      </c>
      <c r="S16">
        <f t="shared" si="6"/>
        <v>5.6484372714880711E-5</v>
      </c>
      <c r="T16">
        <f t="shared" si="7"/>
        <v>1.1863502539195931E-4</v>
      </c>
    </row>
    <row r="17" spans="1:20" x14ac:dyDescent="0.25">
      <c r="A17" t="s">
        <v>19</v>
      </c>
      <c r="B17" s="1">
        <f t="shared" si="0"/>
        <v>40190.509722222225</v>
      </c>
      <c r="C17" s="2">
        <f t="shared" si="1"/>
        <v>660.00000026542693</v>
      </c>
      <c r="D17">
        <v>8634.5499999999993</v>
      </c>
      <c r="E17">
        <v>23816.89</v>
      </c>
      <c r="F17" s="5">
        <v>270.92</v>
      </c>
      <c r="G17">
        <v>4.12</v>
      </c>
      <c r="H17">
        <v>-2222.16</v>
      </c>
      <c r="I17">
        <v>2648.27</v>
      </c>
      <c r="J17" s="7">
        <v>320</v>
      </c>
      <c r="K17">
        <v>4.12</v>
      </c>
      <c r="L17">
        <f t="shared" si="8"/>
        <v>-10856.71</v>
      </c>
      <c r="M17">
        <f t="shared" si="9"/>
        <v>-21168.62</v>
      </c>
      <c r="N17" s="10"/>
      <c r="O17">
        <f t="shared" si="2"/>
        <v>-4.1194688853522461</v>
      </c>
      <c r="P17">
        <f t="shared" si="3"/>
        <v>6.6152117235376229E-2</v>
      </c>
      <c r="Q17">
        <f t="shared" si="4"/>
        <v>-2.648284951908543</v>
      </c>
      <c r="R17">
        <f t="shared" si="5"/>
        <v>3.1561031056501885</v>
      </c>
      <c r="S17">
        <f t="shared" si="6"/>
        <v>5.6484372714880711E-5</v>
      </c>
      <c r="T17">
        <f t="shared" si="7"/>
        <v>1.1863502539195931E-4</v>
      </c>
    </row>
    <row r="18" spans="1:20" x14ac:dyDescent="0.25">
      <c r="A18" t="s">
        <v>20</v>
      </c>
      <c r="B18" s="1">
        <f t="shared" si="0"/>
        <v>40190.510416666664</v>
      </c>
      <c r="C18" s="2">
        <f t="shared" si="1"/>
        <v>719.99999983236194</v>
      </c>
      <c r="D18">
        <v>8387.65</v>
      </c>
      <c r="E18">
        <v>23820.83</v>
      </c>
      <c r="F18" s="5">
        <v>270.92</v>
      </c>
      <c r="G18">
        <v>4.12</v>
      </c>
      <c r="H18">
        <v>-2380.89</v>
      </c>
      <c r="I18">
        <v>2837.43</v>
      </c>
      <c r="J18" s="7">
        <v>320</v>
      </c>
      <c r="K18">
        <v>4.12</v>
      </c>
      <c r="L18">
        <f t="shared" si="8"/>
        <v>-10768.539999999999</v>
      </c>
      <c r="M18">
        <f t="shared" si="9"/>
        <v>-20983.4</v>
      </c>
      <c r="N18" s="10"/>
      <c r="O18">
        <f t="shared" si="2"/>
        <v>-4.1194688853522461</v>
      </c>
      <c r="P18">
        <f t="shared" si="3"/>
        <v>6.6152117235376229E-2</v>
      </c>
      <c r="Q18">
        <f t="shared" si="4"/>
        <v>-2.648284951908543</v>
      </c>
      <c r="R18">
        <f t="shared" si="5"/>
        <v>3.1561031056501885</v>
      </c>
      <c r="S18">
        <f t="shared" si="6"/>
        <v>5.6484372714880711E-5</v>
      </c>
      <c r="T18">
        <f t="shared" si="7"/>
        <v>1.1863502539195931E-4</v>
      </c>
    </row>
    <row r="19" spans="1:20" x14ac:dyDescent="0.25">
      <c r="A19" t="s">
        <v>21</v>
      </c>
      <c r="B19" s="1">
        <f t="shared" si="0"/>
        <v>40190.511111111111</v>
      </c>
      <c r="C19" s="2">
        <f t="shared" si="1"/>
        <v>780.00000002793968</v>
      </c>
      <c r="D19">
        <v>8140.75</v>
      </c>
      <c r="E19">
        <v>23824.78</v>
      </c>
      <c r="F19" s="5">
        <v>270.92</v>
      </c>
      <c r="G19">
        <v>4.12</v>
      </c>
      <c r="H19">
        <v>-2539.61</v>
      </c>
      <c r="I19">
        <v>3026.59</v>
      </c>
      <c r="J19" s="7">
        <v>320</v>
      </c>
      <c r="K19">
        <v>4.12</v>
      </c>
      <c r="L19">
        <f t="shared" si="8"/>
        <v>-10680.36</v>
      </c>
      <c r="M19">
        <f t="shared" si="9"/>
        <v>-20798.189999999999</v>
      </c>
      <c r="N19" s="10"/>
      <c r="O19">
        <f t="shared" si="2"/>
        <v>-4.1194688853522461</v>
      </c>
      <c r="P19">
        <f t="shared" si="3"/>
        <v>6.6152117235376229E-2</v>
      </c>
      <c r="Q19">
        <f t="shared" si="4"/>
        <v>-2.648284951908543</v>
      </c>
      <c r="R19">
        <f t="shared" si="5"/>
        <v>3.1561031056501885</v>
      </c>
      <c r="S19">
        <f t="shared" si="6"/>
        <v>5.6484372714880711E-5</v>
      </c>
      <c r="T19">
        <f t="shared" si="7"/>
        <v>1.1863502539195931E-4</v>
      </c>
    </row>
    <row r="20" spans="1:20" x14ac:dyDescent="0.25">
      <c r="A20" t="s">
        <v>22</v>
      </c>
      <c r="B20" s="1">
        <f t="shared" si="0"/>
        <v>40190.511805555558</v>
      </c>
      <c r="C20" s="2">
        <f t="shared" si="1"/>
        <v>840.00000022351742</v>
      </c>
      <c r="D20">
        <v>7893.84</v>
      </c>
      <c r="E20">
        <v>23828.73</v>
      </c>
      <c r="F20" s="5">
        <v>270.92</v>
      </c>
      <c r="G20">
        <v>4.12</v>
      </c>
      <c r="H20">
        <v>-2698.34</v>
      </c>
      <c r="I20">
        <v>3215.75</v>
      </c>
      <c r="J20" s="7">
        <v>320</v>
      </c>
      <c r="K20">
        <v>4.12</v>
      </c>
      <c r="L20">
        <f t="shared" si="8"/>
        <v>-10592.18</v>
      </c>
      <c r="M20">
        <f t="shared" si="9"/>
        <v>-20612.98</v>
      </c>
      <c r="N20" s="10"/>
      <c r="O20">
        <f t="shared" si="2"/>
        <v>-4.1194688853522461</v>
      </c>
      <c r="P20">
        <f t="shared" si="3"/>
        <v>6.6152117235376229E-2</v>
      </c>
      <c r="Q20">
        <f t="shared" si="4"/>
        <v>-2.648284951908543</v>
      </c>
      <c r="R20">
        <f t="shared" si="5"/>
        <v>3.1561031056501885</v>
      </c>
      <c r="S20">
        <f t="shared" si="6"/>
        <v>5.6484372714880711E-5</v>
      </c>
      <c r="T20">
        <f t="shared" si="7"/>
        <v>1.1863502539195931E-4</v>
      </c>
    </row>
    <row r="21" spans="1:20" x14ac:dyDescent="0.25">
      <c r="A21" t="s">
        <v>23</v>
      </c>
      <c r="B21" s="1">
        <f t="shared" si="0"/>
        <v>40190.512499999997</v>
      </c>
      <c r="C21" s="2">
        <f t="shared" si="1"/>
        <v>899.99999979045242</v>
      </c>
      <c r="D21">
        <v>7646.94</v>
      </c>
      <c r="E21">
        <v>23832.68</v>
      </c>
      <c r="F21" s="5">
        <v>270.92</v>
      </c>
      <c r="G21">
        <v>4.12</v>
      </c>
      <c r="H21">
        <v>-2857.06</v>
      </c>
      <c r="I21">
        <v>3404.91</v>
      </c>
      <c r="J21" s="7">
        <v>320</v>
      </c>
      <c r="K21">
        <v>4.12</v>
      </c>
      <c r="L21">
        <f t="shared" si="8"/>
        <v>-10504</v>
      </c>
      <c r="M21">
        <f t="shared" si="9"/>
        <v>-20427.77</v>
      </c>
      <c r="N21" s="10"/>
      <c r="O21">
        <f t="shared" si="2"/>
        <v>-4.1194688853522461</v>
      </c>
      <c r="P21">
        <f t="shared" si="3"/>
        <v>6.6152117235376229E-2</v>
      </c>
      <c r="Q21">
        <f t="shared" si="4"/>
        <v>-2.648284951908543</v>
      </c>
      <c r="R21">
        <f t="shared" si="5"/>
        <v>3.1561031056501885</v>
      </c>
      <c r="S21">
        <f t="shared" si="6"/>
        <v>5.6484372714880711E-5</v>
      </c>
      <c r="T21">
        <f t="shared" si="7"/>
        <v>1.1863502539195931E-4</v>
      </c>
    </row>
    <row r="22" spans="1:20" x14ac:dyDescent="0.25">
      <c r="A22" t="s">
        <v>24</v>
      </c>
      <c r="B22" s="1">
        <f t="shared" si="0"/>
        <v>40190.513194444444</v>
      </c>
      <c r="C22" s="2">
        <f t="shared" si="1"/>
        <v>959.99999998603016</v>
      </c>
      <c r="D22">
        <v>7400.04</v>
      </c>
      <c r="E22">
        <v>23836.63</v>
      </c>
      <c r="F22" s="5">
        <v>270.92</v>
      </c>
      <c r="G22">
        <v>4.12</v>
      </c>
      <c r="H22">
        <v>-3015.79</v>
      </c>
      <c r="I22">
        <v>3594.08</v>
      </c>
      <c r="J22" s="7">
        <v>320</v>
      </c>
      <c r="K22">
        <v>4.12</v>
      </c>
      <c r="L22">
        <f t="shared" si="8"/>
        <v>-10415.83</v>
      </c>
      <c r="M22">
        <f t="shared" si="9"/>
        <v>-20242.550000000003</v>
      </c>
      <c r="N22" s="10"/>
      <c r="O22">
        <f t="shared" si="2"/>
        <v>-4.1194688853522461</v>
      </c>
      <c r="P22">
        <f t="shared" si="3"/>
        <v>6.6152117235376229E-2</v>
      </c>
      <c r="Q22">
        <f t="shared" si="4"/>
        <v>-2.648284951908543</v>
      </c>
      <c r="R22">
        <f t="shared" si="5"/>
        <v>3.1561031056501885</v>
      </c>
      <c r="S22">
        <f t="shared" si="6"/>
        <v>5.6484372714880711E-5</v>
      </c>
      <c r="T22">
        <f t="shared" si="7"/>
        <v>1.1863502539195931E-4</v>
      </c>
    </row>
    <row r="23" spans="1:20" x14ac:dyDescent="0.25">
      <c r="A23" t="s">
        <v>25</v>
      </c>
      <c r="B23" s="1">
        <f t="shared" si="0"/>
        <v>40190.513888888891</v>
      </c>
      <c r="C23" s="2">
        <f t="shared" si="1"/>
        <v>1020.0000001816079</v>
      </c>
      <c r="D23">
        <v>7153.13</v>
      </c>
      <c r="E23">
        <v>23840.58</v>
      </c>
      <c r="F23" s="5">
        <v>270.92</v>
      </c>
      <c r="G23">
        <v>4.12</v>
      </c>
      <c r="H23">
        <v>-3174.51</v>
      </c>
      <c r="I23">
        <v>3783.24</v>
      </c>
      <c r="J23" s="7">
        <v>320</v>
      </c>
      <c r="K23">
        <v>4.12</v>
      </c>
      <c r="L23">
        <f t="shared" si="8"/>
        <v>-10327.64</v>
      </c>
      <c r="M23">
        <f t="shared" si="9"/>
        <v>-20057.340000000004</v>
      </c>
      <c r="N23" s="10"/>
      <c r="O23">
        <f t="shared" si="2"/>
        <v>-4.1194688853522461</v>
      </c>
      <c r="P23">
        <f t="shared" si="3"/>
        <v>6.6152117235376229E-2</v>
      </c>
      <c r="Q23">
        <f t="shared" si="4"/>
        <v>-2.648284951908543</v>
      </c>
      <c r="R23">
        <f t="shared" si="5"/>
        <v>3.1561031056501885</v>
      </c>
      <c r="S23">
        <f t="shared" si="6"/>
        <v>5.6484372714880711E-5</v>
      </c>
      <c r="T23">
        <f t="shared" si="7"/>
        <v>1.1863502539195931E-4</v>
      </c>
    </row>
    <row r="24" spans="1:20" x14ac:dyDescent="0.25">
      <c r="A24" t="s">
        <v>26</v>
      </c>
      <c r="B24" s="1">
        <f t="shared" si="0"/>
        <v>40190.51458333333</v>
      </c>
      <c r="C24" s="2">
        <f t="shared" si="1"/>
        <v>1079.9999997485429</v>
      </c>
      <c r="D24">
        <v>6906.23</v>
      </c>
      <c r="E24">
        <v>23844.53</v>
      </c>
      <c r="F24" s="5">
        <v>270.92</v>
      </c>
      <c r="G24">
        <v>4.12</v>
      </c>
      <c r="H24">
        <v>-3333.24</v>
      </c>
      <c r="I24">
        <v>3972.4</v>
      </c>
      <c r="J24" s="7">
        <v>320</v>
      </c>
      <c r="K24">
        <v>4.12</v>
      </c>
      <c r="L24">
        <f t="shared" si="8"/>
        <v>-10239.469999999999</v>
      </c>
      <c r="M24">
        <f t="shared" si="9"/>
        <v>-19872.129999999997</v>
      </c>
      <c r="N24" s="10"/>
      <c r="O24">
        <f t="shared" si="2"/>
        <v>-4.1194688853522461</v>
      </c>
      <c r="P24">
        <f t="shared" si="3"/>
        <v>6.6152117235376229E-2</v>
      </c>
      <c r="Q24">
        <f t="shared" si="4"/>
        <v>-2.648284951908543</v>
      </c>
      <c r="R24">
        <f t="shared" si="5"/>
        <v>3.1561031056501885</v>
      </c>
      <c r="S24">
        <f t="shared" si="6"/>
        <v>5.6484372714880711E-5</v>
      </c>
      <c r="T24">
        <f t="shared" si="7"/>
        <v>1.1863502539195931E-4</v>
      </c>
    </row>
    <row r="25" spans="1:20" x14ac:dyDescent="0.25">
      <c r="A25" t="s">
        <v>27</v>
      </c>
      <c r="B25" s="1">
        <f t="shared" si="0"/>
        <v>40190.515277777777</v>
      </c>
      <c r="C25" s="2">
        <f t="shared" si="1"/>
        <v>1139.9999999441206</v>
      </c>
      <c r="D25">
        <v>6659.33</v>
      </c>
      <c r="E25">
        <v>23848.47</v>
      </c>
      <c r="F25" s="5">
        <v>270.92</v>
      </c>
      <c r="G25">
        <v>4.12</v>
      </c>
      <c r="H25">
        <v>-3491.97</v>
      </c>
      <c r="I25">
        <v>4161.5600000000004</v>
      </c>
      <c r="J25" s="7">
        <v>320</v>
      </c>
      <c r="K25">
        <v>4.12</v>
      </c>
      <c r="L25">
        <f t="shared" si="8"/>
        <v>-10151.299999999999</v>
      </c>
      <c r="M25">
        <f t="shared" si="9"/>
        <v>-19686.91</v>
      </c>
      <c r="N25" s="10"/>
      <c r="O25">
        <f t="shared" si="2"/>
        <v>-4.1194688853522461</v>
      </c>
      <c r="P25">
        <f t="shared" si="3"/>
        <v>6.6152117235376229E-2</v>
      </c>
      <c r="Q25">
        <f t="shared" si="4"/>
        <v>-2.648284951908543</v>
      </c>
      <c r="R25">
        <f t="shared" si="5"/>
        <v>3.1561031056501885</v>
      </c>
      <c r="S25">
        <f t="shared" si="6"/>
        <v>5.6484372714880711E-5</v>
      </c>
      <c r="T25">
        <f t="shared" si="7"/>
        <v>1.1863502539195931E-4</v>
      </c>
    </row>
    <row r="26" spans="1:20" x14ac:dyDescent="0.25">
      <c r="A26" t="s">
        <v>28</v>
      </c>
      <c r="B26" s="1">
        <f t="shared" si="0"/>
        <v>40190.515972222223</v>
      </c>
      <c r="C26" s="2">
        <f t="shared" si="1"/>
        <v>1200.0000001396984</v>
      </c>
      <c r="D26">
        <v>6412.42</v>
      </c>
      <c r="E26">
        <v>23852.42</v>
      </c>
      <c r="F26" s="5">
        <v>270.92</v>
      </c>
      <c r="G26">
        <v>4.12</v>
      </c>
      <c r="H26">
        <v>-3650.69</v>
      </c>
      <c r="I26">
        <v>4350.72</v>
      </c>
      <c r="J26" s="7">
        <v>320</v>
      </c>
      <c r="K26">
        <v>4.12</v>
      </c>
      <c r="L26">
        <f t="shared" si="8"/>
        <v>-10063.11</v>
      </c>
      <c r="M26">
        <f t="shared" si="9"/>
        <v>-19501.699999999997</v>
      </c>
      <c r="N26" s="10"/>
      <c r="O26">
        <f t="shared" si="2"/>
        <v>-4.1194688853522461</v>
      </c>
      <c r="P26">
        <f t="shared" si="3"/>
        <v>6.6152117235376229E-2</v>
      </c>
      <c r="Q26">
        <f t="shared" si="4"/>
        <v>-2.648284951908543</v>
      </c>
      <c r="R26">
        <f t="shared" si="5"/>
        <v>3.1561031056501885</v>
      </c>
      <c r="S26">
        <f t="shared" si="6"/>
        <v>5.6484372714880711E-5</v>
      </c>
      <c r="T26">
        <f t="shared" si="7"/>
        <v>1.1863502539195931E-4</v>
      </c>
    </row>
    <row r="27" spans="1:20" x14ac:dyDescent="0.25">
      <c r="A27" t="s">
        <v>29</v>
      </c>
      <c r="B27" s="1">
        <f t="shared" si="0"/>
        <v>40190.51666666667</v>
      </c>
      <c r="C27" s="2">
        <f t="shared" si="1"/>
        <v>1260.0000003352761</v>
      </c>
      <c r="D27">
        <v>6165.52</v>
      </c>
      <c r="E27">
        <v>23856.37</v>
      </c>
      <c r="F27" s="5">
        <v>270.92</v>
      </c>
      <c r="G27">
        <v>4.12</v>
      </c>
      <c r="H27">
        <v>-3809.42</v>
      </c>
      <c r="I27">
        <v>4539.8900000000003</v>
      </c>
      <c r="J27" s="7">
        <v>320</v>
      </c>
      <c r="K27">
        <v>4.12</v>
      </c>
      <c r="L27">
        <f t="shared" si="8"/>
        <v>-9974.94</v>
      </c>
      <c r="M27">
        <f t="shared" si="9"/>
        <v>-19316.48</v>
      </c>
      <c r="N27" s="10"/>
      <c r="O27">
        <f t="shared" si="2"/>
        <v>-4.1194688853522461</v>
      </c>
      <c r="P27">
        <f t="shared" si="3"/>
        <v>6.6152117235376229E-2</v>
      </c>
      <c r="Q27">
        <f t="shared" si="4"/>
        <v>-2.648284951908543</v>
      </c>
      <c r="R27">
        <f t="shared" si="5"/>
        <v>3.1561031056501885</v>
      </c>
      <c r="S27">
        <f t="shared" si="6"/>
        <v>5.6484372714880711E-5</v>
      </c>
      <c r="T27">
        <f t="shared" si="7"/>
        <v>1.1863502539195931E-4</v>
      </c>
    </row>
    <row r="28" spans="1:20" x14ac:dyDescent="0.25">
      <c r="A28" t="s">
        <v>30</v>
      </c>
      <c r="B28" s="1">
        <f t="shared" si="0"/>
        <v>40190.517361111109</v>
      </c>
      <c r="C28" s="2">
        <f t="shared" si="1"/>
        <v>1319.9999999022111</v>
      </c>
      <c r="D28">
        <v>5918.62</v>
      </c>
      <c r="E28">
        <v>23860.32</v>
      </c>
      <c r="F28" s="5">
        <v>270.92</v>
      </c>
      <c r="G28">
        <v>4.12</v>
      </c>
      <c r="H28">
        <v>-3968.14</v>
      </c>
      <c r="I28">
        <v>4729.05</v>
      </c>
      <c r="J28" s="7">
        <v>320</v>
      </c>
      <c r="K28">
        <v>4.12</v>
      </c>
      <c r="L28">
        <f t="shared" si="8"/>
        <v>-9886.76</v>
      </c>
      <c r="M28">
        <f t="shared" si="9"/>
        <v>-19131.27</v>
      </c>
      <c r="N28" s="10"/>
      <c r="O28">
        <f t="shared" si="2"/>
        <v>-4.1194688853522461</v>
      </c>
      <c r="P28">
        <f t="shared" si="3"/>
        <v>6.6152117235376229E-2</v>
      </c>
      <c r="Q28">
        <f t="shared" si="4"/>
        <v>-2.648284951908543</v>
      </c>
      <c r="R28">
        <f t="shared" si="5"/>
        <v>3.1561031056501885</v>
      </c>
      <c r="S28">
        <f t="shared" si="6"/>
        <v>5.6484372714880711E-5</v>
      </c>
      <c r="T28">
        <f t="shared" si="7"/>
        <v>1.1863502539195931E-4</v>
      </c>
    </row>
    <row r="29" spans="1:20" x14ac:dyDescent="0.25">
      <c r="A29" t="s">
        <v>31</v>
      </c>
      <c r="B29" s="1">
        <f t="shared" si="0"/>
        <v>40190.518055555556</v>
      </c>
      <c r="C29" s="2">
        <f t="shared" si="1"/>
        <v>1380.0000000977889</v>
      </c>
      <c r="D29">
        <v>5671.71</v>
      </c>
      <c r="E29">
        <v>23864.27</v>
      </c>
      <c r="F29" s="5">
        <v>270.92</v>
      </c>
      <c r="G29">
        <v>4.12</v>
      </c>
      <c r="H29">
        <v>-4126.87</v>
      </c>
      <c r="I29">
        <v>4918.21</v>
      </c>
      <c r="J29" s="7">
        <v>320</v>
      </c>
      <c r="K29">
        <v>4.12</v>
      </c>
      <c r="L29">
        <f t="shared" si="8"/>
        <v>-9798.58</v>
      </c>
      <c r="M29">
        <f t="shared" si="9"/>
        <v>-18946.060000000001</v>
      </c>
      <c r="N29" s="10"/>
      <c r="O29">
        <f t="shared" si="2"/>
        <v>-4.1194688853522461</v>
      </c>
      <c r="P29">
        <f t="shared" si="3"/>
        <v>6.6152117235376229E-2</v>
      </c>
      <c r="Q29">
        <f t="shared" si="4"/>
        <v>-2.648284951908543</v>
      </c>
      <c r="R29">
        <f t="shared" si="5"/>
        <v>3.1561031056501885</v>
      </c>
      <c r="S29">
        <f t="shared" si="6"/>
        <v>5.6484372714880711E-5</v>
      </c>
      <c r="T29">
        <f t="shared" si="7"/>
        <v>1.1863502539195931E-4</v>
      </c>
    </row>
    <row r="30" spans="1:20" x14ac:dyDescent="0.25">
      <c r="A30" t="s">
        <v>32</v>
      </c>
      <c r="B30" s="1">
        <f t="shared" si="0"/>
        <v>40190.518750000003</v>
      </c>
      <c r="C30" s="2">
        <f t="shared" si="1"/>
        <v>1440.0000002933666</v>
      </c>
      <c r="D30">
        <v>5424.81</v>
      </c>
      <c r="E30">
        <v>23868.22</v>
      </c>
      <c r="F30" s="5">
        <v>270.92</v>
      </c>
      <c r="G30">
        <v>4.12</v>
      </c>
      <c r="H30">
        <v>-4285.59</v>
      </c>
      <c r="I30">
        <v>5107.37</v>
      </c>
      <c r="J30" s="7">
        <v>320</v>
      </c>
      <c r="K30">
        <v>4.12</v>
      </c>
      <c r="L30">
        <f t="shared" si="8"/>
        <v>-9710.4000000000015</v>
      </c>
      <c r="M30">
        <f t="shared" si="9"/>
        <v>-18760.850000000002</v>
      </c>
      <c r="N30" s="10"/>
      <c r="O30">
        <f t="shared" si="2"/>
        <v>-4.1194688853522461</v>
      </c>
      <c r="P30">
        <f t="shared" si="3"/>
        <v>6.6152117235376229E-2</v>
      </c>
      <c r="Q30">
        <f t="shared" si="4"/>
        <v>-2.648284951908543</v>
      </c>
      <c r="R30">
        <f t="shared" si="5"/>
        <v>3.1561031056501885</v>
      </c>
      <c r="S30">
        <f t="shared" si="6"/>
        <v>5.6484372714880711E-5</v>
      </c>
      <c r="T30">
        <f t="shared" si="7"/>
        <v>1.1863502539195931E-4</v>
      </c>
    </row>
    <row r="31" spans="1:20" x14ac:dyDescent="0.25">
      <c r="A31" t="s">
        <v>33</v>
      </c>
      <c r="B31" s="1">
        <f t="shared" si="0"/>
        <v>40190.519444444442</v>
      </c>
      <c r="C31" s="2">
        <f t="shared" si="1"/>
        <v>1499.9999998603016</v>
      </c>
      <c r="D31">
        <v>5177.8999999999996</v>
      </c>
      <c r="E31">
        <v>23872.16</v>
      </c>
      <c r="F31" s="5">
        <v>270.92</v>
      </c>
      <c r="G31">
        <v>4.12</v>
      </c>
      <c r="H31">
        <v>-4444.32</v>
      </c>
      <c r="I31">
        <v>5296.53</v>
      </c>
      <c r="J31" s="7">
        <v>320</v>
      </c>
      <c r="K31">
        <v>4.12</v>
      </c>
      <c r="L31">
        <f t="shared" si="8"/>
        <v>-9622.2199999999993</v>
      </c>
      <c r="M31">
        <f t="shared" si="9"/>
        <v>-18575.63</v>
      </c>
      <c r="N31" s="10"/>
      <c r="O31">
        <f t="shared" si="2"/>
        <v>-4.1194688853522461</v>
      </c>
      <c r="P31">
        <f t="shared" si="3"/>
        <v>6.6152117235376229E-2</v>
      </c>
      <c r="Q31">
        <f t="shared" si="4"/>
        <v>-2.648284951908543</v>
      </c>
      <c r="R31">
        <f t="shared" si="5"/>
        <v>3.1561031056501885</v>
      </c>
      <c r="S31">
        <f t="shared" si="6"/>
        <v>5.6484372714880711E-5</v>
      </c>
      <c r="T31">
        <f t="shared" si="7"/>
        <v>1.1863502539195931E-4</v>
      </c>
    </row>
    <row r="32" spans="1:20" x14ac:dyDescent="0.25">
      <c r="A32" t="s">
        <v>34</v>
      </c>
      <c r="B32" s="1">
        <f t="shared" si="0"/>
        <v>40190.520138888889</v>
      </c>
      <c r="C32" s="2">
        <f t="shared" si="1"/>
        <v>1560.0000000558794</v>
      </c>
      <c r="D32">
        <v>4931</v>
      </c>
      <c r="E32">
        <v>23876.11</v>
      </c>
      <c r="F32" s="5">
        <v>270.92</v>
      </c>
      <c r="G32">
        <v>4.12</v>
      </c>
      <c r="H32">
        <v>-4603.05</v>
      </c>
      <c r="I32">
        <v>5485.7</v>
      </c>
      <c r="J32" s="7">
        <v>320</v>
      </c>
      <c r="K32">
        <v>4.12</v>
      </c>
      <c r="L32">
        <f t="shared" si="8"/>
        <v>-9534.0499999999993</v>
      </c>
      <c r="M32">
        <f t="shared" si="9"/>
        <v>-18390.41</v>
      </c>
      <c r="N32" s="10"/>
      <c r="O32">
        <f t="shared" si="2"/>
        <v>-4.1194688853522461</v>
      </c>
      <c r="P32">
        <f t="shared" si="3"/>
        <v>6.6152117235376229E-2</v>
      </c>
      <c r="Q32">
        <f t="shared" si="4"/>
        <v>-2.648284951908543</v>
      </c>
      <c r="R32">
        <f t="shared" si="5"/>
        <v>3.1561031056501885</v>
      </c>
      <c r="S32">
        <f t="shared" si="6"/>
        <v>5.6484372714880711E-5</v>
      </c>
      <c r="T32">
        <f t="shared" si="7"/>
        <v>1.1863502539195931E-4</v>
      </c>
    </row>
    <row r="33" spans="1:20" x14ac:dyDescent="0.25">
      <c r="A33" t="s">
        <v>35</v>
      </c>
      <c r="B33" s="1">
        <f t="shared" si="0"/>
        <v>40190.520833333336</v>
      </c>
      <c r="C33" s="2">
        <f t="shared" si="1"/>
        <v>1620.0000002514571</v>
      </c>
      <c r="D33">
        <v>4684.1000000000004</v>
      </c>
      <c r="E33">
        <v>23880.06</v>
      </c>
      <c r="F33" s="5">
        <v>270.92</v>
      </c>
      <c r="G33">
        <v>4.12</v>
      </c>
      <c r="H33">
        <v>-4761.7700000000004</v>
      </c>
      <c r="I33">
        <v>5674.86</v>
      </c>
      <c r="J33" s="7">
        <v>320</v>
      </c>
      <c r="K33">
        <v>4.12</v>
      </c>
      <c r="L33">
        <f t="shared" si="8"/>
        <v>-9445.8700000000008</v>
      </c>
      <c r="M33">
        <f t="shared" si="9"/>
        <v>-18205.2</v>
      </c>
      <c r="N33" s="10"/>
      <c r="O33">
        <f t="shared" si="2"/>
        <v>-4.1194688853522461</v>
      </c>
      <c r="P33">
        <f t="shared" si="3"/>
        <v>6.6152117235376229E-2</v>
      </c>
      <c r="Q33">
        <f t="shared" si="4"/>
        <v>-2.648284951908543</v>
      </c>
      <c r="R33">
        <f t="shared" si="5"/>
        <v>3.1561031056501885</v>
      </c>
      <c r="S33">
        <f t="shared" si="6"/>
        <v>5.6484372714880711E-5</v>
      </c>
      <c r="T33">
        <f t="shared" si="7"/>
        <v>1.1863502539195931E-4</v>
      </c>
    </row>
    <row r="34" spans="1:20" x14ac:dyDescent="0.25">
      <c r="A34" t="s">
        <v>36</v>
      </c>
      <c r="B34" s="1">
        <f t="shared" si="0"/>
        <v>40190.521527777775</v>
      </c>
      <c r="C34" s="2">
        <f t="shared" si="1"/>
        <v>1679.9999998183921</v>
      </c>
      <c r="D34">
        <v>4437.1899999999996</v>
      </c>
      <c r="E34">
        <v>23884.01</v>
      </c>
      <c r="F34" s="5">
        <v>270.92</v>
      </c>
      <c r="G34">
        <v>4.12</v>
      </c>
      <c r="H34">
        <v>-4920.5</v>
      </c>
      <c r="I34">
        <v>5864.02</v>
      </c>
      <c r="J34" s="7">
        <v>320</v>
      </c>
      <c r="K34">
        <v>4.12</v>
      </c>
      <c r="L34">
        <f t="shared" si="8"/>
        <v>-9357.6899999999987</v>
      </c>
      <c r="M34">
        <f t="shared" si="9"/>
        <v>-18019.989999999998</v>
      </c>
      <c r="N34" s="10"/>
      <c r="O34">
        <f t="shared" si="2"/>
        <v>-4.1194688853522461</v>
      </c>
      <c r="P34">
        <f t="shared" si="3"/>
        <v>6.6152117235376229E-2</v>
      </c>
      <c r="Q34">
        <f t="shared" si="4"/>
        <v>-2.648284951908543</v>
      </c>
      <c r="R34">
        <f t="shared" si="5"/>
        <v>3.1561031056501885</v>
      </c>
      <c r="S34">
        <f t="shared" si="6"/>
        <v>5.6484372714880711E-5</v>
      </c>
      <c r="T34">
        <f t="shared" si="7"/>
        <v>1.1863502539195931E-4</v>
      </c>
    </row>
    <row r="35" spans="1:20" x14ac:dyDescent="0.25">
      <c r="A35" t="s">
        <v>37</v>
      </c>
      <c r="B35" s="1">
        <f t="shared" si="0"/>
        <v>40190.522222222222</v>
      </c>
      <c r="C35" s="2">
        <f t="shared" si="1"/>
        <v>1740.0000000139698</v>
      </c>
      <c r="D35">
        <v>4190.29</v>
      </c>
      <c r="E35">
        <v>23887.96</v>
      </c>
      <c r="F35" s="5">
        <v>270.92</v>
      </c>
      <c r="G35">
        <v>4.12</v>
      </c>
      <c r="H35">
        <v>-5079.22</v>
      </c>
      <c r="I35">
        <v>6053.18</v>
      </c>
      <c r="J35" s="7">
        <v>320</v>
      </c>
      <c r="K35">
        <v>4.12</v>
      </c>
      <c r="L35">
        <f t="shared" si="8"/>
        <v>-9269.51</v>
      </c>
      <c r="M35">
        <f t="shared" si="9"/>
        <v>-17834.78</v>
      </c>
      <c r="N35" s="10"/>
      <c r="O35">
        <f t="shared" si="2"/>
        <v>-4.1194688853522461</v>
      </c>
      <c r="P35">
        <f t="shared" si="3"/>
        <v>6.6152117235376229E-2</v>
      </c>
      <c r="Q35">
        <f t="shared" si="4"/>
        <v>-2.648284951908543</v>
      </c>
      <c r="R35">
        <f t="shared" si="5"/>
        <v>3.1561031056501885</v>
      </c>
      <c r="S35">
        <f t="shared" si="6"/>
        <v>5.6484372714880711E-5</v>
      </c>
      <c r="T35">
        <f t="shared" si="7"/>
        <v>1.1863502539195931E-4</v>
      </c>
    </row>
    <row r="36" spans="1:20" x14ac:dyDescent="0.25">
      <c r="A36" t="s">
        <v>38</v>
      </c>
      <c r="B36" s="1">
        <f t="shared" si="0"/>
        <v>40190.522916666669</v>
      </c>
      <c r="C36" s="2">
        <f t="shared" si="1"/>
        <v>1800.0000002095476</v>
      </c>
      <c r="D36">
        <v>3943.39</v>
      </c>
      <c r="E36">
        <v>23891.91</v>
      </c>
      <c r="F36" s="5">
        <v>270.92</v>
      </c>
      <c r="G36">
        <v>4.12</v>
      </c>
      <c r="H36">
        <v>-5237.95</v>
      </c>
      <c r="I36">
        <v>6242.34</v>
      </c>
      <c r="J36" s="7">
        <v>320</v>
      </c>
      <c r="K36">
        <v>4.12</v>
      </c>
      <c r="L36">
        <f t="shared" si="8"/>
        <v>-9181.34</v>
      </c>
      <c r="M36">
        <f t="shared" si="9"/>
        <v>-17649.57</v>
      </c>
      <c r="N36" s="10"/>
      <c r="O36">
        <f t="shared" si="2"/>
        <v>-4.1194688853522461</v>
      </c>
      <c r="P36">
        <f t="shared" si="3"/>
        <v>6.6152117235376229E-2</v>
      </c>
      <c r="Q36">
        <f t="shared" si="4"/>
        <v>-2.648284951908543</v>
      </c>
      <c r="R36">
        <f t="shared" si="5"/>
        <v>3.1561031056501885</v>
      </c>
      <c r="S36">
        <f t="shared" si="6"/>
        <v>5.6484372714880711E-5</v>
      </c>
      <c r="T36">
        <f t="shared" si="7"/>
        <v>1.1863502539195931E-4</v>
      </c>
    </row>
    <row r="37" spans="1:20" x14ac:dyDescent="0.25">
      <c r="A37" t="s">
        <v>39</v>
      </c>
      <c r="B37" s="1">
        <f t="shared" si="0"/>
        <v>40190.523611111108</v>
      </c>
      <c r="C37" s="2">
        <f t="shared" si="1"/>
        <v>1859.9999997764826</v>
      </c>
      <c r="D37">
        <v>3696.48</v>
      </c>
      <c r="E37">
        <v>23895.85</v>
      </c>
      <c r="F37" s="5">
        <v>270.92</v>
      </c>
      <c r="G37">
        <v>4.12</v>
      </c>
      <c r="H37">
        <v>-5396.67</v>
      </c>
      <c r="I37">
        <v>6431.51</v>
      </c>
      <c r="J37" s="7">
        <v>320</v>
      </c>
      <c r="K37">
        <v>4.12</v>
      </c>
      <c r="L37">
        <f t="shared" si="8"/>
        <v>-9093.15</v>
      </c>
      <c r="M37">
        <f t="shared" si="9"/>
        <v>-17464.339999999997</v>
      </c>
      <c r="N37" s="10"/>
      <c r="O37">
        <f t="shared" si="2"/>
        <v>-4.1194688853522461</v>
      </c>
      <c r="P37">
        <f t="shared" si="3"/>
        <v>6.6152117235376229E-2</v>
      </c>
      <c r="Q37">
        <f t="shared" si="4"/>
        <v>-2.648284951908543</v>
      </c>
      <c r="R37">
        <f t="shared" si="5"/>
        <v>3.1561031056501885</v>
      </c>
      <c r="S37">
        <f t="shared" si="6"/>
        <v>5.6484372714880711E-5</v>
      </c>
      <c r="T37">
        <f t="shared" si="7"/>
        <v>1.1863502539195931E-4</v>
      </c>
    </row>
    <row r="38" spans="1:20" x14ac:dyDescent="0.25">
      <c r="A38" t="s">
        <v>40</v>
      </c>
      <c r="B38" s="1">
        <f t="shared" si="0"/>
        <v>40190.524305555555</v>
      </c>
      <c r="C38" s="2">
        <f t="shared" si="1"/>
        <v>1919.9999999720603</v>
      </c>
      <c r="D38">
        <v>3449.58</v>
      </c>
      <c r="E38">
        <v>23899.8</v>
      </c>
      <c r="F38" s="5">
        <v>270.92</v>
      </c>
      <c r="G38">
        <v>4.12</v>
      </c>
      <c r="H38">
        <v>-5555.4</v>
      </c>
      <c r="I38">
        <v>6620.67</v>
      </c>
      <c r="J38" s="7">
        <v>320</v>
      </c>
      <c r="K38">
        <v>4.12</v>
      </c>
      <c r="L38">
        <f t="shared" si="8"/>
        <v>-9004.98</v>
      </c>
      <c r="M38">
        <f t="shared" si="9"/>
        <v>-17279.129999999997</v>
      </c>
      <c r="N38" s="10"/>
      <c r="O38">
        <f t="shared" si="2"/>
        <v>-4.1194688853522461</v>
      </c>
      <c r="P38">
        <f t="shared" si="3"/>
        <v>6.6152117235376229E-2</v>
      </c>
      <c r="Q38">
        <f t="shared" si="4"/>
        <v>-2.648284951908543</v>
      </c>
      <c r="R38">
        <f t="shared" si="5"/>
        <v>3.1561031056501885</v>
      </c>
      <c r="S38">
        <f t="shared" si="6"/>
        <v>5.6484372714880711E-5</v>
      </c>
      <c r="T38">
        <f t="shared" si="7"/>
        <v>1.1863502539195931E-4</v>
      </c>
    </row>
    <row r="39" spans="1:20" x14ac:dyDescent="0.25">
      <c r="A39" t="s">
        <v>41</v>
      </c>
      <c r="B39" s="1">
        <f t="shared" si="0"/>
        <v>40190.525000000001</v>
      </c>
      <c r="C39" s="2">
        <f t="shared" si="1"/>
        <v>1980.0000001676381</v>
      </c>
      <c r="D39">
        <v>3202.68</v>
      </c>
      <c r="E39">
        <v>23903.75</v>
      </c>
      <c r="F39" s="5">
        <v>270.92</v>
      </c>
      <c r="G39">
        <v>4.12</v>
      </c>
      <c r="H39">
        <v>-5714.13</v>
      </c>
      <c r="I39">
        <v>6809.83</v>
      </c>
      <c r="J39" s="7">
        <v>320</v>
      </c>
      <c r="K39">
        <v>4.12</v>
      </c>
      <c r="L39">
        <f t="shared" si="8"/>
        <v>-8916.81</v>
      </c>
      <c r="M39">
        <f t="shared" si="9"/>
        <v>-17093.919999999998</v>
      </c>
      <c r="N39" s="10"/>
      <c r="O39">
        <f t="shared" si="2"/>
        <v>-4.1194688853522461</v>
      </c>
      <c r="P39">
        <f t="shared" si="3"/>
        <v>6.6152117235376229E-2</v>
      </c>
      <c r="Q39">
        <f t="shared" si="4"/>
        <v>-2.648284951908543</v>
      </c>
      <c r="R39">
        <f t="shared" si="5"/>
        <v>3.1561031056501885</v>
      </c>
      <c r="S39">
        <f t="shared" si="6"/>
        <v>5.6484372714880711E-5</v>
      </c>
      <c r="T39">
        <f t="shared" si="7"/>
        <v>1.1863502539195931E-4</v>
      </c>
    </row>
    <row r="40" spans="1:20" x14ac:dyDescent="0.25">
      <c r="A40" t="s">
        <v>42</v>
      </c>
      <c r="B40" s="1">
        <f t="shared" si="0"/>
        <v>40190.525694444441</v>
      </c>
      <c r="C40" s="2">
        <f t="shared" si="1"/>
        <v>2039.9999997345731</v>
      </c>
      <c r="D40">
        <v>2955.77</v>
      </c>
      <c r="E40">
        <v>23907.7</v>
      </c>
      <c r="F40" s="5">
        <v>270.92</v>
      </c>
      <c r="G40">
        <v>4.12</v>
      </c>
      <c r="H40">
        <v>-5872.85</v>
      </c>
      <c r="I40">
        <v>6998.99</v>
      </c>
      <c r="J40" s="7">
        <v>320</v>
      </c>
      <c r="K40">
        <v>4.12</v>
      </c>
      <c r="L40">
        <f t="shared" si="8"/>
        <v>-8828.6200000000008</v>
      </c>
      <c r="M40">
        <f t="shared" si="9"/>
        <v>-16908.71</v>
      </c>
      <c r="N40" s="10"/>
      <c r="O40">
        <f t="shared" si="2"/>
        <v>-4.1194688853522461</v>
      </c>
      <c r="P40">
        <f t="shared" si="3"/>
        <v>6.6152117235376229E-2</v>
      </c>
      <c r="Q40">
        <f t="shared" si="4"/>
        <v>-2.648284951908543</v>
      </c>
      <c r="R40">
        <f t="shared" si="5"/>
        <v>3.1561031056501885</v>
      </c>
      <c r="S40">
        <f t="shared" si="6"/>
        <v>5.6484372714880711E-5</v>
      </c>
      <c r="T40">
        <f t="shared" si="7"/>
        <v>1.1863502539195931E-4</v>
      </c>
    </row>
    <row r="41" spans="1:20" x14ac:dyDescent="0.25">
      <c r="A41" t="s">
        <v>43</v>
      </c>
      <c r="B41" s="1">
        <f t="shared" si="0"/>
        <v>40190.526388888888</v>
      </c>
      <c r="C41" s="2">
        <f t="shared" si="1"/>
        <v>2099.9999999301508</v>
      </c>
      <c r="D41">
        <v>2708.87</v>
      </c>
      <c r="E41">
        <v>23911.65</v>
      </c>
      <c r="F41" s="5">
        <v>270.92</v>
      </c>
      <c r="G41">
        <v>4.12</v>
      </c>
      <c r="H41">
        <v>-6031.58</v>
      </c>
      <c r="I41">
        <v>7188.15</v>
      </c>
      <c r="J41" s="7">
        <v>320</v>
      </c>
      <c r="K41">
        <v>4.12</v>
      </c>
      <c r="L41">
        <f t="shared" si="8"/>
        <v>-8740.4500000000007</v>
      </c>
      <c r="M41">
        <f t="shared" si="9"/>
        <v>-16723.5</v>
      </c>
      <c r="N41" s="10"/>
      <c r="O41">
        <f t="shared" si="2"/>
        <v>-4.1194688853522461</v>
      </c>
      <c r="P41">
        <f t="shared" si="3"/>
        <v>6.6152117235376229E-2</v>
      </c>
      <c r="Q41">
        <f t="shared" si="4"/>
        <v>-2.648284951908543</v>
      </c>
      <c r="R41">
        <f t="shared" si="5"/>
        <v>3.1561031056501885</v>
      </c>
      <c r="S41">
        <f t="shared" si="6"/>
        <v>5.6484372714880711E-5</v>
      </c>
      <c r="T41">
        <f t="shared" si="7"/>
        <v>1.1863502539195931E-4</v>
      </c>
    </row>
    <row r="42" spans="1:20" x14ac:dyDescent="0.25">
      <c r="A42" t="s">
        <v>44</v>
      </c>
      <c r="B42" s="1">
        <f t="shared" si="0"/>
        <v>40190.527083333334</v>
      </c>
      <c r="C42" s="2">
        <f t="shared" si="1"/>
        <v>2160.0000001257285</v>
      </c>
      <c r="D42">
        <v>2461.9699999999998</v>
      </c>
      <c r="E42">
        <v>23915.599999999999</v>
      </c>
      <c r="F42" s="5">
        <v>270.92</v>
      </c>
      <c r="G42">
        <v>4.12</v>
      </c>
      <c r="H42">
        <v>-6190.3</v>
      </c>
      <c r="I42">
        <v>7377.31</v>
      </c>
      <c r="J42" s="7">
        <v>320</v>
      </c>
      <c r="K42">
        <v>4.12</v>
      </c>
      <c r="L42">
        <f t="shared" si="8"/>
        <v>-8652.27</v>
      </c>
      <c r="M42">
        <f t="shared" si="9"/>
        <v>-16538.289999999997</v>
      </c>
      <c r="N42" s="10"/>
      <c r="O42">
        <f t="shared" si="2"/>
        <v>-4.1194688853522461</v>
      </c>
      <c r="P42">
        <f t="shared" si="3"/>
        <v>6.6152117235376229E-2</v>
      </c>
      <c r="Q42">
        <f t="shared" si="4"/>
        <v>-2.648284951908543</v>
      </c>
      <c r="R42">
        <f t="shared" si="5"/>
        <v>3.1561031056501885</v>
      </c>
      <c r="S42">
        <f t="shared" si="6"/>
        <v>5.6484372714880711E-5</v>
      </c>
      <c r="T42">
        <f t="shared" si="7"/>
        <v>1.1863502539195931E-4</v>
      </c>
    </row>
    <row r="43" spans="1:20" x14ac:dyDescent="0.25">
      <c r="A43" t="s">
        <v>45</v>
      </c>
      <c r="B43" s="1">
        <f t="shared" si="0"/>
        <v>40190.527777777781</v>
      </c>
      <c r="C43" s="2">
        <f t="shared" si="1"/>
        <v>2220.0000003213063</v>
      </c>
      <c r="D43">
        <v>2215.06</v>
      </c>
      <c r="E43">
        <v>23919.54</v>
      </c>
      <c r="F43" s="5">
        <v>270.92</v>
      </c>
      <c r="G43">
        <v>4.12</v>
      </c>
      <c r="H43">
        <v>-6349.03</v>
      </c>
      <c r="I43">
        <v>7566.48</v>
      </c>
      <c r="J43" s="7">
        <v>320</v>
      </c>
      <c r="K43">
        <v>4.12</v>
      </c>
      <c r="L43">
        <f t="shared" si="8"/>
        <v>-8564.09</v>
      </c>
      <c r="M43">
        <f t="shared" si="9"/>
        <v>-16353.060000000001</v>
      </c>
      <c r="N43" s="10"/>
      <c r="O43">
        <f t="shared" si="2"/>
        <v>-4.1194688853522461</v>
      </c>
      <c r="P43">
        <f t="shared" si="3"/>
        <v>6.6152117235376229E-2</v>
      </c>
      <c r="Q43">
        <f t="shared" si="4"/>
        <v>-2.648284951908543</v>
      </c>
      <c r="R43">
        <f t="shared" si="5"/>
        <v>3.1561031056501885</v>
      </c>
      <c r="S43">
        <f t="shared" si="6"/>
        <v>5.6484372714880711E-5</v>
      </c>
      <c r="T43">
        <f t="shared" si="7"/>
        <v>1.1863502539195931E-4</v>
      </c>
    </row>
    <row r="44" spans="1:20" x14ac:dyDescent="0.25">
      <c r="A44" t="s">
        <v>46</v>
      </c>
      <c r="B44" s="1">
        <f t="shared" si="0"/>
        <v>40190.52847222222</v>
      </c>
      <c r="C44" s="2">
        <f t="shared" si="1"/>
        <v>2279.9999998882413</v>
      </c>
      <c r="D44">
        <v>1968.16</v>
      </c>
      <c r="E44">
        <v>23923.49</v>
      </c>
      <c r="F44" s="5">
        <v>270.92</v>
      </c>
      <c r="G44">
        <v>4.12</v>
      </c>
      <c r="H44">
        <v>-6507.75</v>
      </c>
      <c r="I44">
        <v>7755.64</v>
      </c>
      <c r="J44" s="7">
        <v>320</v>
      </c>
      <c r="K44">
        <v>4.12</v>
      </c>
      <c r="L44">
        <f t="shared" si="8"/>
        <v>-8475.91</v>
      </c>
      <c r="M44">
        <f t="shared" si="9"/>
        <v>-16167.850000000002</v>
      </c>
      <c r="N44" s="10"/>
      <c r="O44">
        <f t="shared" si="2"/>
        <v>-4.1194688853522461</v>
      </c>
      <c r="P44">
        <f t="shared" si="3"/>
        <v>6.6152117235376229E-2</v>
      </c>
      <c r="Q44">
        <f t="shared" si="4"/>
        <v>-2.648284951908543</v>
      </c>
      <c r="R44">
        <f t="shared" si="5"/>
        <v>3.1561031056501885</v>
      </c>
      <c r="S44">
        <f t="shared" si="6"/>
        <v>5.6484372714880711E-5</v>
      </c>
      <c r="T44">
        <f t="shared" si="7"/>
        <v>1.1863502539195931E-4</v>
      </c>
    </row>
    <row r="45" spans="1:20" x14ac:dyDescent="0.25">
      <c r="A45" t="s">
        <v>47</v>
      </c>
      <c r="B45" s="1">
        <f t="shared" si="0"/>
        <v>40190.529166666667</v>
      </c>
      <c r="C45" s="2">
        <f t="shared" si="1"/>
        <v>2340.000000083819</v>
      </c>
      <c r="D45">
        <v>1721.26</v>
      </c>
      <c r="E45">
        <v>23927.439999999999</v>
      </c>
      <c r="F45" s="5">
        <v>270.92</v>
      </c>
      <c r="G45">
        <v>4.12</v>
      </c>
      <c r="H45">
        <v>-6601.77</v>
      </c>
      <c r="I45">
        <v>7980.22</v>
      </c>
      <c r="J45">
        <v>350</v>
      </c>
      <c r="K45">
        <v>4.12</v>
      </c>
      <c r="L45">
        <f t="shared" si="8"/>
        <v>-8323.0300000000007</v>
      </c>
      <c r="M45">
        <f t="shared" si="9"/>
        <v>-15947.219999999998</v>
      </c>
      <c r="N45" s="10"/>
    </row>
    <row r="46" spans="1:20" x14ac:dyDescent="0.25">
      <c r="A46" t="s">
        <v>48</v>
      </c>
      <c r="B46" s="1">
        <f t="shared" si="0"/>
        <v>40190.529861111114</v>
      </c>
      <c r="C46" s="2">
        <f t="shared" si="1"/>
        <v>2400.0000002793968</v>
      </c>
      <c r="D46">
        <v>1474.35</v>
      </c>
      <c r="E46">
        <v>23931.39</v>
      </c>
      <c r="F46" s="5">
        <v>270.92</v>
      </c>
      <c r="G46">
        <v>4.12</v>
      </c>
      <c r="H46">
        <v>-6643.76</v>
      </c>
      <c r="I46">
        <v>8223.56</v>
      </c>
      <c r="J46" s="3">
        <v>350.21</v>
      </c>
      <c r="K46">
        <v>4.12</v>
      </c>
      <c r="L46">
        <f t="shared" si="8"/>
        <v>-8118.1100000000006</v>
      </c>
      <c r="M46">
        <f t="shared" si="9"/>
        <v>-15707.83</v>
      </c>
      <c r="N46" s="9">
        <f>SQRT(POWER(L46,2)+POWER(M46,2))</f>
        <v>17681.618514180202</v>
      </c>
      <c r="O46">
        <f t="shared" ref="O46:O47" si="10">G46*SIN(RADIANS(F46))</f>
        <v>-4.1194688853522461</v>
      </c>
      <c r="P46">
        <f t="shared" ref="P46:P47" si="11">G46*COS(RADIANS(F46))</f>
        <v>6.6152117235376229E-2</v>
      </c>
      <c r="Q46">
        <f t="shared" ref="Q46:Q47" si="12">K46*SIN(RADIANS(J46))</f>
        <v>-0.70055454305989207</v>
      </c>
      <c r="R46">
        <f t="shared" ref="R46:R47" si="13">K46*COS(RADIANS(J46))</f>
        <v>4.0600028734224001</v>
      </c>
      <c r="S46">
        <f>(Q46-O46)/$N$46</f>
        <v>1.9335980694021155E-4</v>
      </c>
      <c r="T46">
        <f>(R46-P46)/$N$46</f>
        <v>2.2587585819612942E-4</v>
      </c>
    </row>
    <row r="47" spans="1:20" x14ac:dyDescent="0.25">
      <c r="A47" t="s">
        <v>49</v>
      </c>
      <c r="B47" s="1">
        <f t="shared" si="0"/>
        <v>40190.530555555553</v>
      </c>
      <c r="C47" s="2">
        <f t="shared" si="1"/>
        <v>2459.9999998463318</v>
      </c>
      <c r="D47">
        <v>1227.45</v>
      </c>
      <c r="E47">
        <v>23935.34</v>
      </c>
      <c r="F47" s="5">
        <v>270.92</v>
      </c>
      <c r="G47">
        <v>4.12</v>
      </c>
      <c r="H47">
        <v>-6685.74</v>
      </c>
      <c r="I47">
        <v>8466.89</v>
      </c>
      <c r="J47" s="3">
        <v>350.21</v>
      </c>
      <c r="K47">
        <v>4.12</v>
      </c>
      <c r="L47">
        <f t="shared" si="8"/>
        <v>-7913.19</v>
      </c>
      <c r="M47">
        <f t="shared" si="9"/>
        <v>-15468.45</v>
      </c>
      <c r="N47" s="10"/>
      <c r="O47">
        <f t="shared" ref="O47:O62" si="14">G47*SIN(RADIANS(F47))</f>
        <v>-4.1194688853522461</v>
      </c>
      <c r="P47">
        <f t="shared" ref="P47:P62" si="15">G47*COS(RADIANS(F47))</f>
        <v>6.6152117235376229E-2</v>
      </c>
      <c r="Q47">
        <f t="shared" ref="Q47:Q62" si="16">K47*SIN(RADIANS(J47))</f>
        <v>-0.70055454305989207</v>
      </c>
      <c r="R47">
        <f t="shared" ref="R47:R62" si="17">K47*COS(RADIANS(J47))</f>
        <v>4.0600028734224001</v>
      </c>
      <c r="S47">
        <f t="shared" ref="S47:S62" si="18">(Q47-O47)/$N$46</f>
        <v>1.9335980694021155E-4</v>
      </c>
      <c r="T47">
        <f t="shared" ref="T47:T62" si="19">(R47-P47)/$N$46</f>
        <v>2.2587585819612942E-4</v>
      </c>
    </row>
    <row r="48" spans="1:20" x14ac:dyDescent="0.25">
      <c r="A48" t="s">
        <v>50</v>
      </c>
      <c r="B48" s="1">
        <f t="shared" si="0"/>
        <v>40190.53125</v>
      </c>
      <c r="C48" s="2">
        <f t="shared" si="1"/>
        <v>2520.0000000419095</v>
      </c>
      <c r="D48">
        <v>980.55</v>
      </c>
      <c r="E48">
        <v>23939.29</v>
      </c>
      <c r="F48" s="5">
        <v>270.92</v>
      </c>
      <c r="G48">
        <v>4.12</v>
      </c>
      <c r="H48">
        <v>-6727.73</v>
      </c>
      <c r="I48">
        <v>8710.23</v>
      </c>
      <c r="J48" s="3">
        <v>350.21</v>
      </c>
      <c r="K48">
        <v>4.12</v>
      </c>
      <c r="L48">
        <f t="shared" si="8"/>
        <v>-7708.28</v>
      </c>
      <c r="M48">
        <f t="shared" si="9"/>
        <v>-15229.060000000001</v>
      </c>
      <c r="N48" s="10"/>
      <c r="O48">
        <f t="shared" si="14"/>
        <v>-4.1194688853522461</v>
      </c>
      <c r="P48">
        <f t="shared" si="15"/>
        <v>6.6152117235376229E-2</v>
      </c>
      <c r="Q48">
        <f t="shared" si="16"/>
        <v>-0.70055454305989207</v>
      </c>
      <c r="R48">
        <f t="shared" si="17"/>
        <v>4.0600028734224001</v>
      </c>
      <c r="S48">
        <f t="shared" si="18"/>
        <v>1.9335980694021155E-4</v>
      </c>
      <c r="T48">
        <f t="shared" si="19"/>
        <v>2.2587585819612942E-4</v>
      </c>
    </row>
    <row r="49" spans="1:20" x14ac:dyDescent="0.25">
      <c r="A49" t="s">
        <v>51</v>
      </c>
      <c r="B49" s="1">
        <f t="shared" si="0"/>
        <v>40190.531944444447</v>
      </c>
      <c r="C49" s="2">
        <f t="shared" si="1"/>
        <v>2580.0000002374873</v>
      </c>
      <c r="D49">
        <v>733.64</v>
      </c>
      <c r="E49">
        <v>23943.23</v>
      </c>
      <c r="F49" s="5">
        <v>270.92</v>
      </c>
      <c r="G49">
        <v>4.12</v>
      </c>
      <c r="H49">
        <v>-6769.71</v>
      </c>
      <c r="I49">
        <v>8953.57</v>
      </c>
      <c r="J49" s="3">
        <v>350.21</v>
      </c>
      <c r="K49">
        <v>4.12</v>
      </c>
      <c r="L49">
        <f t="shared" si="8"/>
        <v>-7503.35</v>
      </c>
      <c r="M49">
        <f t="shared" si="9"/>
        <v>-14989.66</v>
      </c>
      <c r="N49" s="10"/>
      <c r="O49">
        <f t="shared" si="14"/>
        <v>-4.1194688853522461</v>
      </c>
      <c r="P49">
        <f t="shared" si="15"/>
        <v>6.6152117235376229E-2</v>
      </c>
      <c r="Q49">
        <f t="shared" si="16"/>
        <v>-0.70055454305989207</v>
      </c>
      <c r="R49">
        <f t="shared" si="17"/>
        <v>4.0600028734224001</v>
      </c>
      <c r="S49">
        <f t="shared" si="18"/>
        <v>1.9335980694021155E-4</v>
      </c>
      <c r="T49">
        <f t="shared" si="19"/>
        <v>2.2587585819612942E-4</v>
      </c>
    </row>
    <row r="50" spans="1:20" x14ac:dyDescent="0.25">
      <c r="A50" t="s">
        <v>52</v>
      </c>
      <c r="B50" s="1">
        <f t="shared" si="0"/>
        <v>40190.532638888886</v>
      </c>
      <c r="C50" s="2">
        <f t="shared" si="1"/>
        <v>2639.9999998044223</v>
      </c>
      <c r="D50">
        <v>486.74</v>
      </c>
      <c r="E50">
        <v>23947.18</v>
      </c>
      <c r="F50" s="5">
        <v>270.92</v>
      </c>
      <c r="G50">
        <v>4.12</v>
      </c>
      <c r="H50">
        <v>-6811.7</v>
      </c>
      <c r="I50">
        <v>9196.91</v>
      </c>
      <c r="J50" s="3">
        <v>350.21</v>
      </c>
      <c r="K50">
        <v>4.12</v>
      </c>
      <c r="L50">
        <f t="shared" si="8"/>
        <v>-7298.44</v>
      </c>
      <c r="M50">
        <f t="shared" si="9"/>
        <v>-14750.27</v>
      </c>
      <c r="N50" s="10"/>
      <c r="O50">
        <f t="shared" si="14"/>
        <v>-4.1194688853522461</v>
      </c>
      <c r="P50">
        <f t="shared" si="15"/>
        <v>6.6152117235376229E-2</v>
      </c>
      <c r="Q50">
        <f t="shared" si="16"/>
        <v>-0.70055454305989207</v>
      </c>
      <c r="R50">
        <f t="shared" si="17"/>
        <v>4.0600028734224001</v>
      </c>
      <c r="S50">
        <f t="shared" si="18"/>
        <v>1.9335980694021155E-4</v>
      </c>
      <c r="T50">
        <f t="shared" si="19"/>
        <v>2.2587585819612942E-4</v>
      </c>
    </row>
    <row r="51" spans="1:20" x14ac:dyDescent="0.25">
      <c r="A51" t="s">
        <v>53</v>
      </c>
      <c r="B51" s="1">
        <f t="shared" si="0"/>
        <v>40190.533333333333</v>
      </c>
      <c r="C51" s="2">
        <f t="shared" si="1"/>
        <v>2700</v>
      </c>
      <c r="D51">
        <v>239.83</v>
      </c>
      <c r="E51">
        <v>23951.13</v>
      </c>
      <c r="F51" s="5">
        <v>270.92</v>
      </c>
      <c r="G51">
        <v>4.12</v>
      </c>
      <c r="H51">
        <v>-6853.68</v>
      </c>
      <c r="I51">
        <v>9440.25</v>
      </c>
      <c r="J51" s="3">
        <v>350.21</v>
      </c>
      <c r="K51">
        <v>4.12</v>
      </c>
      <c r="L51">
        <f t="shared" si="8"/>
        <v>-7093.51</v>
      </c>
      <c r="M51">
        <f t="shared" si="9"/>
        <v>-14510.880000000001</v>
      </c>
      <c r="N51" s="10"/>
      <c r="O51">
        <f t="shared" si="14"/>
        <v>-4.1194688853522461</v>
      </c>
      <c r="P51">
        <f t="shared" si="15"/>
        <v>6.6152117235376229E-2</v>
      </c>
      <c r="Q51">
        <f t="shared" si="16"/>
        <v>-0.70055454305989207</v>
      </c>
      <c r="R51">
        <f t="shared" si="17"/>
        <v>4.0600028734224001</v>
      </c>
      <c r="S51">
        <f t="shared" si="18"/>
        <v>1.9335980694021155E-4</v>
      </c>
      <c r="T51">
        <f t="shared" si="19"/>
        <v>2.2587585819612942E-4</v>
      </c>
    </row>
    <row r="52" spans="1:20" x14ac:dyDescent="0.25">
      <c r="A52" t="s">
        <v>54</v>
      </c>
      <c r="B52" s="1">
        <f t="shared" si="0"/>
        <v>40190.53402777778</v>
      </c>
      <c r="C52" s="2">
        <f t="shared" si="1"/>
        <v>2760.0000001955777</v>
      </c>
      <c r="D52">
        <v>-7.07</v>
      </c>
      <c r="E52">
        <v>23955.08</v>
      </c>
      <c r="F52" s="5">
        <v>270.92</v>
      </c>
      <c r="G52">
        <v>4.12</v>
      </c>
      <c r="H52">
        <v>-6895.67</v>
      </c>
      <c r="I52">
        <v>9683.58</v>
      </c>
      <c r="J52" s="3">
        <v>350.21</v>
      </c>
      <c r="K52">
        <v>4.12</v>
      </c>
      <c r="L52">
        <f t="shared" si="8"/>
        <v>-6888.6</v>
      </c>
      <c r="M52">
        <f t="shared" si="9"/>
        <v>-14271.500000000002</v>
      </c>
      <c r="N52" s="10"/>
      <c r="O52">
        <f t="shared" si="14"/>
        <v>-4.1194688853522461</v>
      </c>
      <c r="P52">
        <f t="shared" si="15"/>
        <v>6.6152117235376229E-2</v>
      </c>
      <c r="Q52">
        <f t="shared" si="16"/>
        <v>-0.70055454305989207</v>
      </c>
      <c r="R52">
        <f t="shared" si="17"/>
        <v>4.0600028734224001</v>
      </c>
      <c r="S52">
        <f t="shared" si="18"/>
        <v>1.9335980694021155E-4</v>
      </c>
      <c r="T52">
        <f t="shared" si="19"/>
        <v>2.2587585819612942E-4</v>
      </c>
    </row>
    <row r="53" spans="1:20" x14ac:dyDescent="0.25">
      <c r="A53" t="s">
        <v>55</v>
      </c>
      <c r="B53" s="1">
        <f t="shared" si="0"/>
        <v>40190.534722222219</v>
      </c>
      <c r="C53" s="2">
        <f t="shared" si="1"/>
        <v>2819.9999997625127</v>
      </c>
      <c r="D53">
        <v>-253.97</v>
      </c>
      <c r="E53">
        <v>23959.03</v>
      </c>
      <c r="F53" s="5">
        <v>270.92</v>
      </c>
      <c r="G53">
        <v>4.12</v>
      </c>
      <c r="H53">
        <v>-6937.65</v>
      </c>
      <c r="I53">
        <v>9926.92</v>
      </c>
      <c r="J53" s="3">
        <v>350.21</v>
      </c>
      <c r="K53">
        <v>4.12</v>
      </c>
      <c r="L53">
        <f t="shared" si="8"/>
        <v>-6683.6799999999994</v>
      </c>
      <c r="M53">
        <f t="shared" si="9"/>
        <v>-14032.109999999999</v>
      </c>
      <c r="N53" s="10"/>
      <c r="O53">
        <f t="shared" si="14"/>
        <v>-4.1194688853522461</v>
      </c>
      <c r="P53">
        <f t="shared" si="15"/>
        <v>6.6152117235376229E-2</v>
      </c>
      <c r="Q53">
        <f t="shared" si="16"/>
        <v>-0.70055454305989207</v>
      </c>
      <c r="R53">
        <f t="shared" si="17"/>
        <v>4.0600028734224001</v>
      </c>
      <c r="S53">
        <f t="shared" si="18"/>
        <v>1.9335980694021155E-4</v>
      </c>
      <c r="T53">
        <f t="shared" si="19"/>
        <v>2.2587585819612942E-4</v>
      </c>
    </row>
    <row r="54" spans="1:20" x14ac:dyDescent="0.25">
      <c r="A54" t="s">
        <v>56</v>
      </c>
      <c r="B54" s="1">
        <f t="shared" si="0"/>
        <v>40190.535416666666</v>
      </c>
      <c r="C54" s="2">
        <f t="shared" si="1"/>
        <v>2879.9999999580905</v>
      </c>
      <c r="D54">
        <v>-500.88</v>
      </c>
      <c r="E54">
        <v>23962.98</v>
      </c>
      <c r="F54" s="5">
        <v>270.92</v>
      </c>
      <c r="G54">
        <v>4.12</v>
      </c>
      <c r="H54">
        <v>-6979.64</v>
      </c>
      <c r="I54">
        <v>10170.26</v>
      </c>
      <c r="J54" s="3">
        <v>350.21</v>
      </c>
      <c r="K54">
        <v>4.12</v>
      </c>
      <c r="L54">
        <f t="shared" si="8"/>
        <v>-6478.76</v>
      </c>
      <c r="M54">
        <f t="shared" si="9"/>
        <v>-13792.72</v>
      </c>
      <c r="N54" s="10"/>
      <c r="O54">
        <f t="shared" si="14"/>
        <v>-4.1194688853522461</v>
      </c>
      <c r="P54">
        <f t="shared" si="15"/>
        <v>6.6152117235376229E-2</v>
      </c>
      <c r="Q54">
        <f t="shared" si="16"/>
        <v>-0.70055454305989207</v>
      </c>
      <c r="R54">
        <f t="shared" si="17"/>
        <v>4.0600028734224001</v>
      </c>
      <c r="S54">
        <f t="shared" si="18"/>
        <v>1.9335980694021155E-4</v>
      </c>
      <c r="T54">
        <f t="shared" si="19"/>
        <v>2.2587585819612942E-4</v>
      </c>
    </row>
    <row r="55" spans="1:20" x14ac:dyDescent="0.25">
      <c r="A55" t="s">
        <v>57</v>
      </c>
      <c r="B55" s="1">
        <f t="shared" si="0"/>
        <v>40190.536111111112</v>
      </c>
      <c r="C55" s="2">
        <f t="shared" si="1"/>
        <v>2940.0000001536682</v>
      </c>
      <c r="D55">
        <v>-747.78</v>
      </c>
      <c r="E55">
        <v>23966.92</v>
      </c>
      <c r="F55" s="5">
        <v>270.92</v>
      </c>
      <c r="G55">
        <v>4.12</v>
      </c>
      <c r="H55">
        <v>-7021.62</v>
      </c>
      <c r="I55">
        <v>10413.6</v>
      </c>
      <c r="J55" s="3">
        <v>350.21</v>
      </c>
      <c r="K55">
        <v>4.12</v>
      </c>
      <c r="L55">
        <f t="shared" si="8"/>
        <v>-6273.84</v>
      </c>
      <c r="M55">
        <f t="shared" si="9"/>
        <v>-13553.319999999998</v>
      </c>
      <c r="N55" s="10"/>
      <c r="O55">
        <f t="shared" si="14"/>
        <v>-4.1194688853522461</v>
      </c>
      <c r="P55">
        <f t="shared" si="15"/>
        <v>6.6152117235376229E-2</v>
      </c>
      <c r="Q55">
        <f t="shared" si="16"/>
        <v>-0.70055454305989207</v>
      </c>
      <c r="R55">
        <f t="shared" si="17"/>
        <v>4.0600028734224001</v>
      </c>
      <c r="S55">
        <f t="shared" si="18"/>
        <v>1.9335980694021155E-4</v>
      </c>
      <c r="T55">
        <f t="shared" si="19"/>
        <v>2.2587585819612942E-4</v>
      </c>
    </row>
    <row r="56" spans="1:20" x14ac:dyDescent="0.25">
      <c r="A56" t="s">
        <v>58</v>
      </c>
      <c r="B56" s="1">
        <f t="shared" si="0"/>
        <v>40190.536805555559</v>
      </c>
      <c r="C56" s="2">
        <f t="shared" si="1"/>
        <v>3000.000000349246</v>
      </c>
      <c r="D56">
        <v>-994.68</v>
      </c>
      <c r="E56">
        <v>23970.87</v>
      </c>
      <c r="F56" s="5">
        <v>270.92</v>
      </c>
      <c r="G56">
        <v>4.12</v>
      </c>
      <c r="H56">
        <v>-7063.61</v>
      </c>
      <c r="I56">
        <v>10656.93</v>
      </c>
      <c r="J56" s="3">
        <v>350.21</v>
      </c>
      <c r="K56">
        <v>4.12</v>
      </c>
      <c r="L56">
        <f t="shared" si="8"/>
        <v>-6068.9299999999994</v>
      </c>
      <c r="M56">
        <f t="shared" si="9"/>
        <v>-13313.939999999999</v>
      </c>
      <c r="N56" s="10"/>
      <c r="O56">
        <f t="shared" si="14"/>
        <v>-4.1194688853522461</v>
      </c>
      <c r="P56">
        <f t="shared" si="15"/>
        <v>6.6152117235376229E-2</v>
      </c>
      <c r="Q56">
        <f t="shared" si="16"/>
        <v>-0.70055454305989207</v>
      </c>
      <c r="R56">
        <f t="shared" si="17"/>
        <v>4.0600028734224001</v>
      </c>
      <c r="S56">
        <f t="shared" si="18"/>
        <v>1.9335980694021155E-4</v>
      </c>
      <c r="T56">
        <f t="shared" si="19"/>
        <v>2.2587585819612942E-4</v>
      </c>
    </row>
    <row r="57" spans="1:20" x14ac:dyDescent="0.25">
      <c r="A57" t="s">
        <v>59</v>
      </c>
      <c r="B57" s="1">
        <f t="shared" si="0"/>
        <v>40190.537499999999</v>
      </c>
      <c r="C57" s="2">
        <f t="shared" si="1"/>
        <v>3059.999999916181</v>
      </c>
      <c r="D57">
        <v>-1241.5899999999999</v>
      </c>
      <c r="E57">
        <v>23974.82</v>
      </c>
      <c r="F57" s="5">
        <v>270.92</v>
      </c>
      <c r="G57">
        <v>4.12</v>
      </c>
      <c r="H57">
        <v>-7105.59</v>
      </c>
      <c r="I57">
        <v>10900.27</v>
      </c>
      <c r="J57" s="3">
        <v>350.21</v>
      </c>
      <c r="K57">
        <v>4.12</v>
      </c>
      <c r="L57">
        <f t="shared" si="8"/>
        <v>-5864</v>
      </c>
      <c r="M57">
        <f t="shared" si="9"/>
        <v>-13074.55</v>
      </c>
      <c r="N57" s="10"/>
      <c r="O57">
        <f t="shared" si="14"/>
        <v>-4.1194688853522461</v>
      </c>
      <c r="P57">
        <f t="shared" si="15"/>
        <v>6.6152117235376229E-2</v>
      </c>
      <c r="Q57">
        <f t="shared" si="16"/>
        <v>-0.70055454305989207</v>
      </c>
      <c r="R57">
        <f t="shared" si="17"/>
        <v>4.0600028734224001</v>
      </c>
      <c r="S57">
        <f t="shared" si="18"/>
        <v>1.9335980694021155E-4</v>
      </c>
      <c r="T57">
        <f t="shared" si="19"/>
        <v>2.2587585819612942E-4</v>
      </c>
    </row>
    <row r="58" spans="1:20" x14ac:dyDescent="0.25">
      <c r="A58" t="s">
        <v>60</v>
      </c>
      <c r="B58" s="1">
        <f t="shared" si="0"/>
        <v>40190.538194444445</v>
      </c>
      <c r="C58" s="2">
        <f t="shared" si="1"/>
        <v>3120.0000001117587</v>
      </c>
      <c r="D58">
        <v>-1488.49</v>
      </c>
      <c r="E58">
        <v>23978.77</v>
      </c>
      <c r="F58" s="5">
        <v>270.92</v>
      </c>
      <c r="G58">
        <v>4.12</v>
      </c>
      <c r="H58">
        <v>-7147.58</v>
      </c>
      <c r="I58">
        <v>11143.61</v>
      </c>
      <c r="J58" s="3">
        <v>350.21</v>
      </c>
      <c r="K58">
        <v>4.12</v>
      </c>
      <c r="L58">
        <f t="shared" si="8"/>
        <v>-5659.09</v>
      </c>
      <c r="M58">
        <f t="shared" si="9"/>
        <v>-12835.16</v>
      </c>
      <c r="N58" s="10"/>
      <c r="O58">
        <f t="shared" si="14"/>
        <v>-4.1194688853522461</v>
      </c>
      <c r="P58">
        <f t="shared" si="15"/>
        <v>6.6152117235376229E-2</v>
      </c>
      <c r="Q58">
        <f t="shared" si="16"/>
        <v>-0.70055454305989207</v>
      </c>
      <c r="R58">
        <f t="shared" si="17"/>
        <v>4.0600028734224001</v>
      </c>
      <c r="S58">
        <f t="shared" si="18"/>
        <v>1.9335980694021155E-4</v>
      </c>
      <c r="T58">
        <f t="shared" si="19"/>
        <v>2.2587585819612942E-4</v>
      </c>
    </row>
    <row r="59" spans="1:20" x14ac:dyDescent="0.25">
      <c r="A59" t="s">
        <v>61</v>
      </c>
      <c r="B59" s="1">
        <f t="shared" si="0"/>
        <v>40190.538888888892</v>
      </c>
      <c r="C59" s="2">
        <f t="shared" si="1"/>
        <v>3180.0000003073364</v>
      </c>
      <c r="D59">
        <v>-1735.39</v>
      </c>
      <c r="E59">
        <v>23982.720000000001</v>
      </c>
      <c r="F59" s="5">
        <v>270.92</v>
      </c>
      <c r="G59">
        <v>4.12</v>
      </c>
      <c r="H59">
        <v>-7189.57</v>
      </c>
      <c r="I59">
        <v>11386.95</v>
      </c>
      <c r="J59" s="3">
        <v>350.21</v>
      </c>
      <c r="K59">
        <v>4.12</v>
      </c>
      <c r="L59">
        <f t="shared" si="8"/>
        <v>-5454.1799999999994</v>
      </c>
      <c r="M59">
        <f t="shared" si="9"/>
        <v>-12595.77</v>
      </c>
      <c r="N59" s="10"/>
      <c r="O59">
        <f t="shared" si="14"/>
        <v>-4.1194688853522461</v>
      </c>
      <c r="P59">
        <f t="shared" si="15"/>
        <v>6.6152117235376229E-2</v>
      </c>
      <c r="Q59">
        <f t="shared" si="16"/>
        <v>-0.70055454305989207</v>
      </c>
      <c r="R59">
        <f t="shared" si="17"/>
        <v>4.0600028734224001</v>
      </c>
      <c r="S59">
        <f t="shared" si="18"/>
        <v>1.9335980694021155E-4</v>
      </c>
      <c r="T59">
        <f t="shared" si="19"/>
        <v>2.2587585819612942E-4</v>
      </c>
    </row>
    <row r="60" spans="1:20" x14ac:dyDescent="0.25">
      <c r="A60" t="s">
        <v>62</v>
      </c>
      <c r="B60" s="1">
        <f t="shared" si="0"/>
        <v>40190.539583333331</v>
      </c>
      <c r="C60" s="2">
        <f t="shared" si="1"/>
        <v>3239.9999998742715</v>
      </c>
      <c r="D60">
        <v>-1982.3</v>
      </c>
      <c r="E60">
        <v>23986.67</v>
      </c>
      <c r="F60" s="5">
        <v>270.92</v>
      </c>
      <c r="G60">
        <v>4.12</v>
      </c>
      <c r="H60">
        <v>-7231.55</v>
      </c>
      <c r="I60">
        <v>11630.29</v>
      </c>
      <c r="J60" s="3">
        <v>350.21</v>
      </c>
      <c r="K60">
        <v>4.12</v>
      </c>
      <c r="L60">
        <f t="shared" si="8"/>
        <v>-5249.25</v>
      </c>
      <c r="M60">
        <f t="shared" si="9"/>
        <v>-12356.379999999997</v>
      </c>
      <c r="N60" s="10"/>
      <c r="O60">
        <f t="shared" si="14"/>
        <v>-4.1194688853522461</v>
      </c>
      <c r="P60">
        <f t="shared" si="15"/>
        <v>6.6152117235376229E-2</v>
      </c>
      <c r="Q60">
        <f t="shared" si="16"/>
        <v>-0.70055454305989207</v>
      </c>
      <c r="R60">
        <f t="shared" si="17"/>
        <v>4.0600028734224001</v>
      </c>
      <c r="S60">
        <f t="shared" si="18"/>
        <v>1.9335980694021155E-4</v>
      </c>
      <c r="T60">
        <f t="shared" si="19"/>
        <v>2.2587585819612942E-4</v>
      </c>
    </row>
    <row r="61" spans="1:20" x14ac:dyDescent="0.25">
      <c r="A61" t="s">
        <v>63</v>
      </c>
      <c r="B61" s="1">
        <f t="shared" si="0"/>
        <v>40190.540277777778</v>
      </c>
      <c r="C61" s="2">
        <f t="shared" si="1"/>
        <v>3300.0000000698492</v>
      </c>
      <c r="D61">
        <v>-2229.1999999999998</v>
      </c>
      <c r="E61">
        <v>23990.61</v>
      </c>
      <c r="F61" s="5">
        <v>270.92</v>
      </c>
      <c r="G61">
        <v>4.12</v>
      </c>
      <c r="H61">
        <v>-7273.54</v>
      </c>
      <c r="I61">
        <v>11873.62</v>
      </c>
      <c r="J61" s="3">
        <v>350.21</v>
      </c>
      <c r="K61">
        <v>4.12</v>
      </c>
      <c r="L61">
        <f t="shared" si="8"/>
        <v>-5044.34</v>
      </c>
      <c r="M61">
        <f t="shared" si="9"/>
        <v>-12116.99</v>
      </c>
      <c r="N61" s="10"/>
      <c r="O61">
        <f t="shared" si="14"/>
        <v>-4.1194688853522461</v>
      </c>
      <c r="P61">
        <f t="shared" si="15"/>
        <v>6.6152117235376229E-2</v>
      </c>
      <c r="Q61">
        <f t="shared" si="16"/>
        <v>-0.70055454305989207</v>
      </c>
      <c r="R61">
        <f t="shared" si="17"/>
        <v>4.0600028734224001</v>
      </c>
      <c r="S61">
        <f t="shared" si="18"/>
        <v>1.9335980694021155E-4</v>
      </c>
      <c r="T61">
        <f t="shared" si="19"/>
        <v>2.2587585819612942E-4</v>
      </c>
    </row>
    <row r="62" spans="1:20" x14ac:dyDescent="0.25">
      <c r="A62" t="s">
        <v>64</v>
      </c>
      <c r="B62" s="1">
        <f t="shared" si="0"/>
        <v>40190.540972222225</v>
      </c>
      <c r="C62" s="2">
        <f t="shared" si="1"/>
        <v>3360.0000002654269</v>
      </c>
      <c r="D62">
        <v>-2476.1</v>
      </c>
      <c r="E62">
        <v>23994.560000000001</v>
      </c>
      <c r="F62" s="5">
        <v>270.92</v>
      </c>
      <c r="G62">
        <v>4.12</v>
      </c>
      <c r="H62">
        <v>-7315.52</v>
      </c>
      <c r="I62">
        <v>12116.96</v>
      </c>
      <c r="J62" s="3">
        <v>350.21</v>
      </c>
      <c r="K62">
        <v>4.12</v>
      </c>
      <c r="L62">
        <f t="shared" si="8"/>
        <v>-4839.42</v>
      </c>
      <c r="M62">
        <f t="shared" si="9"/>
        <v>-11877.600000000002</v>
      </c>
      <c r="N62" s="10"/>
      <c r="O62">
        <f t="shared" si="14"/>
        <v>-4.1194688853522461</v>
      </c>
      <c r="P62">
        <f t="shared" si="15"/>
        <v>6.6152117235376229E-2</v>
      </c>
      <c r="Q62">
        <f t="shared" si="16"/>
        <v>-0.70055454305989207</v>
      </c>
      <c r="R62">
        <f t="shared" si="17"/>
        <v>4.0600028734224001</v>
      </c>
      <c r="S62">
        <f t="shared" si="18"/>
        <v>1.9335980694021155E-4</v>
      </c>
      <c r="T62">
        <f t="shared" si="19"/>
        <v>2.2587585819612942E-4</v>
      </c>
    </row>
    <row r="63" spans="1:20" x14ac:dyDescent="0.25">
      <c r="A63" t="s">
        <v>65</v>
      </c>
      <c r="B63" s="1">
        <f t="shared" si="0"/>
        <v>40190.541666666664</v>
      </c>
      <c r="C63" s="2">
        <v>0</v>
      </c>
      <c r="D63">
        <v>-2708.8</v>
      </c>
      <c r="E63">
        <v>23924.44</v>
      </c>
      <c r="F63">
        <v>235.55</v>
      </c>
      <c r="G63">
        <v>4.12</v>
      </c>
      <c r="H63">
        <v>-7357.51</v>
      </c>
      <c r="I63">
        <v>12360.3</v>
      </c>
      <c r="J63" s="3">
        <v>350.21</v>
      </c>
      <c r="K63">
        <v>4.12</v>
      </c>
    </row>
    <row r="64" spans="1:20" x14ac:dyDescent="0.25">
      <c r="A64" t="s">
        <v>66</v>
      </c>
      <c r="B64" s="1">
        <f t="shared" si="0"/>
        <v>40190.542361111111</v>
      </c>
      <c r="C64" s="2">
        <f>(B64-$B$64)*24*60*60</f>
        <v>0</v>
      </c>
      <c r="D64">
        <v>-2877.25</v>
      </c>
      <c r="E64">
        <v>23745.17</v>
      </c>
      <c r="F64" s="11">
        <v>219.65</v>
      </c>
      <c r="G64">
        <v>4.12</v>
      </c>
      <c r="H64">
        <v>-7399.49</v>
      </c>
      <c r="I64">
        <v>12603.64</v>
      </c>
      <c r="J64" s="3">
        <v>350.21</v>
      </c>
      <c r="K64">
        <v>4.12</v>
      </c>
      <c r="N64" s="9"/>
    </row>
    <row r="65" spans="1:20" x14ac:dyDescent="0.25">
      <c r="A65" t="s">
        <v>67</v>
      </c>
      <c r="B65" s="1">
        <f t="shared" si="0"/>
        <v>40190.543055555558</v>
      </c>
      <c r="C65" s="2">
        <v>0</v>
      </c>
      <c r="D65">
        <v>-3034.69</v>
      </c>
      <c r="E65">
        <v>23554.94</v>
      </c>
      <c r="F65" s="6">
        <v>219.61</v>
      </c>
      <c r="G65">
        <v>4.12</v>
      </c>
      <c r="H65">
        <v>-7441.48</v>
      </c>
      <c r="I65">
        <v>12846.98</v>
      </c>
      <c r="J65" s="3">
        <v>350.21</v>
      </c>
      <c r="K65">
        <v>4.12</v>
      </c>
      <c r="L65">
        <f t="shared" ref="L65:L123" si="20">H65-D65</f>
        <v>-4406.7899999999991</v>
      </c>
      <c r="M65">
        <f t="shared" ref="M65:M123" si="21">I65-E65</f>
        <v>-10707.96</v>
      </c>
      <c r="N65" s="9">
        <f t="shared" ref="N65:N123" si="22">SQRT(POWER(L65,2)+POWER(M65,2))</f>
        <v>11579.300733019243</v>
      </c>
      <c r="O65">
        <f t="shared" ref="O65" si="23">G65*SIN(RADIANS(F65))</f>
        <v>-2.6267408550749636</v>
      </c>
      <c r="P65">
        <f t="shared" ref="P65" si="24">G65*COS(RADIANS(F65))</f>
        <v>-3.1740561558170408</v>
      </c>
      <c r="Q65">
        <f t="shared" ref="Q65" si="25">K65*SIN(RADIANS(J65))</f>
        <v>-0.70055454305989207</v>
      </c>
      <c r="R65">
        <f t="shared" ref="R65" si="26">K65*COS(RADIANS(J65))</f>
        <v>4.0600028734224001</v>
      </c>
      <c r="S65">
        <f>(Q65-O65)/$N$65</f>
        <v>1.6634737765488784E-4</v>
      </c>
      <c r="T65">
        <f>(R65-P65)/$N$65</f>
        <v>6.2474057769403815E-4</v>
      </c>
    </row>
    <row r="66" spans="1:20" x14ac:dyDescent="0.25">
      <c r="A66" t="s">
        <v>68</v>
      </c>
      <c r="B66" s="1">
        <f t="shared" si="0"/>
        <v>40190.543749999997</v>
      </c>
      <c r="C66" s="2">
        <f>(B66-$B$65)*24*60*60</f>
        <v>59.999999566935003</v>
      </c>
      <c r="D66">
        <v>-3192.14</v>
      </c>
      <c r="E66">
        <v>23364.720000000001</v>
      </c>
      <c r="F66" s="6">
        <v>219.61</v>
      </c>
      <c r="G66">
        <v>4.12</v>
      </c>
      <c r="H66">
        <v>-7483.46</v>
      </c>
      <c r="I66">
        <v>13090.31</v>
      </c>
      <c r="J66" s="3">
        <v>350.21</v>
      </c>
      <c r="K66">
        <v>4.12</v>
      </c>
      <c r="L66">
        <f t="shared" si="20"/>
        <v>-4291.32</v>
      </c>
      <c r="M66">
        <f t="shared" si="21"/>
        <v>-10274.410000000002</v>
      </c>
      <c r="N66" s="10"/>
      <c r="O66">
        <f t="shared" ref="O66:O103" si="27">G66*SIN(RADIANS(F66))</f>
        <v>-2.6267408550749636</v>
      </c>
      <c r="P66">
        <f t="shared" ref="P66:P103" si="28">G66*COS(RADIANS(F66))</f>
        <v>-3.1740561558170408</v>
      </c>
      <c r="Q66">
        <f t="shared" ref="Q66:Q103" si="29">K66*SIN(RADIANS(J66))</f>
        <v>-0.70055454305989207</v>
      </c>
      <c r="R66">
        <f t="shared" ref="R66:R103" si="30">K66*COS(RADIANS(J66))</f>
        <v>4.0600028734224001</v>
      </c>
      <c r="S66">
        <f t="shared" ref="S66:S103" si="31">(Q66-O66)/$N$65</f>
        <v>1.6634737765488784E-4</v>
      </c>
      <c r="T66">
        <f t="shared" ref="T66:T103" si="32">(R66-P66)/$N$65</f>
        <v>6.2474057769403815E-4</v>
      </c>
    </row>
    <row r="67" spans="1:20" x14ac:dyDescent="0.25">
      <c r="A67" t="s">
        <v>69</v>
      </c>
      <c r="B67" s="1">
        <f t="shared" si="0"/>
        <v>40190.544444444444</v>
      </c>
      <c r="C67" s="2">
        <f t="shared" ref="C67:C123" si="33">(B67-$B$65)*24*60*60</f>
        <v>119.99999976251274</v>
      </c>
      <c r="D67">
        <v>-3349.59</v>
      </c>
      <c r="E67">
        <v>23174.49</v>
      </c>
      <c r="F67" s="6">
        <v>219.61</v>
      </c>
      <c r="G67">
        <v>4.12</v>
      </c>
      <c r="H67">
        <v>-7525.45</v>
      </c>
      <c r="I67">
        <v>13333.65</v>
      </c>
      <c r="J67" s="3">
        <v>350.21</v>
      </c>
      <c r="K67">
        <v>4.12</v>
      </c>
      <c r="L67">
        <f t="shared" si="20"/>
        <v>-4175.8599999999997</v>
      </c>
      <c r="M67">
        <f t="shared" si="21"/>
        <v>-9840.840000000002</v>
      </c>
      <c r="N67" s="10"/>
      <c r="O67">
        <f t="shared" si="27"/>
        <v>-2.6267408550749636</v>
      </c>
      <c r="P67">
        <f t="shared" si="28"/>
        <v>-3.1740561558170408</v>
      </c>
      <c r="Q67">
        <f t="shared" si="29"/>
        <v>-0.70055454305989207</v>
      </c>
      <c r="R67">
        <f t="shared" si="30"/>
        <v>4.0600028734224001</v>
      </c>
      <c r="S67">
        <f t="shared" si="31"/>
        <v>1.6634737765488784E-4</v>
      </c>
      <c r="T67">
        <f t="shared" si="32"/>
        <v>6.2474057769403815E-4</v>
      </c>
    </row>
    <row r="68" spans="1:20" x14ac:dyDescent="0.25">
      <c r="A68" t="s">
        <v>70</v>
      </c>
      <c r="B68" s="1">
        <f t="shared" ref="B68:B123" si="34">DATE(2000+LEFT(A68,2),MID(A68,3,2),MID(A68,5,2))+TIME(MID(A68,8,2),MID(A68,10,2),MID(A68,12,2))</f>
        <v>40190.545138888891</v>
      </c>
      <c r="C68" s="2">
        <f t="shared" si="33"/>
        <v>179.99999995809048</v>
      </c>
      <c r="D68">
        <v>-3507.03</v>
      </c>
      <c r="E68">
        <v>22984.26</v>
      </c>
      <c r="F68" s="6">
        <v>219.61</v>
      </c>
      <c r="G68">
        <v>4.12</v>
      </c>
      <c r="H68">
        <v>-7567.43</v>
      </c>
      <c r="I68">
        <v>13576.99</v>
      </c>
      <c r="J68" s="3">
        <v>350.21</v>
      </c>
      <c r="K68">
        <v>4.12</v>
      </c>
      <c r="L68">
        <f t="shared" si="20"/>
        <v>-4060.4</v>
      </c>
      <c r="M68">
        <f t="shared" si="21"/>
        <v>-9407.2699999999986</v>
      </c>
      <c r="N68" s="10"/>
      <c r="O68">
        <f t="shared" si="27"/>
        <v>-2.6267408550749636</v>
      </c>
      <c r="P68">
        <f t="shared" si="28"/>
        <v>-3.1740561558170408</v>
      </c>
      <c r="Q68">
        <f t="shared" si="29"/>
        <v>-0.70055454305989207</v>
      </c>
      <c r="R68">
        <f t="shared" si="30"/>
        <v>4.0600028734224001</v>
      </c>
      <c r="S68">
        <f t="shared" si="31"/>
        <v>1.6634737765488784E-4</v>
      </c>
      <c r="T68">
        <f t="shared" si="32"/>
        <v>6.2474057769403815E-4</v>
      </c>
    </row>
    <row r="69" spans="1:20" x14ac:dyDescent="0.25">
      <c r="A69" t="s">
        <v>71</v>
      </c>
      <c r="B69" s="1">
        <f t="shared" si="34"/>
        <v>40190.54583333333</v>
      </c>
      <c r="C69" s="2">
        <f t="shared" si="33"/>
        <v>239.99999952502549</v>
      </c>
      <c r="D69">
        <v>-3664.48</v>
      </c>
      <c r="E69">
        <v>22794.03</v>
      </c>
      <c r="F69" s="6">
        <v>219.61</v>
      </c>
      <c r="G69">
        <v>4.12</v>
      </c>
      <c r="H69">
        <v>-7609.42</v>
      </c>
      <c r="I69">
        <v>13820.33</v>
      </c>
      <c r="J69" s="3">
        <v>350.21</v>
      </c>
      <c r="K69">
        <v>4.12</v>
      </c>
      <c r="L69">
        <f t="shared" si="20"/>
        <v>-3944.94</v>
      </c>
      <c r="M69">
        <f t="shared" si="21"/>
        <v>-8973.6999999999989</v>
      </c>
      <c r="N69" s="10"/>
      <c r="O69">
        <f t="shared" si="27"/>
        <v>-2.6267408550749636</v>
      </c>
      <c r="P69">
        <f t="shared" si="28"/>
        <v>-3.1740561558170408</v>
      </c>
      <c r="Q69">
        <f t="shared" si="29"/>
        <v>-0.70055454305989207</v>
      </c>
      <c r="R69">
        <f t="shared" si="30"/>
        <v>4.0600028734224001</v>
      </c>
      <c r="S69">
        <f t="shared" si="31"/>
        <v>1.6634737765488784E-4</v>
      </c>
      <c r="T69">
        <f t="shared" si="32"/>
        <v>6.2474057769403815E-4</v>
      </c>
    </row>
    <row r="70" spans="1:20" x14ac:dyDescent="0.25">
      <c r="A70" t="s">
        <v>72</v>
      </c>
      <c r="B70" s="1">
        <f t="shared" si="34"/>
        <v>40190.546527777777</v>
      </c>
      <c r="C70" s="2">
        <f t="shared" si="33"/>
        <v>299.99999972060323</v>
      </c>
      <c r="D70">
        <v>-3821.93</v>
      </c>
      <c r="E70">
        <v>22603.8</v>
      </c>
      <c r="F70" s="6">
        <v>219.61</v>
      </c>
      <c r="G70">
        <v>4.12</v>
      </c>
      <c r="H70">
        <v>-7651.41</v>
      </c>
      <c r="I70">
        <v>14063.66</v>
      </c>
      <c r="J70" s="3">
        <v>350.21</v>
      </c>
      <c r="K70">
        <v>4.12</v>
      </c>
      <c r="L70">
        <f t="shared" si="20"/>
        <v>-3829.48</v>
      </c>
      <c r="M70">
        <f t="shared" si="21"/>
        <v>-8540.14</v>
      </c>
      <c r="N70" s="10"/>
      <c r="O70">
        <f t="shared" si="27"/>
        <v>-2.6267408550749636</v>
      </c>
      <c r="P70">
        <f t="shared" si="28"/>
        <v>-3.1740561558170408</v>
      </c>
      <c r="Q70">
        <f t="shared" si="29"/>
        <v>-0.70055454305989207</v>
      </c>
      <c r="R70">
        <f t="shared" si="30"/>
        <v>4.0600028734224001</v>
      </c>
      <c r="S70">
        <f t="shared" si="31"/>
        <v>1.6634737765488784E-4</v>
      </c>
      <c r="T70">
        <f t="shared" si="32"/>
        <v>6.2474057769403815E-4</v>
      </c>
    </row>
    <row r="71" spans="1:20" x14ac:dyDescent="0.25">
      <c r="A71" t="s">
        <v>73</v>
      </c>
      <c r="B71" s="1">
        <f t="shared" si="34"/>
        <v>40190.547222222223</v>
      </c>
      <c r="C71" s="2">
        <f t="shared" si="33"/>
        <v>359.99999991618097</v>
      </c>
      <c r="D71">
        <v>-3979.37</v>
      </c>
      <c r="E71">
        <v>22413.57</v>
      </c>
      <c r="F71" s="6">
        <v>219.61</v>
      </c>
      <c r="G71">
        <v>4.12</v>
      </c>
      <c r="H71">
        <v>-7693.39</v>
      </c>
      <c r="I71">
        <v>14307</v>
      </c>
      <c r="J71" s="3">
        <v>350.21</v>
      </c>
      <c r="K71">
        <v>4.12</v>
      </c>
      <c r="L71">
        <f t="shared" si="20"/>
        <v>-3714.0200000000004</v>
      </c>
      <c r="M71">
        <f t="shared" si="21"/>
        <v>-8106.57</v>
      </c>
      <c r="N71" s="10"/>
      <c r="O71">
        <f t="shared" si="27"/>
        <v>-2.6267408550749636</v>
      </c>
      <c r="P71">
        <f t="shared" si="28"/>
        <v>-3.1740561558170408</v>
      </c>
      <c r="Q71">
        <f t="shared" si="29"/>
        <v>-0.70055454305989207</v>
      </c>
      <c r="R71">
        <f t="shared" si="30"/>
        <v>4.0600028734224001</v>
      </c>
      <c r="S71">
        <f t="shared" si="31"/>
        <v>1.6634737765488784E-4</v>
      </c>
      <c r="T71">
        <f t="shared" si="32"/>
        <v>6.2474057769403815E-4</v>
      </c>
    </row>
    <row r="72" spans="1:20" x14ac:dyDescent="0.25">
      <c r="A72" t="s">
        <v>74</v>
      </c>
      <c r="B72" s="1">
        <f t="shared" si="34"/>
        <v>40190.54791666667</v>
      </c>
      <c r="C72" s="2">
        <f t="shared" si="33"/>
        <v>420.00000011175871</v>
      </c>
      <c r="D72">
        <v>-4136.82</v>
      </c>
      <c r="E72">
        <v>22223.34</v>
      </c>
      <c r="F72" s="6">
        <v>219.61</v>
      </c>
      <c r="G72">
        <v>4.12</v>
      </c>
      <c r="H72">
        <v>-7735.38</v>
      </c>
      <c r="I72">
        <v>14550.34</v>
      </c>
      <c r="J72" s="3">
        <v>350.21</v>
      </c>
      <c r="K72">
        <v>4.12</v>
      </c>
      <c r="L72">
        <f t="shared" si="20"/>
        <v>-3598.5600000000004</v>
      </c>
      <c r="M72">
        <f t="shared" si="21"/>
        <v>-7673</v>
      </c>
      <c r="N72" s="10"/>
      <c r="O72">
        <f t="shared" si="27"/>
        <v>-2.6267408550749636</v>
      </c>
      <c r="P72">
        <f t="shared" si="28"/>
        <v>-3.1740561558170408</v>
      </c>
      <c r="Q72">
        <f t="shared" si="29"/>
        <v>-0.70055454305989207</v>
      </c>
      <c r="R72">
        <f t="shared" si="30"/>
        <v>4.0600028734224001</v>
      </c>
      <c r="S72">
        <f t="shared" si="31"/>
        <v>1.6634737765488784E-4</v>
      </c>
      <c r="T72">
        <f t="shared" si="32"/>
        <v>6.2474057769403815E-4</v>
      </c>
    </row>
    <row r="73" spans="1:20" x14ac:dyDescent="0.25">
      <c r="A73" t="s">
        <v>75</v>
      </c>
      <c r="B73" s="1">
        <f t="shared" si="34"/>
        <v>40190.548611111109</v>
      </c>
      <c r="C73" s="2">
        <f t="shared" si="33"/>
        <v>479.99999967869371</v>
      </c>
      <c r="D73">
        <v>-4294.26</v>
      </c>
      <c r="E73">
        <v>22033.11</v>
      </c>
      <c r="F73" s="6">
        <v>219.61</v>
      </c>
      <c r="G73">
        <v>4.12</v>
      </c>
      <c r="H73">
        <v>-7777.36</v>
      </c>
      <c r="I73">
        <v>14793.68</v>
      </c>
      <c r="J73" s="3">
        <v>350.21</v>
      </c>
      <c r="K73">
        <v>4.12</v>
      </c>
      <c r="L73">
        <f t="shared" si="20"/>
        <v>-3483.0999999999995</v>
      </c>
      <c r="M73">
        <f t="shared" si="21"/>
        <v>-7239.43</v>
      </c>
      <c r="N73" s="10"/>
      <c r="O73">
        <f t="shared" si="27"/>
        <v>-2.6267408550749636</v>
      </c>
      <c r="P73">
        <f t="shared" si="28"/>
        <v>-3.1740561558170408</v>
      </c>
      <c r="Q73">
        <f t="shared" si="29"/>
        <v>-0.70055454305989207</v>
      </c>
      <c r="R73">
        <f t="shared" si="30"/>
        <v>4.0600028734224001</v>
      </c>
      <c r="S73">
        <f t="shared" si="31"/>
        <v>1.6634737765488784E-4</v>
      </c>
      <c r="T73">
        <f t="shared" si="32"/>
        <v>6.2474057769403815E-4</v>
      </c>
    </row>
    <row r="74" spans="1:20" x14ac:dyDescent="0.25">
      <c r="A74" t="s">
        <v>76</v>
      </c>
      <c r="B74" s="1">
        <f t="shared" si="34"/>
        <v>40190.549305555556</v>
      </c>
      <c r="C74" s="2">
        <f t="shared" si="33"/>
        <v>539.99999987427145</v>
      </c>
      <c r="D74">
        <v>-4451.71</v>
      </c>
      <c r="E74">
        <v>21842.880000000001</v>
      </c>
      <c r="F74" s="6">
        <v>219.61</v>
      </c>
      <c r="G74">
        <v>4.12</v>
      </c>
      <c r="H74">
        <v>-7819.35</v>
      </c>
      <c r="I74">
        <v>15037.02</v>
      </c>
      <c r="J74" s="3">
        <v>350.21</v>
      </c>
      <c r="K74">
        <v>4.12</v>
      </c>
      <c r="L74">
        <f t="shared" si="20"/>
        <v>-3367.6400000000003</v>
      </c>
      <c r="M74">
        <f t="shared" si="21"/>
        <v>-6805.8600000000006</v>
      </c>
      <c r="N74" s="10"/>
      <c r="O74">
        <f t="shared" si="27"/>
        <v>-2.6267408550749636</v>
      </c>
      <c r="P74">
        <f t="shared" si="28"/>
        <v>-3.1740561558170408</v>
      </c>
      <c r="Q74">
        <f t="shared" si="29"/>
        <v>-0.70055454305989207</v>
      </c>
      <c r="R74">
        <f t="shared" si="30"/>
        <v>4.0600028734224001</v>
      </c>
      <c r="S74">
        <f t="shared" si="31"/>
        <v>1.6634737765488784E-4</v>
      </c>
      <c r="T74">
        <f t="shared" si="32"/>
        <v>6.2474057769403815E-4</v>
      </c>
    </row>
    <row r="75" spans="1:20" x14ac:dyDescent="0.25">
      <c r="A75" t="s">
        <v>77</v>
      </c>
      <c r="B75" s="1">
        <f t="shared" si="34"/>
        <v>40190.550000000003</v>
      </c>
      <c r="C75" s="2">
        <f t="shared" si="33"/>
        <v>600.00000006984919</v>
      </c>
      <c r="D75">
        <v>-4609.16</v>
      </c>
      <c r="E75">
        <v>21652.65</v>
      </c>
      <c r="F75" s="6">
        <v>219.61</v>
      </c>
      <c r="G75">
        <v>4.12</v>
      </c>
      <c r="H75">
        <v>-7861.33</v>
      </c>
      <c r="I75">
        <v>15280.35</v>
      </c>
      <c r="J75" s="3">
        <v>350.21</v>
      </c>
      <c r="K75">
        <v>4.12</v>
      </c>
      <c r="L75">
        <f t="shared" si="20"/>
        <v>-3252.17</v>
      </c>
      <c r="M75">
        <f t="shared" si="21"/>
        <v>-6372.3000000000011</v>
      </c>
      <c r="N75" s="10"/>
      <c r="O75">
        <f t="shared" si="27"/>
        <v>-2.6267408550749636</v>
      </c>
      <c r="P75">
        <f t="shared" si="28"/>
        <v>-3.1740561558170408</v>
      </c>
      <c r="Q75">
        <f t="shared" si="29"/>
        <v>-0.70055454305989207</v>
      </c>
      <c r="R75">
        <f t="shared" si="30"/>
        <v>4.0600028734224001</v>
      </c>
      <c r="S75">
        <f t="shared" si="31"/>
        <v>1.6634737765488784E-4</v>
      </c>
      <c r="T75">
        <f t="shared" si="32"/>
        <v>6.2474057769403815E-4</v>
      </c>
    </row>
    <row r="76" spans="1:20" x14ac:dyDescent="0.25">
      <c r="A76" t="s">
        <v>78</v>
      </c>
      <c r="B76" s="1">
        <f t="shared" si="34"/>
        <v>40190.550694444442</v>
      </c>
      <c r="C76" s="2">
        <f t="shared" si="33"/>
        <v>659.9999996367842</v>
      </c>
      <c r="D76">
        <v>-4766.6000000000004</v>
      </c>
      <c r="E76">
        <v>21462.43</v>
      </c>
      <c r="F76" s="6">
        <v>219.61</v>
      </c>
      <c r="G76">
        <v>4.12</v>
      </c>
      <c r="H76">
        <v>-7903.32</v>
      </c>
      <c r="I76">
        <v>15523.69</v>
      </c>
      <c r="J76" s="3">
        <v>350.21</v>
      </c>
      <c r="K76">
        <v>4.12</v>
      </c>
      <c r="L76">
        <f t="shared" si="20"/>
        <v>-3136.7199999999993</v>
      </c>
      <c r="M76">
        <f t="shared" si="21"/>
        <v>-5938.74</v>
      </c>
      <c r="N76" s="10"/>
      <c r="O76">
        <f t="shared" si="27"/>
        <v>-2.6267408550749636</v>
      </c>
      <c r="P76">
        <f t="shared" si="28"/>
        <v>-3.1740561558170408</v>
      </c>
      <c r="Q76">
        <f t="shared" si="29"/>
        <v>-0.70055454305989207</v>
      </c>
      <c r="R76">
        <f t="shared" si="30"/>
        <v>4.0600028734224001</v>
      </c>
      <c r="S76">
        <f t="shared" si="31"/>
        <v>1.6634737765488784E-4</v>
      </c>
      <c r="T76">
        <f t="shared" si="32"/>
        <v>6.2474057769403815E-4</v>
      </c>
    </row>
    <row r="77" spans="1:20" x14ac:dyDescent="0.25">
      <c r="A77" t="s">
        <v>79</v>
      </c>
      <c r="B77" s="1">
        <f t="shared" si="34"/>
        <v>40190.551388888889</v>
      </c>
      <c r="C77" s="2">
        <f t="shared" si="33"/>
        <v>719.99999983236194</v>
      </c>
      <c r="D77">
        <v>-4924.05</v>
      </c>
      <c r="E77">
        <v>21272.2</v>
      </c>
      <c r="F77" s="6">
        <v>219.61</v>
      </c>
      <c r="G77">
        <v>4.12</v>
      </c>
      <c r="H77">
        <v>-7945.3</v>
      </c>
      <c r="I77">
        <v>15767.03</v>
      </c>
      <c r="J77" s="3">
        <v>350.21</v>
      </c>
      <c r="K77">
        <v>4.12</v>
      </c>
      <c r="L77">
        <f t="shared" si="20"/>
        <v>-3021.25</v>
      </c>
      <c r="M77">
        <f t="shared" si="21"/>
        <v>-5505.17</v>
      </c>
      <c r="N77" s="10"/>
      <c r="O77">
        <f t="shared" si="27"/>
        <v>-2.6267408550749636</v>
      </c>
      <c r="P77">
        <f t="shared" si="28"/>
        <v>-3.1740561558170408</v>
      </c>
      <c r="Q77">
        <f t="shared" si="29"/>
        <v>-0.70055454305989207</v>
      </c>
      <c r="R77">
        <f t="shared" si="30"/>
        <v>4.0600028734224001</v>
      </c>
      <c r="S77">
        <f t="shared" si="31"/>
        <v>1.6634737765488784E-4</v>
      </c>
      <c r="T77">
        <f t="shared" si="32"/>
        <v>6.2474057769403815E-4</v>
      </c>
    </row>
    <row r="78" spans="1:20" x14ac:dyDescent="0.25">
      <c r="A78" t="s">
        <v>80</v>
      </c>
      <c r="B78" s="1">
        <f t="shared" si="34"/>
        <v>40190.552083333336</v>
      </c>
      <c r="C78" s="2">
        <f t="shared" si="33"/>
        <v>780.00000002793968</v>
      </c>
      <c r="D78">
        <v>-5081.49</v>
      </c>
      <c r="E78">
        <v>21081.97</v>
      </c>
      <c r="F78" s="6">
        <v>219.61</v>
      </c>
      <c r="G78">
        <v>4.12</v>
      </c>
      <c r="H78">
        <v>-7987.29</v>
      </c>
      <c r="I78">
        <v>16010.37</v>
      </c>
      <c r="J78" s="3">
        <v>350.21</v>
      </c>
      <c r="K78">
        <v>4.12</v>
      </c>
      <c r="L78">
        <f t="shared" si="20"/>
        <v>-2905.8</v>
      </c>
      <c r="M78">
        <f t="shared" si="21"/>
        <v>-5071.6000000000004</v>
      </c>
      <c r="N78" s="10"/>
      <c r="O78">
        <f t="shared" si="27"/>
        <v>-2.6267408550749636</v>
      </c>
      <c r="P78">
        <f t="shared" si="28"/>
        <v>-3.1740561558170408</v>
      </c>
      <c r="Q78">
        <f t="shared" si="29"/>
        <v>-0.70055454305989207</v>
      </c>
      <c r="R78">
        <f t="shared" si="30"/>
        <v>4.0600028734224001</v>
      </c>
      <c r="S78">
        <f t="shared" si="31"/>
        <v>1.6634737765488784E-4</v>
      </c>
      <c r="T78">
        <f t="shared" si="32"/>
        <v>6.2474057769403815E-4</v>
      </c>
    </row>
    <row r="79" spans="1:20" x14ac:dyDescent="0.25">
      <c r="A79" t="s">
        <v>81</v>
      </c>
      <c r="B79" s="1">
        <f t="shared" si="34"/>
        <v>40190.552777777775</v>
      </c>
      <c r="C79" s="2">
        <f t="shared" si="33"/>
        <v>839.99999959487468</v>
      </c>
      <c r="D79">
        <v>-5238.9399999999996</v>
      </c>
      <c r="E79">
        <v>20891.740000000002</v>
      </c>
      <c r="F79" s="6">
        <v>219.61</v>
      </c>
      <c r="G79">
        <v>4.12</v>
      </c>
      <c r="H79">
        <v>-8029.27</v>
      </c>
      <c r="I79">
        <v>16253.71</v>
      </c>
      <c r="J79" s="3">
        <v>350.21</v>
      </c>
      <c r="K79">
        <v>4.12</v>
      </c>
      <c r="L79">
        <f t="shared" si="20"/>
        <v>-2790.3300000000008</v>
      </c>
      <c r="M79">
        <f t="shared" si="21"/>
        <v>-4638.0300000000025</v>
      </c>
      <c r="N79" s="10"/>
      <c r="O79">
        <f t="shared" si="27"/>
        <v>-2.6267408550749636</v>
      </c>
      <c r="P79">
        <f t="shared" si="28"/>
        <v>-3.1740561558170408</v>
      </c>
      <c r="Q79">
        <f t="shared" si="29"/>
        <v>-0.70055454305989207</v>
      </c>
      <c r="R79">
        <f t="shared" si="30"/>
        <v>4.0600028734224001</v>
      </c>
      <c r="S79">
        <f t="shared" si="31"/>
        <v>1.6634737765488784E-4</v>
      </c>
      <c r="T79">
        <f t="shared" si="32"/>
        <v>6.2474057769403815E-4</v>
      </c>
    </row>
    <row r="80" spans="1:20" x14ac:dyDescent="0.25">
      <c r="A80" t="s">
        <v>82</v>
      </c>
      <c r="B80" s="1">
        <f t="shared" si="34"/>
        <v>40190.553472222222</v>
      </c>
      <c r="C80" s="2">
        <f t="shared" si="33"/>
        <v>899.99999979045242</v>
      </c>
      <c r="D80">
        <v>-5396.39</v>
      </c>
      <c r="E80">
        <v>20701.509999999998</v>
      </c>
      <c r="F80" s="6">
        <v>219.61</v>
      </c>
      <c r="G80">
        <v>4.12</v>
      </c>
      <c r="H80">
        <v>-8071.26</v>
      </c>
      <c r="I80">
        <v>16497.04</v>
      </c>
      <c r="J80" s="3">
        <v>350.21</v>
      </c>
      <c r="K80">
        <v>4.12</v>
      </c>
      <c r="L80">
        <f t="shared" si="20"/>
        <v>-2674.87</v>
      </c>
      <c r="M80">
        <f t="shared" si="21"/>
        <v>-4204.4699999999975</v>
      </c>
      <c r="N80" s="10"/>
      <c r="O80">
        <f t="shared" si="27"/>
        <v>-2.6267408550749636</v>
      </c>
      <c r="P80">
        <f t="shared" si="28"/>
        <v>-3.1740561558170408</v>
      </c>
      <c r="Q80">
        <f t="shared" si="29"/>
        <v>-0.70055454305989207</v>
      </c>
      <c r="R80">
        <f t="shared" si="30"/>
        <v>4.0600028734224001</v>
      </c>
      <c r="S80">
        <f t="shared" si="31"/>
        <v>1.6634737765488784E-4</v>
      </c>
      <c r="T80">
        <f t="shared" si="32"/>
        <v>6.2474057769403815E-4</v>
      </c>
    </row>
    <row r="81" spans="1:20" x14ac:dyDescent="0.25">
      <c r="A81" t="s">
        <v>83</v>
      </c>
      <c r="B81" s="1">
        <f t="shared" si="34"/>
        <v>40190.554166666669</v>
      </c>
      <c r="C81" s="2">
        <f t="shared" si="33"/>
        <v>959.99999998603016</v>
      </c>
      <c r="D81">
        <v>-5553.83</v>
      </c>
      <c r="E81">
        <v>20511.28</v>
      </c>
      <c r="F81" s="6">
        <v>219.61</v>
      </c>
      <c r="G81">
        <v>4.12</v>
      </c>
      <c r="H81">
        <v>-8113.24</v>
      </c>
      <c r="I81">
        <v>16740.38</v>
      </c>
      <c r="J81" s="3">
        <v>350.21</v>
      </c>
      <c r="K81">
        <v>4.12</v>
      </c>
      <c r="L81">
        <f t="shared" si="20"/>
        <v>-2559.41</v>
      </c>
      <c r="M81">
        <f t="shared" si="21"/>
        <v>-3770.8999999999978</v>
      </c>
      <c r="N81" s="10"/>
      <c r="O81">
        <f t="shared" si="27"/>
        <v>-2.6267408550749636</v>
      </c>
      <c r="P81">
        <f t="shared" si="28"/>
        <v>-3.1740561558170408</v>
      </c>
      <c r="Q81">
        <f t="shared" si="29"/>
        <v>-0.70055454305989207</v>
      </c>
      <c r="R81">
        <f t="shared" si="30"/>
        <v>4.0600028734224001</v>
      </c>
      <c r="S81">
        <f t="shared" si="31"/>
        <v>1.6634737765488784E-4</v>
      </c>
      <c r="T81">
        <f t="shared" si="32"/>
        <v>6.2474057769403815E-4</v>
      </c>
    </row>
    <row r="82" spans="1:20" x14ac:dyDescent="0.25">
      <c r="A82" t="s">
        <v>84</v>
      </c>
      <c r="B82" s="1">
        <f t="shared" si="34"/>
        <v>40190.554861111108</v>
      </c>
      <c r="C82" s="2">
        <f t="shared" si="33"/>
        <v>1019.9999995529652</v>
      </c>
      <c r="D82">
        <v>-5711.28</v>
      </c>
      <c r="E82">
        <v>20321.05</v>
      </c>
      <c r="F82" s="6">
        <v>219.61</v>
      </c>
      <c r="G82">
        <v>4.12</v>
      </c>
      <c r="H82">
        <v>-8155.23</v>
      </c>
      <c r="I82">
        <v>16983.72</v>
      </c>
      <c r="J82" s="3">
        <v>350.21</v>
      </c>
      <c r="K82">
        <v>4.12</v>
      </c>
      <c r="L82">
        <f t="shared" si="20"/>
        <v>-2443.9499999999998</v>
      </c>
      <c r="M82">
        <f t="shared" si="21"/>
        <v>-3337.3299999999981</v>
      </c>
      <c r="N82" s="10"/>
      <c r="O82">
        <f t="shared" si="27"/>
        <v>-2.6267408550749636</v>
      </c>
      <c r="P82">
        <f t="shared" si="28"/>
        <v>-3.1740561558170408</v>
      </c>
      <c r="Q82">
        <f t="shared" si="29"/>
        <v>-0.70055454305989207</v>
      </c>
      <c r="R82">
        <f t="shared" si="30"/>
        <v>4.0600028734224001</v>
      </c>
      <c r="S82">
        <f t="shared" si="31"/>
        <v>1.6634737765488784E-4</v>
      </c>
      <c r="T82">
        <f t="shared" si="32"/>
        <v>6.2474057769403815E-4</v>
      </c>
    </row>
    <row r="83" spans="1:20" x14ac:dyDescent="0.25">
      <c r="A83" t="s">
        <v>85</v>
      </c>
      <c r="B83" s="1">
        <f t="shared" si="34"/>
        <v>40190.555555555555</v>
      </c>
      <c r="C83" s="2">
        <f t="shared" si="33"/>
        <v>1079.9999997485429</v>
      </c>
      <c r="D83">
        <v>-5868.72</v>
      </c>
      <c r="E83">
        <v>20130.82</v>
      </c>
      <c r="F83" s="6">
        <v>219.61</v>
      </c>
      <c r="G83">
        <v>4.12</v>
      </c>
      <c r="H83">
        <v>-8197.2199999999993</v>
      </c>
      <c r="I83">
        <v>17227.060000000001</v>
      </c>
      <c r="J83" s="3">
        <v>350.21</v>
      </c>
      <c r="K83">
        <v>4.12</v>
      </c>
      <c r="L83">
        <f t="shared" si="20"/>
        <v>-2328.4999999999991</v>
      </c>
      <c r="M83">
        <f t="shared" si="21"/>
        <v>-2903.7599999999984</v>
      </c>
      <c r="N83" s="10"/>
      <c r="O83">
        <f t="shared" si="27"/>
        <v>-2.6267408550749636</v>
      </c>
      <c r="P83">
        <f t="shared" si="28"/>
        <v>-3.1740561558170408</v>
      </c>
      <c r="Q83">
        <f t="shared" si="29"/>
        <v>-0.70055454305989207</v>
      </c>
      <c r="R83">
        <f t="shared" si="30"/>
        <v>4.0600028734224001</v>
      </c>
      <c r="S83">
        <f t="shared" si="31"/>
        <v>1.6634737765488784E-4</v>
      </c>
      <c r="T83">
        <f t="shared" si="32"/>
        <v>6.2474057769403815E-4</v>
      </c>
    </row>
    <row r="84" spans="1:20" x14ac:dyDescent="0.25">
      <c r="A84" t="s">
        <v>86</v>
      </c>
      <c r="B84" s="1">
        <f t="shared" si="34"/>
        <v>40190.556250000001</v>
      </c>
      <c r="C84" s="2">
        <f t="shared" si="33"/>
        <v>1139.9999999441206</v>
      </c>
      <c r="D84">
        <v>-6026.17</v>
      </c>
      <c r="E84">
        <v>19940.59</v>
      </c>
      <c r="F84" s="6">
        <v>219.61</v>
      </c>
      <c r="G84">
        <v>4.12</v>
      </c>
      <c r="H84">
        <v>-8239.2000000000007</v>
      </c>
      <c r="I84">
        <v>17470.39</v>
      </c>
      <c r="J84" s="3">
        <v>350.21</v>
      </c>
      <c r="K84">
        <v>4.12</v>
      </c>
      <c r="L84">
        <f t="shared" si="20"/>
        <v>-2213.0300000000007</v>
      </c>
      <c r="M84">
        <f t="shared" si="21"/>
        <v>-2470.2000000000007</v>
      </c>
      <c r="N84" s="10"/>
      <c r="O84">
        <f t="shared" si="27"/>
        <v>-2.6267408550749636</v>
      </c>
      <c r="P84">
        <f t="shared" si="28"/>
        <v>-3.1740561558170408</v>
      </c>
      <c r="Q84">
        <f t="shared" si="29"/>
        <v>-0.70055454305989207</v>
      </c>
      <c r="R84">
        <f t="shared" si="30"/>
        <v>4.0600028734224001</v>
      </c>
      <c r="S84">
        <f t="shared" si="31"/>
        <v>1.6634737765488784E-4</v>
      </c>
      <c r="T84">
        <f t="shared" si="32"/>
        <v>6.2474057769403815E-4</v>
      </c>
    </row>
    <row r="85" spans="1:20" x14ac:dyDescent="0.25">
      <c r="A85" t="s">
        <v>87</v>
      </c>
      <c r="B85" s="1">
        <f t="shared" si="34"/>
        <v>40190.556944444441</v>
      </c>
      <c r="C85" s="2">
        <f t="shared" si="33"/>
        <v>1199.9999995110556</v>
      </c>
      <c r="D85">
        <v>-6183.62</v>
      </c>
      <c r="E85">
        <v>19750.36</v>
      </c>
      <c r="F85" s="6">
        <v>219.61</v>
      </c>
      <c r="G85">
        <v>4.12</v>
      </c>
      <c r="H85">
        <v>-8281.19</v>
      </c>
      <c r="I85">
        <v>17713.73</v>
      </c>
      <c r="J85" s="3">
        <v>350.21</v>
      </c>
      <c r="K85">
        <v>4.12</v>
      </c>
      <c r="L85">
        <f t="shared" si="20"/>
        <v>-2097.5700000000006</v>
      </c>
      <c r="M85">
        <f t="shared" si="21"/>
        <v>-2036.630000000001</v>
      </c>
      <c r="N85" s="10"/>
      <c r="O85">
        <f t="shared" si="27"/>
        <v>-2.6267408550749636</v>
      </c>
      <c r="P85">
        <f t="shared" si="28"/>
        <v>-3.1740561558170408</v>
      </c>
      <c r="Q85">
        <f t="shared" si="29"/>
        <v>-0.70055454305989207</v>
      </c>
      <c r="R85">
        <f t="shared" si="30"/>
        <v>4.0600028734224001</v>
      </c>
      <c r="S85">
        <f t="shared" si="31"/>
        <v>1.6634737765488784E-4</v>
      </c>
      <c r="T85">
        <f t="shared" si="32"/>
        <v>6.2474057769403815E-4</v>
      </c>
    </row>
    <row r="86" spans="1:20" x14ac:dyDescent="0.25">
      <c r="A86" t="s">
        <v>88</v>
      </c>
      <c r="B86" s="1">
        <f t="shared" si="34"/>
        <v>40190.557638888888</v>
      </c>
      <c r="C86" s="2">
        <f t="shared" si="33"/>
        <v>1259.9999997066334</v>
      </c>
      <c r="D86">
        <v>-6341.06</v>
      </c>
      <c r="E86">
        <v>19560.13</v>
      </c>
      <c r="F86" s="6">
        <v>219.61</v>
      </c>
      <c r="G86">
        <v>4.12</v>
      </c>
      <c r="H86">
        <v>-8323.17</v>
      </c>
      <c r="I86">
        <v>17957.07</v>
      </c>
      <c r="J86" s="3">
        <v>350.21</v>
      </c>
      <c r="K86">
        <v>4.12</v>
      </c>
      <c r="L86">
        <f t="shared" si="20"/>
        <v>-1982.1099999999997</v>
      </c>
      <c r="M86">
        <f t="shared" si="21"/>
        <v>-1603.0600000000013</v>
      </c>
      <c r="N86" s="10"/>
      <c r="O86">
        <f t="shared" si="27"/>
        <v>-2.6267408550749636</v>
      </c>
      <c r="P86">
        <f t="shared" si="28"/>
        <v>-3.1740561558170408</v>
      </c>
      <c r="Q86">
        <f t="shared" si="29"/>
        <v>-0.70055454305989207</v>
      </c>
      <c r="R86">
        <f t="shared" si="30"/>
        <v>4.0600028734224001</v>
      </c>
      <c r="S86">
        <f t="shared" si="31"/>
        <v>1.6634737765488784E-4</v>
      </c>
      <c r="T86">
        <f t="shared" si="32"/>
        <v>6.2474057769403815E-4</v>
      </c>
    </row>
    <row r="87" spans="1:20" x14ac:dyDescent="0.25">
      <c r="A87" t="s">
        <v>89</v>
      </c>
      <c r="B87" s="1">
        <f t="shared" si="34"/>
        <v>40190.558333333334</v>
      </c>
      <c r="C87" s="2">
        <f t="shared" si="33"/>
        <v>1319.9999999022111</v>
      </c>
      <c r="D87">
        <v>-6498.51</v>
      </c>
      <c r="E87">
        <v>19369.91</v>
      </c>
      <c r="F87" s="6">
        <v>219.61</v>
      </c>
      <c r="G87">
        <v>4.12</v>
      </c>
      <c r="H87">
        <v>-8365.16</v>
      </c>
      <c r="I87">
        <v>18200.41</v>
      </c>
      <c r="J87" s="3">
        <v>350.21</v>
      </c>
      <c r="K87">
        <v>4.12</v>
      </c>
      <c r="L87">
        <f t="shared" si="20"/>
        <v>-1866.6499999999996</v>
      </c>
      <c r="M87">
        <f t="shared" si="21"/>
        <v>-1169.5</v>
      </c>
      <c r="N87" s="10"/>
      <c r="O87">
        <f t="shared" si="27"/>
        <v>-2.6267408550749636</v>
      </c>
      <c r="P87">
        <f t="shared" si="28"/>
        <v>-3.1740561558170408</v>
      </c>
      <c r="Q87">
        <f t="shared" si="29"/>
        <v>-0.70055454305989207</v>
      </c>
      <c r="R87">
        <f t="shared" si="30"/>
        <v>4.0600028734224001</v>
      </c>
      <c r="S87">
        <f t="shared" si="31"/>
        <v>1.6634737765488784E-4</v>
      </c>
      <c r="T87">
        <f t="shared" si="32"/>
        <v>6.2474057769403815E-4</v>
      </c>
    </row>
    <row r="88" spans="1:20" x14ac:dyDescent="0.25">
      <c r="A88" t="s">
        <v>90</v>
      </c>
      <c r="B88" s="1">
        <f t="shared" si="34"/>
        <v>40190.559027777781</v>
      </c>
      <c r="C88" s="2">
        <f t="shared" si="33"/>
        <v>1380.0000000977889</v>
      </c>
      <c r="D88">
        <v>-6655.95</v>
      </c>
      <c r="E88">
        <v>19179.68</v>
      </c>
      <c r="F88" s="6">
        <v>219.61</v>
      </c>
      <c r="G88">
        <v>4.12</v>
      </c>
      <c r="H88">
        <v>-8407.14</v>
      </c>
      <c r="I88">
        <v>18443.75</v>
      </c>
      <c r="J88" s="3">
        <v>350.21</v>
      </c>
      <c r="K88">
        <v>4.12</v>
      </c>
      <c r="L88">
        <f t="shared" si="20"/>
        <v>-1751.1899999999996</v>
      </c>
      <c r="M88">
        <f t="shared" si="21"/>
        <v>-735.93000000000029</v>
      </c>
      <c r="N88" s="10"/>
      <c r="O88">
        <f t="shared" si="27"/>
        <v>-2.6267408550749636</v>
      </c>
      <c r="P88">
        <f t="shared" si="28"/>
        <v>-3.1740561558170408</v>
      </c>
      <c r="Q88">
        <f t="shared" si="29"/>
        <v>-0.70055454305989207</v>
      </c>
      <c r="R88">
        <f t="shared" si="30"/>
        <v>4.0600028734224001</v>
      </c>
      <c r="S88">
        <f t="shared" si="31"/>
        <v>1.6634737765488784E-4</v>
      </c>
      <c r="T88">
        <f t="shared" si="32"/>
        <v>6.2474057769403815E-4</v>
      </c>
    </row>
    <row r="89" spans="1:20" x14ac:dyDescent="0.25">
      <c r="A89" t="s">
        <v>91</v>
      </c>
      <c r="B89" s="1">
        <f t="shared" si="34"/>
        <v>40190.55972222222</v>
      </c>
      <c r="C89" s="2">
        <f t="shared" si="33"/>
        <v>1439.9999996647239</v>
      </c>
      <c r="D89">
        <v>-6813.4</v>
      </c>
      <c r="E89">
        <v>18989.45</v>
      </c>
      <c r="F89" s="6">
        <v>219.61</v>
      </c>
      <c r="G89">
        <v>4.12</v>
      </c>
      <c r="H89">
        <v>-8449.1299999999992</v>
      </c>
      <c r="I89">
        <v>18687.080000000002</v>
      </c>
      <c r="J89" s="3">
        <v>350.21</v>
      </c>
      <c r="K89">
        <v>4.12</v>
      </c>
      <c r="L89">
        <f t="shared" si="20"/>
        <v>-1635.7299999999996</v>
      </c>
      <c r="M89">
        <f t="shared" si="21"/>
        <v>-302.36999999999898</v>
      </c>
      <c r="N89" s="10"/>
      <c r="O89">
        <f t="shared" si="27"/>
        <v>-2.6267408550749636</v>
      </c>
      <c r="P89">
        <f t="shared" si="28"/>
        <v>-3.1740561558170408</v>
      </c>
      <c r="Q89">
        <f t="shared" si="29"/>
        <v>-0.70055454305989207</v>
      </c>
      <c r="R89">
        <f t="shared" si="30"/>
        <v>4.0600028734224001</v>
      </c>
      <c r="S89">
        <f t="shared" si="31"/>
        <v>1.6634737765488784E-4</v>
      </c>
      <c r="T89">
        <f t="shared" si="32"/>
        <v>6.2474057769403815E-4</v>
      </c>
    </row>
    <row r="90" spans="1:20" x14ac:dyDescent="0.25">
      <c r="A90" t="s">
        <v>92</v>
      </c>
      <c r="B90" s="1">
        <f t="shared" si="34"/>
        <v>40190.560416666667</v>
      </c>
      <c r="C90" s="2">
        <f t="shared" si="33"/>
        <v>1499.9999998603016</v>
      </c>
      <c r="D90">
        <v>-6970.85</v>
      </c>
      <c r="E90">
        <v>18799.22</v>
      </c>
      <c r="F90" s="6">
        <v>219.61</v>
      </c>
      <c r="G90">
        <v>4.12</v>
      </c>
      <c r="H90">
        <v>-8491.11</v>
      </c>
      <c r="I90">
        <v>18930.419999999998</v>
      </c>
      <c r="J90" s="3">
        <v>350.21</v>
      </c>
      <c r="K90">
        <v>4.12</v>
      </c>
      <c r="L90">
        <f t="shared" si="20"/>
        <v>-1520.2600000000002</v>
      </c>
      <c r="M90">
        <f t="shared" si="21"/>
        <v>131.19999999999709</v>
      </c>
      <c r="N90" s="10"/>
      <c r="O90">
        <f t="shared" si="27"/>
        <v>-2.6267408550749636</v>
      </c>
      <c r="P90">
        <f t="shared" si="28"/>
        <v>-3.1740561558170408</v>
      </c>
      <c r="Q90">
        <f t="shared" si="29"/>
        <v>-0.70055454305989207</v>
      </c>
      <c r="R90">
        <f t="shared" si="30"/>
        <v>4.0600028734224001</v>
      </c>
      <c r="S90">
        <f t="shared" si="31"/>
        <v>1.6634737765488784E-4</v>
      </c>
      <c r="T90">
        <f t="shared" si="32"/>
        <v>6.2474057769403815E-4</v>
      </c>
    </row>
    <row r="91" spans="1:20" x14ac:dyDescent="0.25">
      <c r="A91" t="s">
        <v>93</v>
      </c>
      <c r="B91" s="1">
        <f t="shared" si="34"/>
        <v>40190.561111111114</v>
      </c>
      <c r="C91" s="2">
        <f t="shared" si="33"/>
        <v>1560.0000000558794</v>
      </c>
      <c r="D91">
        <v>-7128.29</v>
      </c>
      <c r="E91">
        <v>18608.990000000002</v>
      </c>
      <c r="F91" s="6">
        <v>219.61</v>
      </c>
      <c r="G91">
        <v>4.12</v>
      </c>
      <c r="H91">
        <v>-8533.1</v>
      </c>
      <c r="I91">
        <v>19173.759999999998</v>
      </c>
      <c r="J91" s="3">
        <v>350.21</v>
      </c>
      <c r="K91">
        <v>4.12</v>
      </c>
      <c r="L91">
        <f t="shared" si="20"/>
        <v>-1404.8100000000004</v>
      </c>
      <c r="M91">
        <f t="shared" si="21"/>
        <v>564.7699999999968</v>
      </c>
      <c r="N91" s="10"/>
      <c r="O91">
        <f t="shared" si="27"/>
        <v>-2.6267408550749636</v>
      </c>
      <c r="P91">
        <f t="shared" si="28"/>
        <v>-3.1740561558170408</v>
      </c>
      <c r="Q91">
        <f t="shared" si="29"/>
        <v>-0.70055454305989207</v>
      </c>
      <c r="R91">
        <f t="shared" si="30"/>
        <v>4.0600028734224001</v>
      </c>
      <c r="S91">
        <f t="shared" si="31"/>
        <v>1.6634737765488784E-4</v>
      </c>
      <c r="T91">
        <f t="shared" si="32"/>
        <v>6.2474057769403815E-4</v>
      </c>
    </row>
    <row r="92" spans="1:20" x14ac:dyDescent="0.25">
      <c r="A92" t="s">
        <v>94</v>
      </c>
      <c r="B92" s="1">
        <f t="shared" si="34"/>
        <v>40190.561805555553</v>
      </c>
      <c r="C92" s="2">
        <f t="shared" si="33"/>
        <v>1619.9999996228144</v>
      </c>
      <c r="D92">
        <v>-7285.74</v>
      </c>
      <c r="E92">
        <v>18418.759999999998</v>
      </c>
      <c r="F92" s="6">
        <v>219.61</v>
      </c>
      <c r="G92">
        <v>4.12</v>
      </c>
      <c r="H92">
        <v>-8575.09</v>
      </c>
      <c r="I92">
        <v>19417.099999999999</v>
      </c>
      <c r="J92" s="3">
        <v>350.21</v>
      </c>
      <c r="K92">
        <v>4.12</v>
      </c>
      <c r="L92">
        <f t="shared" si="20"/>
        <v>-1289.3500000000004</v>
      </c>
      <c r="M92">
        <f t="shared" si="21"/>
        <v>998.34000000000015</v>
      </c>
      <c r="N92" s="10"/>
      <c r="O92">
        <f t="shared" si="27"/>
        <v>-2.6267408550749636</v>
      </c>
      <c r="P92">
        <f t="shared" si="28"/>
        <v>-3.1740561558170408</v>
      </c>
      <c r="Q92">
        <f t="shared" si="29"/>
        <v>-0.70055454305989207</v>
      </c>
      <c r="R92">
        <f t="shared" si="30"/>
        <v>4.0600028734224001</v>
      </c>
      <c r="S92">
        <f t="shared" si="31"/>
        <v>1.6634737765488784E-4</v>
      </c>
      <c r="T92">
        <f t="shared" si="32"/>
        <v>6.2474057769403815E-4</v>
      </c>
    </row>
    <row r="93" spans="1:20" x14ac:dyDescent="0.25">
      <c r="A93" t="s">
        <v>95</v>
      </c>
      <c r="B93" s="1">
        <f t="shared" si="34"/>
        <v>40190.5625</v>
      </c>
      <c r="C93" s="2">
        <f t="shared" si="33"/>
        <v>1679.9999998183921</v>
      </c>
      <c r="D93">
        <v>-7443.18</v>
      </c>
      <c r="E93">
        <v>18228.53</v>
      </c>
      <c r="F93" s="6">
        <v>219.61</v>
      </c>
      <c r="G93">
        <v>4.12</v>
      </c>
      <c r="H93">
        <v>-8617.07</v>
      </c>
      <c r="I93">
        <v>19660.43</v>
      </c>
      <c r="J93" s="3">
        <v>350.21</v>
      </c>
      <c r="K93">
        <v>4.12</v>
      </c>
      <c r="L93">
        <f t="shared" si="20"/>
        <v>-1173.8899999999994</v>
      </c>
      <c r="M93">
        <f t="shared" si="21"/>
        <v>1431.9000000000015</v>
      </c>
      <c r="N93" s="10"/>
      <c r="O93">
        <f t="shared" si="27"/>
        <v>-2.6267408550749636</v>
      </c>
      <c r="P93">
        <f t="shared" si="28"/>
        <v>-3.1740561558170408</v>
      </c>
      <c r="Q93">
        <f t="shared" si="29"/>
        <v>-0.70055454305989207</v>
      </c>
      <c r="R93">
        <f t="shared" si="30"/>
        <v>4.0600028734224001</v>
      </c>
      <c r="S93">
        <f t="shared" si="31"/>
        <v>1.6634737765488784E-4</v>
      </c>
      <c r="T93">
        <f t="shared" si="32"/>
        <v>6.2474057769403815E-4</v>
      </c>
    </row>
    <row r="94" spans="1:20" x14ac:dyDescent="0.25">
      <c r="A94" t="s">
        <v>96</v>
      </c>
      <c r="B94" s="1">
        <f t="shared" si="34"/>
        <v>40190.563194444447</v>
      </c>
      <c r="C94" s="2">
        <f t="shared" si="33"/>
        <v>1740.0000000139698</v>
      </c>
      <c r="D94">
        <v>-7600.63</v>
      </c>
      <c r="E94">
        <v>18038.3</v>
      </c>
      <c r="F94" s="6">
        <v>219.61</v>
      </c>
      <c r="G94">
        <v>4.12</v>
      </c>
      <c r="H94">
        <v>-8659.06</v>
      </c>
      <c r="I94">
        <v>19903.77</v>
      </c>
      <c r="J94" s="3">
        <v>350.21</v>
      </c>
      <c r="K94">
        <v>4.12</v>
      </c>
      <c r="L94">
        <f t="shared" si="20"/>
        <v>-1058.4299999999994</v>
      </c>
      <c r="M94">
        <f t="shared" si="21"/>
        <v>1865.4700000000012</v>
      </c>
      <c r="N94" s="10"/>
      <c r="O94">
        <f t="shared" si="27"/>
        <v>-2.6267408550749636</v>
      </c>
      <c r="P94">
        <f t="shared" si="28"/>
        <v>-3.1740561558170408</v>
      </c>
      <c r="Q94">
        <f t="shared" si="29"/>
        <v>-0.70055454305989207</v>
      </c>
      <c r="R94">
        <f t="shared" si="30"/>
        <v>4.0600028734224001</v>
      </c>
      <c r="S94">
        <f t="shared" si="31"/>
        <v>1.6634737765488784E-4</v>
      </c>
      <c r="T94">
        <f t="shared" si="32"/>
        <v>6.2474057769403815E-4</v>
      </c>
    </row>
    <row r="95" spans="1:20" x14ac:dyDescent="0.25">
      <c r="A95" t="s">
        <v>97</v>
      </c>
      <c r="B95" s="1">
        <f t="shared" si="34"/>
        <v>40190.563888888886</v>
      </c>
      <c r="C95" s="2">
        <f t="shared" si="33"/>
        <v>1799.9999995809048</v>
      </c>
      <c r="D95">
        <v>-7758.08</v>
      </c>
      <c r="E95">
        <v>17848.07</v>
      </c>
      <c r="F95" s="6">
        <v>219.61</v>
      </c>
      <c r="G95">
        <v>4.12</v>
      </c>
      <c r="H95">
        <v>-8701.0400000000009</v>
      </c>
      <c r="I95">
        <v>20147.11</v>
      </c>
      <c r="J95" s="3">
        <v>350.21</v>
      </c>
      <c r="K95">
        <v>4.12</v>
      </c>
      <c r="L95">
        <f t="shared" si="20"/>
        <v>-942.96000000000095</v>
      </c>
      <c r="M95">
        <f t="shared" si="21"/>
        <v>2299.0400000000009</v>
      </c>
      <c r="N95" s="10"/>
      <c r="O95">
        <f t="shared" si="27"/>
        <v>-2.6267408550749636</v>
      </c>
      <c r="P95">
        <f t="shared" si="28"/>
        <v>-3.1740561558170408</v>
      </c>
      <c r="Q95">
        <f t="shared" si="29"/>
        <v>-0.70055454305989207</v>
      </c>
      <c r="R95">
        <f t="shared" si="30"/>
        <v>4.0600028734224001</v>
      </c>
      <c r="S95">
        <f t="shared" si="31"/>
        <v>1.6634737765488784E-4</v>
      </c>
      <c r="T95">
        <f t="shared" si="32"/>
        <v>6.2474057769403815E-4</v>
      </c>
    </row>
    <row r="96" spans="1:20" x14ac:dyDescent="0.25">
      <c r="A96" t="s">
        <v>98</v>
      </c>
      <c r="B96" s="1">
        <f t="shared" si="34"/>
        <v>40190.564583333333</v>
      </c>
      <c r="C96" s="2">
        <f t="shared" si="33"/>
        <v>1859.9999997764826</v>
      </c>
      <c r="D96">
        <v>-7915.52</v>
      </c>
      <c r="E96">
        <v>17657.84</v>
      </c>
      <c r="F96" s="6">
        <v>219.61</v>
      </c>
      <c r="G96">
        <v>4.12</v>
      </c>
      <c r="H96">
        <v>-8743.0300000000007</v>
      </c>
      <c r="I96">
        <v>20390.45</v>
      </c>
      <c r="J96" s="3">
        <v>350.21</v>
      </c>
      <c r="K96">
        <v>4.12</v>
      </c>
      <c r="L96">
        <f t="shared" si="20"/>
        <v>-827.51000000000022</v>
      </c>
      <c r="M96">
        <f t="shared" si="21"/>
        <v>2732.6100000000006</v>
      </c>
      <c r="N96" s="10"/>
      <c r="O96">
        <f t="shared" si="27"/>
        <v>-2.6267408550749636</v>
      </c>
      <c r="P96">
        <f t="shared" si="28"/>
        <v>-3.1740561558170408</v>
      </c>
      <c r="Q96">
        <f t="shared" si="29"/>
        <v>-0.70055454305989207</v>
      </c>
      <c r="R96">
        <f t="shared" si="30"/>
        <v>4.0600028734224001</v>
      </c>
      <c r="S96">
        <f t="shared" si="31"/>
        <v>1.6634737765488784E-4</v>
      </c>
      <c r="T96">
        <f t="shared" si="32"/>
        <v>6.2474057769403815E-4</v>
      </c>
    </row>
    <row r="97" spans="1:20" x14ac:dyDescent="0.25">
      <c r="A97" t="s">
        <v>99</v>
      </c>
      <c r="B97" s="1">
        <f t="shared" si="34"/>
        <v>40190.56527777778</v>
      </c>
      <c r="C97" s="2">
        <f t="shared" si="33"/>
        <v>1919.9999999720603</v>
      </c>
      <c r="D97">
        <v>-8072.97</v>
      </c>
      <c r="E97">
        <v>17467.62</v>
      </c>
      <c r="F97" s="6">
        <v>219.61</v>
      </c>
      <c r="G97">
        <v>4.12</v>
      </c>
      <c r="H97">
        <v>-8785.01</v>
      </c>
      <c r="I97">
        <v>20633.79</v>
      </c>
      <c r="J97" s="3">
        <v>350.21</v>
      </c>
      <c r="K97">
        <v>4.12</v>
      </c>
      <c r="L97">
        <f t="shared" si="20"/>
        <v>-712.04</v>
      </c>
      <c r="M97">
        <f t="shared" si="21"/>
        <v>3166.1700000000019</v>
      </c>
      <c r="N97" s="10"/>
      <c r="O97">
        <f t="shared" si="27"/>
        <v>-2.6267408550749636</v>
      </c>
      <c r="P97">
        <f t="shared" si="28"/>
        <v>-3.1740561558170408</v>
      </c>
      <c r="Q97">
        <f t="shared" si="29"/>
        <v>-0.70055454305989207</v>
      </c>
      <c r="R97">
        <f t="shared" si="30"/>
        <v>4.0600028734224001</v>
      </c>
      <c r="S97">
        <f t="shared" si="31"/>
        <v>1.6634737765488784E-4</v>
      </c>
      <c r="T97">
        <f t="shared" si="32"/>
        <v>6.2474057769403815E-4</v>
      </c>
    </row>
    <row r="98" spans="1:20" x14ac:dyDescent="0.25">
      <c r="A98" t="s">
        <v>100</v>
      </c>
      <c r="B98" s="1">
        <f t="shared" si="34"/>
        <v>40190.565972222219</v>
      </c>
      <c r="C98" s="2">
        <f t="shared" si="33"/>
        <v>1979.9999995389953</v>
      </c>
      <c r="D98">
        <v>-8230.41</v>
      </c>
      <c r="E98">
        <v>17277.39</v>
      </c>
      <c r="F98" s="6">
        <v>219.61</v>
      </c>
      <c r="G98">
        <v>4.12</v>
      </c>
      <c r="H98">
        <v>-8827</v>
      </c>
      <c r="I98">
        <v>20877.12</v>
      </c>
      <c r="J98" s="3">
        <v>350.21</v>
      </c>
      <c r="K98">
        <v>4.12</v>
      </c>
      <c r="L98">
        <f t="shared" si="20"/>
        <v>-596.59000000000015</v>
      </c>
      <c r="M98">
        <f t="shared" si="21"/>
        <v>3599.7299999999996</v>
      </c>
      <c r="N98" s="10"/>
      <c r="O98">
        <f t="shared" si="27"/>
        <v>-2.6267408550749636</v>
      </c>
      <c r="P98">
        <f t="shared" si="28"/>
        <v>-3.1740561558170408</v>
      </c>
      <c r="Q98">
        <f t="shared" si="29"/>
        <v>-0.70055454305989207</v>
      </c>
      <c r="R98">
        <f t="shared" si="30"/>
        <v>4.0600028734224001</v>
      </c>
      <c r="S98">
        <f t="shared" si="31"/>
        <v>1.6634737765488784E-4</v>
      </c>
      <c r="T98">
        <f t="shared" si="32"/>
        <v>6.2474057769403815E-4</v>
      </c>
    </row>
    <row r="99" spans="1:20" x14ac:dyDescent="0.25">
      <c r="A99" t="s">
        <v>101</v>
      </c>
      <c r="B99" s="1">
        <f t="shared" si="34"/>
        <v>40190.566666666666</v>
      </c>
      <c r="C99" s="2">
        <f t="shared" si="33"/>
        <v>2039.9999997345731</v>
      </c>
      <c r="D99">
        <v>-8387.86</v>
      </c>
      <c r="E99">
        <v>17087.16</v>
      </c>
      <c r="F99" s="6">
        <v>219.61</v>
      </c>
      <c r="G99">
        <v>4.12</v>
      </c>
      <c r="H99">
        <v>-8868.98</v>
      </c>
      <c r="I99">
        <v>21120.46</v>
      </c>
      <c r="J99" s="3">
        <v>350.21</v>
      </c>
      <c r="K99">
        <v>4.12</v>
      </c>
      <c r="L99">
        <f t="shared" si="20"/>
        <v>-481.11999999999898</v>
      </c>
      <c r="M99">
        <f t="shared" si="21"/>
        <v>4033.2999999999993</v>
      </c>
      <c r="N99" s="10"/>
      <c r="O99">
        <f t="shared" si="27"/>
        <v>-2.6267408550749636</v>
      </c>
      <c r="P99">
        <f t="shared" si="28"/>
        <v>-3.1740561558170408</v>
      </c>
      <c r="Q99">
        <f t="shared" si="29"/>
        <v>-0.70055454305989207</v>
      </c>
      <c r="R99">
        <f t="shared" si="30"/>
        <v>4.0600028734224001</v>
      </c>
      <c r="S99">
        <f t="shared" si="31"/>
        <v>1.6634737765488784E-4</v>
      </c>
      <c r="T99">
        <f t="shared" si="32"/>
        <v>6.2474057769403815E-4</v>
      </c>
    </row>
    <row r="100" spans="1:20" x14ac:dyDescent="0.25">
      <c r="A100" t="s">
        <v>102</v>
      </c>
      <c r="B100" s="1">
        <f t="shared" si="34"/>
        <v>40190.567361111112</v>
      </c>
      <c r="C100" s="2">
        <f t="shared" si="33"/>
        <v>2099.9999999301508</v>
      </c>
      <c r="D100">
        <v>-8545.2999999999993</v>
      </c>
      <c r="E100">
        <v>16896.93</v>
      </c>
      <c r="F100" s="6">
        <v>219.61</v>
      </c>
      <c r="G100">
        <v>4.12</v>
      </c>
      <c r="H100">
        <v>-8910.9699999999993</v>
      </c>
      <c r="I100">
        <v>21363.8</v>
      </c>
      <c r="J100" s="3">
        <v>350.21</v>
      </c>
      <c r="K100">
        <v>4.12</v>
      </c>
      <c r="L100">
        <f t="shared" si="20"/>
        <v>-365.67000000000007</v>
      </c>
      <c r="M100">
        <f t="shared" si="21"/>
        <v>4466.869999999999</v>
      </c>
      <c r="N100" s="10"/>
      <c r="O100">
        <f t="shared" si="27"/>
        <v>-2.6267408550749636</v>
      </c>
      <c r="P100">
        <f t="shared" si="28"/>
        <v>-3.1740561558170408</v>
      </c>
      <c r="Q100">
        <f t="shared" si="29"/>
        <v>-0.70055454305989207</v>
      </c>
      <c r="R100">
        <f t="shared" si="30"/>
        <v>4.0600028734224001</v>
      </c>
      <c r="S100">
        <f t="shared" si="31"/>
        <v>1.6634737765488784E-4</v>
      </c>
      <c r="T100">
        <f t="shared" si="32"/>
        <v>6.2474057769403815E-4</v>
      </c>
    </row>
    <row r="101" spans="1:20" x14ac:dyDescent="0.25">
      <c r="A101" t="s">
        <v>103</v>
      </c>
      <c r="B101" s="1">
        <f t="shared" si="34"/>
        <v>40190.568055555559</v>
      </c>
      <c r="C101" s="2">
        <f t="shared" si="33"/>
        <v>2160.0000001257285</v>
      </c>
      <c r="D101">
        <v>-8702.75</v>
      </c>
      <c r="E101">
        <v>16706.7</v>
      </c>
      <c r="F101" s="6">
        <v>219.61</v>
      </c>
      <c r="G101">
        <v>4.12</v>
      </c>
      <c r="H101">
        <v>-8952.9500000000007</v>
      </c>
      <c r="I101">
        <v>21607.14</v>
      </c>
      <c r="J101" s="3">
        <v>350.21</v>
      </c>
      <c r="K101">
        <v>4.12</v>
      </c>
      <c r="L101">
        <f t="shared" si="20"/>
        <v>-250.20000000000073</v>
      </c>
      <c r="M101">
        <f t="shared" si="21"/>
        <v>4900.4399999999987</v>
      </c>
      <c r="N101" s="10"/>
      <c r="O101">
        <f t="shared" si="27"/>
        <v>-2.6267408550749636</v>
      </c>
      <c r="P101">
        <f t="shared" si="28"/>
        <v>-3.1740561558170408</v>
      </c>
      <c r="Q101">
        <f t="shared" si="29"/>
        <v>-0.70055454305989207</v>
      </c>
      <c r="R101">
        <f t="shared" si="30"/>
        <v>4.0600028734224001</v>
      </c>
      <c r="S101">
        <f t="shared" si="31"/>
        <v>1.6634737765488784E-4</v>
      </c>
      <c r="T101">
        <f t="shared" si="32"/>
        <v>6.2474057769403815E-4</v>
      </c>
    </row>
    <row r="102" spans="1:20" x14ac:dyDescent="0.25">
      <c r="A102" t="s">
        <v>104</v>
      </c>
      <c r="B102" s="1">
        <f t="shared" si="34"/>
        <v>40190.568749999999</v>
      </c>
      <c r="C102" s="2">
        <f t="shared" si="33"/>
        <v>2219.9999996926636</v>
      </c>
      <c r="D102">
        <v>-8860.2000000000007</v>
      </c>
      <c r="E102">
        <v>16516.47</v>
      </c>
      <c r="F102" s="6">
        <v>219.61</v>
      </c>
      <c r="G102">
        <v>4.12</v>
      </c>
      <c r="H102">
        <v>-8994.94</v>
      </c>
      <c r="I102">
        <v>21850.48</v>
      </c>
      <c r="J102" s="3">
        <v>350.21</v>
      </c>
      <c r="K102">
        <v>4.12</v>
      </c>
      <c r="L102">
        <f t="shared" si="20"/>
        <v>-134.73999999999978</v>
      </c>
      <c r="M102">
        <f t="shared" si="21"/>
        <v>5334.0099999999984</v>
      </c>
      <c r="N102" s="10"/>
      <c r="O102">
        <f t="shared" si="27"/>
        <v>-2.6267408550749636</v>
      </c>
      <c r="P102">
        <f t="shared" si="28"/>
        <v>-3.1740561558170408</v>
      </c>
      <c r="Q102">
        <f t="shared" si="29"/>
        <v>-0.70055454305989207</v>
      </c>
      <c r="R102">
        <f t="shared" si="30"/>
        <v>4.0600028734224001</v>
      </c>
      <c r="S102">
        <f t="shared" si="31"/>
        <v>1.6634737765488784E-4</v>
      </c>
      <c r="T102">
        <f t="shared" si="32"/>
        <v>6.2474057769403815E-4</v>
      </c>
    </row>
    <row r="103" spans="1:20" x14ac:dyDescent="0.25">
      <c r="A103" t="s">
        <v>105</v>
      </c>
      <c r="B103" s="1">
        <f t="shared" si="34"/>
        <v>40190.569444444445</v>
      </c>
      <c r="C103" s="2">
        <f t="shared" si="33"/>
        <v>2279.9999998882413</v>
      </c>
      <c r="D103">
        <v>-9017.64</v>
      </c>
      <c r="E103">
        <v>16326.24</v>
      </c>
      <c r="F103" s="6">
        <v>219.61</v>
      </c>
      <c r="G103">
        <v>4.12</v>
      </c>
      <c r="H103">
        <v>-9036.93</v>
      </c>
      <c r="I103">
        <v>22093.81</v>
      </c>
      <c r="J103" s="3">
        <v>350.21</v>
      </c>
      <c r="K103">
        <v>4.12</v>
      </c>
      <c r="L103">
        <f t="shared" si="20"/>
        <v>-19.290000000000873</v>
      </c>
      <c r="M103">
        <f t="shared" si="21"/>
        <v>5767.5700000000015</v>
      </c>
      <c r="N103" s="10"/>
      <c r="O103">
        <f t="shared" si="27"/>
        <v>-2.6267408550749636</v>
      </c>
      <c r="P103">
        <f t="shared" si="28"/>
        <v>-3.1740561558170408</v>
      </c>
      <c r="Q103">
        <f t="shared" si="29"/>
        <v>-0.70055454305989207</v>
      </c>
      <c r="R103">
        <f t="shared" si="30"/>
        <v>4.0600028734224001</v>
      </c>
      <c r="S103">
        <f t="shared" si="31"/>
        <v>1.6634737765488784E-4</v>
      </c>
      <c r="T103">
        <f t="shared" si="32"/>
        <v>6.2474057769403815E-4</v>
      </c>
    </row>
    <row r="104" spans="1:20" x14ac:dyDescent="0.25">
      <c r="A104" t="s">
        <v>106</v>
      </c>
      <c r="B104" s="1">
        <f t="shared" si="34"/>
        <v>40190.570138888892</v>
      </c>
      <c r="C104" s="2">
        <f t="shared" si="33"/>
        <v>2340.000000083819</v>
      </c>
      <c r="D104">
        <v>-9175.09</v>
      </c>
      <c r="E104">
        <v>16136.01</v>
      </c>
      <c r="F104" s="6">
        <v>219.61</v>
      </c>
      <c r="G104">
        <v>4.12</v>
      </c>
      <c r="H104">
        <v>-9149.0499999999993</v>
      </c>
      <c r="I104">
        <v>22309.43</v>
      </c>
      <c r="J104">
        <v>314.83999999999997</v>
      </c>
      <c r="K104">
        <v>4.12</v>
      </c>
      <c r="L104">
        <f t="shared" si="20"/>
        <v>26.040000000000873</v>
      </c>
      <c r="M104">
        <f t="shared" si="21"/>
        <v>6173.42</v>
      </c>
      <c r="N104" s="10"/>
    </row>
    <row r="105" spans="1:20" x14ac:dyDescent="0.25">
      <c r="A105" t="s">
        <v>107</v>
      </c>
      <c r="B105" s="1">
        <f t="shared" si="34"/>
        <v>40190.570833333331</v>
      </c>
      <c r="C105" s="2">
        <f t="shared" si="33"/>
        <v>2399.999999650754</v>
      </c>
      <c r="D105">
        <v>-9332.5300000000007</v>
      </c>
      <c r="E105">
        <v>15945.78</v>
      </c>
      <c r="F105" s="6">
        <v>219.61</v>
      </c>
      <c r="G105">
        <v>4.12</v>
      </c>
      <c r="H105">
        <v>-9339.01</v>
      </c>
      <c r="I105">
        <v>22467.119999999999</v>
      </c>
      <c r="J105">
        <v>309.26</v>
      </c>
      <c r="K105">
        <v>4.12</v>
      </c>
      <c r="L105">
        <f t="shared" si="20"/>
        <v>-6.4799999999995634</v>
      </c>
      <c r="M105">
        <f t="shared" si="21"/>
        <v>6521.3399999999983</v>
      </c>
      <c r="N105" s="10"/>
    </row>
    <row r="106" spans="1:20" x14ac:dyDescent="0.25">
      <c r="A106" t="s">
        <v>108</v>
      </c>
      <c r="B106" s="1">
        <f t="shared" si="34"/>
        <v>40190.571527777778</v>
      </c>
      <c r="C106" s="2">
        <f t="shared" si="33"/>
        <v>2459.9999998463318</v>
      </c>
      <c r="D106">
        <v>-9489.98</v>
      </c>
      <c r="E106">
        <v>15755.55</v>
      </c>
      <c r="F106" s="6">
        <v>219.61</v>
      </c>
      <c r="G106">
        <v>4.12</v>
      </c>
      <c r="H106">
        <v>-9530.25</v>
      </c>
      <c r="I106">
        <v>22623.33</v>
      </c>
      <c r="J106" s="4">
        <v>309.24</v>
      </c>
      <c r="K106">
        <v>4.12</v>
      </c>
      <c r="L106">
        <f t="shared" si="20"/>
        <v>-40.270000000000437</v>
      </c>
      <c r="M106">
        <f t="shared" si="21"/>
        <v>6867.7800000000025</v>
      </c>
      <c r="N106" s="9">
        <f t="shared" si="22"/>
        <v>6867.8980628209702</v>
      </c>
      <c r="O106">
        <f t="shared" ref="O106" si="35">G106*SIN(RADIANS(F106))</f>
        <v>-2.6267408550749636</v>
      </c>
      <c r="P106">
        <f t="shared" ref="P106" si="36">G106*COS(RADIANS(F106))</f>
        <v>-3.1740561558170408</v>
      </c>
      <c r="Q106">
        <f t="shared" ref="Q106" si="37">K106*SIN(RADIANS(J106))</f>
        <v>-3.190952608018784</v>
      </c>
      <c r="R106">
        <f t="shared" ref="R106" si="38">K106*COS(RADIANS(J106))</f>
        <v>2.6061890670820724</v>
      </c>
      <c r="S106">
        <f>(Q106-O106)/$N$106</f>
        <v>-8.2152027852328376E-5</v>
      </c>
      <c r="T106">
        <f>(R106-P106)/$N$106</f>
        <v>8.4163235534758267E-4</v>
      </c>
    </row>
    <row r="107" spans="1:20" x14ac:dyDescent="0.25">
      <c r="A107" t="s">
        <v>109</v>
      </c>
      <c r="B107" s="1">
        <f t="shared" si="34"/>
        <v>40190.572222222225</v>
      </c>
      <c r="C107" s="2">
        <f t="shared" si="33"/>
        <v>2520.0000000419095</v>
      </c>
      <c r="D107">
        <v>-9647.42</v>
      </c>
      <c r="E107">
        <v>15565.33</v>
      </c>
      <c r="F107" s="6">
        <v>219.61</v>
      </c>
      <c r="G107">
        <v>4.12</v>
      </c>
      <c r="H107">
        <v>-9721.5</v>
      </c>
      <c r="I107">
        <v>22779.54</v>
      </c>
      <c r="J107" s="4">
        <v>309.24</v>
      </c>
      <c r="K107">
        <v>4.12</v>
      </c>
      <c r="L107">
        <f t="shared" si="20"/>
        <v>-74.079999999999927</v>
      </c>
      <c r="M107">
        <f t="shared" si="21"/>
        <v>7214.2100000000009</v>
      </c>
      <c r="N107" s="10"/>
      <c r="O107">
        <f t="shared" ref="O107:O123" si="39">G107*SIN(RADIANS(F107))</f>
        <v>-2.6267408550749636</v>
      </c>
      <c r="P107">
        <f t="shared" ref="P107:P123" si="40">G107*COS(RADIANS(F107))</f>
        <v>-3.1740561558170408</v>
      </c>
      <c r="Q107">
        <f t="shared" ref="Q107:Q123" si="41">K107*SIN(RADIANS(J107))</f>
        <v>-3.190952608018784</v>
      </c>
      <c r="R107">
        <f t="shared" ref="R107:R123" si="42">K107*COS(RADIANS(J107))</f>
        <v>2.6061890670820724</v>
      </c>
      <c r="S107">
        <f t="shared" ref="S107:S123" si="43">(Q107-O107)/$N$106</f>
        <v>-8.2152027852328376E-5</v>
      </c>
      <c r="T107">
        <f t="shared" ref="T107:T123" si="44">(R107-P107)/$N$106</f>
        <v>8.4163235534758267E-4</v>
      </c>
    </row>
    <row r="108" spans="1:20" x14ac:dyDescent="0.25">
      <c r="A108" t="s">
        <v>110</v>
      </c>
      <c r="B108" s="1">
        <f t="shared" si="34"/>
        <v>40190.572916666664</v>
      </c>
      <c r="C108" s="2">
        <f t="shared" si="33"/>
        <v>2579.9999996088445</v>
      </c>
      <c r="D108">
        <v>-9804.8700000000008</v>
      </c>
      <c r="E108">
        <v>15375.1</v>
      </c>
      <c r="F108" s="6">
        <v>219.61</v>
      </c>
      <c r="G108">
        <v>4.12</v>
      </c>
      <c r="H108">
        <v>-9912.75</v>
      </c>
      <c r="I108">
        <v>22935.75</v>
      </c>
      <c r="J108" s="4">
        <v>309.24</v>
      </c>
      <c r="K108">
        <v>4.12</v>
      </c>
      <c r="L108">
        <f t="shared" si="20"/>
        <v>-107.8799999999992</v>
      </c>
      <c r="M108">
        <f t="shared" si="21"/>
        <v>7560.65</v>
      </c>
      <c r="N108" s="10"/>
      <c r="O108">
        <f t="shared" si="39"/>
        <v>-2.6267408550749636</v>
      </c>
      <c r="P108">
        <f t="shared" si="40"/>
        <v>-3.1740561558170408</v>
      </c>
      <c r="Q108">
        <f t="shared" si="41"/>
        <v>-3.190952608018784</v>
      </c>
      <c r="R108">
        <f t="shared" si="42"/>
        <v>2.6061890670820724</v>
      </c>
      <c r="S108">
        <f t="shared" si="43"/>
        <v>-8.2152027852328376E-5</v>
      </c>
      <c r="T108">
        <f t="shared" si="44"/>
        <v>8.4163235534758267E-4</v>
      </c>
    </row>
    <row r="109" spans="1:20" x14ac:dyDescent="0.25">
      <c r="A109" t="s">
        <v>111</v>
      </c>
      <c r="B109" s="1">
        <f t="shared" si="34"/>
        <v>40190.573611111111</v>
      </c>
      <c r="C109" s="2">
        <f t="shared" si="33"/>
        <v>2639.9999998044223</v>
      </c>
      <c r="D109">
        <v>-9962.31</v>
      </c>
      <c r="E109">
        <v>15184.87</v>
      </c>
      <c r="F109" s="6">
        <v>219.61</v>
      </c>
      <c r="G109">
        <v>4.12</v>
      </c>
      <c r="H109">
        <v>-10103.99</v>
      </c>
      <c r="I109">
        <v>23091.96</v>
      </c>
      <c r="J109" s="4">
        <v>309.24</v>
      </c>
      <c r="K109">
        <v>4.12</v>
      </c>
      <c r="L109">
        <f t="shared" si="20"/>
        <v>-141.68000000000029</v>
      </c>
      <c r="M109">
        <f t="shared" si="21"/>
        <v>7907.0899999999983</v>
      </c>
      <c r="N109" s="10"/>
      <c r="O109">
        <f t="shared" si="39"/>
        <v>-2.6267408550749636</v>
      </c>
      <c r="P109">
        <f t="shared" si="40"/>
        <v>-3.1740561558170408</v>
      </c>
      <c r="Q109">
        <f t="shared" si="41"/>
        <v>-3.190952608018784</v>
      </c>
      <c r="R109">
        <f t="shared" si="42"/>
        <v>2.6061890670820724</v>
      </c>
      <c r="S109">
        <f t="shared" si="43"/>
        <v>-8.2152027852328376E-5</v>
      </c>
      <c r="T109">
        <f t="shared" si="44"/>
        <v>8.4163235534758267E-4</v>
      </c>
    </row>
    <row r="110" spans="1:20" x14ac:dyDescent="0.25">
      <c r="A110" t="s">
        <v>112</v>
      </c>
      <c r="B110" s="1">
        <f t="shared" si="34"/>
        <v>40190.574305555558</v>
      </c>
      <c r="C110" s="2">
        <f t="shared" si="33"/>
        <v>2700</v>
      </c>
      <c r="D110">
        <v>-10119.76</v>
      </c>
      <c r="E110">
        <v>14994.64</v>
      </c>
      <c r="F110" s="6">
        <v>219.61</v>
      </c>
      <c r="G110">
        <v>4.12</v>
      </c>
      <c r="H110">
        <v>-10295.24</v>
      </c>
      <c r="I110">
        <v>23248.17</v>
      </c>
      <c r="J110" s="4">
        <v>309.24</v>
      </c>
      <c r="K110">
        <v>4.12</v>
      </c>
      <c r="L110">
        <f t="shared" si="20"/>
        <v>-175.47999999999956</v>
      </c>
      <c r="M110">
        <f t="shared" si="21"/>
        <v>8253.5299999999988</v>
      </c>
      <c r="N110" s="10"/>
      <c r="O110">
        <f t="shared" si="39"/>
        <v>-2.6267408550749636</v>
      </c>
      <c r="P110">
        <f t="shared" si="40"/>
        <v>-3.1740561558170408</v>
      </c>
      <c r="Q110">
        <f t="shared" si="41"/>
        <v>-3.190952608018784</v>
      </c>
      <c r="R110">
        <f t="shared" si="42"/>
        <v>2.6061890670820724</v>
      </c>
      <c r="S110">
        <f t="shared" si="43"/>
        <v>-8.2152027852328376E-5</v>
      </c>
      <c r="T110">
        <f t="shared" si="44"/>
        <v>8.4163235534758267E-4</v>
      </c>
    </row>
    <row r="111" spans="1:20" x14ac:dyDescent="0.25">
      <c r="A111" t="s">
        <v>113</v>
      </c>
      <c r="B111" s="1">
        <f t="shared" si="34"/>
        <v>40190.574999999997</v>
      </c>
      <c r="C111" s="2">
        <f t="shared" si="33"/>
        <v>2759.999999566935</v>
      </c>
      <c r="D111">
        <v>-10277.209999999999</v>
      </c>
      <c r="E111">
        <v>14804.41</v>
      </c>
      <c r="F111" s="6">
        <v>219.61</v>
      </c>
      <c r="G111">
        <v>4.12</v>
      </c>
      <c r="H111">
        <v>-10486.49</v>
      </c>
      <c r="I111">
        <v>23404.38</v>
      </c>
      <c r="J111" s="4">
        <v>309.24</v>
      </c>
      <c r="K111">
        <v>4.12</v>
      </c>
      <c r="L111">
        <f t="shared" si="20"/>
        <v>-209.28000000000065</v>
      </c>
      <c r="M111">
        <f t="shared" si="21"/>
        <v>8599.9700000000012</v>
      </c>
      <c r="N111" s="10"/>
      <c r="O111">
        <f t="shared" si="39"/>
        <v>-2.6267408550749636</v>
      </c>
      <c r="P111">
        <f t="shared" si="40"/>
        <v>-3.1740561558170408</v>
      </c>
      <c r="Q111">
        <f t="shared" si="41"/>
        <v>-3.190952608018784</v>
      </c>
      <c r="R111">
        <f t="shared" si="42"/>
        <v>2.6061890670820724</v>
      </c>
      <c r="S111">
        <f t="shared" si="43"/>
        <v>-8.2152027852328376E-5</v>
      </c>
      <c r="T111">
        <f t="shared" si="44"/>
        <v>8.4163235534758267E-4</v>
      </c>
    </row>
    <row r="112" spans="1:20" x14ac:dyDescent="0.25">
      <c r="A112" t="s">
        <v>114</v>
      </c>
      <c r="B112" s="1">
        <f t="shared" si="34"/>
        <v>40190.575694444444</v>
      </c>
      <c r="C112" s="2">
        <f t="shared" si="33"/>
        <v>2819.9999997625127</v>
      </c>
      <c r="D112">
        <v>-10434.65</v>
      </c>
      <c r="E112">
        <v>14614.18</v>
      </c>
      <c r="F112" s="6">
        <v>219.61</v>
      </c>
      <c r="G112">
        <v>4.12</v>
      </c>
      <c r="H112">
        <v>-10677.74</v>
      </c>
      <c r="I112">
        <v>23560.58</v>
      </c>
      <c r="J112" s="4">
        <v>309.24</v>
      </c>
      <c r="K112">
        <v>4.12</v>
      </c>
      <c r="L112">
        <f t="shared" si="20"/>
        <v>-243.09000000000015</v>
      </c>
      <c r="M112">
        <f t="shared" si="21"/>
        <v>8946.4000000000015</v>
      </c>
      <c r="N112" s="10"/>
      <c r="O112">
        <f t="shared" si="39"/>
        <v>-2.6267408550749636</v>
      </c>
      <c r="P112">
        <f t="shared" si="40"/>
        <v>-3.1740561558170408</v>
      </c>
      <c r="Q112">
        <f t="shared" si="41"/>
        <v>-3.190952608018784</v>
      </c>
      <c r="R112">
        <f t="shared" si="42"/>
        <v>2.6061890670820724</v>
      </c>
      <c r="S112">
        <f t="shared" si="43"/>
        <v>-8.2152027852328376E-5</v>
      </c>
      <c r="T112">
        <f t="shared" si="44"/>
        <v>8.4163235534758267E-4</v>
      </c>
    </row>
    <row r="113" spans="1:21" x14ac:dyDescent="0.25">
      <c r="A113" t="s">
        <v>115</v>
      </c>
      <c r="B113" s="1">
        <f t="shared" si="34"/>
        <v>40190.576388888891</v>
      </c>
      <c r="C113" s="2">
        <f t="shared" si="33"/>
        <v>2879.9999999580905</v>
      </c>
      <c r="D113">
        <v>-10592.1</v>
      </c>
      <c r="E113">
        <v>14423.95</v>
      </c>
      <c r="F113" s="6">
        <v>219.61</v>
      </c>
      <c r="G113">
        <v>4.12</v>
      </c>
      <c r="H113">
        <v>-10868.98</v>
      </c>
      <c r="I113">
        <v>23716.79</v>
      </c>
      <c r="J113" s="4">
        <v>309.24</v>
      </c>
      <c r="K113">
        <v>4.12</v>
      </c>
      <c r="L113">
        <f t="shared" si="20"/>
        <v>-276.8799999999992</v>
      </c>
      <c r="M113">
        <f t="shared" si="21"/>
        <v>9292.84</v>
      </c>
      <c r="N113" s="10"/>
      <c r="O113">
        <f t="shared" si="39"/>
        <v>-2.6267408550749636</v>
      </c>
      <c r="P113">
        <f t="shared" si="40"/>
        <v>-3.1740561558170408</v>
      </c>
      <c r="Q113">
        <f t="shared" si="41"/>
        <v>-3.190952608018784</v>
      </c>
      <c r="R113">
        <f t="shared" si="42"/>
        <v>2.6061890670820724</v>
      </c>
      <c r="S113">
        <f t="shared" si="43"/>
        <v>-8.2152027852328376E-5</v>
      </c>
      <c r="T113">
        <f t="shared" si="44"/>
        <v>8.4163235534758267E-4</v>
      </c>
    </row>
    <row r="114" spans="1:21" x14ac:dyDescent="0.25">
      <c r="A114" t="s">
        <v>116</v>
      </c>
      <c r="B114" s="1">
        <f t="shared" si="34"/>
        <v>40190.57708333333</v>
      </c>
      <c r="C114" s="2">
        <f t="shared" si="33"/>
        <v>2939.9999995250255</v>
      </c>
      <c r="D114">
        <v>-10749.54</v>
      </c>
      <c r="E114">
        <v>14233.72</v>
      </c>
      <c r="F114" s="6">
        <v>219.61</v>
      </c>
      <c r="G114">
        <v>4.12</v>
      </c>
      <c r="H114">
        <v>-11060.23</v>
      </c>
      <c r="I114">
        <v>23873</v>
      </c>
      <c r="J114" s="4">
        <v>309.24</v>
      </c>
      <c r="K114">
        <v>4.12</v>
      </c>
      <c r="L114">
        <f t="shared" si="20"/>
        <v>-310.68999999999869</v>
      </c>
      <c r="M114">
        <f t="shared" si="21"/>
        <v>9639.2800000000007</v>
      </c>
      <c r="N114" s="10"/>
      <c r="O114">
        <f t="shared" si="39"/>
        <v>-2.6267408550749636</v>
      </c>
      <c r="P114">
        <f t="shared" si="40"/>
        <v>-3.1740561558170408</v>
      </c>
      <c r="Q114">
        <f t="shared" si="41"/>
        <v>-3.190952608018784</v>
      </c>
      <c r="R114">
        <f t="shared" si="42"/>
        <v>2.6061890670820724</v>
      </c>
      <c r="S114">
        <f t="shared" si="43"/>
        <v>-8.2152027852328376E-5</v>
      </c>
      <c r="T114">
        <f t="shared" si="44"/>
        <v>8.4163235534758267E-4</v>
      </c>
    </row>
    <row r="115" spans="1:21" x14ac:dyDescent="0.25">
      <c r="A115" t="s">
        <v>117</v>
      </c>
      <c r="B115" s="1">
        <f t="shared" si="34"/>
        <v>40190.577777777777</v>
      </c>
      <c r="C115" s="2">
        <f t="shared" si="33"/>
        <v>2999.9999997206032</v>
      </c>
      <c r="D115">
        <v>-10906.99</v>
      </c>
      <c r="E115">
        <v>14043.49</v>
      </c>
      <c r="F115" s="6">
        <v>219.61</v>
      </c>
      <c r="G115">
        <v>4.12</v>
      </c>
      <c r="H115">
        <v>-11251.48</v>
      </c>
      <c r="I115">
        <v>24029.21</v>
      </c>
      <c r="J115" s="4">
        <v>309.24</v>
      </c>
      <c r="K115">
        <v>4.12</v>
      </c>
      <c r="L115">
        <f t="shared" si="20"/>
        <v>-344.48999999999978</v>
      </c>
      <c r="M115">
        <f t="shared" si="21"/>
        <v>9985.7199999999993</v>
      </c>
      <c r="N115" s="10"/>
      <c r="O115">
        <f t="shared" si="39"/>
        <v>-2.6267408550749636</v>
      </c>
      <c r="P115">
        <f t="shared" si="40"/>
        <v>-3.1740561558170408</v>
      </c>
      <c r="Q115">
        <f t="shared" si="41"/>
        <v>-3.190952608018784</v>
      </c>
      <c r="R115">
        <f t="shared" si="42"/>
        <v>2.6061890670820724</v>
      </c>
      <c r="S115">
        <f t="shared" si="43"/>
        <v>-8.2152027852328376E-5</v>
      </c>
      <c r="T115">
        <f t="shared" si="44"/>
        <v>8.4163235534758267E-4</v>
      </c>
    </row>
    <row r="116" spans="1:21" x14ac:dyDescent="0.25">
      <c r="A116" t="s">
        <v>118</v>
      </c>
      <c r="B116" s="1">
        <f t="shared" si="34"/>
        <v>40190.578472222223</v>
      </c>
      <c r="C116" s="2">
        <f t="shared" si="33"/>
        <v>3059.999999916181</v>
      </c>
      <c r="D116">
        <v>-11064.43</v>
      </c>
      <c r="E116">
        <v>13853.26</v>
      </c>
      <c r="F116" s="6">
        <v>219.61</v>
      </c>
      <c r="G116">
        <v>4.12</v>
      </c>
      <c r="H116">
        <v>-11442.72</v>
      </c>
      <c r="I116">
        <v>24185.42</v>
      </c>
      <c r="J116" s="4">
        <v>309.24</v>
      </c>
      <c r="K116">
        <v>4.12</v>
      </c>
      <c r="L116">
        <f t="shared" si="20"/>
        <v>-378.28999999999905</v>
      </c>
      <c r="M116">
        <f t="shared" si="21"/>
        <v>10332.159999999998</v>
      </c>
      <c r="N116" s="10"/>
      <c r="O116">
        <f t="shared" si="39"/>
        <v>-2.6267408550749636</v>
      </c>
      <c r="P116">
        <f t="shared" si="40"/>
        <v>-3.1740561558170408</v>
      </c>
      <c r="Q116">
        <f t="shared" si="41"/>
        <v>-3.190952608018784</v>
      </c>
      <c r="R116">
        <f t="shared" si="42"/>
        <v>2.6061890670820724</v>
      </c>
      <c r="S116">
        <f t="shared" si="43"/>
        <v>-8.2152027852328376E-5</v>
      </c>
      <c r="T116">
        <f t="shared" si="44"/>
        <v>8.4163235534758267E-4</v>
      </c>
    </row>
    <row r="117" spans="1:21" x14ac:dyDescent="0.25">
      <c r="A117" t="s">
        <v>119</v>
      </c>
      <c r="B117" s="1">
        <f t="shared" si="34"/>
        <v>40190.57916666667</v>
      </c>
      <c r="C117" s="2">
        <f t="shared" si="33"/>
        <v>3120.0000001117587</v>
      </c>
      <c r="D117">
        <v>-11221.88</v>
      </c>
      <c r="E117">
        <v>13663.03</v>
      </c>
      <c r="F117" s="6">
        <v>219.61</v>
      </c>
      <c r="G117">
        <v>4.12</v>
      </c>
      <c r="H117">
        <v>-11633.97</v>
      </c>
      <c r="I117">
        <v>24341.63</v>
      </c>
      <c r="J117" s="4">
        <v>309.24</v>
      </c>
      <c r="K117">
        <v>4.12</v>
      </c>
      <c r="L117">
        <f t="shared" si="20"/>
        <v>-412.09000000000015</v>
      </c>
      <c r="M117">
        <f t="shared" si="21"/>
        <v>10678.6</v>
      </c>
      <c r="N117" s="10"/>
      <c r="O117">
        <f t="shared" si="39"/>
        <v>-2.6267408550749636</v>
      </c>
      <c r="P117">
        <f t="shared" si="40"/>
        <v>-3.1740561558170408</v>
      </c>
      <c r="Q117">
        <f t="shared" si="41"/>
        <v>-3.190952608018784</v>
      </c>
      <c r="R117">
        <f t="shared" si="42"/>
        <v>2.6061890670820724</v>
      </c>
      <c r="S117">
        <f t="shared" si="43"/>
        <v>-8.2152027852328376E-5</v>
      </c>
      <c r="T117">
        <f t="shared" si="44"/>
        <v>8.4163235534758267E-4</v>
      </c>
    </row>
    <row r="118" spans="1:21" x14ac:dyDescent="0.25">
      <c r="A118" t="s">
        <v>120</v>
      </c>
      <c r="B118" s="1">
        <f t="shared" si="34"/>
        <v>40190.579861111109</v>
      </c>
      <c r="C118" s="2">
        <f t="shared" si="33"/>
        <v>3179.9999996786937</v>
      </c>
      <c r="D118">
        <v>-11379.33</v>
      </c>
      <c r="E118">
        <v>13472.81</v>
      </c>
      <c r="F118" s="6">
        <v>219.61</v>
      </c>
      <c r="G118">
        <v>4.12</v>
      </c>
      <c r="H118">
        <v>-11825.22</v>
      </c>
      <c r="I118">
        <v>24497.84</v>
      </c>
      <c r="J118" s="4">
        <v>309.24</v>
      </c>
      <c r="K118">
        <v>4.12</v>
      </c>
      <c r="L118">
        <f t="shared" si="20"/>
        <v>-445.88999999999942</v>
      </c>
      <c r="M118">
        <f t="shared" si="21"/>
        <v>11025.03</v>
      </c>
      <c r="N118" s="10"/>
      <c r="O118">
        <f t="shared" si="39"/>
        <v>-2.6267408550749636</v>
      </c>
      <c r="P118">
        <f t="shared" si="40"/>
        <v>-3.1740561558170408</v>
      </c>
      <c r="Q118">
        <f t="shared" si="41"/>
        <v>-3.190952608018784</v>
      </c>
      <c r="R118">
        <f t="shared" si="42"/>
        <v>2.6061890670820724</v>
      </c>
      <c r="S118">
        <f t="shared" si="43"/>
        <v>-8.2152027852328376E-5</v>
      </c>
      <c r="T118">
        <f t="shared" si="44"/>
        <v>8.4163235534758267E-4</v>
      </c>
    </row>
    <row r="119" spans="1:21" x14ac:dyDescent="0.25">
      <c r="A119" t="s">
        <v>121</v>
      </c>
      <c r="B119" s="1">
        <f t="shared" si="34"/>
        <v>40190.580555555556</v>
      </c>
      <c r="C119" s="2">
        <f t="shared" si="33"/>
        <v>3239.9999998742715</v>
      </c>
      <c r="D119">
        <v>-11536.77</v>
      </c>
      <c r="E119">
        <v>13282.58</v>
      </c>
      <c r="F119" s="6">
        <v>219.61</v>
      </c>
      <c r="G119">
        <v>4.12</v>
      </c>
      <c r="H119">
        <v>-12016.47</v>
      </c>
      <c r="I119">
        <v>24654.05</v>
      </c>
      <c r="J119" s="4">
        <v>309.24</v>
      </c>
      <c r="K119">
        <v>4.12</v>
      </c>
      <c r="L119">
        <f t="shared" si="20"/>
        <v>-479.69999999999891</v>
      </c>
      <c r="M119">
        <f t="shared" si="21"/>
        <v>11371.47</v>
      </c>
      <c r="N119" s="10"/>
      <c r="O119">
        <f t="shared" si="39"/>
        <v>-2.6267408550749636</v>
      </c>
      <c r="P119">
        <f t="shared" si="40"/>
        <v>-3.1740561558170408</v>
      </c>
      <c r="Q119">
        <f t="shared" si="41"/>
        <v>-3.190952608018784</v>
      </c>
      <c r="R119">
        <f t="shared" si="42"/>
        <v>2.6061890670820724</v>
      </c>
      <c r="S119">
        <f t="shared" si="43"/>
        <v>-8.2152027852328376E-5</v>
      </c>
      <c r="T119">
        <f t="shared" si="44"/>
        <v>8.4163235534758267E-4</v>
      </c>
    </row>
    <row r="120" spans="1:21" x14ac:dyDescent="0.25">
      <c r="A120" t="s">
        <v>122</v>
      </c>
      <c r="B120" s="1">
        <f t="shared" si="34"/>
        <v>40190.581250000003</v>
      </c>
      <c r="C120" s="2">
        <f t="shared" si="33"/>
        <v>3300.0000000698492</v>
      </c>
      <c r="D120">
        <v>-11694.22</v>
      </c>
      <c r="E120">
        <v>13092.35</v>
      </c>
      <c r="F120" s="6">
        <v>219.61</v>
      </c>
      <c r="G120">
        <v>4.12</v>
      </c>
      <c r="H120">
        <v>-12207.71</v>
      </c>
      <c r="I120">
        <v>24810.25</v>
      </c>
      <c r="J120" s="4">
        <v>309.24</v>
      </c>
      <c r="K120">
        <v>4.12</v>
      </c>
      <c r="L120">
        <f t="shared" si="20"/>
        <v>-513.48999999999978</v>
      </c>
      <c r="M120">
        <f t="shared" si="21"/>
        <v>11717.9</v>
      </c>
      <c r="N120" s="10"/>
      <c r="O120">
        <f t="shared" si="39"/>
        <v>-2.6267408550749636</v>
      </c>
      <c r="P120">
        <f t="shared" si="40"/>
        <v>-3.1740561558170408</v>
      </c>
      <c r="Q120">
        <f t="shared" si="41"/>
        <v>-3.190952608018784</v>
      </c>
      <c r="R120">
        <f t="shared" si="42"/>
        <v>2.6061890670820724</v>
      </c>
      <c r="S120">
        <f t="shared" si="43"/>
        <v>-8.2152027852328376E-5</v>
      </c>
      <c r="T120">
        <f t="shared" si="44"/>
        <v>8.4163235534758267E-4</v>
      </c>
    </row>
    <row r="121" spans="1:21" x14ac:dyDescent="0.25">
      <c r="A121" t="s">
        <v>123</v>
      </c>
      <c r="B121" s="1">
        <f t="shared" si="34"/>
        <v>40190.581944444442</v>
      </c>
      <c r="C121" s="2">
        <f t="shared" si="33"/>
        <v>3359.9999996367842</v>
      </c>
      <c r="D121">
        <v>-11851.66</v>
      </c>
      <c r="E121">
        <v>12902.12</v>
      </c>
      <c r="F121" s="6">
        <v>219.61</v>
      </c>
      <c r="G121">
        <v>4.12</v>
      </c>
      <c r="H121">
        <v>-12398.96</v>
      </c>
      <c r="I121">
        <v>24966.46</v>
      </c>
      <c r="J121" s="4">
        <v>309.24</v>
      </c>
      <c r="K121">
        <v>4.12</v>
      </c>
      <c r="L121">
        <f t="shared" si="20"/>
        <v>-547.29999999999927</v>
      </c>
      <c r="M121">
        <f t="shared" si="21"/>
        <v>12064.339999999998</v>
      </c>
      <c r="N121" s="10"/>
      <c r="O121">
        <f t="shared" si="39"/>
        <v>-2.6267408550749636</v>
      </c>
      <c r="P121">
        <f t="shared" si="40"/>
        <v>-3.1740561558170408</v>
      </c>
      <c r="Q121">
        <f t="shared" si="41"/>
        <v>-3.190952608018784</v>
      </c>
      <c r="R121">
        <f t="shared" si="42"/>
        <v>2.6061890670820724</v>
      </c>
      <c r="S121">
        <f t="shared" si="43"/>
        <v>-8.2152027852328376E-5</v>
      </c>
      <c r="T121">
        <f t="shared" si="44"/>
        <v>8.4163235534758267E-4</v>
      </c>
    </row>
    <row r="122" spans="1:21" x14ac:dyDescent="0.25">
      <c r="A122" t="s">
        <v>124</v>
      </c>
      <c r="B122" s="1">
        <f t="shared" si="34"/>
        <v>40190.582638888889</v>
      </c>
      <c r="C122" s="2">
        <f t="shared" si="33"/>
        <v>3419.9999998323619</v>
      </c>
      <c r="D122">
        <v>-12009.11</v>
      </c>
      <c r="E122">
        <v>12711.89</v>
      </c>
      <c r="F122" s="6">
        <v>219.61</v>
      </c>
      <c r="G122">
        <v>4.12</v>
      </c>
      <c r="H122">
        <v>-12590.21</v>
      </c>
      <c r="I122">
        <v>25122.67</v>
      </c>
      <c r="J122" s="4">
        <v>309.24</v>
      </c>
      <c r="K122">
        <v>4.12</v>
      </c>
      <c r="L122">
        <f t="shared" si="20"/>
        <v>-581.09999999999854</v>
      </c>
      <c r="M122">
        <f t="shared" si="21"/>
        <v>12410.779999999999</v>
      </c>
      <c r="N122" s="10"/>
      <c r="O122">
        <f t="shared" si="39"/>
        <v>-2.6267408550749636</v>
      </c>
      <c r="P122">
        <f t="shared" si="40"/>
        <v>-3.1740561558170408</v>
      </c>
      <c r="Q122">
        <f t="shared" si="41"/>
        <v>-3.190952608018784</v>
      </c>
      <c r="R122">
        <f t="shared" si="42"/>
        <v>2.6061890670820724</v>
      </c>
      <c r="S122">
        <f t="shared" si="43"/>
        <v>-8.2152027852328376E-5</v>
      </c>
      <c r="T122">
        <f t="shared" si="44"/>
        <v>8.4163235534758267E-4</v>
      </c>
    </row>
    <row r="123" spans="1:21" x14ac:dyDescent="0.25">
      <c r="A123" t="s">
        <v>125</v>
      </c>
      <c r="B123" s="1">
        <f t="shared" si="34"/>
        <v>40190.583333333336</v>
      </c>
      <c r="C123" s="2">
        <f t="shared" si="33"/>
        <v>3480.0000000279397</v>
      </c>
      <c r="D123">
        <v>-12166.55</v>
      </c>
      <c r="E123">
        <v>12521.66</v>
      </c>
      <c r="F123" s="6">
        <v>219.61</v>
      </c>
      <c r="G123">
        <v>4.12</v>
      </c>
      <c r="H123">
        <v>-12781.45</v>
      </c>
      <c r="I123">
        <v>25278.880000000001</v>
      </c>
      <c r="J123" s="4">
        <v>309.24</v>
      </c>
      <c r="K123">
        <v>4.12</v>
      </c>
      <c r="L123">
        <f t="shared" si="20"/>
        <v>-614.90000000000146</v>
      </c>
      <c r="M123">
        <f t="shared" si="21"/>
        <v>12757.220000000001</v>
      </c>
      <c r="N123" s="10"/>
      <c r="O123">
        <f t="shared" si="39"/>
        <v>-2.6267408550749636</v>
      </c>
      <c r="P123">
        <f t="shared" si="40"/>
        <v>-3.1740561558170408</v>
      </c>
      <c r="Q123">
        <f t="shared" si="41"/>
        <v>-3.190952608018784</v>
      </c>
      <c r="R123">
        <f t="shared" si="42"/>
        <v>2.6061890670820724</v>
      </c>
      <c r="S123">
        <f t="shared" si="43"/>
        <v>-8.2152027852328376E-5</v>
      </c>
      <c r="T123">
        <f t="shared" si="44"/>
        <v>8.4163235534758267E-4</v>
      </c>
    </row>
    <row r="124" spans="1:21" x14ac:dyDescent="0.25">
      <c r="B124" s="1"/>
      <c r="C124" s="2"/>
      <c r="F124" s="11"/>
      <c r="G124" s="11"/>
      <c r="H124" s="11"/>
      <c r="J124" s="11"/>
      <c r="N124" s="10"/>
    </row>
    <row r="125" spans="1:21" x14ac:dyDescent="0.25">
      <c r="B125" s="1"/>
      <c r="C125" s="2"/>
      <c r="F125" s="11"/>
      <c r="G125" s="11"/>
      <c r="H125" s="11"/>
      <c r="I125" s="18" t="s">
        <v>295</v>
      </c>
      <c r="J125" s="19" t="s">
        <v>296</v>
      </c>
      <c r="N125" s="18" t="s">
        <v>300</v>
      </c>
      <c r="O125" s="18"/>
      <c r="P125" s="19" t="s">
        <v>301</v>
      </c>
      <c r="Q125" s="15"/>
      <c r="T125" t="s">
        <v>303</v>
      </c>
      <c r="U125" s="12" t="s">
        <v>302</v>
      </c>
    </row>
    <row r="126" spans="1:21" x14ac:dyDescent="0.25">
      <c r="B126" s="1"/>
      <c r="C126" s="2"/>
      <c r="F126" s="11"/>
      <c r="G126" s="11"/>
      <c r="H126" s="20" t="s">
        <v>134</v>
      </c>
      <c r="I126">
        <v>-152.99</v>
      </c>
      <c r="J126" s="15">
        <v>-160.36571914238678</v>
      </c>
      <c r="N126" s="7">
        <f>MIN($I$129)</f>
        <v>216.29395067382114</v>
      </c>
      <c r="O126" s="7">
        <f>COUNT($I$126:$I$128)</f>
        <v>3</v>
      </c>
      <c r="P126" s="15" t="b">
        <f>$J$129=0</f>
        <v>0</v>
      </c>
      <c r="Q126" s="15">
        <f>COUNT($J$126:$J$128)</f>
        <v>3</v>
      </c>
      <c r="T126" t="s">
        <v>304</v>
      </c>
      <c r="U126" s="12" t="s">
        <v>305</v>
      </c>
    </row>
    <row r="127" spans="1:21" x14ac:dyDescent="0.25">
      <c r="H127" s="9" t="s">
        <v>135</v>
      </c>
      <c r="I127">
        <v>5.6484372714880711E-5</v>
      </c>
      <c r="J127" s="15">
        <v>1.2407980934408077E-4</v>
      </c>
      <c r="N127" s="7">
        <f>{32767,32767,0.000001,0.89,FALSE,FALSE,TRUE,1,1,1,0.0001,FALSE}</f>
        <v>32767</v>
      </c>
      <c r="O127" s="7">
        <f>{0,0,1,100,0,FALSE,TRUE,0.075,0,0,FALSE,30}</f>
        <v>0</v>
      </c>
      <c r="P127" s="15">
        <f>{32767,32767,0.000001,0.01,FALSE,FALSE,TRUE,1,1,1,0.0001,FALSE}</f>
        <v>32767</v>
      </c>
      <c r="Q127" s="15">
        <f>{0,0,1,100,0,FALSE,TRUE,0.075,0,0,FALSE,30}</f>
        <v>0</v>
      </c>
    </row>
    <row r="128" spans="1:21" x14ac:dyDescent="0.25">
      <c r="B128" t="s">
        <v>293</v>
      </c>
      <c r="C128" s="1">
        <v>40190.502083333333</v>
      </c>
      <c r="H128" s="9" t="s">
        <v>136</v>
      </c>
      <c r="I128">
        <v>1.1863502539195931E-4</v>
      </c>
      <c r="J128" s="15">
        <v>6.1686027838939975E-4</v>
      </c>
      <c r="N128" s="7">
        <f>{32767,32767,0.000001,0.01,FALSE,FALSE,TRUE,1,1,1,0.0001,TRUE}</f>
        <v>32767</v>
      </c>
      <c r="O128" s="7">
        <f>{0,0,1,100,0,FALSE,TRUE,0.075,0,0,FALSE,30}</f>
        <v>0</v>
      </c>
      <c r="P128" s="15">
        <f>{32767,32767,0.000001,0.01,FALSE,FALSE,TRUE,1,1,1,0.0001,TRUE}</f>
        <v>32767</v>
      </c>
      <c r="Q128" s="15">
        <f>{0,0,1,100,0,FALSE,TRUE,0.075,0,0,FALSE,30}</f>
        <v>0</v>
      </c>
    </row>
    <row r="129" spans="1:20" x14ac:dyDescent="0.25">
      <c r="B129" t="s">
        <v>294</v>
      </c>
      <c r="C129" s="1">
        <v>40190.542361111111</v>
      </c>
      <c r="H129" s="9" t="s">
        <v>299</v>
      </c>
      <c r="I129" s="7">
        <f>SUM(H132:H203)</f>
        <v>216.29395067382114</v>
      </c>
      <c r="J129" s="15">
        <f>SUM(H204:H280)</f>
        <v>987.14130708934681</v>
      </c>
    </row>
    <row r="130" spans="1:20" x14ac:dyDescent="0.25">
      <c r="I130"/>
    </row>
    <row r="131" spans="1:20" x14ac:dyDescent="0.25">
      <c r="A131" s="9" t="s">
        <v>0</v>
      </c>
      <c r="B131" s="9" t="s">
        <v>292</v>
      </c>
      <c r="C131" s="9" t="s">
        <v>132</v>
      </c>
      <c r="D131" s="9" t="s">
        <v>137</v>
      </c>
      <c r="E131" s="9" t="s">
        <v>138</v>
      </c>
      <c r="F131" s="9" t="s">
        <v>139</v>
      </c>
      <c r="G131" s="9" t="s">
        <v>297</v>
      </c>
      <c r="H131" s="9" t="s">
        <v>298</v>
      </c>
      <c r="I131" s="20"/>
      <c r="T131">
        <v>89</v>
      </c>
    </row>
    <row r="132" spans="1:20" x14ac:dyDescent="0.25">
      <c r="A132" s="7" t="s">
        <v>143</v>
      </c>
      <c r="B132" s="13">
        <f t="shared" ref="B132:B191" si="45">DATE(2000+LEFT(A132,2),MID(A132,3,2),MID(A132,5,2))+TIME(MID(A132,8,2),MID(A132,10,2),MID(A132,12,2))</f>
        <v>40190.502175925925</v>
      </c>
      <c r="C132" s="14">
        <f>(B132-$C$128)*24*60*60</f>
        <v>7.9999999841675162</v>
      </c>
      <c r="D132" s="7">
        <v>11317.57</v>
      </c>
      <c r="E132" s="7">
        <v>23774.05</v>
      </c>
      <c r="F132" s="7">
        <v>-152.99</v>
      </c>
      <c r="G132" s="7">
        <f>DEGREES(ATAN2(COS(RADIANS($I$126))+$I$128*C132, SIN(RADIANS($I$126))+$I$127*C132))</f>
        <v>-152.9883691820236</v>
      </c>
      <c r="H132" s="7">
        <f>POWER(G132-F132,2)</f>
        <v>2.6595672721666666E-6</v>
      </c>
      <c r="T132">
        <v>37</v>
      </c>
    </row>
    <row r="133" spans="1:20" x14ac:dyDescent="0.25">
      <c r="A133" s="7" t="s">
        <v>144</v>
      </c>
      <c r="B133" s="13">
        <f t="shared" si="45"/>
        <v>40190.50271990741</v>
      </c>
      <c r="C133" s="14">
        <f>(B133-$C$128)*24*60*60</f>
        <v>55.000000284053385</v>
      </c>
      <c r="D133" s="7">
        <v>11124.16</v>
      </c>
      <c r="E133" s="7">
        <v>23777.15</v>
      </c>
      <c r="F133" s="7">
        <v>-152.97999999999999</v>
      </c>
      <c r="G133" s="7">
        <f t="shared" ref="G133:G196" si="46">DEGREES(ATAN2(COS(RADIANS($I$126))+$I$128*C133, SIN(RADIANS($I$126))+$I$127*C133))</f>
        <v>-152.97871840828745</v>
      </c>
      <c r="H133" s="7">
        <f t="shared" ref="H133:H196" si="47">POWER(G133-F133,2)</f>
        <v>1.6424773176533387E-6</v>
      </c>
      <c r="T133">
        <v>25</v>
      </c>
    </row>
    <row r="134" spans="1:20" x14ac:dyDescent="0.25">
      <c r="A134" s="7" t="s">
        <v>145</v>
      </c>
      <c r="B134" s="13">
        <f t="shared" si="45"/>
        <v>40190.503263888888</v>
      </c>
      <c r="C134" s="14">
        <f>(B134-$C$128)*24*60*60</f>
        <v>101.99999995529652</v>
      </c>
      <c r="D134" s="7">
        <v>10930.76</v>
      </c>
      <c r="E134" s="7">
        <v>23780.240000000002</v>
      </c>
      <c r="F134" s="7">
        <v>-152.97</v>
      </c>
      <c r="G134" s="7">
        <f t="shared" si="46"/>
        <v>-152.96894686257437</v>
      </c>
      <c r="H134" s="7">
        <f t="shared" si="47"/>
        <v>1.1090984372601558E-6</v>
      </c>
    </row>
    <row r="135" spans="1:20" x14ac:dyDescent="0.25">
      <c r="A135" s="7" t="s">
        <v>146</v>
      </c>
      <c r="B135" s="13">
        <f t="shared" si="45"/>
        <v>40190.503807870373</v>
      </c>
      <c r="C135" s="14">
        <f>(B135-$C$128)*24*60*60</f>
        <v>149.00000025518239</v>
      </c>
      <c r="D135" s="7">
        <v>10737.35</v>
      </c>
      <c r="E135" s="7">
        <v>23783.33</v>
      </c>
      <c r="F135" s="7">
        <v>-152.96</v>
      </c>
      <c r="G135" s="7">
        <f>DEGREES(ATAN2(COS(RADIANS($I$126))+$I$128*C135, SIN(RADIANS($I$126))+$I$127*C135))</f>
        <v>-152.95905226387086</v>
      </c>
      <c r="H135" s="7">
        <f t="shared" si="47"/>
        <v>8.9820377049391216E-7</v>
      </c>
    </row>
    <row r="136" spans="1:20" x14ac:dyDescent="0.25">
      <c r="A136" s="7" t="s">
        <v>147</v>
      </c>
      <c r="B136" s="13">
        <f t="shared" si="45"/>
        <v>40190.504351851851</v>
      </c>
      <c r="C136" s="14">
        <f>(B136-$C$128)*24*60*60</f>
        <v>195.99999992642552</v>
      </c>
      <c r="D136" s="7">
        <v>10543.94</v>
      </c>
      <c r="E136" s="7">
        <v>23786.42</v>
      </c>
      <c r="F136" s="7">
        <v>-152.94999999999999</v>
      </c>
      <c r="G136" s="7">
        <f t="shared" si="46"/>
        <v>-152.9490322739118</v>
      </c>
      <c r="H136" s="7">
        <f t="shared" si="47"/>
        <v>9.3649378176644554E-7</v>
      </c>
    </row>
    <row r="137" spans="1:20" x14ac:dyDescent="0.25">
      <c r="A137" s="7" t="s">
        <v>148</v>
      </c>
      <c r="B137" s="13">
        <f t="shared" si="45"/>
        <v>40190.504895833335</v>
      </c>
      <c r="C137" s="14">
        <f>(B137-$C$128)*24*60*60</f>
        <v>243.00000022631139</v>
      </c>
      <c r="D137" s="7">
        <v>10350.530000000001</v>
      </c>
      <c r="E137" s="7">
        <v>23789.51</v>
      </c>
      <c r="F137" s="7">
        <v>-152.94</v>
      </c>
      <c r="G137" s="7">
        <f t="shared" si="46"/>
        <v>-152.93888449428118</v>
      </c>
      <c r="H137" s="7">
        <f t="shared" si="47"/>
        <v>1.2443530087085283E-6</v>
      </c>
    </row>
    <row r="138" spans="1:20" x14ac:dyDescent="0.25">
      <c r="A138" s="7" t="s">
        <v>149</v>
      </c>
      <c r="B138" s="13">
        <f t="shared" si="45"/>
        <v>40190.505439814813</v>
      </c>
      <c r="C138" s="14">
        <f>(B138-$C$128)*24*60*60</f>
        <v>289.99999989755452</v>
      </c>
      <c r="D138" s="7">
        <v>10157.129999999999</v>
      </c>
      <c r="E138" s="7">
        <v>23792.61</v>
      </c>
      <c r="F138" s="7">
        <v>-152.93</v>
      </c>
      <c r="G138" s="7">
        <f t="shared" si="46"/>
        <v>-152.92860646557267</v>
      </c>
      <c r="H138" s="7">
        <f t="shared" si="47"/>
        <v>1.9419382001716839E-6</v>
      </c>
    </row>
    <row r="139" spans="1:20" x14ac:dyDescent="0.25">
      <c r="A139" s="7" t="s">
        <v>150</v>
      </c>
      <c r="B139" s="13">
        <f t="shared" si="45"/>
        <v>40190.505983796298</v>
      </c>
      <c r="C139" s="14">
        <f>(B139-$C$128)*24*60*60</f>
        <v>337.00000019744039</v>
      </c>
      <c r="D139" s="7">
        <v>9963.7199999999993</v>
      </c>
      <c r="E139" s="7">
        <v>23795.7</v>
      </c>
      <c r="F139" s="7">
        <v>-152.91999999999999</v>
      </c>
      <c r="G139" s="7">
        <f t="shared" si="46"/>
        <v>-152.91819566431801</v>
      </c>
      <c r="H139" s="7">
        <f t="shared" si="47"/>
        <v>3.2556272532723074E-6</v>
      </c>
    </row>
    <row r="140" spans="1:20" x14ac:dyDescent="0.25">
      <c r="A140" s="7" t="s">
        <v>151</v>
      </c>
      <c r="B140" s="13">
        <f t="shared" si="45"/>
        <v>40190.506527777776</v>
      </c>
      <c r="C140" s="14">
        <f>(B140-$C$128)*24*60*60</f>
        <v>383.99999986868352</v>
      </c>
      <c r="D140" s="7">
        <v>9770.31</v>
      </c>
      <c r="E140" s="7">
        <v>23798.79</v>
      </c>
      <c r="F140" s="7">
        <v>-152.91</v>
      </c>
      <c r="G140" s="7">
        <f t="shared" si="46"/>
        <v>-152.9076495020241</v>
      </c>
      <c r="H140" s="7">
        <f t="shared" si="47"/>
        <v>5.5248407346950233E-6</v>
      </c>
    </row>
    <row r="141" spans="1:20" x14ac:dyDescent="0.25">
      <c r="A141" s="7" t="s">
        <v>152</v>
      </c>
      <c r="B141" s="13">
        <f t="shared" si="45"/>
        <v>40190.507071759261</v>
      </c>
      <c r="C141" s="14">
        <f>(B141-$C$128)*24*60*60</f>
        <v>431.00000016856939</v>
      </c>
      <c r="D141" s="7">
        <v>9576.9</v>
      </c>
      <c r="E141" s="7">
        <v>23801.88</v>
      </c>
      <c r="F141" s="7">
        <v>-152.9</v>
      </c>
      <c r="G141" s="7">
        <f t="shared" si="46"/>
        <v>-152.89696532191502</v>
      </c>
      <c r="H141" s="7">
        <f t="shared" si="47"/>
        <v>9.2092710794992013E-6</v>
      </c>
    </row>
    <row r="142" spans="1:20" x14ac:dyDescent="0.25">
      <c r="A142" s="7" t="s">
        <v>153</v>
      </c>
      <c r="B142" s="13">
        <f t="shared" si="45"/>
        <v>40190.507615740738</v>
      </c>
      <c r="C142" s="14">
        <f>(B142-$C$128)*24*60*60</f>
        <v>477.99999983981252</v>
      </c>
      <c r="D142" s="7">
        <v>9383.5</v>
      </c>
      <c r="E142" s="7">
        <v>23804.97</v>
      </c>
      <c r="F142" s="7">
        <v>-152.88999999999999</v>
      </c>
      <c r="G142" s="7">
        <f t="shared" si="46"/>
        <v>-152.88614039783212</v>
      </c>
      <c r="H142" s="7">
        <f t="shared" si="47"/>
        <v>1.4896528894182771E-5</v>
      </c>
    </row>
    <row r="143" spans="1:20" x14ac:dyDescent="0.25">
      <c r="A143" s="7" t="s">
        <v>154</v>
      </c>
      <c r="B143" s="13">
        <f t="shared" si="45"/>
        <v>40190.508159722223</v>
      </c>
      <c r="C143" s="14">
        <f>(B143-$C$128)*24*60*60</f>
        <v>525.00000013969839</v>
      </c>
      <c r="D143" s="7">
        <v>9190.09</v>
      </c>
      <c r="E143" s="7">
        <v>23808.07</v>
      </c>
      <c r="F143" s="7">
        <v>-152.88</v>
      </c>
      <c r="G143" s="7">
        <f t="shared" si="46"/>
        <v>-152.87517193077372</v>
      </c>
      <c r="H143" s="7">
        <f t="shared" si="47"/>
        <v>2.3310252453731445E-5</v>
      </c>
    </row>
    <row r="144" spans="1:20" x14ac:dyDescent="0.25">
      <c r="A144" s="7" t="s">
        <v>155</v>
      </c>
      <c r="B144" s="13">
        <f t="shared" si="45"/>
        <v>40190.508703703701</v>
      </c>
      <c r="C144" s="14">
        <f>(B144-$C$128)*24*60*60</f>
        <v>571.99999981094152</v>
      </c>
      <c r="D144" s="7">
        <v>8996.68</v>
      </c>
      <c r="E144" s="7">
        <v>23811.16</v>
      </c>
      <c r="F144" s="7">
        <v>-152.87</v>
      </c>
      <c r="G144" s="7">
        <f t="shared" si="46"/>
        <v>-152.86405704764371</v>
      </c>
      <c r="H144" s="7">
        <f t="shared" si="47"/>
        <v>3.5318682709163863E-5</v>
      </c>
    </row>
    <row r="145" spans="1:8" x14ac:dyDescent="0.25">
      <c r="A145" s="7" t="s">
        <v>156</v>
      </c>
      <c r="B145" s="13">
        <f t="shared" si="45"/>
        <v>40190.509247685186</v>
      </c>
      <c r="C145" s="14">
        <f>(B145-$C$128)*24*60*60</f>
        <v>619.00000011082739</v>
      </c>
      <c r="D145" s="7">
        <v>8803.27</v>
      </c>
      <c r="E145" s="7">
        <v>23814.25</v>
      </c>
      <c r="F145" s="7">
        <v>-152.86000000000001</v>
      </c>
      <c r="G145" s="7">
        <f t="shared" si="46"/>
        <v>-152.85279279757103</v>
      </c>
      <c r="H145" s="7">
        <f t="shared" si="47"/>
        <v>5.1943766852391036E-5</v>
      </c>
    </row>
    <row r="146" spans="1:8" x14ac:dyDescent="0.25">
      <c r="A146" s="7" t="s">
        <v>157</v>
      </c>
      <c r="B146" s="13">
        <f t="shared" si="45"/>
        <v>40190.509791666664</v>
      </c>
      <c r="C146" s="14">
        <f>(B146-$C$128)*24*60*60</f>
        <v>665.99999978207052</v>
      </c>
      <c r="D146" s="7">
        <v>8609.86</v>
      </c>
      <c r="E146" s="7">
        <v>23817.34</v>
      </c>
      <c r="F146" s="7">
        <v>-152.85</v>
      </c>
      <c r="G146" s="7">
        <f t="shared" si="46"/>
        <v>-152.8413761504909</v>
      </c>
      <c r="H146" s="7">
        <f t="shared" si="47"/>
        <v>7.4370780355474122E-5</v>
      </c>
    </row>
    <row r="147" spans="1:8" x14ac:dyDescent="0.25">
      <c r="A147" s="7" t="s">
        <v>158</v>
      </c>
      <c r="B147" s="13">
        <f t="shared" si="45"/>
        <v>40190.510335648149</v>
      </c>
      <c r="C147" s="14">
        <f>(B147-$C$128)*24*60*60</f>
        <v>713.00000008195639</v>
      </c>
      <c r="D147" s="7">
        <v>8416.4599999999991</v>
      </c>
      <c r="E147" s="7">
        <v>23820.43</v>
      </c>
      <c r="F147" s="7">
        <v>-152.84</v>
      </c>
      <c r="G147" s="7">
        <f t="shared" si="46"/>
        <v>-152.82980399322429</v>
      </c>
      <c r="H147" s="7">
        <f t="shared" si="47"/>
        <v>1.039585541704211E-4</v>
      </c>
    </row>
    <row r="148" spans="1:8" x14ac:dyDescent="0.25">
      <c r="A148" s="7" t="s">
        <v>159</v>
      </c>
      <c r="B148" s="13">
        <f t="shared" si="45"/>
        <v>40190.510879629626</v>
      </c>
      <c r="C148" s="14">
        <f>(B148-$C$128)*24*60*60</f>
        <v>759.99999975319952</v>
      </c>
      <c r="D148" s="7">
        <v>8223.0499999999993</v>
      </c>
      <c r="E148" s="7">
        <v>23823.52</v>
      </c>
      <c r="F148" s="7">
        <v>-152.82</v>
      </c>
      <c r="G148" s="7">
        <f t="shared" si="46"/>
        <v>-152.8180731278735</v>
      </c>
      <c r="H148" s="7">
        <f t="shared" si="47"/>
        <v>3.7128361918415623E-6</v>
      </c>
    </row>
    <row r="149" spans="1:8" x14ac:dyDescent="0.25">
      <c r="A149" s="7" t="s">
        <v>160</v>
      </c>
      <c r="B149" s="13">
        <f t="shared" si="45"/>
        <v>40190.511423611111</v>
      </c>
      <c r="C149" s="14">
        <f>(B149-$C$128)*24*60*60</f>
        <v>807.00000005308539</v>
      </c>
      <c r="D149" s="7">
        <v>8029.64</v>
      </c>
      <c r="E149" s="7">
        <v>23826.62</v>
      </c>
      <c r="F149" s="7">
        <v>-152.81</v>
      </c>
      <c r="G149" s="7">
        <f t="shared" si="46"/>
        <v>-152.80618026764026</v>
      </c>
      <c r="H149" s="7">
        <f t="shared" si="47"/>
        <v>1.4590355300078683E-5</v>
      </c>
    </row>
    <row r="150" spans="1:8" x14ac:dyDescent="0.25">
      <c r="A150" s="7" t="s">
        <v>161</v>
      </c>
      <c r="B150" s="13">
        <f t="shared" si="45"/>
        <v>40190.511967592596</v>
      </c>
      <c r="C150" s="14">
        <f>(B150-$C$128)*24*60*60</f>
        <v>854.00000035297126</v>
      </c>
      <c r="D150" s="7">
        <v>7836.23</v>
      </c>
      <c r="E150" s="7">
        <v>23829.71</v>
      </c>
      <c r="F150" s="7">
        <v>-152.80000000000001</v>
      </c>
      <c r="G150" s="7">
        <f t="shared" si="46"/>
        <v>-152.79412203485268</v>
      </c>
      <c r="H150" s="7">
        <f t="shared" si="47"/>
        <v>3.4550474273278005E-5</v>
      </c>
    </row>
    <row r="151" spans="1:8" x14ac:dyDescent="0.25">
      <c r="A151" s="7" t="s">
        <v>162</v>
      </c>
      <c r="B151" s="13">
        <f t="shared" si="45"/>
        <v>40190.512511574074</v>
      </c>
      <c r="C151" s="14">
        <f>(B151-$C$128)*24*60*60</f>
        <v>901.00000002421439</v>
      </c>
      <c r="D151" s="7">
        <v>7642.83</v>
      </c>
      <c r="E151" s="7">
        <v>23832.799999999999</v>
      </c>
      <c r="F151" s="7">
        <v>-152.79</v>
      </c>
      <c r="G151" s="7">
        <f t="shared" si="46"/>
        <v>-152.78189495730999</v>
      </c>
      <c r="H151" s="7">
        <f t="shared" si="47"/>
        <v>6.5691717006801756E-5</v>
      </c>
    </row>
    <row r="152" spans="1:8" x14ac:dyDescent="0.25">
      <c r="A152" s="7" t="s">
        <v>163</v>
      </c>
      <c r="B152" s="13">
        <f t="shared" si="45"/>
        <v>40190.513055555559</v>
      </c>
      <c r="C152" s="14">
        <f>(B152-$C$128)*24*60*60</f>
        <v>948.00000032410026</v>
      </c>
      <c r="D152" s="7">
        <v>7449.42</v>
      </c>
      <c r="E152" s="7">
        <v>23835.89</v>
      </c>
      <c r="F152" s="7">
        <v>-152.78</v>
      </c>
      <c r="G152" s="7">
        <f t="shared" si="46"/>
        <v>-152.76949546445232</v>
      </c>
      <c r="H152" s="7">
        <f t="shared" si="47"/>
        <v>1.1034526707251112E-4</v>
      </c>
    </row>
    <row r="153" spans="1:8" x14ac:dyDescent="0.25">
      <c r="A153" s="7" t="s">
        <v>164</v>
      </c>
      <c r="B153" s="13">
        <f t="shared" si="45"/>
        <v>40190.513599537036</v>
      </c>
      <c r="C153" s="14">
        <f>(B153-$C$128)*24*60*60</f>
        <v>994.99999999534339</v>
      </c>
      <c r="D153" s="7">
        <v>7256.01</v>
      </c>
      <c r="E153" s="7">
        <v>23838.98</v>
      </c>
      <c r="F153" s="7">
        <v>-152.76</v>
      </c>
      <c r="G153" s="7">
        <f t="shared" si="46"/>
        <v>-152.75691988503999</v>
      </c>
      <c r="H153" s="7">
        <f t="shared" si="47"/>
        <v>9.4871081668126692E-6</v>
      </c>
    </row>
    <row r="154" spans="1:8" x14ac:dyDescent="0.25">
      <c r="A154" s="7" t="s">
        <v>165</v>
      </c>
      <c r="B154" s="13">
        <f t="shared" si="45"/>
        <v>40190.514143518521</v>
      </c>
      <c r="C154" s="14">
        <f>(B154-$C$128)*24*60*60</f>
        <v>1042.0000002952293</v>
      </c>
      <c r="D154" s="7">
        <v>7062.6</v>
      </c>
      <c r="E154" s="7">
        <v>23842.080000000002</v>
      </c>
      <c r="F154" s="7">
        <v>-152.75</v>
      </c>
      <c r="G154" s="7">
        <f t="shared" si="46"/>
        <v>-152.74416444220631</v>
      </c>
      <c r="H154" s="7">
        <f t="shared" si="47"/>
        <v>3.4053734763472058E-5</v>
      </c>
    </row>
    <row r="155" spans="1:8" x14ac:dyDescent="0.25">
      <c r="A155" s="7" t="s">
        <v>166</v>
      </c>
      <c r="B155" s="13">
        <f t="shared" si="45"/>
        <v>40190.514687499999</v>
      </c>
      <c r="C155" s="14">
        <f>(B155-$C$128)*24*60*60</f>
        <v>1088.9999999664724</v>
      </c>
      <c r="D155" s="7">
        <v>6869.19</v>
      </c>
      <c r="E155" s="7">
        <v>23845.17</v>
      </c>
      <c r="F155" s="7">
        <v>-152.74</v>
      </c>
      <c r="G155" s="7">
        <f t="shared" si="46"/>
        <v>-152.7312252510273</v>
      </c>
      <c r="H155" s="7">
        <f t="shared" si="47"/>
        <v>7.6996219534112615E-5</v>
      </c>
    </row>
    <row r="156" spans="1:8" x14ac:dyDescent="0.25">
      <c r="A156" s="7" t="s">
        <v>167</v>
      </c>
      <c r="B156" s="13">
        <f t="shared" si="45"/>
        <v>40190.515231481484</v>
      </c>
      <c r="C156" s="14">
        <f>(B156-$C$128)*24*60*60</f>
        <v>1136.0000002663583</v>
      </c>
      <c r="D156" s="7">
        <v>6675.79</v>
      </c>
      <c r="E156" s="7">
        <v>23848.26</v>
      </c>
      <c r="F156" s="7">
        <v>-152.72</v>
      </c>
      <c r="G156" s="7">
        <f t="shared" si="46"/>
        <v>-152.71809831321616</v>
      </c>
      <c r="H156" s="7">
        <f t="shared" si="47"/>
        <v>3.6164126238273136E-6</v>
      </c>
    </row>
    <row r="157" spans="1:8" x14ac:dyDescent="0.25">
      <c r="A157" s="7" t="s">
        <v>168</v>
      </c>
      <c r="B157" s="13">
        <f t="shared" si="45"/>
        <v>40190.515775462962</v>
      </c>
      <c r="C157" s="14">
        <f>(B157-$C$128)*24*60*60</f>
        <v>1182.9999999376014</v>
      </c>
      <c r="D157" s="7">
        <v>6482.38</v>
      </c>
      <c r="E157" s="7">
        <v>23851.35</v>
      </c>
      <c r="F157" s="7">
        <v>-152.71</v>
      </c>
      <c r="G157" s="7">
        <f t="shared" si="46"/>
        <v>-152.70477951439489</v>
      </c>
      <c r="H157" s="7">
        <f t="shared" si="47"/>
        <v>2.7253469953284907E-5</v>
      </c>
    </row>
    <row r="158" spans="1:8" x14ac:dyDescent="0.25">
      <c r="A158" s="7" t="s">
        <v>169</v>
      </c>
      <c r="B158" s="13">
        <f t="shared" si="45"/>
        <v>40190.516319444447</v>
      </c>
      <c r="C158" s="14">
        <f>(B158-$C$128)*24*60*60</f>
        <v>1230.0000002374873</v>
      </c>
      <c r="D158" s="7">
        <v>6288.97</v>
      </c>
      <c r="E158" s="7">
        <v>23854.44</v>
      </c>
      <c r="F158" s="7">
        <v>-152.69999999999999</v>
      </c>
      <c r="G158" s="7">
        <f t="shared" si="46"/>
        <v>-152.69126461839505</v>
      </c>
      <c r="H158" s="7">
        <f t="shared" si="47"/>
        <v>7.6306891783850932E-5</v>
      </c>
    </row>
    <row r="159" spans="1:8" x14ac:dyDescent="0.25">
      <c r="A159" s="7" t="s">
        <v>170</v>
      </c>
      <c r="B159" s="13">
        <f t="shared" si="45"/>
        <v>40190.516863425924</v>
      </c>
      <c r="C159" s="14">
        <f>(B159-$C$128)*24*60*60</f>
        <v>1276.9999999087304</v>
      </c>
      <c r="D159" s="7">
        <v>6095.56</v>
      </c>
      <c r="E159" s="7">
        <v>23857.54</v>
      </c>
      <c r="F159" s="7">
        <v>-152.68</v>
      </c>
      <c r="G159" s="7">
        <f t="shared" si="46"/>
        <v>-152.67754926419798</v>
      </c>
      <c r="H159" s="7">
        <f t="shared" si="47"/>
        <v>6.0061059713452698E-6</v>
      </c>
    </row>
    <row r="160" spans="1:8" x14ac:dyDescent="0.25">
      <c r="A160" s="7" t="s">
        <v>171</v>
      </c>
      <c r="B160" s="13">
        <f t="shared" si="45"/>
        <v>40190.517407407409</v>
      </c>
      <c r="C160" s="14">
        <f>(B160-$C$128)*24*60*60</f>
        <v>1324.0000002086163</v>
      </c>
      <c r="D160" s="7">
        <v>5902.16</v>
      </c>
      <c r="E160" s="7">
        <v>23860.63</v>
      </c>
      <c r="F160" s="7">
        <v>-152.66999999999999</v>
      </c>
      <c r="G160" s="7">
        <f t="shared" si="46"/>
        <v>-152.6636289598022</v>
      </c>
      <c r="H160" s="7">
        <f t="shared" si="47"/>
        <v>4.0590153201874448E-5</v>
      </c>
    </row>
    <row r="161" spans="1:8" x14ac:dyDescent="0.25">
      <c r="A161" s="7" t="s">
        <v>172</v>
      </c>
      <c r="B161" s="13">
        <f t="shared" si="45"/>
        <v>40190.517951388887</v>
      </c>
      <c r="C161" s="14">
        <f>(B161-$C$128)*24*60*60</f>
        <v>1370.9999998798594</v>
      </c>
      <c r="D161" s="7">
        <v>5708.75</v>
      </c>
      <c r="E161" s="7">
        <v>23863.72</v>
      </c>
      <c r="F161" s="7">
        <v>-152.66</v>
      </c>
      <c r="G161" s="7">
        <f t="shared" si="46"/>
        <v>-152.64949907879404</v>
      </c>
      <c r="H161" s="7">
        <f t="shared" si="47"/>
        <v>1.1026934617377858E-4</v>
      </c>
    </row>
    <row r="162" spans="1:8" x14ac:dyDescent="0.25">
      <c r="A162" s="7" t="s">
        <v>173</v>
      </c>
      <c r="B162" s="13">
        <f t="shared" si="45"/>
        <v>40190.518495370372</v>
      </c>
      <c r="C162" s="14">
        <f>(B162-$C$128)*24*60*60</f>
        <v>1418.0000001797453</v>
      </c>
      <c r="D162" s="7">
        <v>5515.34</v>
      </c>
      <c r="E162" s="7">
        <v>23866.81</v>
      </c>
      <c r="F162" s="7">
        <v>-152.63999999999999</v>
      </c>
      <c r="G162" s="7">
        <f t="shared" si="46"/>
        <v>-152.6351548537377</v>
      </c>
      <c r="H162" s="7">
        <f t="shared" si="47"/>
        <v>2.3475442302920799E-5</v>
      </c>
    </row>
    <row r="163" spans="1:8" x14ac:dyDescent="0.25">
      <c r="A163" s="7" t="s">
        <v>174</v>
      </c>
      <c r="B163" s="13">
        <f t="shared" si="45"/>
        <v>40190.51903935185</v>
      </c>
      <c r="C163" s="14">
        <f>(B163-$C$128)*24*60*60</f>
        <v>1464.9999998509884</v>
      </c>
      <c r="D163" s="7">
        <v>5321.93</v>
      </c>
      <c r="E163" s="7">
        <v>23869.9</v>
      </c>
      <c r="F163" s="7">
        <v>-152.63</v>
      </c>
      <c r="G163" s="7">
        <f t="shared" si="46"/>
        <v>-152.62059137233317</v>
      </c>
      <c r="H163" s="7">
        <f t="shared" si="47"/>
        <v>8.8522274573025033E-5</v>
      </c>
    </row>
    <row r="164" spans="1:8" x14ac:dyDescent="0.25">
      <c r="A164" s="7" t="s">
        <v>175</v>
      </c>
      <c r="B164" s="13">
        <f t="shared" si="45"/>
        <v>40190.519583333335</v>
      </c>
      <c r="C164" s="14">
        <f>(B164-$C$128)*24*60*60</f>
        <v>1512.0000001508743</v>
      </c>
      <c r="D164" s="7">
        <v>5128.5200000000004</v>
      </c>
      <c r="E164" s="7">
        <v>23872.99</v>
      </c>
      <c r="F164" s="7">
        <v>-152.61000000000001</v>
      </c>
      <c r="G164" s="7">
        <f t="shared" si="46"/>
        <v>-152.60580357027959</v>
      </c>
      <c r="H164" s="7">
        <f t="shared" si="47"/>
        <v>1.7610022398450393E-5</v>
      </c>
    </row>
    <row r="165" spans="1:8" x14ac:dyDescent="0.25">
      <c r="A165" s="7" t="s">
        <v>176</v>
      </c>
      <c r="B165" s="13">
        <f t="shared" si="45"/>
        <v>40190.520127314812</v>
      </c>
      <c r="C165" s="14">
        <f>(B165-$C$128)*24*60*60</f>
        <v>1558.9999998221174</v>
      </c>
      <c r="D165" s="7">
        <v>4935.12</v>
      </c>
      <c r="E165" s="7">
        <v>23876.09</v>
      </c>
      <c r="F165" s="7">
        <v>-152.6</v>
      </c>
      <c r="G165" s="7">
        <f t="shared" si="46"/>
        <v>-152.59078622697194</v>
      </c>
      <c r="H165" s="7">
        <f t="shared" si="47"/>
        <v>8.4893613412444959E-5</v>
      </c>
    </row>
    <row r="166" spans="1:8" x14ac:dyDescent="0.25">
      <c r="A166" s="7" t="s">
        <v>177</v>
      </c>
      <c r="B166" s="13">
        <f t="shared" si="45"/>
        <v>40190.520671296297</v>
      </c>
      <c r="C166" s="14">
        <f>(B166-$C$128)*24*60*60</f>
        <v>1606.0000001220033</v>
      </c>
      <c r="D166" s="7">
        <v>4741.71</v>
      </c>
      <c r="E166" s="7">
        <v>23879.18</v>
      </c>
      <c r="F166" s="7">
        <v>-152.58000000000001</v>
      </c>
      <c r="G166" s="7">
        <f t="shared" si="46"/>
        <v>-152.57553395778186</v>
      </c>
      <c r="H166" s="7">
        <f t="shared" si="47"/>
        <v>1.9945533094343307E-5</v>
      </c>
    </row>
    <row r="167" spans="1:8" x14ac:dyDescent="0.25">
      <c r="A167" s="7" t="s">
        <v>178</v>
      </c>
      <c r="B167" s="13">
        <f t="shared" si="45"/>
        <v>40190.521215277775</v>
      </c>
      <c r="C167" s="14">
        <f>(B167-$C$128)*24*60*60</f>
        <v>1652.9999997932464</v>
      </c>
      <c r="D167" s="7">
        <v>4548.3</v>
      </c>
      <c r="E167" s="7">
        <v>23882.27</v>
      </c>
      <c r="F167" s="7">
        <v>-152.57</v>
      </c>
      <c r="G167" s="7">
        <f t="shared" si="46"/>
        <v>-152.56004120923834</v>
      </c>
      <c r="H167" s="7">
        <f t="shared" si="47"/>
        <v>9.9177513434486024E-5</v>
      </c>
    </row>
    <row r="168" spans="1:8" x14ac:dyDescent="0.25">
      <c r="A168" s="7" t="s">
        <v>179</v>
      </c>
      <c r="B168" s="13">
        <f t="shared" si="45"/>
        <v>40190.52175925926</v>
      </c>
      <c r="C168" s="14">
        <f>(B168-$C$128)*24*60*60</f>
        <v>1700.0000000931323</v>
      </c>
      <c r="D168" s="7">
        <v>4354.8900000000003</v>
      </c>
      <c r="E168" s="7">
        <v>23885.360000000001</v>
      </c>
      <c r="F168" s="7">
        <v>-152.55000000000001</v>
      </c>
      <c r="G168" s="7">
        <f t="shared" si="46"/>
        <v>-152.54430225066312</v>
      </c>
      <c r="H168" s="7">
        <f t="shared" si="47"/>
        <v>3.2464347506019565E-5</v>
      </c>
    </row>
    <row r="169" spans="1:8" x14ac:dyDescent="0.25">
      <c r="A169" s="7" t="s">
        <v>180</v>
      </c>
      <c r="B169" s="13">
        <f t="shared" si="45"/>
        <v>40190.522303240738</v>
      </c>
      <c r="C169" s="14">
        <f>(B169-$C$128)*24*60*60</f>
        <v>1746.9999997643754</v>
      </c>
      <c r="D169" s="7">
        <v>4161.49</v>
      </c>
      <c r="E169" s="7">
        <v>23888.45</v>
      </c>
      <c r="F169" s="7">
        <v>-152.53</v>
      </c>
      <c r="G169" s="7">
        <f t="shared" si="46"/>
        <v>-152.5283111687734</v>
      </c>
      <c r="H169" s="7">
        <f t="shared" si="47"/>
        <v>2.8521509119456974E-6</v>
      </c>
    </row>
    <row r="170" spans="1:8" x14ac:dyDescent="0.25">
      <c r="A170" s="7" t="s">
        <v>181</v>
      </c>
      <c r="B170" s="13">
        <f t="shared" si="45"/>
        <v>40190.522847222222</v>
      </c>
      <c r="C170" s="14">
        <f>(B170-$C$128)*24*60*60</f>
        <v>1794.0000000642613</v>
      </c>
      <c r="D170" s="7">
        <v>3968.08</v>
      </c>
      <c r="E170" s="7">
        <v>23891.55</v>
      </c>
      <c r="F170" s="7">
        <v>-152.52000000000001</v>
      </c>
      <c r="G170" s="7">
        <f t="shared" si="46"/>
        <v>-152.51206185860076</v>
      </c>
      <c r="H170" s="7">
        <f t="shared" si="47"/>
        <v>6.3014088874498706E-5</v>
      </c>
    </row>
    <row r="171" spans="1:8" x14ac:dyDescent="0.25">
      <c r="A171" s="7" t="s">
        <v>182</v>
      </c>
      <c r="B171" s="13">
        <f t="shared" si="45"/>
        <v>40190.5233912037</v>
      </c>
      <c r="C171" s="14">
        <f>(B171-$C$128)*24*60*60</f>
        <v>1840.9999997355044</v>
      </c>
      <c r="D171" s="7">
        <v>3774.67</v>
      </c>
      <c r="E171" s="7">
        <v>23894.639999999999</v>
      </c>
      <c r="F171" s="7">
        <v>-152.5</v>
      </c>
      <c r="G171" s="7">
        <f t="shared" si="46"/>
        <v>-152.49554801744557</v>
      </c>
      <c r="H171" s="7">
        <f t="shared" si="47"/>
        <v>1.9820148664935431E-5</v>
      </c>
    </row>
    <row r="172" spans="1:8" x14ac:dyDescent="0.25">
      <c r="A172" s="7" t="s">
        <v>183</v>
      </c>
      <c r="B172" s="13">
        <f t="shared" si="45"/>
        <v>40190.523935185185</v>
      </c>
      <c r="C172" s="14">
        <f>(B172-$C$128)*24*60*60</f>
        <v>1888.0000000353903</v>
      </c>
      <c r="D172" s="7">
        <v>3581.26</v>
      </c>
      <c r="E172" s="7">
        <v>23897.73</v>
      </c>
      <c r="F172" s="7">
        <v>-152.49</v>
      </c>
      <c r="G172" s="7">
        <f t="shared" si="46"/>
        <v>-152.47876313499901</v>
      </c>
      <c r="H172" s="7">
        <f t="shared" si="47"/>
        <v>1.2626713505059809E-4</v>
      </c>
    </row>
    <row r="173" spans="1:8" x14ac:dyDescent="0.25">
      <c r="A173" s="7" t="s">
        <v>184</v>
      </c>
      <c r="B173" s="13">
        <f t="shared" si="45"/>
        <v>40190.52447916667</v>
      </c>
      <c r="C173" s="14">
        <f>(B173-$C$128)*24*60*60</f>
        <v>1935.0000003352761</v>
      </c>
      <c r="D173" s="7">
        <v>3387.85</v>
      </c>
      <c r="E173" s="7">
        <v>23900.82</v>
      </c>
      <c r="F173" s="7">
        <v>-152.47</v>
      </c>
      <c r="G173" s="7">
        <f t="shared" si="46"/>
        <v>-152.46170048633869</v>
      </c>
      <c r="H173" s="7">
        <f t="shared" si="47"/>
        <v>6.8881927014330079E-5</v>
      </c>
    </row>
    <row r="174" spans="1:8" x14ac:dyDescent="0.25">
      <c r="A174" s="7" t="s">
        <v>185</v>
      </c>
      <c r="B174" s="13">
        <f t="shared" si="45"/>
        <v>40190.525023148148</v>
      </c>
      <c r="C174" s="14">
        <f>(B174-$C$128)*24*60*60</f>
        <v>1982.0000000065193</v>
      </c>
      <c r="D174" s="7">
        <v>3194.45</v>
      </c>
      <c r="E174" s="7">
        <v>23903.91</v>
      </c>
      <c r="F174" s="7">
        <v>-152.44999999999999</v>
      </c>
      <c r="G174" s="7">
        <f t="shared" si="46"/>
        <v>-152.44435312231397</v>
      </c>
      <c r="H174" s="7">
        <f t="shared" si="47"/>
        <v>3.1887227600854438E-5</v>
      </c>
    </row>
    <row r="175" spans="1:8" x14ac:dyDescent="0.25">
      <c r="A175" s="7" t="s">
        <v>186</v>
      </c>
      <c r="B175" s="13">
        <f t="shared" si="45"/>
        <v>40190.525567129633</v>
      </c>
      <c r="C175" s="14">
        <f>(B175-$C$128)*24*60*60</f>
        <v>2029.0000003064051</v>
      </c>
      <c r="D175" s="7">
        <v>3001.04</v>
      </c>
      <c r="E175" s="7">
        <v>23907.01</v>
      </c>
      <c r="F175" s="7">
        <v>-152.43</v>
      </c>
      <c r="G175" s="7">
        <f t="shared" si="46"/>
        <v>-152.42671385941236</v>
      </c>
      <c r="H175" s="7">
        <f t="shared" si="47"/>
        <v>1.0798719961783756E-5</v>
      </c>
    </row>
    <row r="176" spans="1:8" x14ac:dyDescent="0.25">
      <c r="A176" s="7" t="s">
        <v>187</v>
      </c>
      <c r="B176" s="13">
        <f t="shared" si="45"/>
        <v>40190.52611111111</v>
      </c>
      <c r="C176" s="14">
        <f>(B176-$C$128)*24*60*60</f>
        <v>2075.9999999776483</v>
      </c>
      <c r="D176" s="7">
        <v>2807.63</v>
      </c>
      <c r="E176" s="7">
        <v>23910.1</v>
      </c>
      <c r="F176" s="7">
        <v>-152.41999999999999</v>
      </c>
      <c r="G176" s="7">
        <f t="shared" si="46"/>
        <v>-152.40877527149397</v>
      </c>
      <c r="H176" s="7">
        <f t="shared" si="47"/>
        <v>1.2599453003390456E-4</v>
      </c>
    </row>
    <row r="177" spans="1:8" x14ac:dyDescent="0.25">
      <c r="A177" s="7" t="s">
        <v>188</v>
      </c>
      <c r="B177" s="13">
        <f t="shared" si="45"/>
        <v>40190.526655092595</v>
      </c>
      <c r="C177" s="14">
        <f>(B177-$C$128)*24*60*60</f>
        <v>2123.0000002775341</v>
      </c>
      <c r="D177" s="7">
        <v>2614.2199999999998</v>
      </c>
      <c r="E177" s="7">
        <v>23913.19</v>
      </c>
      <c r="F177" s="7">
        <v>-152.4</v>
      </c>
      <c r="G177" s="7">
        <f t="shared" si="46"/>
        <v>-152.39052967749689</v>
      </c>
      <c r="H177" s="7">
        <f t="shared" si="47"/>
        <v>8.9687008313094107E-5</v>
      </c>
    </row>
    <row r="178" spans="1:8" x14ac:dyDescent="0.25">
      <c r="A178" s="7" t="s">
        <v>189</v>
      </c>
      <c r="B178" s="13">
        <f t="shared" si="45"/>
        <v>40190.527199074073</v>
      </c>
      <c r="C178" s="14">
        <f>(B178-$C$128)*24*60*60</f>
        <v>2169.9999999487773</v>
      </c>
      <c r="D178" s="7">
        <v>2420.8200000000002</v>
      </c>
      <c r="E178" s="7">
        <v>23916.28</v>
      </c>
      <c r="F178" s="7">
        <v>-152.38</v>
      </c>
      <c r="G178" s="7">
        <f t="shared" si="46"/>
        <v>-152.3719691324124</v>
      </c>
      <c r="H178" s="7">
        <f t="shared" si="47"/>
        <v>6.4494834209445997E-5</v>
      </c>
    </row>
    <row r="179" spans="1:8" x14ac:dyDescent="0.25">
      <c r="A179" s="7" t="s">
        <v>190</v>
      </c>
      <c r="B179" s="13">
        <f t="shared" si="45"/>
        <v>40190.527743055558</v>
      </c>
      <c r="C179" s="14">
        <f>(B179-$C$128)*24*60*60</f>
        <v>2217.0000002486631</v>
      </c>
      <c r="D179" s="7">
        <v>2227.41</v>
      </c>
      <c r="E179" s="7">
        <v>23919.37</v>
      </c>
      <c r="F179" s="7">
        <v>-152.36000000000001</v>
      </c>
      <c r="G179" s="7">
        <f t="shared" si="46"/>
        <v>-152.35308541381679</v>
      </c>
      <c r="H179" s="7">
        <f t="shared" si="47"/>
        <v>4.7811502085291244E-5</v>
      </c>
    </row>
    <row r="180" spans="1:8" x14ac:dyDescent="0.25">
      <c r="A180" s="7" t="s">
        <v>191</v>
      </c>
      <c r="B180" s="13">
        <f t="shared" si="45"/>
        <v>40190.528287037036</v>
      </c>
      <c r="C180" s="14">
        <f>(B180-$C$128)*24*60*60</f>
        <v>2263.9999999199063</v>
      </c>
      <c r="D180" s="7">
        <v>2034</v>
      </c>
      <c r="E180" s="7">
        <v>23922.46</v>
      </c>
      <c r="F180" s="7">
        <v>-152.34</v>
      </c>
      <c r="G180" s="7">
        <f t="shared" si="46"/>
        <v>-152.33387001173674</v>
      </c>
      <c r="H180" s="7">
        <f t="shared" si="47"/>
        <v>3.7576756107805395E-5</v>
      </c>
    </row>
    <row r="181" spans="1:8" x14ac:dyDescent="0.25">
      <c r="A181" s="7" t="s">
        <v>192</v>
      </c>
      <c r="B181" s="13">
        <f t="shared" si="45"/>
        <v>40190.528831018521</v>
      </c>
      <c r="C181" s="14">
        <f>(B181-$C$128)*24*60*60</f>
        <v>2311.0000002197921</v>
      </c>
      <c r="D181" s="7">
        <v>1840.59</v>
      </c>
      <c r="E181" s="7">
        <v>23925.56</v>
      </c>
      <c r="F181" s="7">
        <v>-152.32</v>
      </c>
      <c r="G181" s="7">
        <f t="shared" si="46"/>
        <v>-152.31431411386424</v>
      </c>
      <c r="H181" s="7">
        <f t="shared" si="47"/>
        <v>3.2329301148727274E-5</v>
      </c>
    </row>
    <row r="182" spans="1:8" x14ac:dyDescent="0.25">
      <c r="A182" s="7" t="s">
        <v>193</v>
      </c>
      <c r="B182" s="13">
        <f t="shared" si="45"/>
        <v>40190.529374999998</v>
      </c>
      <c r="C182" s="14">
        <f>(B182-$C$128)*24*60*60</f>
        <v>2357.9999998910353</v>
      </c>
      <c r="D182" s="7">
        <v>1647.18</v>
      </c>
      <c r="E182" s="7">
        <v>23928.65</v>
      </c>
      <c r="F182" s="7">
        <v>-152.38</v>
      </c>
      <c r="G182" s="7">
        <f t="shared" si="46"/>
        <v>-152.2944085941659</v>
      </c>
      <c r="H182" s="7">
        <f t="shared" si="47"/>
        <v>7.3258887526566323E-3</v>
      </c>
    </row>
    <row r="183" spans="1:8" x14ac:dyDescent="0.25">
      <c r="A183" s="7" t="s">
        <v>194</v>
      </c>
      <c r="B183" s="13">
        <f t="shared" si="45"/>
        <v>40190.529918981483</v>
      </c>
      <c r="C183" s="14">
        <f>(B183-$C$128)*24*60*60</f>
        <v>2405.0000001909211</v>
      </c>
      <c r="D183" s="7">
        <v>1453.78</v>
      </c>
      <c r="E183" s="7">
        <v>23931.74</v>
      </c>
      <c r="F183" s="7">
        <v>-152.56</v>
      </c>
      <c r="G183" s="7">
        <f t="shared" si="46"/>
        <v>-152.27414399661615</v>
      </c>
      <c r="H183" s="7">
        <f t="shared" si="47"/>
        <v>8.1713654670590954E-2</v>
      </c>
    </row>
    <row r="184" spans="1:8" x14ac:dyDescent="0.25">
      <c r="A184" s="7" t="s">
        <v>195</v>
      </c>
      <c r="B184" s="13">
        <f t="shared" si="45"/>
        <v>40190.530462962961</v>
      </c>
      <c r="C184" s="14">
        <f>(B184-$C$128)*24*60*60</f>
        <v>2451.9999998621643</v>
      </c>
      <c r="D184" s="7">
        <v>1260.3699999999999</v>
      </c>
      <c r="E184" s="7">
        <v>23934.83</v>
      </c>
      <c r="F184" s="7">
        <v>-152.74</v>
      </c>
      <c r="G184" s="7">
        <f t="shared" si="46"/>
        <v>-152.25351052238173</v>
      </c>
      <c r="H184" s="7">
        <f t="shared" si="47"/>
        <v>0.236672011833305</v>
      </c>
    </row>
    <row r="185" spans="1:8" x14ac:dyDescent="0.25">
      <c r="A185" s="7" t="s">
        <v>196</v>
      </c>
      <c r="B185" s="13">
        <f t="shared" si="45"/>
        <v>40190.531006944446</v>
      </c>
      <c r="C185" s="14">
        <f>(B185-$C$128)*24*60*60</f>
        <v>2499.0000001620501</v>
      </c>
      <c r="D185" s="7">
        <v>1066.96</v>
      </c>
      <c r="E185" s="7">
        <v>23937.919999999998</v>
      </c>
      <c r="F185" s="7">
        <v>-152.93</v>
      </c>
      <c r="G185" s="7">
        <f t="shared" si="46"/>
        <v>-152.2324980118849</v>
      </c>
      <c r="H185" s="7">
        <f t="shared" si="47"/>
        <v>0.48650902342452684</v>
      </c>
    </row>
    <row r="186" spans="1:8" x14ac:dyDescent="0.25">
      <c r="A186" s="7" t="s">
        <v>197</v>
      </c>
      <c r="B186" s="13">
        <f t="shared" si="45"/>
        <v>40190.531550925924</v>
      </c>
      <c r="C186" s="14">
        <f>(B186-$C$128)*24*60*60</f>
        <v>2545.9999998332933</v>
      </c>
      <c r="D186" s="7">
        <v>873.55</v>
      </c>
      <c r="E186" s="7">
        <v>23941.02</v>
      </c>
      <c r="F186" s="7">
        <v>-153.12</v>
      </c>
      <c r="G186" s="7">
        <f t="shared" si="46"/>
        <v>-152.21109593036843</v>
      </c>
      <c r="H186" s="7">
        <f t="shared" si="47"/>
        <v>0.82610660779283873</v>
      </c>
    </row>
    <row r="187" spans="1:8" x14ac:dyDescent="0.25">
      <c r="A187" s="7" t="s">
        <v>198</v>
      </c>
      <c r="B187" s="13">
        <f t="shared" si="45"/>
        <v>40190.532094907408</v>
      </c>
      <c r="C187" s="14">
        <f>(B187-$C$128)*24*60*60</f>
        <v>2593.0000001331791</v>
      </c>
      <c r="D187" s="7">
        <v>680.15</v>
      </c>
      <c r="E187" s="7">
        <v>23944.11</v>
      </c>
      <c r="F187" s="7">
        <v>-153.32</v>
      </c>
      <c r="G187" s="7">
        <f t="shared" si="46"/>
        <v>-152.1892933480714</v>
      </c>
      <c r="H187" s="7">
        <f t="shared" si="47"/>
        <v>1.2784975327155641</v>
      </c>
    </row>
    <row r="188" spans="1:8" x14ac:dyDescent="0.25">
      <c r="A188" s="7" t="s">
        <v>52</v>
      </c>
      <c r="B188" s="13">
        <f t="shared" si="45"/>
        <v>40190.532638888886</v>
      </c>
      <c r="C188" s="14">
        <f>(B188-$C$128)*24*60*60</f>
        <v>2639.9999998044223</v>
      </c>
      <c r="D188" s="7">
        <v>486.74</v>
      </c>
      <c r="E188" s="7">
        <v>23947.200000000001</v>
      </c>
      <c r="F188" s="7">
        <v>-153.53</v>
      </c>
      <c r="G188" s="7">
        <f t="shared" si="46"/>
        <v>-152.16707892395056</v>
      </c>
      <c r="H188" s="7">
        <f t="shared" si="47"/>
        <v>1.8575538595397796</v>
      </c>
    </row>
    <row r="189" spans="1:8" x14ac:dyDescent="0.25">
      <c r="A189" s="7" t="s">
        <v>199</v>
      </c>
      <c r="B189" s="13">
        <f t="shared" si="45"/>
        <v>40190.533182870371</v>
      </c>
      <c r="C189" s="14">
        <f>(B189-$C$128)*24*60*60</f>
        <v>2687.0000001043081</v>
      </c>
      <c r="D189" s="7">
        <v>293.33</v>
      </c>
      <c r="E189" s="7">
        <v>23950.29</v>
      </c>
      <c r="F189" s="7">
        <v>-153.74</v>
      </c>
      <c r="G189" s="7">
        <f t="shared" si="46"/>
        <v>-152.14444088371746</v>
      </c>
      <c r="H189" s="7">
        <f t="shared" si="47"/>
        <v>2.5458088935523335</v>
      </c>
    </row>
    <row r="190" spans="1:8" x14ac:dyDescent="0.25">
      <c r="A190" s="7" t="s">
        <v>200</v>
      </c>
      <c r="B190" s="13">
        <f t="shared" si="45"/>
        <v>40190.533726851849</v>
      </c>
      <c r="C190" s="14">
        <f>(B190-$C$128)*24*60*60</f>
        <v>2733.9999997755513</v>
      </c>
      <c r="D190" s="7">
        <v>99.92</v>
      </c>
      <c r="E190" s="7">
        <v>23953.38</v>
      </c>
      <c r="F190" s="7">
        <v>-153.96</v>
      </c>
      <c r="G190" s="7">
        <f t="shared" si="46"/>
        <v>-152.12136700145601</v>
      </c>
      <c r="H190" s="7">
        <f t="shared" si="47"/>
        <v>3.3805713033349005</v>
      </c>
    </row>
    <row r="191" spans="1:8" x14ac:dyDescent="0.25">
      <c r="A191" s="7" t="s">
        <v>201</v>
      </c>
      <c r="B191" s="13">
        <f t="shared" si="45"/>
        <v>40190.534270833334</v>
      </c>
      <c r="C191" s="14">
        <f>(B191-$C$128)*24*60*60</f>
        <v>2781.0000000754371</v>
      </c>
      <c r="D191" s="7">
        <v>-93.48</v>
      </c>
      <c r="E191" s="7">
        <v>23956.48</v>
      </c>
      <c r="F191" s="7">
        <v>-154.18</v>
      </c>
      <c r="G191" s="7">
        <f t="shared" si="46"/>
        <v>-152.09784457523091</v>
      </c>
      <c r="H191" s="7">
        <f t="shared" si="47"/>
        <v>4.3353712128953843</v>
      </c>
    </row>
    <row r="192" spans="1:8" x14ac:dyDescent="0.25">
      <c r="A192" s="7" t="s">
        <v>202</v>
      </c>
      <c r="B192" s="13">
        <f t="shared" ref="B192:B253" si="48">DATE(2000+LEFT(A192,2),MID(A192,3,2),MID(A192,5,2))+TIME(MID(A192,8,2),MID(A192,10,2),MID(A192,12,2))</f>
        <v>40190.534814814811</v>
      </c>
      <c r="C192" s="14">
        <f>(B192-$C$128)*24*60*60</f>
        <v>2827.9999997466803</v>
      </c>
      <c r="D192" s="7">
        <v>-286.89</v>
      </c>
      <c r="E192" s="7">
        <v>23959.57</v>
      </c>
      <c r="F192" s="7">
        <v>-154.41999999999999</v>
      </c>
      <c r="G192" s="7">
        <f t="shared" si="46"/>
        <v>-152.07386040629882</v>
      </c>
      <c r="H192" s="7">
        <f t="shared" si="47"/>
        <v>5.5043709931322784</v>
      </c>
    </row>
    <row r="193" spans="1:8" x14ac:dyDescent="0.25">
      <c r="A193" s="7" t="s">
        <v>203</v>
      </c>
      <c r="B193" s="13">
        <f t="shared" si="48"/>
        <v>40190.535358796296</v>
      </c>
      <c r="C193" s="14">
        <f>(B193-$C$128)*24*60*60</f>
        <v>2875.0000000465661</v>
      </c>
      <c r="D193" s="7">
        <v>-480.3</v>
      </c>
      <c r="E193" s="7">
        <v>23962.66</v>
      </c>
      <c r="F193" s="7">
        <v>-154.65</v>
      </c>
      <c r="G193" s="7">
        <f t="shared" si="46"/>
        <v>-152.0494007719517</v>
      </c>
      <c r="H193" s="7">
        <f t="shared" si="47"/>
        <v>6.7631163449254652</v>
      </c>
    </row>
    <row r="194" spans="1:8" x14ac:dyDescent="0.25">
      <c r="A194" s="7" t="s">
        <v>204</v>
      </c>
      <c r="B194" s="13">
        <f t="shared" si="48"/>
        <v>40190.535902777781</v>
      </c>
      <c r="C194" s="14">
        <f>(B194-$C$128)*24*60*60</f>
        <v>2922.000000346452</v>
      </c>
      <c r="D194" s="7">
        <v>-673.71</v>
      </c>
      <c r="E194" s="7">
        <v>23965.75</v>
      </c>
      <c r="F194" s="7">
        <v>-154.9</v>
      </c>
      <c r="G194" s="7">
        <f t="shared" si="46"/>
        <v>-152.02445140163172</v>
      </c>
      <c r="H194" s="7">
        <f t="shared" si="47"/>
        <v>8.2687797415777986</v>
      </c>
    </row>
    <row r="195" spans="1:8" x14ac:dyDescent="0.25">
      <c r="A195" s="7" t="s">
        <v>205</v>
      </c>
      <c r="B195" s="13">
        <f t="shared" si="48"/>
        <v>40190.536446759259</v>
      </c>
      <c r="C195" s="14">
        <f>(B195-$C$128)*24*60*60</f>
        <v>2969.0000000176951</v>
      </c>
      <c r="D195" s="7">
        <v>-867.12</v>
      </c>
      <c r="E195" s="7">
        <v>23968.84</v>
      </c>
      <c r="F195" s="7">
        <v>-155.15</v>
      </c>
      <c r="G195" s="7">
        <f t="shared" si="46"/>
        <v>-151.99899744830316</v>
      </c>
      <c r="H195" s="7">
        <f t="shared" si="47"/>
        <v>9.9288170808000498</v>
      </c>
    </row>
    <row r="196" spans="1:8" x14ac:dyDescent="0.25">
      <c r="A196" s="7" t="s">
        <v>206</v>
      </c>
      <c r="B196" s="13">
        <f t="shared" si="48"/>
        <v>40190.536990740744</v>
      </c>
      <c r="C196" s="14">
        <f>(B196-$C$128)*24*60*60</f>
        <v>3016.000000317581</v>
      </c>
      <c r="D196" s="7">
        <v>-1060.52</v>
      </c>
      <c r="E196" s="7">
        <v>23971.93</v>
      </c>
      <c r="F196" s="7">
        <v>-155.41999999999999</v>
      </c>
      <c r="G196" s="7">
        <f t="shared" si="46"/>
        <v>-151.97302345801256</v>
      </c>
      <c r="H196" s="7">
        <f t="shared" si="47"/>
        <v>11.881647281011587</v>
      </c>
    </row>
    <row r="197" spans="1:8" x14ac:dyDescent="0.25">
      <c r="A197" s="7" t="s">
        <v>207</v>
      </c>
      <c r="B197" s="13">
        <f t="shared" si="48"/>
        <v>40190.537534722222</v>
      </c>
      <c r="C197" s="14">
        <f>(B197-$C$128)*24*60*60</f>
        <v>3062.9999999888241</v>
      </c>
      <c r="D197" s="7">
        <v>-1253.93</v>
      </c>
      <c r="E197" s="7">
        <v>23975.03</v>
      </c>
      <c r="F197" s="7">
        <v>-155.69</v>
      </c>
      <c r="G197" s="7">
        <f t="shared" ref="G197:G260" si="49">DEGREES(ATAN2(COS(RADIANS($I$126))+$I$128*C197, SIN(RADIANS($I$126))+$I$127*C197))</f>
        <v>-151.94651334108565</v>
      </c>
      <c r="H197" s="7">
        <f t="shared" ref="H197:H260" si="50">POWER(G197-F197,2)</f>
        <v>14.013692365469721</v>
      </c>
    </row>
    <row r="198" spans="1:8" x14ac:dyDescent="0.25">
      <c r="A198" s="7" t="s">
        <v>208</v>
      </c>
      <c r="B198" s="13">
        <f t="shared" si="48"/>
        <v>40190.538078703707</v>
      </c>
      <c r="C198" s="14">
        <f>(B198-$C$128)*24*60*60</f>
        <v>3110.00000028871</v>
      </c>
      <c r="D198" s="7">
        <v>-1447.34</v>
      </c>
      <c r="E198" s="7">
        <v>23978.12</v>
      </c>
      <c r="F198" s="7">
        <v>-155.97</v>
      </c>
      <c r="G198" s="7">
        <f t="shared" si="49"/>
        <v>-151.91945033619635</v>
      </c>
      <c r="H198" s="7">
        <f t="shared" si="50"/>
        <v>16.406952578939865</v>
      </c>
    </row>
    <row r="199" spans="1:8" x14ac:dyDescent="0.25">
      <c r="A199" s="7" t="s">
        <v>209</v>
      </c>
      <c r="B199" s="13">
        <f t="shared" si="48"/>
        <v>40190.538622685184</v>
      </c>
      <c r="C199" s="14">
        <f>(B199-$C$128)*24*60*60</f>
        <v>3156.9999999599531</v>
      </c>
      <c r="D199" s="7">
        <v>-1640.75</v>
      </c>
      <c r="E199" s="7">
        <v>23981.21</v>
      </c>
      <c r="F199" s="7">
        <v>-156.26</v>
      </c>
      <c r="G199" s="7">
        <f t="shared" si="49"/>
        <v>-151.89181697796309</v>
      </c>
      <c r="H199" s="7">
        <f t="shared" si="50"/>
        <v>19.081022914011445</v>
      </c>
    </row>
    <row r="200" spans="1:8" x14ac:dyDescent="0.25">
      <c r="A200" s="7" t="s">
        <v>210</v>
      </c>
      <c r="B200" s="13">
        <f t="shared" si="48"/>
        <v>40190.539166666669</v>
      </c>
      <c r="C200" s="14">
        <f>(B200-$C$128)*24*60*60</f>
        <v>3204.000000259839</v>
      </c>
      <c r="D200" s="7">
        <v>-1834.15</v>
      </c>
      <c r="E200" s="7">
        <v>23984.3</v>
      </c>
      <c r="F200" s="7">
        <v>-156.56</v>
      </c>
      <c r="G200" s="7">
        <f t="shared" si="49"/>
        <v>-151.86359505656546</v>
      </c>
      <c r="H200" s="7">
        <f t="shared" si="50"/>
        <v>22.056219392716422</v>
      </c>
    </row>
    <row r="201" spans="1:8" x14ac:dyDescent="0.25">
      <c r="A201" s="7" t="s">
        <v>211</v>
      </c>
      <c r="B201" s="13">
        <f t="shared" si="48"/>
        <v>40190.539710648147</v>
      </c>
      <c r="C201" s="14">
        <f>(B201-$C$128)*24*60*60</f>
        <v>3250.9999999310821</v>
      </c>
      <c r="D201" s="7">
        <v>-2027.56</v>
      </c>
      <c r="E201" s="7">
        <v>23987.39</v>
      </c>
      <c r="F201" s="7">
        <v>-156.87</v>
      </c>
      <c r="G201" s="7">
        <f t="shared" si="49"/>
        <v>-151.83476558080142</v>
      </c>
      <c r="H201" s="7">
        <f t="shared" si="50"/>
        <v>25.353585656282139</v>
      </c>
    </row>
    <row r="202" spans="1:8" x14ac:dyDescent="0.25">
      <c r="A202" s="7" t="s">
        <v>212</v>
      </c>
      <c r="B202" s="13">
        <f t="shared" si="48"/>
        <v>40190.540254629632</v>
      </c>
      <c r="C202" s="14">
        <f>(B202-$C$128)*24*60*60</f>
        <v>3298.000000230968</v>
      </c>
      <c r="D202" s="7">
        <v>-2220.9699999999998</v>
      </c>
      <c r="E202" s="7">
        <v>23990.49</v>
      </c>
      <c r="F202" s="7">
        <v>-157.19</v>
      </c>
      <c r="G202" s="7">
        <f t="shared" si="49"/>
        <v>-151.80530873256805</v>
      </c>
      <c r="H202" s="7">
        <f t="shared" si="50"/>
        <v>28.994900045557866</v>
      </c>
    </row>
    <row r="203" spans="1:8" x14ac:dyDescent="0.25">
      <c r="A203" s="7" t="s">
        <v>213</v>
      </c>
      <c r="B203" s="13">
        <f t="shared" si="48"/>
        <v>40190.540798611109</v>
      </c>
      <c r="C203" s="14">
        <f>(B203-$C$128)*24*60*60</f>
        <v>3344.9999999022111</v>
      </c>
      <c r="D203" s="7">
        <v>-2414.38</v>
      </c>
      <c r="E203" s="7">
        <v>23993.58</v>
      </c>
      <c r="F203" s="7">
        <v>-157.52000000000001</v>
      </c>
      <c r="G203" s="7">
        <f t="shared" si="49"/>
        <v>-151.77520382465318</v>
      </c>
      <c r="H203" s="7">
        <f t="shared" si="50"/>
        <v>33.002683096279618</v>
      </c>
    </row>
    <row r="204" spans="1:8" x14ac:dyDescent="0.25">
      <c r="A204" s="15" t="s">
        <v>216</v>
      </c>
      <c r="B204" s="16">
        <f t="shared" si="48"/>
        <v>40190.542430555557</v>
      </c>
      <c r="C204" s="17">
        <f t="shared" ref="C204:C267" si="51">(B204-$C$129)*24*60*60</f>
        <v>6.0000001452863216</v>
      </c>
      <c r="D204" s="15">
        <v>-2870.59</v>
      </c>
      <c r="E204" s="15">
        <v>23677.57</v>
      </c>
      <c r="F204" s="15">
        <v>-157.47999999999999</v>
      </c>
      <c r="G204" s="15">
        <f>DEGREES(ATAN2(COS(RADIANS($J$126))+$J$128*C204, SIN(RADIANS($J$126))+$J$127*C204))</f>
        <v>-160.33452225853281</v>
      </c>
      <c r="H204" s="15">
        <f t="shared" si="50"/>
        <v>8.1482973244593389</v>
      </c>
    </row>
    <row r="205" spans="1:8" x14ac:dyDescent="0.25">
      <c r="A205" s="15" t="s">
        <v>217</v>
      </c>
      <c r="B205" s="16">
        <f t="shared" si="48"/>
        <v>40190.542974537035</v>
      </c>
      <c r="C205" s="17">
        <f t="shared" si="51"/>
        <v>52.999999816529453</v>
      </c>
      <c r="D205" s="15">
        <v>-2993.92</v>
      </c>
      <c r="E205" s="15">
        <v>23528.560000000001</v>
      </c>
      <c r="F205" s="15">
        <v>-157.25</v>
      </c>
      <c r="G205" s="15">
        <f t="shared" ref="G205:G268" si="52">DEGREES(ATAN2(COS(RADIANS($J$126))+$J$128*C205, SIN(RADIANS($J$126))+$J$127*C205))</f>
        <v>-160.08180874593205</v>
      </c>
      <c r="H205" s="15">
        <f t="shared" si="50"/>
        <v>8.019140773537254</v>
      </c>
    </row>
    <row r="206" spans="1:8" x14ac:dyDescent="0.25">
      <c r="A206" s="15" t="s">
        <v>218</v>
      </c>
      <c r="B206" s="16">
        <f t="shared" si="48"/>
        <v>40190.54351851852</v>
      </c>
      <c r="C206" s="17">
        <f t="shared" si="51"/>
        <v>100.00000011641532</v>
      </c>
      <c r="D206" s="15">
        <v>-3117.26</v>
      </c>
      <c r="E206" s="15">
        <v>23379.55</v>
      </c>
      <c r="F206" s="15">
        <v>-157.01</v>
      </c>
      <c r="G206" s="15">
        <f t="shared" si="52"/>
        <v>-159.8133333530258</v>
      </c>
      <c r="H206" s="15">
        <f t="shared" si="50"/>
        <v>7.858677888186909</v>
      </c>
    </row>
    <row r="207" spans="1:8" x14ac:dyDescent="0.25">
      <c r="A207" s="15" t="s">
        <v>219</v>
      </c>
      <c r="B207" s="16">
        <f t="shared" si="48"/>
        <v>40190.544062499997</v>
      </c>
      <c r="C207" s="17">
        <f t="shared" si="51"/>
        <v>146.99999978765845</v>
      </c>
      <c r="D207" s="15">
        <v>-3240.59</v>
      </c>
      <c r="E207" s="15">
        <v>23230.54</v>
      </c>
      <c r="F207" s="15">
        <v>-156.75</v>
      </c>
      <c r="G207" s="15">
        <f t="shared" si="52"/>
        <v>-159.52758698184567</v>
      </c>
      <c r="H207" s="15">
        <f t="shared" si="50"/>
        <v>7.7149894417185534</v>
      </c>
    </row>
    <row r="208" spans="1:8" x14ac:dyDescent="0.25">
      <c r="A208" s="15" t="s">
        <v>220</v>
      </c>
      <c r="B208" s="16">
        <f t="shared" si="48"/>
        <v>40190.544606481482</v>
      </c>
      <c r="C208" s="17">
        <f t="shared" si="51"/>
        <v>194.00000008754432</v>
      </c>
      <c r="D208" s="15">
        <v>-3363.92</v>
      </c>
      <c r="E208" s="15">
        <v>23081.52</v>
      </c>
      <c r="F208" s="15">
        <v>-156.47</v>
      </c>
      <c r="G208" s="15">
        <f t="shared" si="52"/>
        <v>-159.22286337248886</v>
      </c>
      <c r="H208" s="15">
        <f t="shared" si="50"/>
        <v>7.5782567475907436</v>
      </c>
    </row>
    <row r="209" spans="1:8" x14ac:dyDescent="0.25">
      <c r="A209" s="15" t="s">
        <v>221</v>
      </c>
      <c r="B209" s="16">
        <f t="shared" si="48"/>
        <v>40190.54515046296</v>
      </c>
      <c r="C209" s="17">
        <f t="shared" si="51"/>
        <v>240.99999975878745</v>
      </c>
      <c r="D209" s="15">
        <v>-3487.25</v>
      </c>
      <c r="E209" s="15">
        <v>22932.51</v>
      </c>
      <c r="F209" s="15">
        <v>-156.18</v>
      </c>
      <c r="G209" s="15">
        <f t="shared" si="52"/>
        <v>-158.89722619679154</v>
      </c>
      <c r="H209" s="15">
        <f t="shared" si="50"/>
        <v>7.3833182045301573</v>
      </c>
    </row>
    <row r="210" spans="1:8" x14ac:dyDescent="0.25">
      <c r="A210" s="15" t="s">
        <v>222</v>
      </c>
      <c r="B210" s="16">
        <f t="shared" si="48"/>
        <v>40190.545694444445</v>
      </c>
      <c r="C210" s="17">
        <f t="shared" si="51"/>
        <v>288.00000005867332</v>
      </c>
      <c r="D210" s="15">
        <v>-3610.59</v>
      </c>
      <c r="E210" s="15">
        <v>22783.5</v>
      </c>
      <c r="F210" s="15">
        <v>-155.86000000000001</v>
      </c>
      <c r="G210" s="15">
        <f t="shared" si="52"/>
        <v>-158.54846933646468</v>
      </c>
      <c r="H210" s="15">
        <f t="shared" si="50"/>
        <v>7.2278673731107492</v>
      </c>
    </row>
    <row r="211" spans="1:8" x14ac:dyDescent="0.25">
      <c r="A211" s="15" t="s">
        <v>223</v>
      </c>
      <c r="B211" s="16">
        <f t="shared" si="48"/>
        <v>40190.546238425923</v>
      </c>
      <c r="C211" s="17">
        <f t="shared" si="51"/>
        <v>334.99999972991645</v>
      </c>
      <c r="D211" s="15">
        <v>-3733.92</v>
      </c>
      <c r="E211" s="15">
        <v>22634.49</v>
      </c>
      <c r="F211" s="15">
        <v>-155.53</v>
      </c>
      <c r="G211" s="15">
        <f t="shared" si="52"/>
        <v>-158.17406882707826</v>
      </c>
      <c r="H211" s="15">
        <f t="shared" si="50"/>
        <v>6.9910999623269916</v>
      </c>
    </row>
    <row r="212" spans="1:8" x14ac:dyDescent="0.25">
      <c r="A212" s="15" t="s">
        <v>224</v>
      </c>
      <c r="B212" s="16">
        <f t="shared" si="48"/>
        <v>40190.546782407408</v>
      </c>
      <c r="C212" s="17">
        <f t="shared" si="51"/>
        <v>382.00000002980232</v>
      </c>
      <c r="D212" s="15">
        <v>-3857.25</v>
      </c>
      <c r="E212" s="15">
        <v>22485.47</v>
      </c>
      <c r="F212" s="15">
        <v>-155.16</v>
      </c>
      <c r="G212" s="15">
        <f t="shared" si="52"/>
        <v>-157.7711242081341</v>
      </c>
      <c r="H212" s="15">
        <f t="shared" si="50"/>
        <v>6.8179696303039332</v>
      </c>
    </row>
    <row r="213" spans="1:8" x14ac:dyDescent="0.25">
      <c r="A213" s="15" t="s">
        <v>225</v>
      </c>
      <c r="B213" s="16">
        <f t="shared" si="48"/>
        <v>40190.547326388885</v>
      </c>
      <c r="C213" s="17">
        <f t="shared" si="51"/>
        <v>428.99999970104545</v>
      </c>
      <c r="D213" s="15">
        <v>-3980.59</v>
      </c>
      <c r="E213" s="15">
        <v>22336.46</v>
      </c>
      <c r="F213" s="15">
        <v>-154.77000000000001</v>
      </c>
      <c r="G213" s="15">
        <f t="shared" si="52"/>
        <v>-157.33628668678753</v>
      </c>
      <c r="H213" s="15">
        <f t="shared" si="50"/>
        <v>6.5858273587828711</v>
      </c>
    </row>
    <row r="214" spans="1:8" x14ac:dyDescent="0.25">
      <c r="A214" s="15" t="s">
        <v>226</v>
      </c>
      <c r="B214" s="16">
        <f t="shared" si="48"/>
        <v>40190.54787037037</v>
      </c>
      <c r="C214" s="17">
        <f t="shared" si="51"/>
        <v>476.00000000093132</v>
      </c>
      <c r="D214" s="15">
        <v>-4103.92</v>
      </c>
      <c r="E214" s="15">
        <v>22187.45</v>
      </c>
      <c r="F214" s="15">
        <v>-154.35</v>
      </c>
      <c r="G214" s="15">
        <f t="shared" si="52"/>
        <v>-156.86567037890609</v>
      </c>
      <c r="H214" s="15">
        <f t="shared" si="50"/>
        <v>6.3285974553055313</v>
      </c>
    </row>
    <row r="215" spans="1:8" x14ac:dyDescent="0.25">
      <c r="A215" s="15" t="s">
        <v>227</v>
      </c>
      <c r="B215" s="16">
        <f t="shared" si="48"/>
        <v>40190.548414351855</v>
      </c>
      <c r="C215" s="17">
        <f t="shared" si="51"/>
        <v>523.00000030081719</v>
      </c>
      <c r="D215" s="15">
        <v>-4227.25</v>
      </c>
      <c r="E215" s="15">
        <v>22038.44</v>
      </c>
      <c r="F215" s="15">
        <v>-153.88999999999999</v>
      </c>
      <c r="G215" s="15">
        <f t="shared" si="52"/>
        <v>-156.35474209815467</v>
      </c>
      <c r="H215" s="15">
        <f t="shared" si="50"/>
        <v>6.07495361041597</v>
      </c>
    </row>
    <row r="216" spans="1:8" x14ac:dyDescent="0.25">
      <c r="A216" s="15" t="s">
        <v>228</v>
      </c>
      <c r="B216" s="16">
        <f t="shared" si="48"/>
        <v>40190.548958333333</v>
      </c>
      <c r="C216" s="17">
        <f t="shared" si="51"/>
        <v>569.99999997206032</v>
      </c>
      <c r="D216" s="15">
        <v>-4350.59</v>
      </c>
      <c r="E216" s="15">
        <v>21889.43</v>
      </c>
      <c r="F216" s="15">
        <v>-153.38999999999999</v>
      </c>
      <c r="G216" s="15">
        <f t="shared" si="52"/>
        <v>-155.79818333841342</v>
      </c>
      <c r="H216" s="15">
        <f t="shared" si="50"/>
        <v>5.7993469914120865</v>
      </c>
    </row>
    <row r="217" spans="1:8" x14ac:dyDescent="0.25">
      <c r="A217" s="15" t="s">
        <v>229</v>
      </c>
      <c r="B217" s="16">
        <f t="shared" si="48"/>
        <v>40190.549502314818</v>
      </c>
      <c r="C217" s="17">
        <f t="shared" si="51"/>
        <v>617.00000027194619</v>
      </c>
      <c r="D217" s="15">
        <v>-4473.92</v>
      </c>
      <c r="E217" s="15">
        <v>21740.41</v>
      </c>
      <c r="F217" s="15">
        <v>-152.84</v>
      </c>
      <c r="G217" s="15">
        <f t="shared" si="52"/>
        <v>-155.1897161961831</v>
      </c>
      <c r="H217" s="15">
        <f t="shared" si="50"/>
        <v>5.5211662026051549</v>
      </c>
    </row>
    <row r="218" spans="1:8" x14ac:dyDescent="0.25">
      <c r="A218" s="15" t="s">
        <v>230</v>
      </c>
      <c r="B218" s="16">
        <f t="shared" si="48"/>
        <v>40190.550046296295</v>
      </c>
      <c r="C218" s="17">
        <f t="shared" si="51"/>
        <v>663.99999994318932</v>
      </c>
      <c r="D218" s="15">
        <v>-4597.25</v>
      </c>
      <c r="E218" s="15">
        <v>21591.4</v>
      </c>
      <c r="F218" s="15">
        <v>-152.25</v>
      </c>
      <c r="G218" s="15">
        <f t="shared" si="52"/>
        <v>-154.52188215325964</v>
      </c>
      <c r="H218" s="15">
        <f t="shared" si="50"/>
        <v>5.1614485182996557</v>
      </c>
    </row>
    <row r="219" spans="1:8" x14ac:dyDescent="0.25">
      <c r="A219" s="15" t="s">
        <v>231</v>
      </c>
      <c r="B219" s="16">
        <f t="shared" si="48"/>
        <v>40190.55059027778</v>
      </c>
      <c r="C219" s="17">
        <f t="shared" si="51"/>
        <v>711.00000024307519</v>
      </c>
      <c r="D219" s="15">
        <v>-4720.59</v>
      </c>
      <c r="E219" s="15">
        <v>21442.39</v>
      </c>
      <c r="F219" s="15">
        <v>-151.59</v>
      </c>
      <c r="G219" s="15">
        <f t="shared" si="52"/>
        <v>-153.78575836537919</v>
      </c>
      <c r="H219" s="15">
        <f t="shared" si="50"/>
        <v>4.821354799132699</v>
      </c>
    </row>
    <row r="220" spans="1:8" x14ac:dyDescent="0.25">
      <c r="A220" s="15" t="s">
        <v>232</v>
      </c>
      <c r="B220" s="16">
        <f t="shared" si="48"/>
        <v>40190.551134259258</v>
      </c>
      <c r="C220" s="17">
        <f t="shared" si="51"/>
        <v>757.99999991431832</v>
      </c>
      <c r="D220" s="15">
        <v>-4843.92</v>
      </c>
      <c r="E220" s="15">
        <v>21293.38</v>
      </c>
      <c r="F220" s="15">
        <v>-150.86000000000001</v>
      </c>
      <c r="G220" s="15">
        <f t="shared" si="52"/>
        <v>-152.97059097686173</v>
      </c>
      <c r="H220" s="15">
        <f t="shared" si="50"/>
        <v>4.4545942716100893</v>
      </c>
    </row>
    <row r="221" spans="1:8" x14ac:dyDescent="0.25">
      <c r="A221" s="15" t="s">
        <v>233</v>
      </c>
      <c r="B221" s="16">
        <f t="shared" si="48"/>
        <v>40190.551678240743</v>
      </c>
      <c r="C221" s="17">
        <f t="shared" si="51"/>
        <v>805.00000021420419</v>
      </c>
      <c r="D221" s="15">
        <v>-4967.25</v>
      </c>
      <c r="E221" s="15">
        <v>21144.36</v>
      </c>
      <c r="F221" s="15">
        <v>-150.05000000000001</v>
      </c>
      <c r="G221" s="15">
        <f t="shared" si="52"/>
        <v>-152.06331657834775</v>
      </c>
      <c r="H221" s="15">
        <f t="shared" si="50"/>
        <v>4.053443644649855</v>
      </c>
    </row>
    <row r="222" spans="1:8" x14ac:dyDescent="0.25">
      <c r="A222" s="15" t="s">
        <v>234</v>
      </c>
      <c r="B222" s="16">
        <f t="shared" si="48"/>
        <v>40190.552222222221</v>
      </c>
      <c r="C222" s="17">
        <f t="shared" si="51"/>
        <v>851.99999988544732</v>
      </c>
      <c r="D222" s="15">
        <v>-5090.59</v>
      </c>
      <c r="E222" s="15">
        <v>20995.35</v>
      </c>
      <c r="F222" s="15">
        <v>-149.15</v>
      </c>
      <c r="G222" s="15">
        <f t="shared" si="52"/>
        <v>-151.04793242701504</v>
      </c>
      <c r="H222" s="15">
        <f t="shared" si="50"/>
        <v>3.6021474975151837</v>
      </c>
    </row>
    <row r="223" spans="1:8" x14ac:dyDescent="0.25">
      <c r="A223" s="15" t="s">
        <v>235</v>
      </c>
      <c r="B223" s="16">
        <f t="shared" si="48"/>
        <v>40190.552766203706</v>
      </c>
      <c r="C223" s="17">
        <f t="shared" si="51"/>
        <v>899.00000018533319</v>
      </c>
      <c r="D223" s="15">
        <v>-5213.92</v>
      </c>
      <c r="E223" s="15">
        <v>20846.34</v>
      </c>
      <c r="F223" s="15">
        <v>-148.13</v>
      </c>
      <c r="G223" s="15">
        <f t="shared" si="52"/>
        <v>-149.90465966578338</v>
      </c>
      <c r="H223" s="15">
        <f t="shared" si="50"/>
        <v>3.1494169293584102</v>
      </c>
    </row>
    <row r="224" spans="1:8" x14ac:dyDescent="0.25">
      <c r="A224" s="15" t="s">
        <v>236</v>
      </c>
      <c r="B224" s="16">
        <f t="shared" si="48"/>
        <v>40190.553310185183</v>
      </c>
      <c r="C224" s="17">
        <f t="shared" si="51"/>
        <v>945.99999985657632</v>
      </c>
      <c r="D224" s="15">
        <v>-5337.25</v>
      </c>
      <c r="E224" s="15">
        <v>20697.330000000002</v>
      </c>
      <c r="F224" s="15">
        <v>-146.97999999999999</v>
      </c>
      <c r="G224" s="15">
        <f t="shared" si="52"/>
        <v>-148.60882241077118</v>
      </c>
      <c r="H224" s="15">
        <f t="shared" si="50"/>
        <v>2.6530624458304799</v>
      </c>
    </row>
    <row r="225" spans="1:8" x14ac:dyDescent="0.25">
      <c r="A225" s="15" t="s">
        <v>237</v>
      </c>
      <c r="B225" s="16">
        <f t="shared" si="48"/>
        <v>40190.553854166668</v>
      </c>
      <c r="C225" s="17">
        <f t="shared" si="51"/>
        <v>993.00000015646219</v>
      </c>
      <c r="D225" s="15">
        <v>-5460.59</v>
      </c>
      <c r="E225" s="15">
        <v>20548.310000000001</v>
      </c>
      <c r="F225" s="15">
        <v>-145.66999999999999</v>
      </c>
      <c r="G225" s="15">
        <f t="shared" si="52"/>
        <v>-147.12933407884341</v>
      </c>
      <c r="H225" s="15">
        <f t="shared" si="50"/>
        <v>2.1296559536737911</v>
      </c>
    </row>
    <row r="226" spans="1:8" x14ac:dyDescent="0.25">
      <c r="A226" s="15" t="s">
        <v>238</v>
      </c>
      <c r="B226" s="16">
        <f t="shared" si="48"/>
        <v>40190.554398148146</v>
      </c>
      <c r="C226" s="17">
        <f t="shared" si="51"/>
        <v>1039.9999998277053</v>
      </c>
      <c r="D226" s="15">
        <v>-5583.92</v>
      </c>
      <c r="E226" s="15">
        <v>20399.3</v>
      </c>
      <c r="F226" s="15">
        <v>-144.16999999999999</v>
      </c>
      <c r="G226" s="15">
        <f t="shared" si="52"/>
        <v>-145.42664222589488</v>
      </c>
      <c r="H226" s="15">
        <f t="shared" si="50"/>
        <v>1.579149683902072</v>
      </c>
    </row>
    <row r="227" spans="1:8" x14ac:dyDescent="0.25">
      <c r="A227" s="15" t="s">
        <v>239</v>
      </c>
      <c r="B227" s="16">
        <f t="shared" si="48"/>
        <v>40190.554942129631</v>
      </c>
      <c r="C227" s="17">
        <f t="shared" si="51"/>
        <v>1087.0000001275912</v>
      </c>
      <c r="D227" s="15">
        <v>-5707.25</v>
      </c>
      <c r="E227" s="15">
        <v>20250.29</v>
      </c>
      <c r="F227" s="15">
        <v>-142.41999999999999</v>
      </c>
      <c r="G227" s="15">
        <f t="shared" si="52"/>
        <v>-143.44993138867471</v>
      </c>
      <c r="H227" s="15">
        <f t="shared" si="50"/>
        <v>1.0607586653774488</v>
      </c>
    </row>
    <row r="228" spans="1:8" x14ac:dyDescent="0.25">
      <c r="A228" s="15" t="s">
        <v>240</v>
      </c>
      <c r="B228" s="16">
        <f t="shared" si="48"/>
        <v>40190.555486111109</v>
      </c>
      <c r="C228" s="17">
        <f t="shared" si="51"/>
        <v>1133.9999997988343</v>
      </c>
      <c r="D228" s="15">
        <v>-5830.58</v>
      </c>
      <c r="E228" s="15">
        <v>20101.28</v>
      </c>
      <c r="F228" s="15">
        <v>-140.38</v>
      </c>
      <c r="G228" s="15">
        <f t="shared" si="52"/>
        <v>-141.13333400354568</v>
      </c>
      <c r="H228" s="15">
        <f t="shared" si="50"/>
        <v>0.56751212089817582</v>
      </c>
    </row>
    <row r="229" spans="1:8" x14ac:dyDescent="0.25">
      <c r="A229" s="15" t="s">
        <v>241</v>
      </c>
      <c r="B229" s="16">
        <f t="shared" si="48"/>
        <v>40190.556030092594</v>
      </c>
      <c r="C229" s="17">
        <f t="shared" si="51"/>
        <v>1181.0000000987202</v>
      </c>
      <c r="D229" s="15">
        <v>-5953.92</v>
      </c>
      <c r="E229" s="15">
        <v>19952.259999999998</v>
      </c>
      <c r="F229" s="15">
        <v>-137.96</v>
      </c>
      <c r="G229" s="15">
        <f t="shared" si="52"/>
        <v>-138.3908838765096</v>
      </c>
      <c r="H229" s="15">
        <f t="shared" si="50"/>
        <v>0.18566091503593765</v>
      </c>
    </row>
    <row r="230" spans="1:8" x14ac:dyDescent="0.25">
      <c r="A230" s="15" t="s">
        <v>242</v>
      </c>
      <c r="B230" s="16">
        <f t="shared" si="48"/>
        <v>40190.556574074071</v>
      </c>
      <c r="C230" s="17">
        <f t="shared" si="51"/>
        <v>1227.9999997699633</v>
      </c>
      <c r="D230" s="15">
        <v>-6077.25</v>
      </c>
      <c r="E230" s="15">
        <v>19803.25</v>
      </c>
      <c r="F230" s="15">
        <v>-135.07</v>
      </c>
      <c r="G230" s="15">
        <f t="shared" si="52"/>
        <v>-135.11007821052286</v>
      </c>
      <c r="H230" s="15">
        <f t="shared" si="50"/>
        <v>1.6062629587150316E-3</v>
      </c>
    </row>
    <row r="231" spans="1:8" x14ac:dyDescent="0.25">
      <c r="A231" s="15" t="s">
        <v>243</v>
      </c>
      <c r="B231" s="16">
        <f t="shared" si="48"/>
        <v>40190.557118055556</v>
      </c>
      <c r="C231" s="17">
        <f t="shared" si="51"/>
        <v>1275.0000000698492</v>
      </c>
      <c r="D231" s="15">
        <v>-6200.58</v>
      </c>
      <c r="E231" s="15">
        <v>19654.240000000002</v>
      </c>
      <c r="F231" s="15">
        <v>-131.56</v>
      </c>
      <c r="G231" s="15">
        <f t="shared" si="52"/>
        <v>-131.14447174401954</v>
      </c>
      <c r="H231" s="15">
        <f t="shared" si="50"/>
        <v>0.17266373151816422</v>
      </c>
    </row>
    <row r="232" spans="1:8" x14ac:dyDescent="0.25">
      <c r="A232" s="15" t="s">
        <v>244</v>
      </c>
      <c r="B232" s="16">
        <f t="shared" si="48"/>
        <v>40190.557662037034</v>
      </c>
      <c r="C232" s="17">
        <f t="shared" si="51"/>
        <v>1321.9999997410923</v>
      </c>
      <c r="D232" s="15">
        <v>-6323.92</v>
      </c>
      <c r="E232" s="15">
        <v>19505.23</v>
      </c>
      <c r="F232" s="15">
        <v>-127.27</v>
      </c>
      <c r="G232" s="15">
        <f t="shared" si="52"/>
        <v>-126.3074021939364</v>
      </c>
      <c r="H232" s="15">
        <f t="shared" si="50"/>
        <v>0.92659453623845356</v>
      </c>
    </row>
    <row r="233" spans="1:8" x14ac:dyDescent="0.25">
      <c r="A233" s="15" t="s">
        <v>245</v>
      </c>
      <c r="B233" s="16">
        <f t="shared" si="48"/>
        <v>40190.558206018519</v>
      </c>
      <c r="C233" s="17">
        <f t="shared" si="51"/>
        <v>1369.0000000409782</v>
      </c>
      <c r="D233" s="15">
        <v>-6447.25</v>
      </c>
      <c r="E233" s="15">
        <v>19356.21</v>
      </c>
      <c r="F233" s="15">
        <v>-121.94</v>
      </c>
      <c r="G233" s="15">
        <f t="shared" si="52"/>
        <v>-120.3731309385048</v>
      </c>
      <c r="H233" s="15">
        <f t="shared" si="50"/>
        <v>2.4550786558708393</v>
      </c>
    </row>
    <row r="234" spans="1:8" x14ac:dyDescent="0.25">
      <c r="A234" s="15" t="s">
        <v>246</v>
      </c>
      <c r="B234" s="16">
        <f t="shared" si="48"/>
        <v>40190.558749999997</v>
      </c>
      <c r="C234" s="17">
        <f t="shared" si="51"/>
        <v>1415.9999997122213</v>
      </c>
      <c r="D234" s="15">
        <v>-6570.58</v>
      </c>
      <c r="E234" s="15">
        <v>19207.2</v>
      </c>
      <c r="F234" s="15">
        <v>-115.3</v>
      </c>
      <c r="G234" s="15">
        <f t="shared" si="52"/>
        <v>-113.10028448242214</v>
      </c>
      <c r="H234" s="15">
        <f t="shared" si="50"/>
        <v>4.838748358272821</v>
      </c>
    </row>
    <row r="235" spans="1:8" x14ac:dyDescent="0.25">
      <c r="A235" s="15" t="s">
        <v>247</v>
      </c>
      <c r="B235" s="16">
        <f t="shared" si="48"/>
        <v>40190.559293981481</v>
      </c>
      <c r="C235" s="17">
        <f t="shared" si="51"/>
        <v>1463.0000000121072</v>
      </c>
      <c r="D235" s="15">
        <v>-6693.92</v>
      </c>
      <c r="E235" s="15">
        <v>19058.189999999999</v>
      </c>
      <c r="F235" s="15">
        <v>-107.06</v>
      </c>
      <c r="G235" s="15">
        <f t="shared" si="52"/>
        <v>-104.30414529813635</v>
      </c>
      <c r="H235" s="15">
        <f t="shared" si="50"/>
        <v>7.5947351377840127</v>
      </c>
    </row>
    <row r="236" spans="1:8" x14ac:dyDescent="0.25">
      <c r="A236" s="15" t="s">
        <v>248</v>
      </c>
      <c r="B236" s="16">
        <f t="shared" si="48"/>
        <v>40190.559837962966</v>
      </c>
      <c r="C236" s="17">
        <f t="shared" si="51"/>
        <v>1510.0000003119931</v>
      </c>
      <c r="D236" s="15">
        <v>-6817.25</v>
      </c>
      <c r="E236" s="15">
        <v>18909.18</v>
      </c>
      <c r="F236" s="15">
        <v>-97.03</v>
      </c>
      <c r="G236" s="15">
        <f t="shared" si="52"/>
        <v>-94.001002224288143</v>
      </c>
      <c r="H236" s="15">
        <f t="shared" si="50"/>
        <v>9.1748275252673821</v>
      </c>
    </row>
    <row r="237" spans="1:8" x14ac:dyDescent="0.25">
      <c r="A237" s="15" t="s">
        <v>249</v>
      </c>
      <c r="B237" s="16">
        <f t="shared" si="48"/>
        <v>40190.560381944444</v>
      </c>
      <c r="C237" s="17">
        <f t="shared" si="51"/>
        <v>1556.9999999832362</v>
      </c>
      <c r="D237" s="15">
        <v>-6940.58</v>
      </c>
      <c r="E237" s="15">
        <v>18760.16</v>
      </c>
      <c r="F237" s="15">
        <v>-85.38</v>
      </c>
      <c r="G237" s="15">
        <f t="shared" si="52"/>
        <v>-82.58208218098487</v>
      </c>
      <c r="H237" s="15">
        <f t="shared" si="50"/>
        <v>7.8283441219623588</v>
      </c>
    </row>
    <row r="238" spans="1:8" x14ac:dyDescent="0.25">
      <c r="A238" s="15" t="s">
        <v>250</v>
      </c>
      <c r="B238" s="16">
        <f t="shared" si="48"/>
        <v>40190.560925925929</v>
      </c>
      <c r="C238" s="17">
        <f t="shared" si="51"/>
        <v>1604.0000002831221</v>
      </c>
      <c r="D238" s="15">
        <v>-7063.91</v>
      </c>
      <c r="E238" s="15">
        <v>18611.150000000001</v>
      </c>
      <c r="F238" s="15">
        <v>-72.81</v>
      </c>
      <c r="G238" s="15">
        <f t="shared" si="52"/>
        <v>-70.844047433517844</v>
      </c>
      <c r="H238" s="15">
        <f t="shared" si="50"/>
        <v>3.8649694936577865</v>
      </c>
    </row>
    <row r="239" spans="1:8" x14ac:dyDescent="0.25">
      <c r="A239" s="15" t="s">
        <v>251</v>
      </c>
      <c r="B239" s="16">
        <f t="shared" si="48"/>
        <v>40190.561469907407</v>
      </c>
      <c r="C239" s="17">
        <f t="shared" si="51"/>
        <v>1650.9999999543652</v>
      </c>
      <c r="D239" s="15">
        <v>-7187.25</v>
      </c>
      <c r="E239" s="15">
        <v>18462.14</v>
      </c>
      <c r="F239" s="15">
        <v>-60.45</v>
      </c>
      <c r="G239" s="15">
        <f t="shared" si="52"/>
        <v>-59.720721451133173</v>
      </c>
      <c r="H239" s="15">
        <f t="shared" si="50"/>
        <v>0.53184720183730949</v>
      </c>
    </row>
    <row r="240" spans="1:8" x14ac:dyDescent="0.25">
      <c r="A240" s="15" t="s">
        <v>252</v>
      </c>
      <c r="B240" s="16">
        <f t="shared" si="48"/>
        <v>40190.562013888892</v>
      </c>
      <c r="C240" s="17">
        <f t="shared" si="51"/>
        <v>1698.0000002542511</v>
      </c>
      <c r="D240" s="15">
        <v>-7310.58</v>
      </c>
      <c r="E240" s="15">
        <v>18313.13</v>
      </c>
      <c r="F240" s="15">
        <v>-49.33</v>
      </c>
      <c r="G240" s="15">
        <f t="shared" si="52"/>
        <v>-49.890237411296297</v>
      </c>
      <c r="H240" s="15">
        <f t="shared" si="50"/>
        <v>0.31386595701597864</v>
      </c>
    </row>
    <row r="241" spans="1:8" x14ac:dyDescent="0.25">
      <c r="A241" s="15" t="s">
        <v>253</v>
      </c>
      <c r="B241" s="16">
        <f t="shared" si="48"/>
        <v>40190.562557870369</v>
      </c>
      <c r="C241" s="17">
        <f t="shared" si="51"/>
        <v>1744.9999999254942</v>
      </c>
      <c r="D241" s="15">
        <v>-7433.91</v>
      </c>
      <c r="E241" s="15">
        <v>18164.11</v>
      </c>
      <c r="F241" s="15">
        <v>-39.950000000000003</v>
      </c>
      <c r="G241" s="15">
        <f t="shared" si="52"/>
        <v>-41.605675771088407</v>
      </c>
      <c r="H241" s="15">
        <f t="shared" si="50"/>
        <v>2.741262258969182</v>
      </c>
    </row>
    <row r="242" spans="1:8" x14ac:dyDescent="0.25">
      <c r="A242" s="15" t="s">
        <v>254</v>
      </c>
      <c r="B242" s="16">
        <f t="shared" si="48"/>
        <v>40190.563101851854</v>
      </c>
      <c r="C242" s="17">
        <f t="shared" si="51"/>
        <v>1792.0000002253801</v>
      </c>
      <c r="D242" s="15">
        <v>-7557.25</v>
      </c>
      <c r="E242" s="15">
        <v>18015.099999999999</v>
      </c>
      <c r="F242" s="15">
        <v>-32.32</v>
      </c>
      <c r="G242" s="15">
        <f t="shared" si="52"/>
        <v>-34.797409436553679</v>
      </c>
      <c r="H242" s="15">
        <f t="shared" si="50"/>
        <v>6.1375575163252138</v>
      </c>
    </row>
    <row r="243" spans="1:8" x14ac:dyDescent="0.25">
      <c r="A243" s="15" t="s">
        <v>255</v>
      </c>
      <c r="B243" s="16">
        <f t="shared" si="48"/>
        <v>40190.563645833332</v>
      </c>
      <c r="C243" s="17">
        <f t="shared" si="51"/>
        <v>1838.9999998966232</v>
      </c>
      <c r="D243" s="15">
        <v>-7680.58</v>
      </c>
      <c r="E243" s="15">
        <v>17866.09</v>
      </c>
      <c r="F243" s="15">
        <v>-26.19</v>
      </c>
      <c r="G243" s="15">
        <f t="shared" si="52"/>
        <v>-29.249886785601586</v>
      </c>
      <c r="H243" s="15">
        <f t="shared" si="50"/>
        <v>9.3629071406991962</v>
      </c>
    </row>
    <row r="244" spans="1:8" x14ac:dyDescent="0.25">
      <c r="A244" s="15" t="s">
        <v>256</v>
      </c>
      <c r="B244" s="16">
        <f t="shared" si="48"/>
        <v>40190.564189814817</v>
      </c>
      <c r="C244" s="17">
        <f t="shared" si="51"/>
        <v>1886.0000001965091</v>
      </c>
      <c r="D244" s="15">
        <v>-7803.91</v>
      </c>
      <c r="E244" s="15">
        <v>17717.080000000002</v>
      </c>
      <c r="F244" s="15">
        <v>-21.26</v>
      </c>
      <c r="G244" s="15">
        <f t="shared" si="52"/>
        <v>-24.721928119854759</v>
      </c>
      <c r="H244" s="15">
        <f t="shared" si="50"/>
        <v>11.984946307041097</v>
      </c>
    </row>
    <row r="245" spans="1:8" x14ac:dyDescent="0.25">
      <c r="A245" s="15" t="s">
        <v>257</v>
      </c>
      <c r="B245" s="16">
        <f t="shared" si="48"/>
        <v>40190.564733796295</v>
      </c>
      <c r="C245" s="17">
        <f t="shared" si="51"/>
        <v>1932.9999998677522</v>
      </c>
      <c r="D245" s="15">
        <v>-7927.24</v>
      </c>
      <c r="E245" s="15">
        <v>17568.060000000001</v>
      </c>
      <c r="F245" s="15">
        <v>-17.27</v>
      </c>
      <c r="G245" s="15">
        <f t="shared" si="52"/>
        <v>-20.99955388922227</v>
      </c>
      <c r="H245" s="15">
        <f t="shared" si="50"/>
        <v>13.909572212612961</v>
      </c>
    </row>
    <row r="246" spans="1:8" x14ac:dyDescent="0.25">
      <c r="A246" s="15" t="s">
        <v>99</v>
      </c>
      <c r="B246" s="16">
        <f t="shared" si="48"/>
        <v>40190.56527777778</v>
      </c>
      <c r="C246" s="17">
        <f t="shared" si="51"/>
        <v>1980.0000001676381</v>
      </c>
      <c r="D246" s="15">
        <v>-8050.58</v>
      </c>
      <c r="E246" s="15">
        <v>17419.05</v>
      </c>
      <c r="F246" s="15">
        <v>-14</v>
      </c>
      <c r="G246" s="15">
        <f t="shared" si="52"/>
        <v>-17.909733944069515</v>
      </c>
      <c r="H246" s="15">
        <f t="shared" si="50"/>
        <v>15.286019513409366</v>
      </c>
    </row>
    <row r="247" spans="1:8" x14ac:dyDescent="0.25">
      <c r="A247" s="15" t="s">
        <v>258</v>
      </c>
      <c r="B247" s="16">
        <f t="shared" si="48"/>
        <v>40190.565821759257</v>
      </c>
      <c r="C247" s="17">
        <f t="shared" si="51"/>
        <v>2026.9999998388812</v>
      </c>
      <c r="D247" s="15">
        <v>-8173.91</v>
      </c>
      <c r="E247" s="15">
        <v>17270.04</v>
      </c>
      <c r="F247" s="15">
        <v>-11.29</v>
      </c>
      <c r="G247" s="15">
        <f t="shared" si="52"/>
        <v>-15.317981248814014</v>
      </c>
      <c r="H247" s="15">
        <f t="shared" si="50"/>
        <v>16.224632940797314</v>
      </c>
    </row>
    <row r="248" spans="1:8" x14ac:dyDescent="0.25">
      <c r="A248" s="15" t="s">
        <v>259</v>
      </c>
      <c r="B248" s="16">
        <f t="shared" si="48"/>
        <v>40190.566365740742</v>
      </c>
      <c r="C248" s="17">
        <f t="shared" si="51"/>
        <v>2074.0000001387671</v>
      </c>
      <c r="D248" s="15">
        <v>-8297.24</v>
      </c>
      <c r="E248" s="15">
        <v>17121.03</v>
      </c>
      <c r="F248" s="15">
        <v>-9.02</v>
      </c>
      <c r="G248" s="15">
        <f t="shared" si="52"/>
        <v>-13.121289488041024</v>
      </c>
      <c r="H248" s="15">
        <f t="shared" si="50"/>
        <v>16.820575464715805</v>
      </c>
    </row>
    <row r="249" spans="1:8" x14ac:dyDescent="0.25">
      <c r="A249" s="15" t="s">
        <v>260</v>
      </c>
      <c r="B249" s="16">
        <f t="shared" si="48"/>
        <v>40190.56690972222</v>
      </c>
      <c r="C249" s="17">
        <f t="shared" si="51"/>
        <v>2120.9999998100102</v>
      </c>
      <c r="D249" s="15">
        <v>-8420.58</v>
      </c>
      <c r="E249" s="15">
        <v>16972.009999999998</v>
      </c>
      <c r="F249" s="15">
        <v>-7.09</v>
      </c>
      <c r="G249" s="15">
        <f t="shared" si="52"/>
        <v>-11.240929897947208</v>
      </c>
      <c r="H249" s="15">
        <f t="shared" si="50"/>
        <v>17.230219017672017</v>
      </c>
    </row>
    <row r="250" spans="1:8" x14ac:dyDescent="0.25">
      <c r="A250" s="15" t="s">
        <v>261</v>
      </c>
      <c r="B250" s="16">
        <f t="shared" si="48"/>
        <v>40190.567453703705</v>
      </c>
      <c r="C250" s="17">
        <f t="shared" si="51"/>
        <v>2168.0000001098961</v>
      </c>
      <c r="D250" s="15">
        <v>-8543.91</v>
      </c>
      <c r="E250" s="15">
        <v>16823</v>
      </c>
      <c r="F250" s="15">
        <v>-5.44</v>
      </c>
      <c r="G250" s="15">
        <f t="shared" si="52"/>
        <v>-9.6164638847338964</v>
      </c>
      <c r="H250" s="15">
        <f t="shared" si="50"/>
        <v>17.442850580486546</v>
      </c>
    </row>
    <row r="251" spans="1:8" x14ac:dyDescent="0.25">
      <c r="A251" s="15" t="s">
        <v>262</v>
      </c>
      <c r="B251" s="16">
        <f t="shared" si="48"/>
        <v>40190.567997685182</v>
      </c>
      <c r="C251" s="17">
        <f t="shared" si="51"/>
        <v>2214.9999997811392</v>
      </c>
      <c r="D251" s="15">
        <v>-8667.24</v>
      </c>
      <c r="E251" s="15">
        <v>16673.990000000002</v>
      </c>
      <c r="F251" s="15">
        <v>-4.01</v>
      </c>
      <c r="G251" s="15">
        <f t="shared" si="52"/>
        <v>-8.2011355432953117</v>
      </c>
      <c r="H251" s="15">
        <f t="shared" si="50"/>
        <v>17.56561714227329</v>
      </c>
    </row>
    <row r="252" spans="1:8" x14ac:dyDescent="0.25">
      <c r="A252" s="15" t="s">
        <v>263</v>
      </c>
      <c r="B252" s="16">
        <f t="shared" si="48"/>
        <v>40190.568541666667</v>
      </c>
      <c r="C252" s="17">
        <f t="shared" si="51"/>
        <v>2262.0000000810251</v>
      </c>
      <c r="D252" s="15">
        <v>-8790.57</v>
      </c>
      <c r="E252" s="15">
        <v>16524.98</v>
      </c>
      <c r="F252" s="15">
        <v>-2.76</v>
      </c>
      <c r="G252" s="15">
        <f t="shared" si="52"/>
        <v>-6.9584377642983704</v>
      </c>
      <c r="H252" s="15">
        <f t="shared" si="50"/>
        <v>17.626879660686701</v>
      </c>
    </row>
    <row r="253" spans="1:8" x14ac:dyDescent="0.25">
      <c r="A253" s="15" t="s">
        <v>264</v>
      </c>
      <c r="B253" s="16">
        <f t="shared" si="48"/>
        <v>40190.569085648145</v>
      </c>
      <c r="C253" s="17">
        <f t="shared" si="51"/>
        <v>2308.9999997522682</v>
      </c>
      <c r="D253" s="15">
        <v>-8913.91</v>
      </c>
      <c r="E253" s="15">
        <v>16375.96</v>
      </c>
      <c r="F253" s="15">
        <v>-1.66</v>
      </c>
      <c r="G253" s="15">
        <f t="shared" si="52"/>
        <v>-5.8595841391827896</v>
      </c>
      <c r="H253" s="15">
        <f t="shared" si="50"/>
        <v>17.636506942075652</v>
      </c>
    </row>
    <row r="254" spans="1:8" x14ac:dyDescent="0.25">
      <c r="A254" s="15" t="s">
        <v>265</v>
      </c>
      <c r="B254" s="16">
        <f t="shared" ref="B254:B280" si="53">DATE(2000+LEFT(A254,2),MID(A254,3,2),MID(A254,5,2))+TIME(MID(A254,8,2),MID(A254,10,2),MID(A254,12,2))</f>
        <v>40190.56962962963</v>
      </c>
      <c r="C254" s="17">
        <f t="shared" si="51"/>
        <v>2356.0000000521541</v>
      </c>
      <c r="D254" s="15">
        <v>-9037.24</v>
      </c>
      <c r="E254" s="15">
        <v>16226.95</v>
      </c>
      <c r="F254" s="15">
        <v>-0.69</v>
      </c>
      <c r="G254" s="15">
        <f t="shared" si="52"/>
        <v>-4.88165070301591</v>
      </c>
      <c r="H254" s="15">
        <f t="shared" si="50"/>
        <v>17.569935616093769</v>
      </c>
    </row>
    <row r="255" spans="1:8" x14ac:dyDescent="0.25">
      <c r="A255" s="15" t="s">
        <v>266</v>
      </c>
      <c r="B255" s="16">
        <f t="shared" si="53"/>
        <v>40190.570173611108</v>
      </c>
      <c r="C255" s="17">
        <f t="shared" si="51"/>
        <v>2402.9999997233972</v>
      </c>
      <c r="D255" s="15">
        <v>-9160.57</v>
      </c>
      <c r="E255" s="15">
        <v>16077.94</v>
      </c>
      <c r="F255" s="15">
        <v>-0.23</v>
      </c>
      <c r="G255" s="15">
        <f t="shared" si="52"/>
        <v>-4.0062055297665884</v>
      </c>
      <c r="H255" s="15">
        <f t="shared" si="50"/>
        <v>14.25972820303976</v>
      </c>
    </row>
    <row r="256" spans="1:8" x14ac:dyDescent="0.25">
      <c r="A256" s="15" t="s">
        <v>267</v>
      </c>
      <c r="B256" s="16">
        <f t="shared" si="53"/>
        <v>40190.570717592593</v>
      </c>
      <c r="C256" s="17">
        <f t="shared" si="51"/>
        <v>2450.0000000232831</v>
      </c>
      <c r="D256" s="15">
        <v>-9283.91</v>
      </c>
      <c r="E256" s="15">
        <v>15928.93</v>
      </c>
      <c r="F256" s="15">
        <v>-0.38</v>
      </c>
      <c r="G256" s="15">
        <f t="shared" si="52"/>
        <v>-3.2182911366103344</v>
      </c>
      <c r="H256" s="15">
        <f t="shared" si="50"/>
        <v>8.0558965761607837</v>
      </c>
    </row>
    <row r="257" spans="1:8" x14ac:dyDescent="0.25">
      <c r="A257" s="15" t="s">
        <v>268</v>
      </c>
      <c r="B257" s="16">
        <f t="shared" si="53"/>
        <v>40190.571261574078</v>
      </c>
      <c r="C257" s="17">
        <f t="shared" si="51"/>
        <v>2497.0000003231689</v>
      </c>
      <c r="D257" s="15">
        <v>-9407.24</v>
      </c>
      <c r="E257" s="15">
        <v>15779.91</v>
      </c>
      <c r="F257" s="15">
        <v>-0.59</v>
      </c>
      <c r="G257" s="15">
        <f t="shared" si="52"/>
        <v>-2.5056630630964021</v>
      </c>
      <c r="H257" s="15">
        <f t="shared" si="50"/>
        <v>3.6697649713118903</v>
      </c>
    </row>
    <row r="258" spans="1:8" x14ac:dyDescent="0.25">
      <c r="A258" s="15" t="s">
        <v>269</v>
      </c>
      <c r="B258" s="16">
        <f t="shared" si="53"/>
        <v>40190.571805555555</v>
      </c>
      <c r="C258" s="17">
        <f t="shared" si="51"/>
        <v>2543.9999999944121</v>
      </c>
      <c r="D258" s="15">
        <v>-9530.57</v>
      </c>
      <c r="E258" s="15">
        <v>15630.9</v>
      </c>
      <c r="F258" s="15">
        <v>-0.79</v>
      </c>
      <c r="G258" s="15">
        <f t="shared" si="52"/>
        <v>-1.8582148744032425</v>
      </c>
      <c r="H258" s="15">
        <f t="shared" si="50"/>
        <v>1.1410830178963351</v>
      </c>
    </row>
    <row r="259" spans="1:8" x14ac:dyDescent="0.25">
      <c r="A259" s="15" t="s">
        <v>270</v>
      </c>
      <c r="B259" s="16">
        <f t="shared" si="53"/>
        <v>40190.57234953704</v>
      </c>
      <c r="C259" s="17">
        <f t="shared" si="51"/>
        <v>2591.0000002942979</v>
      </c>
      <c r="D259" s="15">
        <v>-9653.9</v>
      </c>
      <c r="E259" s="15">
        <v>15481.89</v>
      </c>
      <c r="F259" s="15">
        <v>-0.96</v>
      </c>
      <c r="G259" s="15">
        <f t="shared" si="52"/>
        <v>-1.2675400864407069</v>
      </c>
      <c r="H259" s="15">
        <f t="shared" si="50"/>
        <v>9.458090476795751E-2</v>
      </c>
    </row>
    <row r="260" spans="1:8" x14ac:dyDescent="0.25">
      <c r="A260" s="15" t="s">
        <v>271</v>
      </c>
      <c r="B260" s="16">
        <f t="shared" si="53"/>
        <v>40190.572893518518</v>
      </c>
      <c r="C260" s="17">
        <f t="shared" si="51"/>
        <v>2637.9999999655411</v>
      </c>
      <c r="D260" s="15">
        <v>-9777.24</v>
      </c>
      <c r="E260" s="15">
        <v>15332.88</v>
      </c>
      <c r="F260" s="15">
        <v>-1.1299999999999999</v>
      </c>
      <c r="G260" s="15">
        <f t="shared" si="52"/>
        <v>-0.72659545188429342</v>
      </c>
      <c r="H260" s="15">
        <f t="shared" si="50"/>
        <v>0.16273522944043733</v>
      </c>
    </row>
    <row r="261" spans="1:8" x14ac:dyDescent="0.25">
      <c r="A261" s="15" t="s">
        <v>272</v>
      </c>
      <c r="B261" s="16">
        <f t="shared" si="53"/>
        <v>40190.573437500003</v>
      </c>
      <c r="C261" s="17">
        <f t="shared" si="51"/>
        <v>2685.0000002654269</v>
      </c>
      <c r="D261" s="15">
        <v>-9900.57</v>
      </c>
      <c r="E261" s="15">
        <v>15183.86</v>
      </c>
      <c r="F261" s="15">
        <v>-1.28</v>
      </c>
      <c r="G261" s="15">
        <f t="shared" si="52"/>
        <v>-0.22943969261610542</v>
      </c>
      <c r="H261" s="15">
        <f t="shared" ref="H261:H280" si="54">POWER(G261-F261,2)</f>
        <v>1.1036769594505433</v>
      </c>
    </row>
    <row r="262" spans="1:8" x14ac:dyDescent="0.25">
      <c r="A262" s="15" t="s">
        <v>273</v>
      </c>
      <c r="B262" s="16">
        <f t="shared" si="53"/>
        <v>40190.573981481481</v>
      </c>
      <c r="C262" s="17">
        <f t="shared" si="51"/>
        <v>2731.9999999366701</v>
      </c>
      <c r="D262" s="15">
        <v>-10023.9</v>
      </c>
      <c r="E262" s="15">
        <v>15034.85</v>
      </c>
      <c r="F262" s="15">
        <v>-1.43</v>
      </c>
      <c r="G262" s="15">
        <f t="shared" si="52"/>
        <v>0.22897077044230801</v>
      </c>
      <c r="H262" s="15">
        <f t="shared" si="54"/>
        <v>2.7521840171819449</v>
      </c>
    </row>
    <row r="263" spans="1:8" x14ac:dyDescent="0.25">
      <c r="A263" s="15" t="s">
        <v>274</v>
      </c>
      <c r="B263" s="16">
        <f t="shared" si="53"/>
        <v>40190.574525462966</v>
      </c>
      <c r="C263" s="17">
        <f t="shared" si="51"/>
        <v>2779.0000002365559</v>
      </c>
      <c r="D263" s="15">
        <v>-10147.24</v>
      </c>
      <c r="E263" s="15">
        <v>14885.84</v>
      </c>
      <c r="F263" s="15">
        <v>-1.56</v>
      </c>
      <c r="G263" s="15">
        <f t="shared" si="52"/>
        <v>0.65294302247747682</v>
      </c>
      <c r="H263" s="15">
        <f t="shared" si="54"/>
        <v>4.8971168207317506</v>
      </c>
    </row>
    <row r="264" spans="1:8" x14ac:dyDescent="0.25">
      <c r="A264" s="15" t="s">
        <v>275</v>
      </c>
      <c r="B264" s="16">
        <f t="shared" si="53"/>
        <v>40190.575069444443</v>
      </c>
      <c r="C264" s="17">
        <f t="shared" si="51"/>
        <v>2825.9999999077991</v>
      </c>
      <c r="D264" s="15">
        <v>-10270.57</v>
      </c>
      <c r="E264" s="15">
        <v>14736.83</v>
      </c>
      <c r="F264" s="15">
        <v>-1.69</v>
      </c>
      <c r="G264" s="15">
        <f t="shared" si="52"/>
        <v>1.0461757020455476</v>
      </c>
      <c r="H264" s="15">
        <f t="shared" si="54"/>
        <v>7.4866574724644437</v>
      </c>
    </row>
    <row r="265" spans="1:8" x14ac:dyDescent="0.25">
      <c r="A265" s="15" t="s">
        <v>276</v>
      </c>
      <c r="B265" s="16">
        <f t="shared" si="53"/>
        <v>40190.575613425928</v>
      </c>
      <c r="C265" s="17">
        <f t="shared" si="51"/>
        <v>2873.0000002076849</v>
      </c>
      <c r="D265" s="15">
        <v>-10393.9</v>
      </c>
      <c r="E265" s="15">
        <v>14587.82</v>
      </c>
      <c r="F265" s="15">
        <v>-1.8</v>
      </c>
      <c r="G265" s="15">
        <f t="shared" si="52"/>
        <v>1.411861629460422</v>
      </c>
      <c r="H265" s="15">
        <f t="shared" si="54"/>
        <v>10.316055126800158</v>
      </c>
    </row>
    <row r="266" spans="1:8" x14ac:dyDescent="0.25">
      <c r="A266" s="15" t="s">
        <v>277</v>
      </c>
      <c r="B266" s="16">
        <f t="shared" si="53"/>
        <v>40190.576157407406</v>
      </c>
      <c r="C266" s="17">
        <f t="shared" si="51"/>
        <v>2919.9999998789281</v>
      </c>
      <c r="D266" s="15">
        <v>-10517.23</v>
      </c>
      <c r="E266" s="15">
        <v>14438.8</v>
      </c>
      <c r="F266" s="15">
        <v>-1.92</v>
      </c>
      <c r="G266" s="15">
        <f t="shared" si="52"/>
        <v>1.7527704986497841</v>
      </c>
      <c r="H266" s="15">
        <f t="shared" si="54"/>
        <v>13.489243135752183</v>
      </c>
    </row>
    <row r="267" spans="1:8" x14ac:dyDescent="0.25">
      <c r="A267" s="15" t="s">
        <v>278</v>
      </c>
      <c r="B267" s="16">
        <f t="shared" si="53"/>
        <v>40190.576701388891</v>
      </c>
      <c r="C267" s="17">
        <f t="shared" si="51"/>
        <v>2967.0000001788139</v>
      </c>
      <c r="D267" s="15">
        <v>-10640.57</v>
      </c>
      <c r="E267" s="15">
        <v>14289.79</v>
      </c>
      <c r="F267" s="15">
        <v>-2.02</v>
      </c>
      <c r="G267" s="15">
        <f t="shared" si="52"/>
        <v>2.0713160921418021</v>
      </c>
      <c r="H267" s="15">
        <f t="shared" si="54"/>
        <v>16.738867365818471</v>
      </c>
    </row>
    <row r="268" spans="1:8" x14ac:dyDescent="0.25">
      <c r="A268" s="15" t="s">
        <v>279</v>
      </c>
      <c r="B268" s="16">
        <f t="shared" si="53"/>
        <v>40190.577245370368</v>
      </c>
      <c r="C268" s="17">
        <f t="shared" ref="C268:C280" si="55">(B268-$C$129)*24*60*60</f>
        <v>3013.9999998500571</v>
      </c>
      <c r="D268" s="15">
        <v>-10763.9</v>
      </c>
      <c r="E268" s="15">
        <v>14140.78</v>
      </c>
      <c r="F268" s="15">
        <v>-2.12</v>
      </c>
      <c r="G268" s="15">
        <f t="shared" si="52"/>
        <v>2.369611136174151</v>
      </c>
      <c r="H268" s="15">
        <f t="shared" si="54"/>
        <v>20.156608154058951</v>
      </c>
    </row>
    <row r="269" spans="1:8" x14ac:dyDescent="0.25">
      <c r="A269" s="15" t="s">
        <v>280</v>
      </c>
      <c r="B269" s="16">
        <f t="shared" si="53"/>
        <v>40190.577789351853</v>
      </c>
      <c r="C269" s="17">
        <f t="shared" si="55"/>
        <v>3061.0000001499429</v>
      </c>
      <c r="D269" s="15">
        <v>-10887.23</v>
      </c>
      <c r="E269" s="15">
        <v>13991.77</v>
      </c>
      <c r="F269" s="15">
        <v>-2.21</v>
      </c>
      <c r="G269" s="15">
        <f t="shared" ref="G269:G280" si="56">DEGREES(ATAN2(COS(RADIANS($J$126))+$J$128*C269, SIN(RADIANS($J$126))+$J$127*C269))</f>
        <v>2.6495124609393224</v>
      </c>
      <c r="H269" s="15">
        <f t="shared" si="54"/>
        <v>23.614861358024552</v>
      </c>
    </row>
    <row r="270" spans="1:8" x14ac:dyDescent="0.25">
      <c r="A270" s="15" t="s">
        <v>281</v>
      </c>
      <c r="B270" s="16">
        <f t="shared" si="53"/>
        <v>40190.578333333331</v>
      </c>
      <c r="C270" s="17">
        <f t="shared" si="55"/>
        <v>3107.9999998211861</v>
      </c>
      <c r="D270" s="15">
        <v>-11010.56</v>
      </c>
      <c r="E270" s="15">
        <v>13842.75</v>
      </c>
      <c r="F270" s="15">
        <v>-2.2999999999999998</v>
      </c>
      <c r="G270" s="15">
        <f t="shared" si="56"/>
        <v>2.912658279636009</v>
      </c>
      <c r="H270" s="15">
        <f t="shared" si="54"/>
        <v>27.171806340257834</v>
      </c>
    </row>
    <row r="271" spans="1:8" x14ac:dyDescent="0.25">
      <c r="A271" s="15" t="s">
        <v>282</v>
      </c>
      <c r="B271" s="16">
        <f t="shared" si="53"/>
        <v>40190.578877314816</v>
      </c>
      <c r="C271" s="17">
        <f t="shared" si="55"/>
        <v>3155.0000001210719</v>
      </c>
      <c r="D271" s="15">
        <v>-11133.9</v>
      </c>
      <c r="E271" s="15">
        <v>13693.74</v>
      </c>
      <c r="F271" s="15">
        <v>-2.39</v>
      </c>
      <c r="G271" s="15">
        <f t="shared" si="56"/>
        <v>3.1604992364347608</v>
      </c>
      <c r="H271" s="15">
        <f t="shared" si="54"/>
        <v>30.808041773662865</v>
      </c>
    </row>
    <row r="272" spans="1:8" x14ac:dyDescent="0.25">
      <c r="A272" s="15" t="s">
        <v>283</v>
      </c>
      <c r="B272" s="16">
        <f t="shared" si="53"/>
        <v>40190.579421296294</v>
      </c>
      <c r="C272" s="17">
        <f t="shared" si="55"/>
        <v>3201.9999997923151</v>
      </c>
      <c r="D272" s="15">
        <v>-11257.23</v>
      </c>
      <c r="E272" s="15">
        <v>13544.73</v>
      </c>
      <c r="F272" s="15">
        <v>-2.4700000000000002</v>
      </c>
      <c r="G272" s="15">
        <f t="shared" si="56"/>
        <v>3.3943242980509507</v>
      </c>
      <c r="H272" s="15">
        <f t="shared" si="54"/>
        <v>34.39029947271078</v>
      </c>
    </row>
    <row r="273" spans="1:8" x14ac:dyDescent="0.25">
      <c r="A273" s="15" t="s">
        <v>284</v>
      </c>
      <c r="B273" s="16">
        <f t="shared" si="53"/>
        <v>40190.579965277779</v>
      </c>
      <c r="C273" s="17">
        <f t="shared" si="55"/>
        <v>3249.0000000922009</v>
      </c>
      <c r="D273" s="15">
        <v>-11380.56</v>
      </c>
      <c r="E273" s="15">
        <v>13395.72</v>
      </c>
      <c r="F273" s="15">
        <v>-2.54</v>
      </c>
      <c r="G273" s="15">
        <f t="shared" si="56"/>
        <v>3.6152825466343366</v>
      </c>
      <c r="H273" s="15">
        <f t="shared" si="54"/>
        <v>37.887503228901281</v>
      </c>
    </row>
    <row r="274" spans="1:8" x14ac:dyDescent="0.25">
      <c r="A274" s="15" t="s">
        <v>285</v>
      </c>
      <c r="B274" s="16">
        <f t="shared" si="53"/>
        <v>40190.580509259256</v>
      </c>
      <c r="C274" s="17">
        <f t="shared" si="55"/>
        <v>3295.9999997634441</v>
      </c>
      <c r="D274" s="15">
        <v>-11503.9</v>
      </c>
      <c r="E274" s="15">
        <v>13246.7</v>
      </c>
      <c r="F274" s="15">
        <v>-2.61</v>
      </c>
      <c r="G274" s="15">
        <f t="shared" si="56"/>
        <v>3.8244015185788496</v>
      </c>
      <c r="H274" s="15">
        <f t="shared" si="54"/>
        <v>41.401522902289805</v>
      </c>
    </row>
    <row r="275" spans="1:8" x14ac:dyDescent="0.25">
      <c r="A275" s="15" t="s">
        <v>286</v>
      </c>
      <c r="B275" s="16">
        <f t="shared" si="53"/>
        <v>40190.581053240741</v>
      </c>
      <c r="C275" s="17">
        <f t="shared" si="55"/>
        <v>3343.0000000633299</v>
      </c>
      <c r="D275" s="15">
        <v>-11627.23</v>
      </c>
      <c r="E275" s="15">
        <v>13097.69</v>
      </c>
      <c r="F275" s="15">
        <v>-2.68</v>
      </c>
      <c r="G275" s="15">
        <f t="shared" si="56"/>
        <v>4.0226027905923116</v>
      </c>
      <c r="H275" s="15">
        <f t="shared" si="54"/>
        <v>44.924884168455854</v>
      </c>
    </row>
    <row r="276" spans="1:8" x14ac:dyDescent="0.25">
      <c r="A276" s="15" t="s">
        <v>287</v>
      </c>
      <c r="B276" s="16">
        <f t="shared" si="53"/>
        <v>40190.581597222219</v>
      </c>
      <c r="C276" s="17">
        <f t="shared" si="55"/>
        <v>3389.9999997345731</v>
      </c>
      <c r="D276" s="15">
        <v>-11750.56</v>
      </c>
      <c r="E276" s="15">
        <v>12948.68</v>
      </c>
      <c r="F276" s="15">
        <v>-2.75</v>
      </c>
      <c r="G276" s="15">
        <f t="shared" si="56"/>
        <v>4.2107152014126941</v>
      </c>
      <c r="H276" s="15">
        <f t="shared" si="54"/>
        <v>48.451556115177759</v>
      </c>
    </row>
    <row r="277" spans="1:8" x14ac:dyDescent="0.25">
      <c r="A277" s="15" t="s">
        <v>288</v>
      </c>
      <c r="B277" s="16">
        <f t="shared" si="53"/>
        <v>40190.582141203704</v>
      </c>
      <c r="C277" s="17">
        <f t="shared" si="55"/>
        <v>3437.0000000344589</v>
      </c>
      <c r="D277" s="15">
        <v>-11873.89</v>
      </c>
      <c r="E277" s="15">
        <v>12799.67</v>
      </c>
      <c r="F277" s="15">
        <v>-2.81</v>
      </c>
      <c r="G277" s="15">
        <f t="shared" si="56"/>
        <v>4.3894861898911568</v>
      </c>
      <c r="H277" s="15">
        <f t="shared" si="54"/>
        <v>51.832601398433496</v>
      </c>
    </row>
    <row r="278" spans="1:8" x14ac:dyDescent="0.25">
      <c r="A278" s="15" t="s">
        <v>289</v>
      </c>
      <c r="B278" s="16">
        <f t="shared" si="53"/>
        <v>40190.582685185182</v>
      </c>
      <c r="C278" s="17">
        <f t="shared" si="55"/>
        <v>3483.9999997057021</v>
      </c>
      <c r="D278" s="15">
        <v>-11997.23</v>
      </c>
      <c r="E278" s="15">
        <v>12650.65</v>
      </c>
      <c r="F278" s="15">
        <v>-2.87</v>
      </c>
      <c r="G278" s="15">
        <f t="shared" si="56"/>
        <v>4.5595914820627161</v>
      </c>
      <c r="H278" s="15">
        <f t="shared" si="54"/>
        <v>55.198829590338867</v>
      </c>
    </row>
    <row r="279" spans="1:8" x14ac:dyDescent="0.25">
      <c r="A279" s="15" t="s">
        <v>290</v>
      </c>
      <c r="B279" s="16">
        <f t="shared" si="53"/>
        <v>40190.583229166667</v>
      </c>
      <c r="C279" s="17">
        <f t="shared" si="55"/>
        <v>3531.0000000055879</v>
      </c>
      <c r="D279" s="15">
        <v>-12120.56</v>
      </c>
      <c r="E279" s="15">
        <v>12501.64</v>
      </c>
      <c r="F279" s="15">
        <v>-2.93</v>
      </c>
      <c r="G279" s="15">
        <f t="shared" si="56"/>
        <v>4.7216434675579588</v>
      </c>
      <c r="H279" s="15">
        <f t="shared" si="54"/>
        <v>58.547647754622382</v>
      </c>
    </row>
    <row r="280" spans="1:8" x14ac:dyDescent="0.25">
      <c r="A280" s="15" t="s">
        <v>291</v>
      </c>
      <c r="B280" s="16">
        <f t="shared" si="53"/>
        <v>40190.583773148152</v>
      </c>
      <c r="C280" s="17">
        <f t="shared" si="55"/>
        <v>3578.0000003054738</v>
      </c>
      <c r="D280" s="15">
        <v>-12243.89</v>
      </c>
      <c r="E280" s="15">
        <v>12352.63</v>
      </c>
      <c r="F280" s="15">
        <v>-2.99</v>
      </c>
      <c r="G280" s="15">
        <f t="shared" si="56"/>
        <v>4.876198403662575</v>
      </c>
      <c r="H280" s="15">
        <f t="shared" si="54"/>
        <v>61.877077325783645</v>
      </c>
    </row>
  </sheetData>
  <scenarios current="0" show="0">
    <scenario name="Leg One" locked="1" count="3" user="Ian Mayo" comment="Created by Ian Mayo on 16/02/2015">
      <inputCells r="I126" val="-152"/>
      <inputCells r="I127" val="0"/>
      <inputCells r="I128" val="0"/>
    </scenario>
  </scenario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7"/>
  <sheetViews>
    <sheetView tabSelected="1" workbookViewId="0">
      <selection activeCell="C7" sqref="C7"/>
    </sheetView>
  </sheetViews>
  <sheetFormatPr defaultRowHeight="15" x14ac:dyDescent="0.25"/>
  <cols>
    <col min="1" max="1" width="13.5703125" bestFit="1" customWidth="1"/>
    <col min="2" max="2" width="17.42578125" customWidth="1"/>
    <col min="3" max="3" width="13.5703125" customWidth="1"/>
    <col min="7" max="7" width="11.42578125" customWidth="1"/>
    <col min="11" max="11" width="12.140625" bestFit="1" customWidth="1"/>
    <col min="19" max="19" width="12.7109375" bestFit="1" customWidth="1"/>
    <col min="20" max="20" width="12" bestFit="1" customWidth="1"/>
  </cols>
  <sheetData>
    <row r="1" spans="1:20" x14ac:dyDescent="0.25">
      <c r="D1" t="s">
        <v>126</v>
      </c>
      <c r="H1" t="s">
        <v>127</v>
      </c>
    </row>
    <row r="2" spans="1:20" x14ac:dyDescent="0.25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1</v>
      </c>
      <c r="I2" t="s">
        <v>2</v>
      </c>
      <c r="J2" t="s">
        <v>3</v>
      </c>
      <c r="K2" t="s">
        <v>4</v>
      </c>
      <c r="L2" t="s">
        <v>128</v>
      </c>
      <c r="M2" t="s">
        <v>129</v>
      </c>
      <c r="N2" t="s">
        <v>130</v>
      </c>
      <c r="O2" t="s">
        <v>359</v>
      </c>
      <c r="P2" t="s">
        <v>360</v>
      </c>
      <c r="Q2" t="s">
        <v>361</v>
      </c>
      <c r="R2" t="s">
        <v>362</v>
      </c>
      <c r="S2" s="9" t="s">
        <v>135</v>
      </c>
      <c r="T2" s="9" t="s">
        <v>136</v>
      </c>
    </row>
    <row r="3" spans="1:20" x14ac:dyDescent="0.25">
      <c r="A3" t="s">
        <v>5</v>
      </c>
      <c r="B3" s="1">
        <f>DATE(2000+LEFT(A3,2),MID(A3,3,2),MID(A3,5,2))+TIME(MID(A3,8,2),MID(A3,10,2),MID(A3,12,2))</f>
        <v>40190.5</v>
      </c>
      <c r="C3" s="2">
        <v>0</v>
      </c>
      <c r="D3">
        <v>11000</v>
      </c>
      <c r="E3">
        <v>24000</v>
      </c>
      <c r="F3">
        <v>205</v>
      </c>
      <c r="G3">
        <v>6.17</v>
      </c>
      <c r="H3">
        <v>16000</v>
      </c>
      <c r="I3">
        <v>12000</v>
      </c>
      <c r="J3" s="5">
        <v>320</v>
      </c>
      <c r="K3">
        <v>4.63</v>
      </c>
      <c r="N3" s="9"/>
    </row>
    <row r="4" spans="1:20" x14ac:dyDescent="0.25">
      <c r="A4" t="s">
        <v>140</v>
      </c>
      <c r="B4" s="1">
        <f t="shared" ref="B4:B67" si="0">DATE(2000+LEFT(A4,2),MID(A4,3,2),MID(A4,5,2))+TIME(MID(A4,8,2),MID(A4,10,2),MID(A4,12,2))</f>
        <v>40190.500543981485</v>
      </c>
      <c r="C4" s="2">
        <f>(B4-$B$3)*24*60*60</f>
        <v>47.000000299885869</v>
      </c>
      <c r="D4">
        <v>10899.35</v>
      </c>
      <c r="E4">
        <v>23727.91</v>
      </c>
      <c r="F4">
        <v>200</v>
      </c>
      <c r="G4">
        <v>6.17</v>
      </c>
      <c r="H4">
        <v>15860.12</v>
      </c>
      <c r="I4">
        <v>12166.7</v>
      </c>
      <c r="J4" s="5">
        <v>320</v>
      </c>
      <c r="K4">
        <v>4.63</v>
      </c>
    </row>
    <row r="5" spans="1:20" x14ac:dyDescent="0.25">
      <c r="A5" t="s">
        <v>141</v>
      </c>
      <c r="B5" s="1">
        <f t="shared" si="0"/>
        <v>40190.501087962963</v>
      </c>
      <c r="C5" s="2">
        <f t="shared" ref="C5:C68" si="1">(B5-$B$3)*24*60*60</f>
        <v>93.999999971129</v>
      </c>
      <c r="D5">
        <v>10800.16</v>
      </c>
      <c r="E5">
        <v>23455.25</v>
      </c>
      <c r="F5" s="3">
        <v>199.99</v>
      </c>
      <c r="G5">
        <v>6.17</v>
      </c>
      <c r="H5">
        <v>15720.25</v>
      </c>
      <c r="I5">
        <v>12333.4</v>
      </c>
      <c r="J5" s="5">
        <v>320</v>
      </c>
      <c r="K5">
        <v>4.63</v>
      </c>
      <c r="L5">
        <f>H5-D5</f>
        <v>4920.09</v>
      </c>
      <c r="M5">
        <f>I5-E5</f>
        <v>-11121.85</v>
      </c>
      <c r="N5" s="9">
        <f>SQRT(POWER(L5,2)+POWER(M5,2))</f>
        <v>12161.530867066038</v>
      </c>
      <c r="O5">
        <f>G5*SIN(RADIANS(F5))</f>
        <v>-2.1092523271306636</v>
      </c>
      <c r="P5">
        <f>G5*COS(RADIANS(F5))</f>
        <v>-5.7982716925385516</v>
      </c>
      <c r="Q5">
        <f>K5*SIN(RADIANS(J5))</f>
        <v>-2.976106632848678</v>
      </c>
      <c r="R5">
        <f>K5*COS(RADIANS(J5))</f>
        <v>3.5467857716408671</v>
      </c>
      <c r="S5">
        <f>(Q5-O5)/$N$5</f>
        <v>-7.127838716961976E-5</v>
      </c>
      <c r="T5">
        <f>(R5-P5)/$N$5</f>
        <v>7.6841127702814509E-4</v>
      </c>
    </row>
    <row r="6" spans="1:20" x14ac:dyDescent="0.25">
      <c r="A6" t="s">
        <v>142</v>
      </c>
      <c r="B6" s="1">
        <f t="shared" si="0"/>
        <v>40190.501631944448</v>
      </c>
      <c r="C6" s="2">
        <f t="shared" si="1"/>
        <v>141.00000027101487</v>
      </c>
      <c r="D6">
        <v>10700.97</v>
      </c>
      <c r="E6">
        <v>23182.58</v>
      </c>
      <c r="F6" s="3">
        <v>199.99</v>
      </c>
      <c r="G6">
        <v>6.17</v>
      </c>
      <c r="H6">
        <v>15580.37</v>
      </c>
      <c r="I6">
        <v>12500.1</v>
      </c>
      <c r="J6" s="5">
        <v>320</v>
      </c>
      <c r="K6">
        <v>4.63</v>
      </c>
      <c r="L6">
        <f t="shared" ref="L6:L34" si="2">H6-D6</f>
        <v>4879.4000000000015</v>
      </c>
      <c r="M6">
        <f t="shared" ref="M6:M34" si="3">I6-E6</f>
        <v>-10682.480000000001</v>
      </c>
      <c r="N6" s="10"/>
      <c r="O6">
        <f t="shared" ref="O6:O34" si="4">G6*SIN(RADIANS(F6))</f>
        <v>-2.1092523271306636</v>
      </c>
      <c r="P6">
        <f t="shared" ref="P6:P34" si="5">G6*COS(RADIANS(F6))</f>
        <v>-5.7982716925385516</v>
      </c>
      <c r="Q6">
        <f t="shared" ref="Q6:Q34" si="6">K6*SIN(RADIANS(J6))</f>
        <v>-2.976106632848678</v>
      </c>
      <c r="R6">
        <f t="shared" ref="R6:R34" si="7">K6*COS(RADIANS(J6))</f>
        <v>3.5467857716408671</v>
      </c>
      <c r="S6">
        <f t="shared" ref="S6:S34" si="8">(Q6-O6)/$N$5</f>
        <v>-7.127838716961976E-5</v>
      </c>
      <c r="T6">
        <f t="shared" ref="T6:T34" si="9">(R6-P6)/$N$5</f>
        <v>7.6841127702814509E-4</v>
      </c>
    </row>
    <row r="7" spans="1:20" x14ac:dyDescent="0.25">
      <c r="A7" t="s">
        <v>143</v>
      </c>
      <c r="B7" s="1">
        <f t="shared" si="0"/>
        <v>40190.502175925925</v>
      </c>
      <c r="C7" s="2">
        <f t="shared" si="1"/>
        <v>187.999999942258</v>
      </c>
      <c r="D7">
        <v>10601.78</v>
      </c>
      <c r="E7">
        <v>22909.919999999998</v>
      </c>
      <c r="F7" s="3">
        <v>199.99</v>
      </c>
      <c r="G7">
        <v>6.17</v>
      </c>
      <c r="H7">
        <v>15440.49</v>
      </c>
      <c r="I7">
        <v>12666.8</v>
      </c>
      <c r="J7" s="5">
        <v>320</v>
      </c>
      <c r="K7">
        <v>4.63</v>
      </c>
      <c r="L7">
        <f t="shared" si="2"/>
        <v>4838.7099999999991</v>
      </c>
      <c r="M7">
        <f t="shared" si="3"/>
        <v>-10243.119999999999</v>
      </c>
      <c r="N7" s="10"/>
      <c r="O7">
        <f t="shared" si="4"/>
        <v>-2.1092523271306636</v>
      </c>
      <c r="P7">
        <f t="shared" si="5"/>
        <v>-5.7982716925385516</v>
      </c>
      <c r="Q7">
        <f t="shared" si="6"/>
        <v>-2.976106632848678</v>
      </c>
      <c r="R7">
        <f t="shared" si="7"/>
        <v>3.5467857716408671</v>
      </c>
      <c r="S7">
        <f t="shared" si="8"/>
        <v>-7.127838716961976E-5</v>
      </c>
      <c r="T7">
        <f t="shared" si="9"/>
        <v>7.6841127702814509E-4</v>
      </c>
    </row>
    <row r="8" spans="1:20" x14ac:dyDescent="0.25">
      <c r="A8" t="s">
        <v>144</v>
      </c>
      <c r="B8" s="1">
        <f t="shared" si="0"/>
        <v>40190.50271990741</v>
      </c>
      <c r="C8" s="2">
        <f t="shared" si="1"/>
        <v>235.00000024214387</v>
      </c>
      <c r="D8">
        <v>10502.59</v>
      </c>
      <c r="E8">
        <v>22637.25</v>
      </c>
      <c r="F8" s="3">
        <v>199.99</v>
      </c>
      <c r="G8">
        <v>6.17</v>
      </c>
      <c r="H8">
        <v>15300.61</v>
      </c>
      <c r="I8">
        <v>12833.49</v>
      </c>
      <c r="J8" s="5">
        <v>320</v>
      </c>
      <c r="K8">
        <v>4.63</v>
      </c>
      <c r="L8">
        <f t="shared" si="2"/>
        <v>4798.0200000000004</v>
      </c>
      <c r="M8">
        <f t="shared" si="3"/>
        <v>-9803.76</v>
      </c>
      <c r="N8" s="10"/>
      <c r="O8">
        <f t="shared" si="4"/>
        <v>-2.1092523271306636</v>
      </c>
      <c r="P8">
        <f t="shared" si="5"/>
        <v>-5.7982716925385516</v>
      </c>
      <c r="Q8">
        <f t="shared" si="6"/>
        <v>-2.976106632848678</v>
      </c>
      <c r="R8">
        <f t="shared" si="7"/>
        <v>3.5467857716408671</v>
      </c>
      <c r="S8">
        <f t="shared" si="8"/>
        <v>-7.127838716961976E-5</v>
      </c>
      <c r="T8">
        <f t="shared" si="9"/>
        <v>7.6841127702814509E-4</v>
      </c>
    </row>
    <row r="9" spans="1:20" x14ac:dyDescent="0.25">
      <c r="A9" t="s">
        <v>145</v>
      </c>
      <c r="B9" s="1">
        <f t="shared" si="0"/>
        <v>40190.503263888888</v>
      </c>
      <c r="C9" s="2">
        <f t="shared" si="1"/>
        <v>281.999999913387</v>
      </c>
      <c r="D9">
        <v>10403.4</v>
      </c>
      <c r="E9">
        <v>22364.59</v>
      </c>
      <c r="F9" s="3">
        <v>199.99</v>
      </c>
      <c r="G9">
        <v>6.17</v>
      </c>
      <c r="H9">
        <v>15160.74</v>
      </c>
      <c r="I9">
        <v>13000.19</v>
      </c>
      <c r="J9" s="5">
        <v>320</v>
      </c>
      <c r="K9">
        <v>4.63</v>
      </c>
      <c r="L9">
        <f t="shared" si="2"/>
        <v>4757.34</v>
      </c>
      <c r="M9">
        <f t="shared" si="3"/>
        <v>-9364.4</v>
      </c>
      <c r="N9" s="10"/>
      <c r="O9">
        <f t="shared" si="4"/>
        <v>-2.1092523271306636</v>
      </c>
      <c r="P9">
        <f t="shared" si="5"/>
        <v>-5.7982716925385516</v>
      </c>
      <c r="Q9">
        <f t="shared" si="6"/>
        <v>-2.976106632848678</v>
      </c>
      <c r="R9">
        <f t="shared" si="7"/>
        <v>3.5467857716408671</v>
      </c>
      <c r="S9">
        <f t="shared" si="8"/>
        <v>-7.127838716961976E-5</v>
      </c>
      <c r="T9">
        <f t="shared" si="9"/>
        <v>7.6841127702814509E-4</v>
      </c>
    </row>
    <row r="10" spans="1:20" x14ac:dyDescent="0.25">
      <c r="A10" t="s">
        <v>146</v>
      </c>
      <c r="B10" s="1">
        <f t="shared" si="0"/>
        <v>40190.503807870373</v>
      </c>
      <c r="C10" s="2">
        <f t="shared" si="1"/>
        <v>329.00000021327287</v>
      </c>
      <c r="D10">
        <v>10304.209999999999</v>
      </c>
      <c r="E10">
        <v>22091.919999999998</v>
      </c>
      <c r="F10" s="3">
        <v>199.99</v>
      </c>
      <c r="G10">
        <v>6.17</v>
      </c>
      <c r="H10">
        <v>15020.86</v>
      </c>
      <c r="I10">
        <v>13166.89</v>
      </c>
      <c r="J10" s="5">
        <v>320</v>
      </c>
      <c r="K10">
        <v>4.63</v>
      </c>
      <c r="L10">
        <f t="shared" si="2"/>
        <v>4716.6500000000015</v>
      </c>
      <c r="M10">
        <f t="shared" si="3"/>
        <v>-8925.0299999999988</v>
      </c>
      <c r="N10" s="10"/>
      <c r="O10">
        <f t="shared" si="4"/>
        <v>-2.1092523271306636</v>
      </c>
      <c r="P10">
        <f t="shared" si="5"/>
        <v>-5.7982716925385516</v>
      </c>
      <c r="Q10">
        <f t="shared" si="6"/>
        <v>-2.976106632848678</v>
      </c>
      <c r="R10">
        <f t="shared" si="7"/>
        <v>3.5467857716408671</v>
      </c>
      <c r="S10">
        <f t="shared" si="8"/>
        <v>-7.127838716961976E-5</v>
      </c>
      <c r="T10">
        <f t="shared" si="9"/>
        <v>7.6841127702814509E-4</v>
      </c>
    </row>
    <row r="11" spans="1:20" x14ac:dyDescent="0.25">
      <c r="A11" t="s">
        <v>147</v>
      </c>
      <c r="B11" s="1">
        <f t="shared" si="0"/>
        <v>40190.504351851851</v>
      </c>
      <c r="C11" s="2">
        <f t="shared" si="1"/>
        <v>375.999999884516</v>
      </c>
      <c r="D11">
        <v>10205.02</v>
      </c>
      <c r="E11">
        <v>21819.25</v>
      </c>
      <c r="F11" s="3">
        <v>199.99</v>
      </c>
      <c r="G11">
        <v>6.17</v>
      </c>
      <c r="H11">
        <v>14880.98</v>
      </c>
      <c r="I11">
        <v>13333.59</v>
      </c>
      <c r="J11" s="5">
        <v>320</v>
      </c>
      <c r="K11">
        <v>4.63</v>
      </c>
      <c r="L11">
        <f t="shared" si="2"/>
        <v>4675.9599999999991</v>
      </c>
      <c r="M11">
        <f t="shared" si="3"/>
        <v>-8485.66</v>
      </c>
      <c r="N11" s="10"/>
      <c r="O11">
        <f t="shared" si="4"/>
        <v>-2.1092523271306636</v>
      </c>
      <c r="P11">
        <f t="shared" si="5"/>
        <v>-5.7982716925385516</v>
      </c>
      <c r="Q11">
        <f t="shared" si="6"/>
        <v>-2.976106632848678</v>
      </c>
      <c r="R11">
        <f t="shared" si="7"/>
        <v>3.5467857716408671</v>
      </c>
      <c r="S11">
        <f t="shared" si="8"/>
        <v>-7.127838716961976E-5</v>
      </c>
      <c r="T11">
        <f t="shared" si="9"/>
        <v>7.6841127702814509E-4</v>
      </c>
    </row>
    <row r="12" spans="1:20" x14ac:dyDescent="0.25">
      <c r="A12" t="s">
        <v>148</v>
      </c>
      <c r="B12" s="1">
        <f t="shared" si="0"/>
        <v>40190.504895833335</v>
      </c>
      <c r="C12" s="2">
        <f t="shared" si="1"/>
        <v>423.00000018440187</v>
      </c>
      <c r="D12">
        <v>10105.83</v>
      </c>
      <c r="E12">
        <v>21546.59</v>
      </c>
      <c r="F12" s="3">
        <v>199.99</v>
      </c>
      <c r="G12">
        <v>6.17</v>
      </c>
      <c r="H12">
        <v>14741.1</v>
      </c>
      <c r="I12">
        <v>13500.29</v>
      </c>
      <c r="J12" s="5">
        <v>320</v>
      </c>
      <c r="K12">
        <v>4.63</v>
      </c>
      <c r="L12">
        <f t="shared" si="2"/>
        <v>4635.2700000000004</v>
      </c>
      <c r="M12">
        <f t="shared" si="3"/>
        <v>-8046.2999999999993</v>
      </c>
      <c r="N12" s="10"/>
      <c r="O12">
        <f t="shared" si="4"/>
        <v>-2.1092523271306636</v>
      </c>
      <c r="P12">
        <f t="shared" si="5"/>
        <v>-5.7982716925385516</v>
      </c>
      <c r="Q12">
        <f t="shared" si="6"/>
        <v>-2.976106632848678</v>
      </c>
      <c r="R12">
        <f t="shared" si="7"/>
        <v>3.5467857716408671</v>
      </c>
      <c r="S12">
        <f t="shared" si="8"/>
        <v>-7.127838716961976E-5</v>
      </c>
      <c r="T12">
        <f t="shared" si="9"/>
        <v>7.6841127702814509E-4</v>
      </c>
    </row>
    <row r="13" spans="1:20" x14ac:dyDescent="0.25">
      <c r="A13" t="s">
        <v>149</v>
      </c>
      <c r="B13" s="1">
        <f t="shared" si="0"/>
        <v>40190.505439814813</v>
      </c>
      <c r="C13" s="2">
        <f t="shared" si="1"/>
        <v>469.999999855645</v>
      </c>
      <c r="D13">
        <v>10006.629999999999</v>
      </c>
      <c r="E13">
        <v>21273.919999999998</v>
      </c>
      <c r="F13" s="3">
        <v>199.99</v>
      </c>
      <c r="G13">
        <v>6.17</v>
      </c>
      <c r="H13">
        <v>14601.23</v>
      </c>
      <c r="I13">
        <v>13666.99</v>
      </c>
      <c r="J13" s="5">
        <v>320</v>
      </c>
      <c r="K13">
        <v>4.63</v>
      </c>
      <c r="L13">
        <f t="shared" si="2"/>
        <v>4594.6000000000004</v>
      </c>
      <c r="M13">
        <f t="shared" si="3"/>
        <v>-7606.9299999999985</v>
      </c>
      <c r="N13" s="10"/>
      <c r="O13">
        <f t="shared" si="4"/>
        <v>-2.1092523271306636</v>
      </c>
      <c r="P13">
        <f t="shared" si="5"/>
        <v>-5.7982716925385516</v>
      </c>
      <c r="Q13">
        <f t="shared" si="6"/>
        <v>-2.976106632848678</v>
      </c>
      <c r="R13">
        <f t="shared" si="7"/>
        <v>3.5467857716408671</v>
      </c>
      <c r="S13">
        <f t="shared" si="8"/>
        <v>-7.127838716961976E-5</v>
      </c>
      <c r="T13">
        <f t="shared" si="9"/>
        <v>7.6841127702814509E-4</v>
      </c>
    </row>
    <row r="14" spans="1:20" x14ac:dyDescent="0.25">
      <c r="A14" t="s">
        <v>150</v>
      </c>
      <c r="B14" s="1">
        <f t="shared" si="0"/>
        <v>40190.505983796298</v>
      </c>
      <c r="C14" s="2">
        <f t="shared" si="1"/>
        <v>517.00000015553087</v>
      </c>
      <c r="D14">
        <v>9907.44</v>
      </c>
      <c r="E14">
        <v>21001.26</v>
      </c>
      <c r="F14" s="3">
        <v>199.99</v>
      </c>
      <c r="G14">
        <v>6.17</v>
      </c>
      <c r="H14">
        <v>14461.35</v>
      </c>
      <c r="I14">
        <v>13833.69</v>
      </c>
      <c r="J14" s="5">
        <v>320</v>
      </c>
      <c r="K14">
        <v>4.63</v>
      </c>
      <c r="L14">
        <f t="shared" si="2"/>
        <v>4553.91</v>
      </c>
      <c r="M14">
        <f t="shared" si="3"/>
        <v>-7167.5699999999979</v>
      </c>
      <c r="N14" s="10"/>
      <c r="O14">
        <f t="shared" si="4"/>
        <v>-2.1092523271306636</v>
      </c>
      <c r="P14">
        <f t="shared" si="5"/>
        <v>-5.7982716925385516</v>
      </c>
      <c r="Q14">
        <f t="shared" si="6"/>
        <v>-2.976106632848678</v>
      </c>
      <c r="R14">
        <f t="shared" si="7"/>
        <v>3.5467857716408671</v>
      </c>
      <c r="S14">
        <f t="shared" si="8"/>
        <v>-7.127838716961976E-5</v>
      </c>
      <c r="T14">
        <f t="shared" si="9"/>
        <v>7.6841127702814509E-4</v>
      </c>
    </row>
    <row r="15" spans="1:20" x14ac:dyDescent="0.25">
      <c r="A15" t="s">
        <v>151</v>
      </c>
      <c r="B15" s="1">
        <f t="shared" si="0"/>
        <v>40190.506527777776</v>
      </c>
      <c r="C15" s="2">
        <f t="shared" si="1"/>
        <v>563.999999826774</v>
      </c>
      <c r="D15">
        <v>9808.25</v>
      </c>
      <c r="E15">
        <v>20728.59</v>
      </c>
      <c r="F15" s="3">
        <v>199.99</v>
      </c>
      <c r="G15">
        <v>6.17</v>
      </c>
      <c r="H15">
        <v>14321.47</v>
      </c>
      <c r="I15">
        <v>14000.39</v>
      </c>
      <c r="J15" s="5">
        <v>320</v>
      </c>
      <c r="K15">
        <v>4.63</v>
      </c>
      <c r="L15">
        <f t="shared" si="2"/>
        <v>4513.2199999999993</v>
      </c>
      <c r="M15">
        <f t="shared" si="3"/>
        <v>-6728.2000000000007</v>
      </c>
      <c r="N15" s="10"/>
      <c r="O15">
        <f t="shared" si="4"/>
        <v>-2.1092523271306636</v>
      </c>
      <c r="P15">
        <f t="shared" si="5"/>
        <v>-5.7982716925385516</v>
      </c>
      <c r="Q15">
        <f t="shared" si="6"/>
        <v>-2.976106632848678</v>
      </c>
      <c r="R15">
        <f t="shared" si="7"/>
        <v>3.5467857716408671</v>
      </c>
      <c r="S15">
        <f t="shared" si="8"/>
        <v>-7.127838716961976E-5</v>
      </c>
      <c r="T15">
        <f t="shared" si="9"/>
        <v>7.6841127702814509E-4</v>
      </c>
    </row>
    <row r="16" spans="1:20" x14ac:dyDescent="0.25">
      <c r="A16" t="s">
        <v>152</v>
      </c>
      <c r="B16" s="1">
        <f t="shared" si="0"/>
        <v>40190.507071759261</v>
      </c>
      <c r="C16" s="2">
        <f t="shared" si="1"/>
        <v>611.00000012665987</v>
      </c>
      <c r="D16">
        <v>9709.06</v>
      </c>
      <c r="E16">
        <v>20455.93</v>
      </c>
      <c r="F16" s="3">
        <v>199.99</v>
      </c>
      <c r="G16">
        <v>6.17</v>
      </c>
      <c r="H16">
        <v>14181.6</v>
      </c>
      <c r="I16">
        <v>14167.09</v>
      </c>
      <c r="J16" s="5">
        <v>320</v>
      </c>
      <c r="K16">
        <v>4.63</v>
      </c>
      <c r="L16">
        <f t="shared" si="2"/>
        <v>4472.5400000000009</v>
      </c>
      <c r="M16">
        <f t="shared" si="3"/>
        <v>-6288.84</v>
      </c>
      <c r="N16" s="10"/>
      <c r="O16">
        <f t="shared" si="4"/>
        <v>-2.1092523271306636</v>
      </c>
      <c r="P16">
        <f t="shared" si="5"/>
        <v>-5.7982716925385516</v>
      </c>
      <c r="Q16">
        <f t="shared" si="6"/>
        <v>-2.976106632848678</v>
      </c>
      <c r="R16">
        <f t="shared" si="7"/>
        <v>3.5467857716408671</v>
      </c>
      <c r="S16">
        <f t="shared" si="8"/>
        <v>-7.127838716961976E-5</v>
      </c>
      <c r="T16">
        <f t="shared" si="9"/>
        <v>7.6841127702814509E-4</v>
      </c>
    </row>
    <row r="17" spans="1:20" x14ac:dyDescent="0.25">
      <c r="A17" t="s">
        <v>153</v>
      </c>
      <c r="B17" s="1">
        <f t="shared" si="0"/>
        <v>40190.507615740738</v>
      </c>
      <c r="C17" s="2">
        <f t="shared" si="1"/>
        <v>657.999999797903</v>
      </c>
      <c r="D17">
        <v>9609.8700000000008</v>
      </c>
      <c r="E17">
        <v>20183.259999999998</v>
      </c>
      <c r="F17" s="3">
        <v>199.99</v>
      </c>
      <c r="G17">
        <v>6.17</v>
      </c>
      <c r="H17">
        <v>14041.72</v>
      </c>
      <c r="I17">
        <v>14333.79</v>
      </c>
      <c r="J17" s="5">
        <v>320</v>
      </c>
      <c r="K17">
        <v>4.63</v>
      </c>
      <c r="L17">
        <f t="shared" si="2"/>
        <v>4431.8499999999985</v>
      </c>
      <c r="M17">
        <f t="shared" si="3"/>
        <v>-5849.4699999999975</v>
      </c>
      <c r="N17" s="10"/>
      <c r="O17">
        <f t="shared" si="4"/>
        <v>-2.1092523271306636</v>
      </c>
      <c r="P17">
        <f t="shared" si="5"/>
        <v>-5.7982716925385516</v>
      </c>
      <c r="Q17">
        <f t="shared" si="6"/>
        <v>-2.976106632848678</v>
      </c>
      <c r="R17">
        <f t="shared" si="7"/>
        <v>3.5467857716408671</v>
      </c>
      <c r="S17">
        <f t="shared" si="8"/>
        <v>-7.127838716961976E-5</v>
      </c>
      <c r="T17">
        <f t="shared" si="9"/>
        <v>7.6841127702814509E-4</v>
      </c>
    </row>
    <row r="18" spans="1:20" x14ac:dyDescent="0.25">
      <c r="A18" t="s">
        <v>154</v>
      </c>
      <c r="B18" s="1">
        <f t="shared" si="0"/>
        <v>40190.508159722223</v>
      </c>
      <c r="C18" s="2">
        <f t="shared" si="1"/>
        <v>705.00000009778887</v>
      </c>
      <c r="D18">
        <v>9510.68</v>
      </c>
      <c r="E18">
        <v>19910.599999999999</v>
      </c>
      <c r="F18" s="3">
        <v>199.99</v>
      </c>
      <c r="G18">
        <v>6.17</v>
      </c>
      <c r="H18">
        <v>13901.84</v>
      </c>
      <c r="I18">
        <v>14500.48</v>
      </c>
      <c r="J18" s="5">
        <v>320</v>
      </c>
      <c r="K18">
        <v>4.63</v>
      </c>
      <c r="L18">
        <f t="shared" si="2"/>
        <v>4391.16</v>
      </c>
      <c r="M18">
        <f t="shared" si="3"/>
        <v>-5410.119999999999</v>
      </c>
      <c r="N18" s="10"/>
      <c r="O18">
        <f t="shared" si="4"/>
        <v>-2.1092523271306636</v>
      </c>
      <c r="P18">
        <f t="shared" si="5"/>
        <v>-5.7982716925385516</v>
      </c>
      <c r="Q18">
        <f t="shared" si="6"/>
        <v>-2.976106632848678</v>
      </c>
      <c r="R18">
        <f t="shared" si="7"/>
        <v>3.5467857716408671</v>
      </c>
      <c r="S18">
        <f t="shared" si="8"/>
        <v>-7.127838716961976E-5</v>
      </c>
      <c r="T18">
        <f t="shared" si="9"/>
        <v>7.6841127702814509E-4</v>
      </c>
    </row>
    <row r="19" spans="1:20" x14ac:dyDescent="0.25">
      <c r="A19" t="s">
        <v>155</v>
      </c>
      <c r="B19" s="1">
        <f t="shared" si="0"/>
        <v>40190.508703703701</v>
      </c>
      <c r="C19" s="2">
        <f t="shared" si="1"/>
        <v>751.999999769032</v>
      </c>
      <c r="D19">
        <v>9411.49</v>
      </c>
      <c r="E19">
        <v>19637.93</v>
      </c>
      <c r="F19" s="3">
        <v>199.99</v>
      </c>
      <c r="G19">
        <v>6.17</v>
      </c>
      <c r="H19">
        <v>13761.96</v>
      </c>
      <c r="I19">
        <v>14667.18</v>
      </c>
      <c r="J19" s="5">
        <v>320</v>
      </c>
      <c r="K19">
        <v>4.63</v>
      </c>
      <c r="L19">
        <f t="shared" si="2"/>
        <v>4350.4699999999993</v>
      </c>
      <c r="M19">
        <f t="shared" si="3"/>
        <v>-4970.75</v>
      </c>
      <c r="N19" s="10"/>
      <c r="O19">
        <f t="shared" si="4"/>
        <v>-2.1092523271306636</v>
      </c>
      <c r="P19">
        <f t="shared" si="5"/>
        <v>-5.7982716925385516</v>
      </c>
      <c r="Q19">
        <f t="shared" si="6"/>
        <v>-2.976106632848678</v>
      </c>
      <c r="R19">
        <f t="shared" si="7"/>
        <v>3.5467857716408671</v>
      </c>
      <c r="S19">
        <f t="shared" si="8"/>
        <v>-7.127838716961976E-5</v>
      </c>
      <c r="T19">
        <f t="shared" si="9"/>
        <v>7.6841127702814509E-4</v>
      </c>
    </row>
    <row r="20" spans="1:20" x14ac:dyDescent="0.25">
      <c r="A20" t="s">
        <v>156</v>
      </c>
      <c r="B20" s="1">
        <f t="shared" si="0"/>
        <v>40190.509247685186</v>
      </c>
      <c r="C20" s="2">
        <f t="shared" si="1"/>
        <v>799.00000006891787</v>
      </c>
      <c r="D20">
        <v>9312.2999999999993</v>
      </c>
      <c r="E20">
        <v>19365.27</v>
      </c>
      <c r="F20" s="3">
        <v>199.99</v>
      </c>
      <c r="G20">
        <v>6.17</v>
      </c>
      <c r="H20">
        <v>13622.09</v>
      </c>
      <c r="I20">
        <v>14833.88</v>
      </c>
      <c r="J20" s="5">
        <v>320</v>
      </c>
      <c r="K20">
        <v>4.63</v>
      </c>
      <c r="L20">
        <f t="shared" si="2"/>
        <v>4309.7900000000009</v>
      </c>
      <c r="M20">
        <f t="shared" si="3"/>
        <v>-4531.3900000000012</v>
      </c>
      <c r="N20" s="10"/>
      <c r="O20">
        <f t="shared" si="4"/>
        <v>-2.1092523271306636</v>
      </c>
      <c r="P20">
        <f t="shared" si="5"/>
        <v>-5.7982716925385516</v>
      </c>
      <c r="Q20">
        <f t="shared" si="6"/>
        <v>-2.976106632848678</v>
      </c>
      <c r="R20">
        <f t="shared" si="7"/>
        <v>3.5467857716408671</v>
      </c>
      <c r="S20">
        <f t="shared" si="8"/>
        <v>-7.127838716961976E-5</v>
      </c>
      <c r="T20">
        <f t="shared" si="9"/>
        <v>7.6841127702814509E-4</v>
      </c>
    </row>
    <row r="21" spans="1:20" x14ac:dyDescent="0.25">
      <c r="A21" t="s">
        <v>157</v>
      </c>
      <c r="B21" s="1">
        <f t="shared" si="0"/>
        <v>40190.509791666664</v>
      </c>
      <c r="C21" s="2">
        <f t="shared" si="1"/>
        <v>845.999999740161</v>
      </c>
      <c r="D21">
        <v>9213.11</v>
      </c>
      <c r="E21">
        <v>19092.599999999999</v>
      </c>
      <c r="F21" s="3">
        <v>199.99</v>
      </c>
      <c r="G21">
        <v>6.17</v>
      </c>
      <c r="H21">
        <v>13482.21</v>
      </c>
      <c r="I21">
        <v>15000.58</v>
      </c>
      <c r="J21" s="5">
        <v>320</v>
      </c>
      <c r="K21">
        <v>4.63</v>
      </c>
      <c r="L21">
        <f t="shared" si="2"/>
        <v>4269.0999999999985</v>
      </c>
      <c r="M21">
        <f t="shared" si="3"/>
        <v>-4092.0199999999986</v>
      </c>
      <c r="N21" s="10"/>
      <c r="O21">
        <f t="shared" si="4"/>
        <v>-2.1092523271306636</v>
      </c>
      <c r="P21">
        <f t="shared" si="5"/>
        <v>-5.7982716925385516</v>
      </c>
      <c r="Q21">
        <f t="shared" si="6"/>
        <v>-2.976106632848678</v>
      </c>
      <c r="R21">
        <f t="shared" si="7"/>
        <v>3.5467857716408671</v>
      </c>
      <c r="S21">
        <f t="shared" si="8"/>
        <v>-7.127838716961976E-5</v>
      </c>
      <c r="T21">
        <f t="shared" si="9"/>
        <v>7.6841127702814509E-4</v>
      </c>
    </row>
    <row r="22" spans="1:20" x14ac:dyDescent="0.25">
      <c r="A22" t="s">
        <v>158</v>
      </c>
      <c r="B22" s="1">
        <f t="shared" si="0"/>
        <v>40190.510335648149</v>
      </c>
      <c r="C22" s="2">
        <f t="shared" si="1"/>
        <v>893.00000004004687</v>
      </c>
      <c r="D22">
        <v>9113.92</v>
      </c>
      <c r="E22">
        <v>18819.93</v>
      </c>
      <c r="F22" s="3">
        <v>199.99</v>
      </c>
      <c r="G22">
        <v>6.17</v>
      </c>
      <c r="H22">
        <v>13342.33</v>
      </c>
      <c r="I22">
        <v>15167.28</v>
      </c>
      <c r="J22" s="5">
        <v>320</v>
      </c>
      <c r="K22">
        <v>4.63</v>
      </c>
      <c r="L22">
        <f t="shared" si="2"/>
        <v>4228.41</v>
      </c>
      <c r="M22">
        <f t="shared" si="3"/>
        <v>-3652.6499999999996</v>
      </c>
      <c r="N22" s="10"/>
      <c r="O22">
        <f t="shared" si="4"/>
        <v>-2.1092523271306636</v>
      </c>
      <c r="P22">
        <f t="shared" si="5"/>
        <v>-5.7982716925385516</v>
      </c>
      <c r="Q22">
        <f t="shared" si="6"/>
        <v>-2.976106632848678</v>
      </c>
      <c r="R22">
        <f t="shared" si="7"/>
        <v>3.5467857716408671</v>
      </c>
      <c r="S22">
        <f t="shared" si="8"/>
        <v>-7.127838716961976E-5</v>
      </c>
      <c r="T22">
        <f t="shared" si="9"/>
        <v>7.6841127702814509E-4</v>
      </c>
    </row>
    <row r="23" spans="1:20" x14ac:dyDescent="0.25">
      <c r="A23" t="s">
        <v>159</v>
      </c>
      <c r="B23" s="1">
        <f t="shared" si="0"/>
        <v>40190.510879629626</v>
      </c>
      <c r="C23" s="2">
        <f t="shared" si="1"/>
        <v>939.99999971129</v>
      </c>
      <c r="D23">
        <v>9014.73</v>
      </c>
      <c r="E23">
        <v>18547.27</v>
      </c>
      <c r="F23" s="3">
        <v>199.99</v>
      </c>
      <c r="G23">
        <v>6.17</v>
      </c>
      <c r="H23">
        <v>13202.45</v>
      </c>
      <c r="I23">
        <v>15333.98</v>
      </c>
      <c r="J23" s="5">
        <v>320</v>
      </c>
      <c r="K23">
        <v>4.63</v>
      </c>
      <c r="L23">
        <f t="shared" si="2"/>
        <v>4187.7200000000012</v>
      </c>
      <c r="M23">
        <f t="shared" si="3"/>
        <v>-3213.2900000000009</v>
      </c>
      <c r="N23" s="10"/>
      <c r="O23">
        <f t="shared" si="4"/>
        <v>-2.1092523271306636</v>
      </c>
      <c r="P23">
        <f t="shared" si="5"/>
        <v>-5.7982716925385516</v>
      </c>
      <c r="Q23">
        <f t="shared" si="6"/>
        <v>-2.976106632848678</v>
      </c>
      <c r="R23">
        <f t="shared" si="7"/>
        <v>3.5467857716408671</v>
      </c>
      <c r="S23">
        <f t="shared" si="8"/>
        <v>-7.127838716961976E-5</v>
      </c>
      <c r="T23">
        <f t="shared" si="9"/>
        <v>7.6841127702814509E-4</v>
      </c>
    </row>
    <row r="24" spans="1:20" x14ac:dyDescent="0.25">
      <c r="A24" t="s">
        <v>160</v>
      </c>
      <c r="B24" s="1">
        <f t="shared" si="0"/>
        <v>40190.511423611111</v>
      </c>
      <c r="C24" s="2">
        <f t="shared" si="1"/>
        <v>987.00000001117587</v>
      </c>
      <c r="D24">
        <v>8915.5400000000009</v>
      </c>
      <c r="E24">
        <v>18274.599999999999</v>
      </c>
      <c r="F24" s="3">
        <v>199.99</v>
      </c>
      <c r="G24">
        <v>6.17</v>
      </c>
      <c r="H24">
        <v>13062.58</v>
      </c>
      <c r="I24">
        <v>15500.68</v>
      </c>
      <c r="J24" s="5">
        <v>320</v>
      </c>
      <c r="K24">
        <v>4.63</v>
      </c>
      <c r="L24">
        <f t="shared" si="2"/>
        <v>4147.0399999999991</v>
      </c>
      <c r="M24">
        <f t="shared" si="3"/>
        <v>-2773.9199999999983</v>
      </c>
      <c r="N24" s="10"/>
      <c r="O24">
        <f t="shared" si="4"/>
        <v>-2.1092523271306636</v>
      </c>
      <c r="P24">
        <f t="shared" si="5"/>
        <v>-5.7982716925385516</v>
      </c>
      <c r="Q24">
        <f t="shared" si="6"/>
        <v>-2.976106632848678</v>
      </c>
      <c r="R24">
        <f t="shared" si="7"/>
        <v>3.5467857716408671</v>
      </c>
      <c r="S24">
        <f t="shared" si="8"/>
        <v>-7.127838716961976E-5</v>
      </c>
      <c r="T24">
        <f t="shared" si="9"/>
        <v>7.6841127702814509E-4</v>
      </c>
    </row>
    <row r="25" spans="1:20" x14ac:dyDescent="0.25">
      <c r="A25" t="s">
        <v>161</v>
      </c>
      <c r="B25" s="1">
        <f t="shared" si="0"/>
        <v>40190.511967592596</v>
      </c>
      <c r="C25" s="2">
        <f t="shared" si="1"/>
        <v>1034.0000003110617</v>
      </c>
      <c r="D25">
        <v>8816.35</v>
      </c>
      <c r="E25">
        <v>18001.939999999999</v>
      </c>
      <c r="F25" s="3">
        <v>199.99</v>
      </c>
      <c r="G25">
        <v>6.17</v>
      </c>
      <c r="H25">
        <v>12922.7</v>
      </c>
      <c r="I25">
        <v>15667.38</v>
      </c>
      <c r="J25" s="5">
        <v>320</v>
      </c>
      <c r="K25">
        <v>4.63</v>
      </c>
      <c r="L25">
        <f t="shared" si="2"/>
        <v>4106.3500000000004</v>
      </c>
      <c r="M25">
        <f t="shared" si="3"/>
        <v>-2334.5599999999995</v>
      </c>
      <c r="N25" s="10"/>
      <c r="O25">
        <f t="shared" si="4"/>
        <v>-2.1092523271306636</v>
      </c>
      <c r="P25">
        <f t="shared" si="5"/>
        <v>-5.7982716925385516</v>
      </c>
      <c r="Q25">
        <f t="shared" si="6"/>
        <v>-2.976106632848678</v>
      </c>
      <c r="R25">
        <f t="shared" si="7"/>
        <v>3.5467857716408671</v>
      </c>
      <c r="S25">
        <f t="shared" si="8"/>
        <v>-7.127838716961976E-5</v>
      </c>
      <c r="T25">
        <f t="shared" si="9"/>
        <v>7.6841127702814509E-4</v>
      </c>
    </row>
    <row r="26" spans="1:20" x14ac:dyDescent="0.25">
      <c r="A26" t="s">
        <v>162</v>
      </c>
      <c r="B26" s="1">
        <f t="shared" si="0"/>
        <v>40190.512511574074</v>
      </c>
      <c r="C26" s="2">
        <f t="shared" si="1"/>
        <v>1080.9999999823049</v>
      </c>
      <c r="D26">
        <v>8717.16</v>
      </c>
      <c r="E26">
        <v>17729.27</v>
      </c>
      <c r="F26" s="3">
        <v>199.99</v>
      </c>
      <c r="G26">
        <v>6.17</v>
      </c>
      <c r="H26">
        <v>12782.82</v>
      </c>
      <c r="I26">
        <v>15834.08</v>
      </c>
      <c r="J26" s="5">
        <v>320</v>
      </c>
      <c r="K26">
        <v>4.63</v>
      </c>
      <c r="L26">
        <f t="shared" si="2"/>
        <v>4065.66</v>
      </c>
      <c r="M26">
        <f t="shared" si="3"/>
        <v>-1895.1900000000005</v>
      </c>
      <c r="N26" s="10"/>
      <c r="O26">
        <f t="shared" si="4"/>
        <v>-2.1092523271306636</v>
      </c>
      <c r="P26">
        <f t="shared" si="5"/>
        <v>-5.7982716925385516</v>
      </c>
      <c r="Q26">
        <f t="shared" si="6"/>
        <v>-2.976106632848678</v>
      </c>
      <c r="R26">
        <f t="shared" si="7"/>
        <v>3.5467857716408671</v>
      </c>
      <c r="S26">
        <f t="shared" si="8"/>
        <v>-7.127838716961976E-5</v>
      </c>
      <c r="T26">
        <f t="shared" si="9"/>
        <v>7.6841127702814509E-4</v>
      </c>
    </row>
    <row r="27" spans="1:20" x14ac:dyDescent="0.25">
      <c r="A27" t="s">
        <v>163</v>
      </c>
      <c r="B27" s="1">
        <f t="shared" si="0"/>
        <v>40190.513055555559</v>
      </c>
      <c r="C27" s="2">
        <f t="shared" si="1"/>
        <v>1128.0000002821907</v>
      </c>
      <c r="D27">
        <v>8617.9699999999993</v>
      </c>
      <c r="E27">
        <v>17456.61</v>
      </c>
      <c r="F27" s="3">
        <v>199.99</v>
      </c>
      <c r="G27">
        <v>6.17</v>
      </c>
      <c r="H27">
        <v>12642.94</v>
      </c>
      <c r="I27">
        <v>16000.77</v>
      </c>
      <c r="J27" s="5">
        <v>320</v>
      </c>
      <c r="K27">
        <v>4.63</v>
      </c>
      <c r="L27">
        <f t="shared" si="2"/>
        <v>4024.9700000000012</v>
      </c>
      <c r="M27">
        <f t="shared" si="3"/>
        <v>-1455.8400000000001</v>
      </c>
      <c r="N27" s="10"/>
      <c r="O27">
        <f t="shared" si="4"/>
        <v>-2.1092523271306636</v>
      </c>
      <c r="P27">
        <f t="shared" si="5"/>
        <v>-5.7982716925385516</v>
      </c>
      <c r="Q27">
        <f t="shared" si="6"/>
        <v>-2.976106632848678</v>
      </c>
      <c r="R27">
        <f t="shared" si="7"/>
        <v>3.5467857716408671</v>
      </c>
      <c r="S27">
        <f t="shared" si="8"/>
        <v>-7.127838716961976E-5</v>
      </c>
      <c r="T27">
        <f t="shared" si="9"/>
        <v>7.6841127702814509E-4</v>
      </c>
    </row>
    <row r="28" spans="1:20" x14ac:dyDescent="0.25">
      <c r="A28" t="s">
        <v>164</v>
      </c>
      <c r="B28" s="1">
        <f t="shared" si="0"/>
        <v>40190.513599537036</v>
      </c>
      <c r="C28" s="2">
        <f t="shared" si="1"/>
        <v>1174.9999999534339</v>
      </c>
      <c r="D28">
        <v>8518.7800000000007</v>
      </c>
      <c r="E28">
        <v>17183.939999999999</v>
      </c>
      <c r="F28" s="3">
        <v>199.99</v>
      </c>
      <c r="G28">
        <v>6.17</v>
      </c>
      <c r="H28">
        <v>12503.07</v>
      </c>
      <c r="I28">
        <v>16167.47</v>
      </c>
      <c r="J28" s="5">
        <v>320</v>
      </c>
      <c r="K28">
        <v>4.63</v>
      </c>
      <c r="L28">
        <f t="shared" si="2"/>
        <v>3984.2899999999991</v>
      </c>
      <c r="M28">
        <f t="shared" si="3"/>
        <v>-1016.4699999999993</v>
      </c>
      <c r="N28" s="10"/>
      <c r="O28">
        <f t="shared" si="4"/>
        <v>-2.1092523271306636</v>
      </c>
      <c r="P28">
        <f t="shared" si="5"/>
        <v>-5.7982716925385516</v>
      </c>
      <c r="Q28">
        <f t="shared" si="6"/>
        <v>-2.976106632848678</v>
      </c>
      <c r="R28">
        <f t="shared" si="7"/>
        <v>3.5467857716408671</v>
      </c>
      <c r="S28">
        <f t="shared" si="8"/>
        <v>-7.127838716961976E-5</v>
      </c>
      <c r="T28">
        <f t="shared" si="9"/>
        <v>7.6841127702814509E-4</v>
      </c>
    </row>
    <row r="29" spans="1:20" x14ac:dyDescent="0.25">
      <c r="A29" t="s">
        <v>165</v>
      </c>
      <c r="B29" s="1">
        <f t="shared" si="0"/>
        <v>40190.514143518521</v>
      </c>
      <c r="C29" s="2">
        <f t="shared" si="1"/>
        <v>1222.0000002533197</v>
      </c>
      <c r="D29">
        <v>8419.59</v>
      </c>
      <c r="E29">
        <v>16911.28</v>
      </c>
      <c r="F29" s="3">
        <v>199.99</v>
      </c>
      <c r="G29">
        <v>6.17</v>
      </c>
      <c r="H29">
        <v>12363.19</v>
      </c>
      <c r="I29">
        <v>16334.17</v>
      </c>
      <c r="J29" s="5">
        <v>320</v>
      </c>
      <c r="K29">
        <v>4.63</v>
      </c>
      <c r="L29">
        <f t="shared" si="2"/>
        <v>3943.6000000000004</v>
      </c>
      <c r="M29">
        <f t="shared" si="3"/>
        <v>-577.10999999999876</v>
      </c>
      <c r="N29" s="10"/>
      <c r="O29">
        <f t="shared" si="4"/>
        <v>-2.1092523271306636</v>
      </c>
      <c r="P29">
        <f t="shared" si="5"/>
        <v>-5.7982716925385516</v>
      </c>
      <c r="Q29">
        <f t="shared" si="6"/>
        <v>-2.976106632848678</v>
      </c>
      <c r="R29">
        <f t="shared" si="7"/>
        <v>3.5467857716408671</v>
      </c>
      <c r="S29">
        <f t="shared" si="8"/>
        <v>-7.127838716961976E-5</v>
      </c>
      <c r="T29">
        <f t="shared" si="9"/>
        <v>7.6841127702814509E-4</v>
      </c>
    </row>
    <row r="30" spans="1:20" x14ac:dyDescent="0.25">
      <c r="A30" t="s">
        <v>166</v>
      </c>
      <c r="B30" s="1">
        <f t="shared" si="0"/>
        <v>40190.514687499999</v>
      </c>
      <c r="C30" s="2">
        <f t="shared" si="1"/>
        <v>1268.9999999245629</v>
      </c>
      <c r="D30">
        <v>8320.4</v>
      </c>
      <c r="E30">
        <v>16638.61</v>
      </c>
      <c r="F30" s="3">
        <v>199.99</v>
      </c>
      <c r="G30">
        <v>6.17</v>
      </c>
      <c r="H30">
        <v>12223.31</v>
      </c>
      <c r="I30">
        <v>16500.87</v>
      </c>
      <c r="J30" s="5">
        <v>320</v>
      </c>
      <c r="K30">
        <v>4.63</v>
      </c>
      <c r="L30">
        <f t="shared" si="2"/>
        <v>3902.91</v>
      </c>
      <c r="M30">
        <f t="shared" si="3"/>
        <v>-137.7400000000016</v>
      </c>
      <c r="N30" s="10"/>
      <c r="O30">
        <f t="shared" si="4"/>
        <v>-2.1092523271306636</v>
      </c>
      <c r="P30">
        <f t="shared" si="5"/>
        <v>-5.7982716925385516</v>
      </c>
      <c r="Q30">
        <f t="shared" si="6"/>
        <v>-2.976106632848678</v>
      </c>
      <c r="R30">
        <f t="shared" si="7"/>
        <v>3.5467857716408671</v>
      </c>
      <c r="S30">
        <f t="shared" si="8"/>
        <v>-7.127838716961976E-5</v>
      </c>
      <c r="T30">
        <f t="shared" si="9"/>
        <v>7.6841127702814509E-4</v>
      </c>
    </row>
    <row r="31" spans="1:20" x14ac:dyDescent="0.25">
      <c r="A31" t="s">
        <v>167</v>
      </c>
      <c r="B31" s="1">
        <f t="shared" si="0"/>
        <v>40190.515231481484</v>
      </c>
      <c r="C31" s="2">
        <f t="shared" si="1"/>
        <v>1316.0000002244487</v>
      </c>
      <c r="D31">
        <v>8221.2099999999991</v>
      </c>
      <c r="E31">
        <v>16365.94</v>
      </c>
      <c r="F31" s="3">
        <v>199.99</v>
      </c>
      <c r="G31">
        <v>6.17</v>
      </c>
      <c r="H31">
        <v>12083.43</v>
      </c>
      <c r="I31">
        <v>16667.57</v>
      </c>
      <c r="J31" s="5">
        <v>320</v>
      </c>
      <c r="K31">
        <v>4.63</v>
      </c>
      <c r="L31">
        <f t="shared" si="2"/>
        <v>3862.2200000000012</v>
      </c>
      <c r="M31">
        <f t="shared" si="3"/>
        <v>301.6299999999992</v>
      </c>
      <c r="N31" s="10"/>
      <c r="O31">
        <f t="shared" si="4"/>
        <v>-2.1092523271306636</v>
      </c>
      <c r="P31">
        <f t="shared" si="5"/>
        <v>-5.7982716925385516</v>
      </c>
      <c r="Q31">
        <f t="shared" si="6"/>
        <v>-2.976106632848678</v>
      </c>
      <c r="R31">
        <f t="shared" si="7"/>
        <v>3.5467857716408671</v>
      </c>
      <c r="S31">
        <f t="shared" si="8"/>
        <v>-7.127838716961976E-5</v>
      </c>
      <c r="T31">
        <f t="shared" si="9"/>
        <v>7.6841127702814509E-4</v>
      </c>
    </row>
    <row r="32" spans="1:20" x14ac:dyDescent="0.25">
      <c r="A32" t="s">
        <v>168</v>
      </c>
      <c r="B32" s="1">
        <f t="shared" si="0"/>
        <v>40190.515775462962</v>
      </c>
      <c r="C32" s="2">
        <f t="shared" si="1"/>
        <v>1362.9999998956919</v>
      </c>
      <c r="D32">
        <v>8122.02</v>
      </c>
      <c r="E32">
        <v>16093.28</v>
      </c>
      <c r="F32" s="3">
        <v>199.99</v>
      </c>
      <c r="G32">
        <v>6.17</v>
      </c>
      <c r="H32">
        <v>11943.56</v>
      </c>
      <c r="I32">
        <v>16834.27</v>
      </c>
      <c r="J32" s="5">
        <v>320</v>
      </c>
      <c r="K32">
        <v>4.63</v>
      </c>
      <c r="L32">
        <f t="shared" si="2"/>
        <v>3821.5399999999991</v>
      </c>
      <c r="M32">
        <f t="shared" si="3"/>
        <v>740.98999999999978</v>
      </c>
      <c r="N32" s="10"/>
      <c r="O32">
        <f t="shared" si="4"/>
        <v>-2.1092523271306636</v>
      </c>
      <c r="P32">
        <f t="shared" si="5"/>
        <v>-5.7982716925385516</v>
      </c>
      <c r="Q32">
        <f t="shared" si="6"/>
        <v>-2.976106632848678</v>
      </c>
      <c r="R32">
        <f t="shared" si="7"/>
        <v>3.5467857716408671</v>
      </c>
      <c r="S32">
        <f t="shared" si="8"/>
        <v>-7.127838716961976E-5</v>
      </c>
      <c r="T32">
        <f t="shared" si="9"/>
        <v>7.6841127702814509E-4</v>
      </c>
    </row>
    <row r="33" spans="1:20" x14ac:dyDescent="0.25">
      <c r="A33" t="s">
        <v>169</v>
      </c>
      <c r="B33" s="1">
        <f t="shared" si="0"/>
        <v>40190.516319444447</v>
      </c>
      <c r="C33" s="2">
        <f t="shared" si="1"/>
        <v>1410.0000001955777</v>
      </c>
      <c r="D33">
        <v>8022.83</v>
      </c>
      <c r="E33">
        <v>15820.61</v>
      </c>
      <c r="F33" s="3">
        <v>199.99</v>
      </c>
      <c r="G33">
        <v>6.17</v>
      </c>
      <c r="H33">
        <v>11803.68</v>
      </c>
      <c r="I33">
        <v>17000.97</v>
      </c>
      <c r="J33" s="5">
        <v>320</v>
      </c>
      <c r="K33">
        <v>4.63</v>
      </c>
      <c r="L33">
        <f t="shared" si="2"/>
        <v>3780.8500000000004</v>
      </c>
      <c r="M33">
        <f t="shared" si="3"/>
        <v>1180.3600000000006</v>
      </c>
      <c r="N33" s="10"/>
      <c r="O33">
        <f t="shared" si="4"/>
        <v>-2.1092523271306636</v>
      </c>
      <c r="P33">
        <f t="shared" si="5"/>
        <v>-5.7982716925385516</v>
      </c>
      <c r="Q33">
        <f t="shared" si="6"/>
        <v>-2.976106632848678</v>
      </c>
      <c r="R33">
        <f t="shared" si="7"/>
        <v>3.5467857716408671</v>
      </c>
      <c r="S33">
        <f t="shared" si="8"/>
        <v>-7.127838716961976E-5</v>
      </c>
      <c r="T33">
        <f t="shared" si="9"/>
        <v>7.6841127702814509E-4</v>
      </c>
    </row>
    <row r="34" spans="1:20" x14ac:dyDescent="0.25">
      <c r="A34" t="s">
        <v>170</v>
      </c>
      <c r="B34" s="1">
        <f t="shared" si="0"/>
        <v>40190.516863425924</v>
      </c>
      <c r="C34" s="2">
        <f t="shared" si="1"/>
        <v>1456.9999998668209</v>
      </c>
      <c r="D34">
        <v>7923.64</v>
      </c>
      <c r="E34">
        <v>15547.95</v>
      </c>
      <c r="F34" s="3">
        <v>199.99</v>
      </c>
      <c r="G34">
        <v>6.17</v>
      </c>
      <c r="H34">
        <v>11663.8</v>
      </c>
      <c r="I34">
        <v>17167.669999999998</v>
      </c>
      <c r="J34" s="5">
        <v>320</v>
      </c>
      <c r="K34">
        <v>4.63</v>
      </c>
      <c r="L34">
        <f t="shared" si="2"/>
        <v>3740.1599999999989</v>
      </c>
      <c r="M34">
        <f t="shared" si="3"/>
        <v>1619.7199999999975</v>
      </c>
      <c r="N34" s="10"/>
      <c r="O34">
        <f t="shared" si="4"/>
        <v>-2.1092523271306636</v>
      </c>
      <c r="P34">
        <f t="shared" si="5"/>
        <v>-5.7982716925385516</v>
      </c>
      <c r="Q34">
        <f t="shared" si="6"/>
        <v>-2.976106632848678</v>
      </c>
      <c r="R34">
        <f t="shared" si="7"/>
        <v>3.5467857716408671</v>
      </c>
      <c r="S34">
        <f t="shared" si="8"/>
        <v>-7.127838716961976E-5</v>
      </c>
      <c r="T34">
        <f t="shared" si="9"/>
        <v>7.6841127702814509E-4</v>
      </c>
    </row>
    <row r="35" spans="1:20" x14ac:dyDescent="0.25">
      <c r="A35" t="s">
        <v>171</v>
      </c>
      <c r="B35" s="1">
        <f t="shared" si="0"/>
        <v>40190.517407407409</v>
      </c>
      <c r="C35" s="2">
        <f t="shared" si="1"/>
        <v>1504.0000001667067</v>
      </c>
      <c r="D35">
        <v>7738.29</v>
      </c>
      <c r="E35">
        <v>15333</v>
      </c>
      <c r="F35">
        <v>241.55</v>
      </c>
      <c r="G35">
        <v>6.17</v>
      </c>
      <c r="H35">
        <v>11523.92</v>
      </c>
      <c r="I35">
        <v>17334.37</v>
      </c>
      <c r="J35" s="5">
        <v>320</v>
      </c>
      <c r="K35">
        <v>4.63</v>
      </c>
    </row>
    <row r="36" spans="1:20" x14ac:dyDescent="0.25">
      <c r="A36" t="s">
        <v>172</v>
      </c>
      <c r="B36" s="1">
        <f t="shared" si="0"/>
        <v>40190.517951388887</v>
      </c>
      <c r="C36" s="2">
        <f t="shared" si="1"/>
        <v>1550.9999998379499</v>
      </c>
      <c r="D36">
        <v>7457</v>
      </c>
      <c r="E36">
        <v>15295.12</v>
      </c>
      <c r="F36">
        <v>283.11</v>
      </c>
      <c r="G36">
        <v>6.17</v>
      </c>
      <c r="H36">
        <v>11384.05</v>
      </c>
      <c r="I36">
        <v>17501.060000000001</v>
      </c>
      <c r="J36" s="5">
        <v>320</v>
      </c>
      <c r="K36">
        <v>4.63</v>
      </c>
    </row>
    <row r="37" spans="1:20" x14ac:dyDescent="0.25">
      <c r="A37" t="s">
        <v>173</v>
      </c>
      <c r="B37" s="1">
        <f t="shared" si="0"/>
        <v>40190.518495370372</v>
      </c>
      <c r="C37" s="2">
        <f t="shared" si="1"/>
        <v>1598.0000001378357</v>
      </c>
      <c r="D37">
        <v>7214.94</v>
      </c>
      <c r="E37">
        <v>15447.29</v>
      </c>
      <c r="F37">
        <v>312.58999999999997</v>
      </c>
      <c r="G37">
        <v>6.17</v>
      </c>
      <c r="H37">
        <v>11244.17</v>
      </c>
      <c r="I37">
        <v>17667.759999999998</v>
      </c>
      <c r="J37" s="5">
        <v>320</v>
      </c>
      <c r="K37">
        <v>4.63</v>
      </c>
    </row>
    <row r="38" spans="1:20" x14ac:dyDescent="0.25">
      <c r="A38" t="s">
        <v>174</v>
      </c>
      <c r="B38" s="1">
        <f t="shared" si="0"/>
        <v>40190.51903935185</v>
      </c>
      <c r="C38" s="2">
        <v>0</v>
      </c>
      <c r="D38">
        <v>7002.29</v>
      </c>
      <c r="E38">
        <v>15644.67</v>
      </c>
      <c r="F38" s="5">
        <v>312.87</v>
      </c>
      <c r="G38">
        <v>6.17</v>
      </c>
      <c r="H38">
        <v>11104.29</v>
      </c>
      <c r="I38">
        <v>17834.46</v>
      </c>
      <c r="J38" s="5">
        <v>320</v>
      </c>
      <c r="K38">
        <v>4.63</v>
      </c>
      <c r="L38">
        <f>H38-D38</f>
        <v>4102.0000000000009</v>
      </c>
      <c r="M38">
        <f>I38-E38</f>
        <v>2189.7899999999991</v>
      </c>
      <c r="N38" s="9">
        <f>SQRT(POWER(L38,2)+POWER(M38,2))</f>
        <v>4649.9015305810517</v>
      </c>
      <c r="O38">
        <f t="shared" ref="O38" si="10">G38*SIN(RADIANS(F38))</f>
        <v>-4.5219882057200165</v>
      </c>
      <c r="P38">
        <f t="shared" ref="P38" si="11">G38*COS(RADIANS(F38))</f>
        <v>4.1976806295059026</v>
      </c>
      <c r="Q38">
        <f t="shared" ref="Q38" si="12">K38*SIN(RADIANS(J38))</f>
        <v>-2.976106632848678</v>
      </c>
      <c r="R38">
        <f t="shared" ref="R38" si="13">K38*COS(RADIANS(J38))</f>
        <v>3.5467857716408671</v>
      </c>
      <c r="S38">
        <f>(Q38-O38)/$N$38</f>
        <v>3.3245469021322803E-4</v>
      </c>
      <c r="T38">
        <f>(R38-P38)/$N$38</f>
        <v>-1.3998035304280942E-4</v>
      </c>
    </row>
    <row r="39" spans="1:20" x14ac:dyDescent="0.25">
      <c r="A39" t="s">
        <v>175</v>
      </c>
      <c r="B39" s="1">
        <f t="shared" si="0"/>
        <v>40190.519583333335</v>
      </c>
      <c r="C39" s="2">
        <f>(B39-$B$38)*24*60*60</f>
        <v>47.000000299885869</v>
      </c>
      <c r="D39">
        <v>6789.63</v>
      </c>
      <c r="E39">
        <v>15842.06</v>
      </c>
      <c r="F39" s="5">
        <v>312.87</v>
      </c>
      <c r="G39">
        <v>6.17</v>
      </c>
      <c r="H39">
        <v>10964.41</v>
      </c>
      <c r="I39">
        <v>18001.16</v>
      </c>
      <c r="J39" s="5">
        <v>320</v>
      </c>
      <c r="K39">
        <v>4.63</v>
      </c>
      <c r="L39">
        <f t="shared" ref="L39:L73" si="14">H39-D39</f>
        <v>4174.78</v>
      </c>
      <c r="M39">
        <f t="shared" ref="M39:M73" si="15">I39-E39</f>
        <v>2159.1000000000004</v>
      </c>
      <c r="N39" s="9"/>
      <c r="O39">
        <f t="shared" ref="O39:O73" si="16">G39*SIN(RADIANS(F39))</f>
        <v>-4.5219882057200165</v>
      </c>
      <c r="P39">
        <f t="shared" ref="P39:P73" si="17">G39*COS(RADIANS(F39))</f>
        <v>4.1976806295059026</v>
      </c>
      <c r="Q39">
        <f t="shared" ref="Q39:Q73" si="18">K39*SIN(RADIANS(J39))</f>
        <v>-2.976106632848678</v>
      </c>
      <c r="R39">
        <f t="shared" ref="R39:R73" si="19">K39*COS(RADIANS(J39))</f>
        <v>3.5467857716408671</v>
      </c>
      <c r="S39">
        <f t="shared" ref="S39:S73" si="20">(Q39-O39)/$N$38</f>
        <v>3.3245469021322803E-4</v>
      </c>
      <c r="T39">
        <f t="shared" ref="T39:T73" si="21">(R39-P39)/$N$38</f>
        <v>-1.3998035304280942E-4</v>
      </c>
    </row>
    <row r="40" spans="1:20" x14ac:dyDescent="0.25">
      <c r="A40" t="s">
        <v>176</v>
      </c>
      <c r="B40" s="1">
        <f t="shared" si="0"/>
        <v>40190.520127314812</v>
      </c>
      <c r="C40" s="2">
        <f t="shared" ref="C40:C73" si="22">(B40-$B$38)*24*60*60</f>
        <v>93.999999971129</v>
      </c>
      <c r="D40">
        <v>6576.97</v>
      </c>
      <c r="E40">
        <v>16039.45</v>
      </c>
      <c r="F40" s="5">
        <v>312.87</v>
      </c>
      <c r="G40">
        <v>6.17</v>
      </c>
      <c r="H40">
        <v>10824.54</v>
      </c>
      <c r="I40">
        <v>18167.86</v>
      </c>
      <c r="J40" s="5">
        <v>320</v>
      </c>
      <c r="K40">
        <v>4.63</v>
      </c>
      <c r="L40">
        <f t="shared" si="14"/>
        <v>4247.5700000000006</v>
      </c>
      <c r="M40">
        <f t="shared" si="15"/>
        <v>2128.41</v>
      </c>
      <c r="N40" s="9"/>
      <c r="O40">
        <f t="shared" si="16"/>
        <v>-4.5219882057200165</v>
      </c>
      <c r="P40">
        <f t="shared" si="17"/>
        <v>4.1976806295059026</v>
      </c>
      <c r="Q40">
        <f t="shared" si="18"/>
        <v>-2.976106632848678</v>
      </c>
      <c r="R40">
        <f t="shared" si="19"/>
        <v>3.5467857716408671</v>
      </c>
      <c r="S40">
        <f t="shared" si="20"/>
        <v>3.3245469021322803E-4</v>
      </c>
      <c r="T40">
        <f t="shared" si="21"/>
        <v>-1.3998035304280942E-4</v>
      </c>
    </row>
    <row r="41" spans="1:20" x14ac:dyDescent="0.25">
      <c r="A41" t="s">
        <v>177</v>
      </c>
      <c r="B41" s="1">
        <f t="shared" si="0"/>
        <v>40190.520671296297</v>
      </c>
      <c r="C41" s="2">
        <f t="shared" si="22"/>
        <v>141.00000027101487</v>
      </c>
      <c r="D41">
        <v>6364.31</v>
      </c>
      <c r="E41">
        <v>16236.84</v>
      </c>
      <c r="F41" s="5">
        <v>312.87</v>
      </c>
      <c r="G41">
        <v>6.17</v>
      </c>
      <c r="H41">
        <v>10684.66</v>
      </c>
      <c r="I41">
        <v>18334.560000000001</v>
      </c>
      <c r="J41" s="5">
        <v>320</v>
      </c>
      <c r="K41">
        <v>4.63</v>
      </c>
      <c r="L41">
        <f t="shared" si="14"/>
        <v>4320.3499999999995</v>
      </c>
      <c r="M41">
        <f t="shared" si="15"/>
        <v>2097.7200000000012</v>
      </c>
      <c r="N41" s="9"/>
      <c r="O41">
        <f t="shared" si="16"/>
        <v>-4.5219882057200165</v>
      </c>
      <c r="P41">
        <f t="shared" si="17"/>
        <v>4.1976806295059026</v>
      </c>
      <c r="Q41">
        <f t="shared" si="18"/>
        <v>-2.976106632848678</v>
      </c>
      <c r="R41">
        <f t="shared" si="19"/>
        <v>3.5467857716408671</v>
      </c>
      <c r="S41">
        <f t="shared" si="20"/>
        <v>3.3245469021322803E-4</v>
      </c>
      <c r="T41">
        <f t="shared" si="21"/>
        <v>-1.3998035304280942E-4</v>
      </c>
    </row>
    <row r="42" spans="1:20" x14ac:dyDescent="0.25">
      <c r="A42" t="s">
        <v>178</v>
      </c>
      <c r="B42" s="1">
        <f t="shared" si="0"/>
        <v>40190.521215277775</v>
      </c>
      <c r="C42" s="2">
        <f t="shared" si="22"/>
        <v>187.999999942258</v>
      </c>
      <c r="D42">
        <v>6151.66</v>
      </c>
      <c r="E42">
        <v>16434.23</v>
      </c>
      <c r="F42" s="5">
        <v>312.87</v>
      </c>
      <c r="G42">
        <v>6.17</v>
      </c>
      <c r="H42">
        <v>10544.78</v>
      </c>
      <c r="I42">
        <v>18501.259999999998</v>
      </c>
      <c r="J42" s="5">
        <v>320</v>
      </c>
      <c r="K42">
        <v>4.63</v>
      </c>
      <c r="L42">
        <f t="shared" si="14"/>
        <v>4393.1200000000008</v>
      </c>
      <c r="M42">
        <f t="shared" si="15"/>
        <v>2067.0299999999988</v>
      </c>
      <c r="N42" s="9"/>
      <c r="O42">
        <f t="shared" si="16"/>
        <v>-4.5219882057200165</v>
      </c>
      <c r="P42">
        <f t="shared" si="17"/>
        <v>4.1976806295059026</v>
      </c>
      <c r="Q42">
        <f t="shared" si="18"/>
        <v>-2.976106632848678</v>
      </c>
      <c r="R42">
        <f t="shared" si="19"/>
        <v>3.5467857716408671</v>
      </c>
      <c r="S42">
        <f t="shared" si="20"/>
        <v>3.3245469021322803E-4</v>
      </c>
      <c r="T42">
        <f t="shared" si="21"/>
        <v>-1.3998035304280942E-4</v>
      </c>
    </row>
    <row r="43" spans="1:20" x14ac:dyDescent="0.25">
      <c r="A43" t="s">
        <v>179</v>
      </c>
      <c r="B43" s="1">
        <f t="shared" si="0"/>
        <v>40190.52175925926</v>
      </c>
      <c r="C43" s="2">
        <f t="shared" si="22"/>
        <v>235.00000024214387</v>
      </c>
      <c r="D43">
        <v>5939</v>
      </c>
      <c r="E43">
        <v>16631.62</v>
      </c>
      <c r="F43" s="5">
        <v>312.87</v>
      </c>
      <c r="G43">
        <v>6.17</v>
      </c>
      <c r="H43">
        <v>10404.9</v>
      </c>
      <c r="I43">
        <v>18667.96</v>
      </c>
      <c r="J43" s="5">
        <v>320</v>
      </c>
      <c r="K43">
        <v>4.63</v>
      </c>
      <c r="L43">
        <f t="shared" si="14"/>
        <v>4465.8999999999996</v>
      </c>
      <c r="M43">
        <f t="shared" si="15"/>
        <v>2036.3400000000001</v>
      </c>
      <c r="N43" s="9"/>
      <c r="O43">
        <f t="shared" si="16"/>
        <v>-4.5219882057200165</v>
      </c>
      <c r="P43">
        <f t="shared" si="17"/>
        <v>4.1976806295059026</v>
      </c>
      <c r="Q43">
        <f t="shared" si="18"/>
        <v>-2.976106632848678</v>
      </c>
      <c r="R43">
        <f t="shared" si="19"/>
        <v>3.5467857716408671</v>
      </c>
      <c r="S43">
        <f t="shared" si="20"/>
        <v>3.3245469021322803E-4</v>
      </c>
      <c r="T43">
        <f t="shared" si="21"/>
        <v>-1.3998035304280942E-4</v>
      </c>
    </row>
    <row r="44" spans="1:20" x14ac:dyDescent="0.25">
      <c r="A44" t="s">
        <v>180</v>
      </c>
      <c r="B44" s="1">
        <f t="shared" si="0"/>
        <v>40190.522303240738</v>
      </c>
      <c r="C44" s="2">
        <f t="shared" si="22"/>
        <v>281.999999913387</v>
      </c>
      <c r="D44">
        <v>5726.34</v>
      </c>
      <c r="E44">
        <v>16829.009999999998</v>
      </c>
      <c r="F44" s="5">
        <v>312.87</v>
      </c>
      <c r="G44">
        <v>6.17</v>
      </c>
      <c r="H44">
        <v>10265.030000000001</v>
      </c>
      <c r="I44">
        <v>18834.66</v>
      </c>
      <c r="J44" s="5">
        <v>320</v>
      </c>
      <c r="K44">
        <v>4.63</v>
      </c>
      <c r="L44">
        <f t="shared" si="14"/>
        <v>4538.6900000000005</v>
      </c>
      <c r="M44">
        <f t="shared" si="15"/>
        <v>2005.6500000000015</v>
      </c>
      <c r="N44" s="9"/>
      <c r="O44">
        <f t="shared" si="16"/>
        <v>-4.5219882057200165</v>
      </c>
      <c r="P44">
        <f t="shared" si="17"/>
        <v>4.1976806295059026</v>
      </c>
      <c r="Q44">
        <f t="shared" si="18"/>
        <v>-2.976106632848678</v>
      </c>
      <c r="R44">
        <f t="shared" si="19"/>
        <v>3.5467857716408671</v>
      </c>
      <c r="S44">
        <f t="shared" si="20"/>
        <v>3.3245469021322803E-4</v>
      </c>
      <c r="T44">
        <f t="shared" si="21"/>
        <v>-1.3998035304280942E-4</v>
      </c>
    </row>
    <row r="45" spans="1:20" x14ac:dyDescent="0.25">
      <c r="A45" t="s">
        <v>181</v>
      </c>
      <c r="B45" s="1">
        <f t="shared" si="0"/>
        <v>40190.522847222222</v>
      </c>
      <c r="C45" s="2">
        <f t="shared" si="22"/>
        <v>329.00000021327287</v>
      </c>
      <c r="D45">
        <v>5513.68</v>
      </c>
      <c r="E45">
        <v>17026.39</v>
      </c>
      <c r="F45" s="5">
        <v>312.87</v>
      </c>
      <c r="G45">
        <v>6.17</v>
      </c>
      <c r="H45">
        <v>10125.15</v>
      </c>
      <c r="I45">
        <v>19001.36</v>
      </c>
      <c r="J45" s="5">
        <v>320</v>
      </c>
      <c r="K45">
        <v>4.63</v>
      </c>
      <c r="L45">
        <f t="shared" si="14"/>
        <v>4611.4699999999993</v>
      </c>
      <c r="M45">
        <f t="shared" si="15"/>
        <v>1974.9700000000012</v>
      </c>
      <c r="N45" s="9"/>
      <c r="O45">
        <f t="shared" si="16"/>
        <v>-4.5219882057200165</v>
      </c>
      <c r="P45">
        <f t="shared" si="17"/>
        <v>4.1976806295059026</v>
      </c>
      <c r="Q45">
        <f t="shared" si="18"/>
        <v>-2.976106632848678</v>
      </c>
      <c r="R45">
        <f t="shared" si="19"/>
        <v>3.5467857716408671</v>
      </c>
      <c r="S45">
        <f t="shared" si="20"/>
        <v>3.3245469021322803E-4</v>
      </c>
      <c r="T45">
        <f t="shared" si="21"/>
        <v>-1.3998035304280942E-4</v>
      </c>
    </row>
    <row r="46" spans="1:20" x14ac:dyDescent="0.25">
      <c r="A46" t="s">
        <v>182</v>
      </c>
      <c r="B46" s="1">
        <f t="shared" si="0"/>
        <v>40190.5233912037</v>
      </c>
      <c r="C46" s="2">
        <f t="shared" si="22"/>
        <v>375.999999884516</v>
      </c>
      <c r="D46">
        <v>5301.03</v>
      </c>
      <c r="E46">
        <v>17223.78</v>
      </c>
      <c r="F46" s="5">
        <v>312.87</v>
      </c>
      <c r="G46">
        <v>6.17</v>
      </c>
      <c r="H46">
        <v>9985.27</v>
      </c>
      <c r="I46">
        <v>19168.05</v>
      </c>
      <c r="J46" s="5">
        <v>320</v>
      </c>
      <c r="K46">
        <v>4.63</v>
      </c>
      <c r="L46">
        <f t="shared" si="14"/>
        <v>4684.2400000000007</v>
      </c>
      <c r="M46">
        <f t="shared" si="15"/>
        <v>1944.2700000000004</v>
      </c>
      <c r="N46" s="9"/>
      <c r="O46">
        <f t="shared" si="16"/>
        <v>-4.5219882057200165</v>
      </c>
      <c r="P46">
        <f t="shared" si="17"/>
        <v>4.1976806295059026</v>
      </c>
      <c r="Q46">
        <f t="shared" si="18"/>
        <v>-2.976106632848678</v>
      </c>
      <c r="R46">
        <f t="shared" si="19"/>
        <v>3.5467857716408671</v>
      </c>
      <c r="S46">
        <f t="shared" si="20"/>
        <v>3.3245469021322803E-4</v>
      </c>
      <c r="T46">
        <f t="shared" si="21"/>
        <v>-1.3998035304280942E-4</v>
      </c>
    </row>
    <row r="47" spans="1:20" x14ac:dyDescent="0.25">
      <c r="A47" t="s">
        <v>183</v>
      </c>
      <c r="B47" s="1">
        <f t="shared" si="0"/>
        <v>40190.523935185185</v>
      </c>
      <c r="C47" s="2">
        <f t="shared" si="22"/>
        <v>423.00000018440187</v>
      </c>
      <c r="D47">
        <v>5088.37</v>
      </c>
      <c r="E47">
        <v>17421.169999999998</v>
      </c>
      <c r="F47" s="5">
        <v>312.87</v>
      </c>
      <c r="G47">
        <v>6.17</v>
      </c>
      <c r="H47">
        <v>9845.39</v>
      </c>
      <c r="I47">
        <v>19334.75</v>
      </c>
      <c r="J47" s="5">
        <v>320</v>
      </c>
      <c r="K47">
        <v>4.63</v>
      </c>
      <c r="L47">
        <f t="shared" si="14"/>
        <v>4757.0199999999995</v>
      </c>
      <c r="M47">
        <f t="shared" si="15"/>
        <v>1913.5800000000017</v>
      </c>
      <c r="N47" s="9"/>
      <c r="O47">
        <f t="shared" si="16"/>
        <v>-4.5219882057200165</v>
      </c>
      <c r="P47">
        <f t="shared" si="17"/>
        <v>4.1976806295059026</v>
      </c>
      <c r="Q47">
        <f t="shared" si="18"/>
        <v>-2.976106632848678</v>
      </c>
      <c r="R47">
        <f t="shared" si="19"/>
        <v>3.5467857716408671</v>
      </c>
      <c r="S47">
        <f t="shared" si="20"/>
        <v>3.3245469021322803E-4</v>
      </c>
      <c r="T47">
        <f t="shared" si="21"/>
        <v>-1.3998035304280942E-4</v>
      </c>
    </row>
    <row r="48" spans="1:20" x14ac:dyDescent="0.25">
      <c r="A48" t="s">
        <v>184</v>
      </c>
      <c r="B48" s="1">
        <f t="shared" si="0"/>
        <v>40190.52447916667</v>
      </c>
      <c r="C48" s="2">
        <f t="shared" si="22"/>
        <v>470.00000048428774</v>
      </c>
      <c r="D48">
        <v>4875.71</v>
      </c>
      <c r="E48">
        <v>17618.560000000001</v>
      </c>
      <c r="F48" s="5">
        <v>312.87</v>
      </c>
      <c r="G48">
        <v>6.17</v>
      </c>
      <c r="H48">
        <v>9705.52</v>
      </c>
      <c r="I48">
        <v>19501.45</v>
      </c>
      <c r="J48" s="5">
        <v>320</v>
      </c>
      <c r="K48">
        <v>4.63</v>
      </c>
      <c r="L48">
        <f t="shared" si="14"/>
        <v>4829.8100000000004</v>
      </c>
      <c r="M48">
        <f t="shared" si="15"/>
        <v>1882.8899999999994</v>
      </c>
      <c r="N48" s="9"/>
      <c r="O48">
        <f t="shared" si="16"/>
        <v>-4.5219882057200165</v>
      </c>
      <c r="P48">
        <f t="shared" si="17"/>
        <v>4.1976806295059026</v>
      </c>
      <c r="Q48">
        <f t="shared" si="18"/>
        <v>-2.976106632848678</v>
      </c>
      <c r="R48">
        <f t="shared" si="19"/>
        <v>3.5467857716408671</v>
      </c>
      <c r="S48">
        <f t="shared" si="20"/>
        <v>3.3245469021322803E-4</v>
      </c>
      <c r="T48">
        <f t="shared" si="21"/>
        <v>-1.3998035304280942E-4</v>
      </c>
    </row>
    <row r="49" spans="1:20" x14ac:dyDescent="0.25">
      <c r="A49" t="s">
        <v>185</v>
      </c>
      <c r="B49" s="1">
        <f t="shared" si="0"/>
        <v>40190.525023148148</v>
      </c>
      <c r="C49" s="2">
        <f t="shared" si="22"/>
        <v>517.00000015553087</v>
      </c>
      <c r="D49">
        <v>4663.05</v>
      </c>
      <c r="E49">
        <v>17815.95</v>
      </c>
      <c r="F49" s="5">
        <v>312.87</v>
      </c>
      <c r="G49">
        <v>6.17</v>
      </c>
      <c r="H49">
        <v>9565.64</v>
      </c>
      <c r="I49">
        <v>19668.150000000001</v>
      </c>
      <c r="J49" s="5">
        <v>320</v>
      </c>
      <c r="K49">
        <v>4.63</v>
      </c>
      <c r="L49">
        <f t="shared" si="14"/>
        <v>4902.5899999999992</v>
      </c>
      <c r="M49">
        <f t="shared" si="15"/>
        <v>1852.2000000000007</v>
      </c>
      <c r="N49" s="9"/>
      <c r="O49">
        <f t="shared" si="16"/>
        <v>-4.5219882057200165</v>
      </c>
      <c r="P49">
        <f t="shared" si="17"/>
        <v>4.1976806295059026</v>
      </c>
      <c r="Q49">
        <f t="shared" si="18"/>
        <v>-2.976106632848678</v>
      </c>
      <c r="R49">
        <f t="shared" si="19"/>
        <v>3.5467857716408671</v>
      </c>
      <c r="S49">
        <f t="shared" si="20"/>
        <v>3.3245469021322803E-4</v>
      </c>
      <c r="T49">
        <f t="shared" si="21"/>
        <v>-1.3998035304280942E-4</v>
      </c>
    </row>
    <row r="50" spans="1:20" x14ac:dyDescent="0.25">
      <c r="A50" t="s">
        <v>186</v>
      </c>
      <c r="B50" s="1">
        <f t="shared" si="0"/>
        <v>40190.525567129633</v>
      </c>
      <c r="C50" s="2">
        <f t="shared" si="22"/>
        <v>564.00000045541674</v>
      </c>
      <c r="D50">
        <v>4450.3999999999996</v>
      </c>
      <c r="E50">
        <v>18013.34</v>
      </c>
      <c r="F50" s="5">
        <v>312.87</v>
      </c>
      <c r="G50">
        <v>6.17</v>
      </c>
      <c r="H50">
        <v>9425.76</v>
      </c>
      <c r="I50">
        <v>19834.849999999999</v>
      </c>
      <c r="J50" s="5">
        <v>320</v>
      </c>
      <c r="K50">
        <v>4.63</v>
      </c>
      <c r="L50">
        <f t="shared" si="14"/>
        <v>4975.3600000000006</v>
      </c>
      <c r="M50">
        <f t="shared" si="15"/>
        <v>1821.5099999999984</v>
      </c>
      <c r="N50" s="9"/>
      <c r="O50">
        <f t="shared" si="16"/>
        <v>-4.5219882057200165</v>
      </c>
      <c r="P50">
        <f t="shared" si="17"/>
        <v>4.1976806295059026</v>
      </c>
      <c r="Q50">
        <f t="shared" si="18"/>
        <v>-2.976106632848678</v>
      </c>
      <c r="R50">
        <f t="shared" si="19"/>
        <v>3.5467857716408671</v>
      </c>
      <c r="S50">
        <f t="shared" si="20"/>
        <v>3.3245469021322803E-4</v>
      </c>
      <c r="T50">
        <f t="shared" si="21"/>
        <v>-1.3998035304280942E-4</v>
      </c>
    </row>
    <row r="51" spans="1:20" x14ac:dyDescent="0.25">
      <c r="A51" t="s">
        <v>187</v>
      </c>
      <c r="B51" s="1">
        <f t="shared" si="0"/>
        <v>40190.52611111111</v>
      </c>
      <c r="C51" s="2">
        <f t="shared" si="22"/>
        <v>611.00000012665987</v>
      </c>
      <c r="D51">
        <v>4237.74</v>
      </c>
      <c r="E51">
        <v>18210.73</v>
      </c>
      <c r="F51" s="5">
        <v>312.87</v>
      </c>
      <c r="G51">
        <v>6.17</v>
      </c>
      <c r="H51">
        <v>9336.84</v>
      </c>
      <c r="I51">
        <v>20030.55</v>
      </c>
      <c r="J51" s="5">
        <v>350</v>
      </c>
      <c r="K51">
        <v>4.63</v>
      </c>
      <c r="N51" s="9"/>
    </row>
    <row r="52" spans="1:20" x14ac:dyDescent="0.25">
      <c r="A52" t="s">
        <v>188</v>
      </c>
      <c r="B52" s="1">
        <f t="shared" si="0"/>
        <v>40190.526655092595</v>
      </c>
      <c r="C52" s="2">
        <f t="shared" si="22"/>
        <v>658.00000042654574</v>
      </c>
      <c r="D52">
        <v>4025.08</v>
      </c>
      <c r="E52">
        <v>18408.11</v>
      </c>
      <c r="F52" s="5">
        <v>312.87</v>
      </c>
      <c r="G52">
        <v>6.17</v>
      </c>
      <c r="H52">
        <v>9299.69</v>
      </c>
      <c r="I52">
        <v>20244.97</v>
      </c>
      <c r="J52" s="7">
        <v>350.17</v>
      </c>
      <c r="K52">
        <v>4.63</v>
      </c>
      <c r="L52">
        <f t="shared" si="14"/>
        <v>5274.6100000000006</v>
      </c>
      <c r="M52">
        <f t="shared" si="15"/>
        <v>1836.8600000000006</v>
      </c>
      <c r="N52" s="9">
        <f>SQRT(POWER(L52,2)+POWER(M52,2))</f>
        <v>5585.2990351188901</v>
      </c>
      <c r="O52">
        <f t="shared" si="16"/>
        <v>-4.5219882057200165</v>
      </c>
      <c r="P52">
        <f t="shared" si="17"/>
        <v>4.1976806295059026</v>
      </c>
      <c r="Q52">
        <f t="shared" si="18"/>
        <v>-0.79045876025163297</v>
      </c>
      <c r="R52">
        <f t="shared" si="19"/>
        <v>4.5620253121109986</v>
      </c>
      <c r="S52">
        <f>(Q52-O52)/$N$52</f>
        <v>6.6809841729252248E-4</v>
      </c>
      <c r="T52">
        <f>(R52-P52)/$N$52</f>
        <v>6.523279779904219E-5</v>
      </c>
    </row>
    <row r="53" spans="1:20" x14ac:dyDescent="0.25">
      <c r="A53" t="s">
        <v>189</v>
      </c>
      <c r="B53" s="1">
        <f t="shared" si="0"/>
        <v>40190.527199074073</v>
      </c>
      <c r="C53" s="2">
        <f t="shared" si="22"/>
        <v>705.00000009778887</v>
      </c>
      <c r="D53">
        <v>3812.42</v>
      </c>
      <c r="E53">
        <v>18605.5</v>
      </c>
      <c r="F53" s="5">
        <v>312.87</v>
      </c>
      <c r="G53">
        <v>6.17</v>
      </c>
      <c r="H53">
        <v>9262.5499999999993</v>
      </c>
      <c r="I53">
        <v>20459.39</v>
      </c>
      <c r="J53" s="7">
        <v>350.17</v>
      </c>
      <c r="K53">
        <v>4.63</v>
      </c>
      <c r="L53">
        <f t="shared" si="14"/>
        <v>5450.1299999999992</v>
      </c>
      <c r="M53">
        <f t="shared" si="15"/>
        <v>1853.8899999999994</v>
      </c>
      <c r="N53" s="9"/>
      <c r="O53">
        <f t="shared" si="16"/>
        <v>-4.5219882057200165</v>
      </c>
      <c r="P53">
        <f t="shared" si="17"/>
        <v>4.1976806295059026</v>
      </c>
      <c r="Q53">
        <f t="shared" si="18"/>
        <v>-0.79045876025163297</v>
      </c>
      <c r="R53">
        <f t="shared" si="19"/>
        <v>4.5620253121109986</v>
      </c>
      <c r="S53">
        <f t="shared" ref="S53:S73" si="23">(Q53-O53)/$N$52</f>
        <v>6.6809841729252248E-4</v>
      </c>
      <c r="T53">
        <f t="shared" ref="T53:T73" si="24">(R53-P53)/$N$52</f>
        <v>6.523279779904219E-5</v>
      </c>
    </row>
    <row r="54" spans="1:20" x14ac:dyDescent="0.25">
      <c r="A54" t="s">
        <v>190</v>
      </c>
      <c r="B54" s="1">
        <f t="shared" si="0"/>
        <v>40190.527743055558</v>
      </c>
      <c r="C54" s="2">
        <f t="shared" si="22"/>
        <v>752.00000039767474</v>
      </c>
      <c r="D54">
        <v>3599.77</v>
      </c>
      <c r="E54">
        <v>18802.89</v>
      </c>
      <c r="F54" s="5">
        <v>312.87</v>
      </c>
      <c r="G54">
        <v>6.17</v>
      </c>
      <c r="H54">
        <v>9225.4</v>
      </c>
      <c r="I54">
        <v>20673.8</v>
      </c>
      <c r="J54" s="7">
        <v>350.17</v>
      </c>
      <c r="K54">
        <v>4.63</v>
      </c>
      <c r="L54">
        <f t="shared" si="14"/>
        <v>5625.6299999999992</v>
      </c>
      <c r="M54">
        <f t="shared" si="15"/>
        <v>1870.9099999999999</v>
      </c>
      <c r="N54" s="9"/>
      <c r="O54">
        <f t="shared" si="16"/>
        <v>-4.5219882057200165</v>
      </c>
      <c r="P54">
        <f t="shared" si="17"/>
        <v>4.1976806295059026</v>
      </c>
      <c r="Q54">
        <f t="shared" si="18"/>
        <v>-0.79045876025163297</v>
      </c>
      <c r="R54">
        <f t="shared" si="19"/>
        <v>4.5620253121109986</v>
      </c>
      <c r="S54">
        <f t="shared" si="23"/>
        <v>6.6809841729252248E-4</v>
      </c>
      <c r="T54">
        <f t="shared" si="24"/>
        <v>6.523279779904219E-5</v>
      </c>
    </row>
    <row r="55" spans="1:20" x14ac:dyDescent="0.25">
      <c r="A55" t="s">
        <v>191</v>
      </c>
      <c r="B55" s="1">
        <f t="shared" si="0"/>
        <v>40190.528287037036</v>
      </c>
      <c r="C55" s="2">
        <f t="shared" si="22"/>
        <v>799.00000006891787</v>
      </c>
      <c r="D55">
        <v>3387.11</v>
      </c>
      <c r="E55">
        <v>19000.28</v>
      </c>
      <c r="F55" s="5">
        <v>312.87</v>
      </c>
      <c r="G55">
        <v>6.17</v>
      </c>
      <c r="H55">
        <v>9188.26</v>
      </c>
      <c r="I55">
        <v>20888.22</v>
      </c>
      <c r="J55" s="7">
        <v>350.17</v>
      </c>
      <c r="K55">
        <v>4.63</v>
      </c>
      <c r="L55">
        <f t="shared" si="14"/>
        <v>5801.15</v>
      </c>
      <c r="M55">
        <f t="shared" si="15"/>
        <v>1887.9400000000023</v>
      </c>
      <c r="N55" s="9"/>
      <c r="O55">
        <f t="shared" si="16"/>
        <v>-4.5219882057200165</v>
      </c>
      <c r="P55">
        <f t="shared" si="17"/>
        <v>4.1976806295059026</v>
      </c>
      <c r="Q55">
        <f t="shared" si="18"/>
        <v>-0.79045876025163297</v>
      </c>
      <c r="R55">
        <f t="shared" si="19"/>
        <v>4.5620253121109986</v>
      </c>
      <c r="S55">
        <f t="shared" si="23"/>
        <v>6.6809841729252248E-4</v>
      </c>
      <c r="T55">
        <f t="shared" si="24"/>
        <v>6.523279779904219E-5</v>
      </c>
    </row>
    <row r="56" spans="1:20" x14ac:dyDescent="0.25">
      <c r="A56" t="s">
        <v>192</v>
      </c>
      <c r="B56" s="1">
        <f t="shared" si="0"/>
        <v>40190.528831018521</v>
      </c>
      <c r="C56" s="2">
        <f t="shared" si="22"/>
        <v>846.00000036880374</v>
      </c>
      <c r="D56">
        <v>3174.45</v>
      </c>
      <c r="E56">
        <v>19197.669999999998</v>
      </c>
      <c r="F56" s="5">
        <v>312.87</v>
      </c>
      <c r="G56">
        <v>6.17</v>
      </c>
      <c r="H56">
        <v>9151.11</v>
      </c>
      <c r="I56">
        <v>21102.63</v>
      </c>
      <c r="J56" s="7">
        <v>350.17</v>
      </c>
      <c r="K56">
        <v>4.63</v>
      </c>
      <c r="L56">
        <f t="shared" si="14"/>
        <v>5976.6600000000008</v>
      </c>
      <c r="M56">
        <f t="shared" si="15"/>
        <v>1904.9600000000028</v>
      </c>
      <c r="N56" s="9"/>
      <c r="O56">
        <f t="shared" si="16"/>
        <v>-4.5219882057200165</v>
      </c>
      <c r="P56">
        <f t="shared" si="17"/>
        <v>4.1976806295059026</v>
      </c>
      <c r="Q56">
        <f t="shared" si="18"/>
        <v>-0.79045876025163297</v>
      </c>
      <c r="R56">
        <f t="shared" si="19"/>
        <v>4.5620253121109986</v>
      </c>
      <c r="S56">
        <f t="shared" si="23"/>
        <v>6.6809841729252248E-4</v>
      </c>
      <c r="T56">
        <f t="shared" si="24"/>
        <v>6.523279779904219E-5</v>
      </c>
    </row>
    <row r="57" spans="1:20" x14ac:dyDescent="0.25">
      <c r="A57" t="s">
        <v>193</v>
      </c>
      <c r="B57" s="1">
        <f t="shared" si="0"/>
        <v>40190.529374999998</v>
      </c>
      <c r="C57" s="2">
        <f t="shared" si="22"/>
        <v>893.00000004004687</v>
      </c>
      <c r="D57">
        <v>2961.79</v>
      </c>
      <c r="E57">
        <v>19395.060000000001</v>
      </c>
      <c r="F57" s="5">
        <v>312.87</v>
      </c>
      <c r="G57">
        <v>6.17</v>
      </c>
      <c r="H57">
        <v>9113.9699999999993</v>
      </c>
      <c r="I57">
        <v>21317.05</v>
      </c>
      <c r="J57" s="7">
        <v>350.17</v>
      </c>
      <c r="K57">
        <v>4.63</v>
      </c>
      <c r="L57">
        <f t="shared" si="14"/>
        <v>6152.1799999999994</v>
      </c>
      <c r="M57">
        <f t="shared" si="15"/>
        <v>1921.989999999998</v>
      </c>
      <c r="N57" s="9"/>
      <c r="O57">
        <f t="shared" si="16"/>
        <v>-4.5219882057200165</v>
      </c>
      <c r="P57">
        <f t="shared" si="17"/>
        <v>4.1976806295059026</v>
      </c>
      <c r="Q57">
        <f t="shared" si="18"/>
        <v>-0.79045876025163297</v>
      </c>
      <c r="R57">
        <f t="shared" si="19"/>
        <v>4.5620253121109986</v>
      </c>
      <c r="S57">
        <f t="shared" si="23"/>
        <v>6.6809841729252248E-4</v>
      </c>
      <c r="T57">
        <f t="shared" si="24"/>
        <v>6.523279779904219E-5</v>
      </c>
    </row>
    <row r="58" spans="1:20" x14ac:dyDescent="0.25">
      <c r="A58" t="s">
        <v>194</v>
      </c>
      <c r="B58" s="1">
        <f t="shared" si="0"/>
        <v>40190.529918981483</v>
      </c>
      <c r="C58" s="2">
        <f t="shared" si="22"/>
        <v>940.00000033993274</v>
      </c>
      <c r="D58">
        <v>2749.14</v>
      </c>
      <c r="E58">
        <v>19592.45</v>
      </c>
      <c r="F58" s="5">
        <v>312.87</v>
      </c>
      <c r="G58">
        <v>6.17</v>
      </c>
      <c r="H58">
        <v>9076.83</v>
      </c>
      <c r="I58">
        <v>21531.47</v>
      </c>
      <c r="J58" s="7">
        <v>350.17</v>
      </c>
      <c r="K58">
        <v>4.63</v>
      </c>
      <c r="L58">
        <f t="shared" si="14"/>
        <v>6327.6900000000005</v>
      </c>
      <c r="M58">
        <f t="shared" si="15"/>
        <v>1939.0200000000004</v>
      </c>
      <c r="N58" s="9"/>
      <c r="O58">
        <f t="shared" si="16"/>
        <v>-4.5219882057200165</v>
      </c>
      <c r="P58">
        <f t="shared" si="17"/>
        <v>4.1976806295059026</v>
      </c>
      <c r="Q58">
        <f t="shared" si="18"/>
        <v>-0.79045876025163297</v>
      </c>
      <c r="R58">
        <f t="shared" si="19"/>
        <v>4.5620253121109986</v>
      </c>
      <c r="S58">
        <f t="shared" si="23"/>
        <v>6.6809841729252248E-4</v>
      </c>
      <c r="T58">
        <f t="shared" si="24"/>
        <v>6.523279779904219E-5</v>
      </c>
    </row>
    <row r="59" spans="1:20" x14ac:dyDescent="0.25">
      <c r="A59" t="s">
        <v>195</v>
      </c>
      <c r="B59" s="1">
        <f t="shared" si="0"/>
        <v>40190.530462962961</v>
      </c>
      <c r="C59" s="2">
        <f t="shared" si="22"/>
        <v>987.00000001117587</v>
      </c>
      <c r="D59">
        <v>2536.48</v>
      </c>
      <c r="E59">
        <v>19789.830000000002</v>
      </c>
      <c r="F59" s="5">
        <v>312.87</v>
      </c>
      <c r="G59">
        <v>6.17</v>
      </c>
      <c r="H59">
        <v>9039.68</v>
      </c>
      <c r="I59">
        <v>21745.88</v>
      </c>
      <c r="J59" s="7">
        <v>350.17</v>
      </c>
      <c r="K59">
        <v>4.63</v>
      </c>
      <c r="L59">
        <f t="shared" si="14"/>
        <v>6503.2000000000007</v>
      </c>
      <c r="M59">
        <f t="shared" si="15"/>
        <v>1956.0499999999993</v>
      </c>
      <c r="N59" s="9"/>
      <c r="O59">
        <f t="shared" si="16"/>
        <v>-4.5219882057200165</v>
      </c>
      <c r="P59">
        <f t="shared" si="17"/>
        <v>4.1976806295059026</v>
      </c>
      <c r="Q59">
        <f t="shared" si="18"/>
        <v>-0.79045876025163297</v>
      </c>
      <c r="R59">
        <f t="shared" si="19"/>
        <v>4.5620253121109986</v>
      </c>
      <c r="S59">
        <f t="shared" si="23"/>
        <v>6.6809841729252248E-4</v>
      </c>
      <c r="T59">
        <f t="shared" si="24"/>
        <v>6.523279779904219E-5</v>
      </c>
    </row>
    <row r="60" spans="1:20" x14ac:dyDescent="0.25">
      <c r="A60" t="s">
        <v>196</v>
      </c>
      <c r="B60" s="1">
        <f t="shared" si="0"/>
        <v>40190.531006944446</v>
      </c>
      <c r="C60" s="2">
        <f t="shared" si="22"/>
        <v>1034.0000003110617</v>
      </c>
      <c r="D60">
        <v>2323.8200000000002</v>
      </c>
      <c r="E60">
        <v>19987.22</v>
      </c>
      <c r="F60" s="5">
        <v>312.87</v>
      </c>
      <c r="G60">
        <v>6.17</v>
      </c>
      <c r="H60">
        <v>9002.5400000000009</v>
      </c>
      <c r="I60">
        <v>21960.3</v>
      </c>
      <c r="J60" s="7">
        <v>350.17</v>
      </c>
      <c r="K60">
        <v>4.63</v>
      </c>
      <c r="L60">
        <f t="shared" si="14"/>
        <v>6678.7200000000012</v>
      </c>
      <c r="M60">
        <f t="shared" si="15"/>
        <v>1973.0799999999981</v>
      </c>
      <c r="N60" s="9"/>
      <c r="O60">
        <f t="shared" si="16"/>
        <v>-4.5219882057200165</v>
      </c>
      <c r="P60">
        <f t="shared" si="17"/>
        <v>4.1976806295059026</v>
      </c>
      <c r="Q60">
        <f t="shared" si="18"/>
        <v>-0.79045876025163297</v>
      </c>
      <c r="R60">
        <f t="shared" si="19"/>
        <v>4.5620253121109986</v>
      </c>
      <c r="S60">
        <f t="shared" si="23"/>
        <v>6.6809841729252248E-4</v>
      </c>
      <c r="T60">
        <f t="shared" si="24"/>
        <v>6.523279779904219E-5</v>
      </c>
    </row>
    <row r="61" spans="1:20" x14ac:dyDescent="0.25">
      <c r="A61" t="s">
        <v>197</v>
      </c>
      <c r="B61" s="1">
        <f t="shared" si="0"/>
        <v>40190.531550925924</v>
      </c>
      <c r="C61" s="2">
        <f t="shared" si="22"/>
        <v>1080.9999999823049</v>
      </c>
      <c r="D61">
        <v>2111.16</v>
      </c>
      <c r="E61">
        <v>20184.61</v>
      </c>
      <c r="F61" s="5">
        <v>312.87</v>
      </c>
      <c r="G61">
        <v>6.17</v>
      </c>
      <c r="H61">
        <v>8965.39</v>
      </c>
      <c r="I61">
        <v>22174.720000000001</v>
      </c>
      <c r="J61" s="7">
        <v>350.17</v>
      </c>
      <c r="K61">
        <v>4.63</v>
      </c>
      <c r="L61">
        <f t="shared" si="14"/>
        <v>6854.23</v>
      </c>
      <c r="M61">
        <f t="shared" si="15"/>
        <v>1990.1100000000006</v>
      </c>
      <c r="N61" s="9"/>
      <c r="O61">
        <f t="shared" si="16"/>
        <v>-4.5219882057200165</v>
      </c>
      <c r="P61">
        <f t="shared" si="17"/>
        <v>4.1976806295059026</v>
      </c>
      <c r="Q61">
        <f t="shared" si="18"/>
        <v>-0.79045876025163297</v>
      </c>
      <c r="R61">
        <f t="shared" si="19"/>
        <v>4.5620253121109986</v>
      </c>
      <c r="S61">
        <f t="shared" si="23"/>
        <v>6.6809841729252248E-4</v>
      </c>
      <c r="T61">
        <f t="shared" si="24"/>
        <v>6.523279779904219E-5</v>
      </c>
    </row>
    <row r="62" spans="1:20" x14ac:dyDescent="0.25">
      <c r="A62" t="s">
        <v>198</v>
      </c>
      <c r="B62" s="1">
        <f t="shared" si="0"/>
        <v>40190.532094907408</v>
      </c>
      <c r="C62" s="2">
        <f t="shared" si="22"/>
        <v>1128.0000002821907</v>
      </c>
      <c r="D62">
        <v>1898.51</v>
      </c>
      <c r="E62">
        <v>20382</v>
      </c>
      <c r="F62" s="5">
        <v>312.87</v>
      </c>
      <c r="G62">
        <v>6.17</v>
      </c>
      <c r="H62">
        <v>8928.25</v>
      </c>
      <c r="I62">
        <v>22389.13</v>
      </c>
      <c r="J62" s="7">
        <v>350.17</v>
      </c>
      <c r="K62">
        <v>4.63</v>
      </c>
      <c r="L62">
        <f t="shared" si="14"/>
        <v>7029.74</v>
      </c>
      <c r="M62">
        <f t="shared" si="15"/>
        <v>2007.130000000001</v>
      </c>
      <c r="N62" s="9"/>
      <c r="O62">
        <f t="shared" si="16"/>
        <v>-4.5219882057200165</v>
      </c>
      <c r="P62">
        <f t="shared" si="17"/>
        <v>4.1976806295059026</v>
      </c>
      <c r="Q62">
        <f t="shared" si="18"/>
        <v>-0.79045876025163297</v>
      </c>
      <c r="R62">
        <f t="shared" si="19"/>
        <v>4.5620253121109986</v>
      </c>
      <c r="S62">
        <f t="shared" si="23"/>
        <v>6.6809841729252248E-4</v>
      </c>
      <c r="T62">
        <f t="shared" si="24"/>
        <v>6.523279779904219E-5</v>
      </c>
    </row>
    <row r="63" spans="1:20" x14ac:dyDescent="0.25">
      <c r="A63" t="s">
        <v>52</v>
      </c>
      <c r="B63" s="1">
        <f t="shared" si="0"/>
        <v>40190.532638888886</v>
      </c>
      <c r="C63" s="2">
        <f t="shared" si="22"/>
        <v>1174.9999999534339</v>
      </c>
      <c r="D63">
        <v>1685.85</v>
      </c>
      <c r="E63">
        <v>20579.39</v>
      </c>
      <c r="F63" s="5">
        <v>312.87</v>
      </c>
      <c r="G63">
        <v>6.17</v>
      </c>
      <c r="H63">
        <v>8891.1</v>
      </c>
      <c r="I63">
        <v>22603.55</v>
      </c>
      <c r="J63" s="7">
        <v>350.17</v>
      </c>
      <c r="K63">
        <v>4.63</v>
      </c>
      <c r="L63">
        <f t="shared" si="14"/>
        <v>7205.25</v>
      </c>
      <c r="M63">
        <f t="shared" si="15"/>
        <v>2024.1599999999999</v>
      </c>
      <c r="N63" s="9"/>
      <c r="O63">
        <f t="shared" si="16"/>
        <v>-4.5219882057200165</v>
      </c>
      <c r="P63">
        <f t="shared" si="17"/>
        <v>4.1976806295059026</v>
      </c>
      <c r="Q63">
        <f t="shared" si="18"/>
        <v>-0.79045876025163297</v>
      </c>
      <c r="R63">
        <f t="shared" si="19"/>
        <v>4.5620253121109986</v>
      </c>
      <c r="S63">
        <f t="shared" si="23"/>
        <v>6.6809841729252248E-4</v>
      </c>
      <c r="T63">
        <f t="shared" si="24"/>
        <v>6.523279779904219E-5</v>
      </c>
    </row>
    <row r="64" spans="1:20" x14ac:dyDescent="0.25">
      <c r="A64" t="s">
        <v>199</v>
      </c>
      <c r="B64" s="1">
        <f t="shared" si="0"/>
        <v>40190.533182870371</v>
      </c>
      <c r="C64" s="2">
        <f t="shared" si="22"/>
        <v>1222.0000002533197</v>
      </c>
      <c r="D64">
        <v>1473.19</v>
      </c>
      <c r="E64">
        <v>20776.78</v>
      </c>
      <c r="F64" s="5">
        <v>312.87</v>
      </c>
      <c r="G64">
        <v>6.17</v>
      </c>
      <c r="H64">
        <v>8853.9599999999991</v>
      </c>
      <c r="I64">
        <v>22817.97</v>
      </c>
      <c r="J64" s="7">
        <v>350.17</v>
      </c>
      <c r="K64">
        <v>4.63</v>
      </c>
      <c r="L64">
        <f t="shared" si="14"/>
        <v>7380.7699999999986</v>
      </c>
      <c r="M64">
        <f t="shared" si="15"/>
        <v>2041.1900000000023</v>
      </c>
      <c r="N64" s="9"/>
      <c r="O64">
        <f t="shared" si="16"/>
        <v>-4.5219882057200165</v>
      </c>
      <c r="P64">
        <f t="shared" si="17"/>
        <v>4.1976806295059026</v>
      </c>
      <c r="Q64">
        <f t="shared" si="18"/>
        <v>-0.79045876025163297</v>
      </c>
      <c r="R64">
        <f t="shared" si="19"/>
        <v>4.5620253121109986</v>
      </c>
      <c r="S64">
        <f t="shared" si="23"/>
        <v>6.6809841729252248E-4</v>
      </c>
      <c r="T64">
        <f t="shared" si="24"/>
        <v>6.523279779904219E-5</v>
      </c>
    </row>
    <row r="65" spans="1:20" x14ac:dyDescent="0.25">
      <c r="A65" t="s">
        <v>200</v>
      </c>
      <c r="B65" s="1">
        <f t="shared" si="0"/>
        <v>40190.533726851849</v>
      </c>
      <c r="C65" s="2">
        <f t="shared" si="22"/>
        <v>1268.9999999245629</v>
      </c>
      <c r="D65">
        <v>1260.53</v>
      </c>
      <c r="E65">
        <v>20974.17</v>
      </c>
      <c r="F65" s="5">
        <v>312.87</v>
      </c>
      <c r="G65">
        <v>6.17</v>
      </c>
      <c r="H65">
        <v>8816.82</v>
      </c>
      <c r="I65">
        <v>23032.38</v>
      </c>
      <c r="J65" s="7">
        <v>350.17</v>
      </c>
      <c r="K65">
        <v>4.63</v>
      </c>
      <c r="L65">
        <f t="shared" si="14"/>
        <v>7556.29</v>
      </c>
      <c r="M65">
        <f t="shared" si="15"/>
        <v>2058.2100000000028</v>
      </c>
      <c r="N65" s="9"/>
      <c r="O65">
        <f t="shared" si="16"/>
        <v>-4.5219882057200165</v>
      </c>
      <c r="P65">
        <f t="shared" si="17"/>
        <v>4.1976806295059026</v>
      </c>
      <c r="Q65">
        <f t="shared" si="18"/>
        <v>-0.79045876025163297</v>
      </c>
      <c r="R65">
        <f t="shared" si="19"/>
        <v>4.5620253121109986</v>
      </c>
      <c r="S65">
        <f t="shared" si="23"/>
        <v>6.6809841729252248E-4</v>
      </c>
      <c r="T65">
        <f t="shared" si="24"/>
        <v>6.523279779904219E-5</v>
      </c>
    </row>
    <row r="66" spans="1:20" x14ac:dyDescent="0.25">
      <c r="A66" t="s">
        <v>201</v>
      </c>
      <c r="B66" s="1">
        <f t="shared" si="0"/>
        <v>40190.534270833334</v>
      </c>
      <c r="C66" s="2">
        <f t="shared" si="22"/>
        <v>1316.0000002244487</v>
      </c>
      <c r="D66">
        <v>1047.8800000000001</v>
      </c>
      <c r="E66">
        <v>21171.55</v>
      </c>
      <c r="F66" s="5">
        <v>312.87</v>
      </c>
      <c r="G66">
        <v>6.17</v>
      </c>
      <c r="H66">
        <v>8779.67</v>
      </c>
      <c r="I66">
        <v>23246.799999999999</v>
      </c>
      <c r="J66" s="7">
        <v>350.17</v>
      </c>
      <c r="K66">
        <v>4.63</v>
      </c>
      <c r="L66">
        <f t="shared" si="14"/>
        <v>7731.79</v>
      </c>
      <c r="M66">
        <f t="shared" si="15"/>
        <v>2075.25</v>
      </c>
      <c r="N66" s="9"/>
      <c r="O66">
        <f t="shared" si="16"/>
        <v>-4.5219882057200165</v>
      </c>
      <c r="P66">
        <f t="shared" si="17"/>
        <v>4.1976806295059026</v>
      </c>
      <c r="Q66">
        <f t="shared" si="18"/>
        <v>-0.79045876025163297</v>
      </c>
      <c r="R66">
        <f t="shared" si="19"/>
        <v>4.5620253121109986</v>
      </c>
      <c r="S66">
        <f t="shared" si="23"/>
        <v>6.6809841729252248E-4</v>
      </c>
      <c r="T66">
        <f t="shared" si="24"/>
        <v>6.523279779904219E-5</v>
      </c>
    </row>
    <row r="67" spans="1:20" x14ac:dyDescent="0.25">
      <c r="A67" t="s">
        <v>202</v>
      </c>
      <c r="B67" s="1">
        <f t="shared" si="0"/>
        <v>40190.534814814811</v>
      </c>
      <c r="C67" s="2">
        <f t="shared" si="22"/>
        <v>1362.9999998956919</v>
      </c>
      <c r="D67">
        <v>835.22</v>
      </c>
      <c r="E67">
        <v>21368.94</v>
      </c>
      <c r="F67" s="5">
        <v>312.87</v>
      </c>
      <c r="G67">
        <v>6.17</v>
      </c>
      <c r="H67">
        <v>8742.5300000000007</v>
      </c>
      <c r="I67">
        <v>23461.22</v>
      </c>
      <c r="J67" s="7">
        <v>350.17</v>
      </c>
      <c r="K67">
        <v>4.63</v>
      </c>
      <c r="L67">
        <f t="shared" si="14"/>
        <v>7907.31</v>
      </c>
      <c r="M67">
        <f t="shared" si="15"/>
        <v>2092.2800000000025</v>
      </c>
      <c r="N67" s="9"/>
      <c r="O67">
        <f t="shared" si="16"/>
        <v>-4.5219882057200165</v>
      </c>
      <c r="P67">
        <f t="shared" si="17"/>
        <v>4.1976806295059026</v>
      </c>
      <c r="Q67">
        <f t="shared" si="18"/>
        <v>-0.79045876025163297</v>
      </c>
      <c r="R67">
        <f t="shared" si="19"/>
        <v>4.5620253121109986</v>
      </c>
      <c r="S67">
        <f t="shared" si="23"/>
        <v>6.6809841729252248E-4</v>
      </c>
      <c r="T67">
        <f t="shared" si="24"/>
        <v>6.523279779904219E-5</v>
      </c>
    </row>
    <row r="68" spans="1:20" x14ac:dyDescent="0.25">
      <c r="A68" t="s">
        <v>203</v>
      </c>
      <c r="B68" s="1">
        <f t="shared" ref="B68:B131" si="25">DATE(2000+LEFT(A68,2),MID(A68,3,2),MID(A68,5,2))+TIME(MID(A68,8,2),MID(A68,10,2),MID(A68,12,2))</f>
        <v>40190.535358796296</v>
      </c>
      <c r="C68" s="2">
        <f t="shared" si="22"/>
        <v>1410.0000001955777</v>
      </c>
      <c r="D68">
        <v>622.55999999999995</v>
      </c>
      <c r="E68">
        <v>21566.33</v>
      </c>
      <c r="F68" s="5">
        <v>312.87</v>
      </c>
      <c r="G68">
        <v>6.17</v>
      </c>
      <c r="H68">
        <v>8705.3799999999992</v>
      </c>
      <c r="I68">
        <v>23675.63</v>
      </c>
      <c r="J68" s="7">
        <v>350.17</v>
      </c>
      <c r="K68">
        <v>4.63</v>
      </c>
      <c r="L68">
        <f t="shared" si="14"/>
        <v>8082.82</v>
      </c>
      <c r="M68">
        <f t="shared" si="15"/>
        <v>2109.2999999999993</v>
      </c>
      <c r="N68" s="9"/>
      <c r="O68">
        <f t="shared" si="16"/>
        <v>-4.5219882057200165</v>
      </c>
      <c r="P68">
        <f t="shared" si="17"/>
        <v>4.1976806295059026</v>
      </c>
      <c r="Q68">
        <f t="shared" si="18"/>
        <v>-0.79045876025163297</v>
      </c>
      <c r="R68">
        <f t="shared" si="19"/>
        <v>4.5620253121109986</v>
      </c>
      <c r="S68">
        <f t="shared" si="23"/>
        <v>6.6809841729252248E-4</v>
      </c>
      <c r="T68">
        <f t="shared" si="24"/>
        <v>6.523279779904219E-5</v>
      </c>
    </row>
    <row r="69" spans="1:20" x14ac:dyDescent="0.25">
      <c r="A69" t="s">
        <v>204</v>
      </c>
      <c r="B69" s="1">
        <f t="shared" si="25"/>
        <v>40190.535902777781</v>
      </c>
      <c r="C69" s="2">
        <f t="shared" si="22"/>
        <v>1457.0000004954636</v>
      </c>
      <c r="D69">
        <v>409.9</v>
      </c>
      <c r="E69">
        <v>21763.72</v>
      </c>
      <c r="F69" s="5">
        <v>312.87</v>
      </c>
      <c r="G69">
        <v>6.17</v>
      </c>
      <c r="H69">
        <v>8668.24</v>
      </c>
      <c r="I69">
        <v>23890.05</v>
      </c>
      <c r="J69" s="7">
        <v>350.17</v>
      </c>
      <c r="K69">
        <v>4.63</v>
      </c>
      <c r="L69">
        <f t="shared" si="14"/>
        <v>8258.34</v>
      </c>
      <c r="M69">
        <f t="shared" si="15"/>
        <v>2126.3299999999981</v>
      </c>
      <c r="N69" s="9"/>
      <c r="O69">
        <f t="shared" si="16"/>
        <v>-4.5219882057200165</v>
      </c>
      <c r="P69">
        <f t="shared" si="17"/>
        <v>4.1976806295059026</v>
      </c>
      <c r="Q69">
        <f t="shared" si="18"/>
        <v>-0.79045876025163297</v>
      </c>
      <c r="R69">
        <f t="shared" si="19"/>
        <v>4.5620253121109986</v>
      </c>
      <c r="S69">
        <f t="shared" si="23"/>
        <v>6.6809841729252248E-4</v>
      </c>
      <c r="T69">
        <f t="shared" si="24"/>
        <v>6.523279779904219E-5</v>
      </c>
    </row>
    <row r="70" spans="1:20" x14ac:dyDescent="0.25">
      <c r="A70" t="s">
        <v>205</v>
      </c>
      <c r="B70" s="1">
        <f t="shared" si="25"/>
        <v>40190.536446759259</v>
      </c>
      <c r="C70" s="2">
        <f t="shared" si="22"/>
        <v>1504.0000001667067</v>
      </c>
      <c r="D70">
        <v>197.24</v>
      </c>
      <c r="E70">
        <v>21961.11</v>
      </c>
      <c r="F70" s="5">
        <v>312.87</v>
      </c>
      <c r="G70">
        <v>6.17</v>
      </c>
      <c r="H70">
        <v>8631.1</v>
      </c>
      <c r="I70">
        <v>24104.47</v>
      </c>
      <c r="J70" s="7">
        <v>350.17</v>
      </c>
      <c r="K70">
        <v>4.63</v>
      </c>
      <c r="L70">
        <f t="shared" si="14"/>
        <v>8433.86</v>
      </c>
      <c r="M70">
        <f t="shared" si="15"/>
        <v>2143.3600000000006</v>
      </c>
      <c r="N70" s="9"/>
      <c r="O70">
        <f t="shared" si="16"/>
        <v>-4.5219882057200165</v>
      </c>
      <c r="P70">
        <f t="shared" si="17"/>
        <v>4.1976806295059026</v>
      </c>
      <c r="Q70">
        <f t="shared" si="18"/>
        <v>-0.79045876025163297</v>
      </c>
      <c r="R70">
        <f t="shared" si="19"/>
        <v>4.5620253121109986</v>
      </c>
      <c r="S70">
        <f t="shared" si="23"/>
        <v>6.6809841729252248E-4</v>
      </c>
      <c r="T70">
        <f t="shared" si="24"/>
        <v>6.523279779904219E-5</v>
      </c>
    </row>
    <row r="71" spans="1:20" x14ac:dyDescent="0.25">
      <c r="A71" t="s">
        <v>206</v>
      </c>
      <c r="B71" s="1">
        <f t="shared" si="25"/>
        <v>40190.536990740744</v>
      </c>
      <c r="C71" s="2">
        <f t="shared" si="22"/>
        <v>1551.0000004665926</v>
      </c>
      <c r="D71">
        <v>-15.41</v>
      </c>
      <c r="E71">
        <v>22158.5</v>
      </c>
      <c r="F71" s="5">
        <v>312.87</v>
      </c>
      <c r="G71">
        <v>6.17</v>
      </c>
      <c r="H71">
        <v>8593.9500000000007</v>
      </c>
      <c r="I71">
        <v>24318.880000000001</v>
      </c>
      <c r="J71" s="7">
        <v>350.17</v>
      </c>
      <c r="K71">
        <v>4.63</v>
      </c>
      <c r="L71">
        <f t="shared" si="14"/>
        <v>8609.36</v>
      </c>
      <c r="M71">
        <f t="shared" si="15"/>
        <v>2160.380000000001</v>
      </c>
      <c r="N71" s="9"/>
      <c r="O71">
        <f t="shared" si="16"/>
        <v>-4.5219882057200165</v>
      </c>
      <c r="P71">
        <f t="shared" si="17"/>
        <v>4.1976806295059026</v>
      </c>
      <c r="Q71">
        <f t="shared" si="18"/>
        <v>-0.79045876025163297</v>
      </c>
      <c r="R71">
        <f t="shared" si="19"/>
        <v>4.5620253121109986</v>
      </c>
      <c r="S71">
        <f t="shared" si="23"/>
        <v>6.6809841729252248E-4</v>
      </c>
      <c r="T71">
        <f t="shared" si="24"/>
        <v>6.523279779904219E-5</v>
      </c>
    </row>
    <row r="72" spans="1:20" x14ac:dyDescent="0.25">
      <c r="A72" t="s">
        <v>207</v>
      </c>
      <c r="B72" s="1">
        <f t="shared" si="25"/>
        <v>40190.537534722222</v>
      </c>
      <c r="C72" s="2">
        <f t="shared" si="22"/>
        <v>1598.0000001378357</v>
      </c>
      <c r="D72">
        <v>-228.07</v>
      </c>
      <c r="E72">
        <v>22355.89</v>
      </c>
      <c r="F72" s="5">
        <v>312.87</v>
      </c>
      <c r="G72">
        <v>6.17</v>
      </c>
      <c r="H72">
        <v>8556.81</v>
      </c>
      <c r="I72">
        <v>24533.3</v>
      </c>
      <c r="J72" s="7">
        <v>350.17</v>
      </c>
      <c r="K72">
        <v>4.63</v>
      </c>
      <c r="L72">
        <f t="shared" si="14"/>
        <v>8784.8799999999992</v>
      </c>
      <c r="M72">
        <f t="shared" si="15"/>
        <v>2177.41</v>
      </c>
      <c r="N72" s="9"/>
      <c r="O72">
        <f t="shared" si="16"/>
        <v>-4.5219882057200165</v>
      </c>
      <c r="P72">
        <f t="shared" si="17"/>
        <v>4.1976806295059026</v>
      </c>
      <c r="Q72">
        <f t="shared" si="18"/>
        <v>-0.79045876025163297</v>
      </c>
      <c r="R72">
        <f t="shared" si="19"/>
        <v>4.5620253121109986</v>
      </c>
      <c r="S72">
        <f t="shared" si="23"/>
        <v>6.6809841729252248E-4</v>
      </c>
      <c r="T72">
        <f t="shared" si="24"/>
        <v>6.523279779904219E-5</v>
      </c>
    </row>
    <row r="73" spans="1:20" x14ac:dyDescent="0.25">
      <c r="A73" t="s">
        <v>208</v>
      </c>
      <c r="B73" s="1">
        <f t="shared" si="25"/>
        <v>40190.538078703707</v>
      </c>
      <c r="C73" s="2">
        <f t="shared" si="22"/>
        <v>1645.0000004377216</v>
      </c>
      <c r="D73">
        <v>-440.73</v>
      </c>
      <c r="E73">
        <v>22553.27</v>
      </c>
      <c r="F73" s="5">
        <v>312.87</v>
      </c>
      <c r="G73">
        <v>6.17</v>
      </c>
      <c r="H73">
        <v>8519.66</v>
      </c>
      <c r="I73">
        <v>24747.72</v>
      </c>
      <c r="J73" s="7">
        <v>350.17</v>
      </c>
      <c r="K73">
        <v>4.63</v>
      </c>
      <c r="L73">
        <f t="shared" si="14"/>
        <v>8960.39</v>
      </c>
      <c r="M73">
        <f t="shared" si="15"/>
        <v>2194.4500000000007</v>
      </c>
      <c r="N73" s="9"/>
      <c r="O73">
        <f t="shared" si="16"/>
        <v>-4.5219882057200165</v>
      </c>
      <c r="P73">
        <f t="shared" si="17"/>
        <v>4.1976806295059026</v>
      </c>
      <c r="Q73">
        <f t="shared" si="18"/>
        <v>-0.79045876025163297</v>
      </c>
      <c r="R73">
        <f t="shared" si="19"/>
        <v>4.5620253121109986</v>
      </c>
      <c r="S73">
        <f t="shared" si="23"/>
        <v>6.6809841729252248E-4</v>
      </c>
      <c r="T73">
        <f t="shared" si="24"/>
        <v>6.523279779904219E-5</v>
      </c>
    </row>
    <row r="74" spans="1:20" x14ac:dyDescent="0.25">
      <c r="A74" t="s">
        <v>209</v>
      </c>
      <c r="B74" s="1">
        <f t="shared" si="25"/>
        <v>40190.538622685184</v>
      </c>
      <c r="C74" s="2">
        <f t="shared" ref="C69:C132" si="26">(B74-$B$3)*24*60*60</f>
        <v>3336.9999999180436</v>
      </c>
      <c r="D74">
        <v>-566.72</v>
      </c>
      <c r="E74">
        <v>22807.61</v>
      </c>
      <c r="F74">
        <v>354.43</v>
      </c>
      <c r="G74">
        <v>6.17</v>
      </c>
      <c r="H74">
        <v>8482.52</v>
      </c>
      <c r="I74">
        <v>24962.13</v>
      </c>
      <c r="J74" s="7">
        <v>350.17</v>
      </c>
      <c r="K74">
        <v>4.63</v>
      </c>
    </row>
    <row r="75" spans="1:20" x14ac:dyDescent="0.25">
      <c r="A75" t="s">
        <v>210</v>
      </c>
      <c r="B75" s="1">
        <f t="shared" si="25"/>
        <v>40190.539166666669</v>
      </c>
      <c r="C75" s="2">
        <f t="shared" si="26"/>
        <v>3384.0000002179295</v>
      </c>
      <c r="D75">
        <v>-492.26</v>
      </c>
      <c r="E75">
        <v>23081.49</v>
      </c>
      <c r="F75">
        <v>35.99</v>
      </c>
      <c r="G75">
        <v>6.17</v>
      </c>
      <c r="H75">
        <v>8445.3700000000008</v>
      </c>
      <c r="I75">
        <v>25176.55</v>
      </c>
      <c r="J75" s="7">
        <v>350.17</v>
      </c>
      <c r="K75">
        <v>4.63</v>
      </c>
    </row>
    <row r="76" spans="1:20" x14ac:dyDescent="0.25">
      <c r="A76" t="s">
        <v>211</v>
      </c>
      <c r="B76" s="1">
        <f t="shared" si="25"/>
        <v>40190.539710648147</v>
      </c>
      <c r="C76" s="2">
        <f t="shared" si="26"/>
        <v>3430.9999998891726</v>
      </c>
      <c r="D76">
        <v>-260.99</v>
      </c>
      <c r="E76">
        <v>23251.41</v>
      </c>
      <c r="F76">
        <v>61.51</v>
      </c>
      <c r="G76">
        <v>6.17</v>
      </c>
      <c r="H76">
        <v>8408.23</v>
      </c>
      <c r="I76">
        <v>25390.959999999999</v>
      </c>
      <c r="J76" s="7">
        <v>350.17</v>
      </c>
      <c r="K76">
        <v>4.63</v>
      </c>
    </row>
    <row r="77" spans="1:20" x14ac:dyDescent="0.25">
      <c r="A77" t="s">
        <v>212</v>
      </c>
      <c r="B77" s="1">
        <f t="shared" si="25"/>
        <v>40190.540254629632</v>
      </c>
      <c r="C77" s="2">
        <v>0</v>
      </c>
      <c r="D77">
        <v>-5.68</v>
      </c>
      <c r="E77">
        <v>23389.25</v>
      </c>
      <c r="F77" s="15">
        <v>61.64</v>
      </c>
      <c r="G77">
        <v>6.17</v>
      </c>
      <c r="H77">
        <v>8371.09</v>
      </c>
      <c r="I77">
        <v>25605.38</v>
      </c>
      <c r="J77" s="7">
        <v>350.17</v>
      </c>
      <c r="K77">
        <v>4.63</v>
      </c>
      <c r="L77">
        <f>H77-D77</f>
        <v>8376.77</v>
      </c>
      <c r="M77">
        <f>I77-E77</f>
        <v>2216.130000000001</v>
      </c>
      <c r="N77" s="9">
        <f>SQRT(POWER(L77,2)+POWER(M77,2))</f>
        <v>8664.9586155849593</v>
      </c>
      <c r="O77">
        <f t="shared" ref="O77" si="27">G77*SIN(RADIANS(F77))</f>
        <v>5.4294791100340412</v>
      </c>
      <c r="P77">
        <f t="shared" ref="P77" si="28">G77*COS(RADIANS(F77))</f>
        <v>2.9308115930069536</v>
      </c>
      <c r="Q77">
        <f t="shared" ref="Q77" si="29">K77*SIN(RADIANS(J77))</f>
        <v>-0.79045876025163297</v>
      </c>
      <c r="R77">
        <f t="shared" ref="R77" si="30">K77*COS(RADIANS(J77))</f>
        <v>4.5620253121109986</v>
      </c>
      <c r="S77">
        <f>(Q77-O77)/$N$77</f>
        <v>-7.1782661016965229E-4</v>
      </c>
      <c r="T77">
        <f>(R77-P77)/$N$77</f>
        <v>1.8825406923122669E-4</v>
      </c>
    </row>
    <row r="78" spans="1:20" x14ac:dyDescent="0.25">
      <c r="A78" t="s">
        <v>213</v>
      </c>
      <c r="B78" s="1">
        <f t="shared" si="25"/>
        <v>40190.540798611109</v>
      </c>
      <c r="C78" s="2">
        <f>(B78-$B$77)*24*60*60</f>
        <v>46.999999671243131</v>
      </c>
      <c r="D78">
        <v>249.64</v>
      </c>
      <c r="E78">
        <v>23527.09</v>
      </c>
      <c r="F78" s="15">
        <v>61.64</v>
      </c>
      <c r="G78">
        <v>6.17</v>
      </c>
      <c r="H78">
        <v>8333.94</v>
      </c>
      <c r="I78">
        <v>25819.8</v>
      </c>
      <c r="J78" s="7">
        <v>350.17</v>
      </c>
      <c r="K78">
        <v>4.63</v>
      </c>
      <c r="L78">
        <f t="shared" ref="L78:L141" si="31">H78-D78</f>
        <v>8084.3</v>
      </c>
      <c r="M78">
        <f t="shared" ref="M78:M141" si="32">I78-E78</f>
        <v>2292.7099999999991</v>
      </c>
      <c r="N78" s="9"/>
      <c r="O78">
        <f t="shared" ref="O78:O131" si="33">G78*SIN(RADIANS(F78))</f>
        <v>5.4294791100340412</v>
      </c>
      <c r="P78">
        <f t="shared" ref="P78:P131" si="34">G78*COS(RADIANS(F78))</f>
        <v>2.9308115930069536</v>
      </c>
      <c r="Q78">
        <f t="shared" ref="Q78:Q131" si="35">K78*SIN(RADIANS(J78))</f>
        <v>-0.79045876025163297</v>
      </c>
      <c r="R78">
        <f t="shared" ref="R78:R131" si="36">K78*COS(RADIANS(J78))</f>
        <v>4.5620253121109986</v>
      </c>
      <c r="S78">
        <f t="shared" ref="S78:S131" si="37">(Q78-O78)/$N$77</f>
        <v>-7.1782661016965229E-4</v>
      </c>
      <c r="T78">
        <f t="shared" ref="T78:T131" si="38">(R78-P78)/$N$77</f>
        <v>1.8825406923122669E-4</v>
      </c>
    </row>
    <row r="79" spans="1:20" x14ac:dyDescent="0.25">
      <c r="A79" t="s">
        <v>214</v>
      </c>
      <c r="B79" s="1">
        <f t="shared" si="25"/>
        <v>40190.541342592594</v>
      </c>
      <c r="C79" s="2">
        <f t="shared" ref="C79:C142" si="39">(B79-$B$77)*24*60*60</f>
        <v>93.999999971129</v>
      </c>
      <c r="D79">
        <v>504.96</v>
      </c>
      <c r="E79">
        <v>23664.93</v>
      </c>
      <c r="F79" s="15">
        <v>61.64</v>
      </c>
      <c r="G79">
        <v>6.17</v>
      </c>
      <c r="H79">
        <v>8296.7999999999993</v>
      </c>
      <c r="I79">
        <v>26034.21</v>
      </c>
      <c r="J79" s="7">
        <v>350.17</v>
      </c>
      <c r="K79">
        <v>4.63</v>
      </c>
      <c r="L79">
        <f t="shared" si="31"/>
        <v>7791.8399999999992</v>
      </c>
      <c r="M79">
        <f t="shared" si="32"/>
        <v>2369.2799999999988</v>
      </c>
      <c r="N79" s="9"/>
      <c r="O79">
        <f t="shared" si="33"/>
        <v>5.4294791100340412</v>
      </c>
      <c r="P79">
        <f t="shared" si="34"/>
        <v>2.9308115930069536</v>
      </c>
      <c r="Q79">
        <f t="shared" si="35"/>
        <v>-0.79045876025163297</v>
      </c>
      <c r="R79">
        <f t="shared" si="36"/>
        <v>4.5620253121109986</v>
      </c>
      <c r="S79">
        <f t="shared" si="37"/>
        <v>-7.1782661016965229E-4</v>
      </c>
      <c r="T79">
        <f t="shared" si="38"/>
        <v>1.8825406923122669E-4</v>
      </c>
    </row>
    <row r="80" spans="1:20" x14ac:dyDescent="0.25">
      <c r="A80" t="s">
        <v>215</v>
      </c>
      <c r="B80" s="1">
        <f t="shared" si="25"/>
        <v>40190.541886574072</v>
      </c>
      <c r="C80" s="2">
        <f t="shared" si="39"/>
        <v>140.99999964237213</v>
      </c>
      <c r="D80">
        <v>760.28</v>
      </c>
      <c r="E80">
        <v>23802.76</v>
      </c>
      <c r="F80" s="15">
        <v>61.64</v>
      </c>
      <c r="G80">
        <v>6.17</v>
      </c>
      <c r="H80">
        <v>8259.65</v>
      </c>
      <c r="I80">
        <v>26248.63</v>
      </c>
      <c r="J80" s="7">
        <v>350.17</v>
      </c>
      <c r="K80">
        <v>4.63</v>
      </c>
      <c r="L80">
        <f t="shared" si="31"/>
        <v>7499.37</v>
      </c>
      <c r="M80">
        <f t="shared" si="32"/>
        <v>2445.8700000000026</v>
      </c>
      <c r="N80" s="9"/>
      <c r="O80">
        <f t="shared" si="33"/>
        <v>5.4294791100340412</v>
      </c>
      <c r="P80">
        <f t="shared" si="34"/>
        <v>2.9308115930069536</v>
      </c>
      <c r="Q80">
        <f t="shared" si="35"/>
        <v>-0.79045876025163297</v>
      </c>
      <c r="R80">
        <f t="shared" si="36"/>
        <v>4.5620253121109986</v>
      </c>
      <c r="S80">
        <f t="shared" si="37"/>
        <v>-7.1782661016965229E-4</v>
      </c>
      <c r="T80">
        <f t="shared" si="38"/>
        <v>1.8825406923122669E-4</v>
      </c>
    </row>
    <row r="81" spans="1:20" x14ac:dyDescent="0.25">
      <c r="A81" t="s">
        <v>216</v>
      </c>
      <c r="B81" s="1">
        <f t="shared" si="25"/>
        <v>40190.542430555557</v>
      </c>
      <c r="C81" s="2">
        <f t="shared" si="39"/>
        <v>187.999999942258</v>
      </c>
      <c r="D81">
        <v>1015.59</v>
      </c>
      <c r="E81">
        <v>23940.6</v>
      </c>
      <c r="F81" s="15">
        <v>61.64</v>
      </c>
      <c r="G81">
        <v>6.17</v>
      </c>
      <c r="H81">
        <v>8222.51</v>
      </c>
      <c r="I81">
        <v>26463.05</v>
      </c>
      <c r="J81" s="7">
        <v>350.17</v>
      </c>
      <c r="K81">
        <v>4.63</v>
      </c>
      <c r="L81">
        <f t="shared" si="31"/>
        <v>7206.92</v>
      </c>
      <c r="M81">
        <f t="shared" si="32"/>
        <v>2522.4500000000007</v>
      </c>
      <c r="N81" s="9"/>
      <c r="O81">
        <f t="shared" si="33"/>
        <v>5.4294791100340412</v>
      </c>
      <c r="P81">
        <f t="shared" si="34"/>
        <v>2.9308115930069536</v>
      </c>
      <c r="Q81">
        <f t="shared" si="35"/>
        <v>-0.79045876025163297</v>
      </c>
      <c r="R81">
        <f t="shared" si="36"/>
        <v>4.5620253121109986</v>
      </c>
      <c r="S81">
        <f t="shared" si="37"/>
        <v>-7.1782661016965229E-4</v>
      </c>
      <c r="T81">
        <f t="shared" si="38"/>
        <v>1.8825406923122669E-4</v>
      </c>
    </row>
    <row r="82" spans="1:20" x14ac:dyDescent="0.25">
      <c r="A82" t="s">
        <v>217</v>
      </c>
      <c r="B82" s="1">
        <f t="shared" si="25"/>
        <v>40190.542974537035</v>
      </c>
      <c r="C82" s="2">
        <f t="shared" si="39"/>
        <v>234.99999961350113</v>
      </c>
      <c r="D82">
        <v>1270.9100000000001</v>
      </c>
      <c r="E82">
        <v>24078.44</v>
      </c>
      <c r="F82" s="15">
        <v>61.64</v>
      </c>
      <c r="G82">
        <v>6.17</v>
      </c>
      <c r="H82">
        <v>8185.36</v>
      </c>
      <c r="I82">
        <v>26677.46</v>
      </c>
      <c r="J82" s="7">
        <v>350.17</v>
      </c>
      <c r="K82">
        <v>4.63</v>
      </c>
      <c r="L82">
        <f t="shared" si="31"/>
        <v>6914.45</v>
      </c>
      <c r="M82">
        <f t="shared" si="32"/>
        <v>2599.0200000000004</v>
      </c>
      <c r="N82" s="9"/>
      <c r="O82">
        <f t="shared" si="33"/>
        <v>5.4294791100340412</v>
      </c>
      <c r="P82">
        <f t="shared" si="34"/>
        <v>2.9308115930069536</v>
      </c>
      <c r="Q82">
        <f t="shared" si="35"/>
        <v>-0.79045876025163297</v>
      </c>
      <c r="R82">
        <f t="shared" si="36"/>
        <v>4.5620253121109986</v>
      </c>
      <c r="S82">
        <f t="shared" si="37"/>
        <v>-7.1782661016965229E-4</v>
      </c>
      <c r="T82">
        <f t="shared" si="38"/>
        <v>1.8825406923122669E-4</v>
      </c>
    </row>
    <row r="83" spans="1:20" x14ac:dyDescent="0.25">
      <c r="A83" t="s">
        <v>218</v>
      </c>
      <c r="B83" s="1">
        <f t="shared" si="25"/>
        <v>40190.54351851852</v>
      </c>
      <c r="C83" s="2">
        <f t="shared" si="39"/>
        <v>281.999999913387</v>
      </c>
      <c r="D83">
        <v>1526.23</v>
      </c>
      <c r="E83">
        <v>24216.28</v>
      </c>
      <c r="F83" s="15">
        <v>61.64</v>
      </c>
      <c r="G83">
        <v>6.17</v>
      </c>
      <c r="H83">
        <v>8148.22</v>
      </c>
      <c r="I83">
        <v>26891.88</v>
      </c>
      <c r="J83" s="7">
        <v>350.17</v>
      </c>
      <c r="K83">
        <v>4.63</v>
      </c>
      <c r="L83">
        <f t="shared" si="31"/>
        <v>6621.99</v>
      </c>
      <c r="M83">
        <f t="shared" si="32"/>
        <v>2675.6000000000022</v>
      </c>
      <c r="N83" s="9"/>
      <c r="O83">
        <f t="shared" si="33"/>
        <v>5.4294791100340412</v>
      </c>
      <c r="P83">
        <f t="shared" si="34"/>
        <v>2.9308115930069536</v>
      </c>
      <c r="Q83">
        <f t="shared" si="35"/>
        <v>-0.79045876025163297</v>
      </c>
      <c r="R83">
        <f t="shared" si="36"/>
        <v>4.5620253121109986</v>
      </c>
      <c r="S83">
        <f t="shared" si="37"/>
        <v>-7.1782661016965229E-4</v>
      </c>
      <c r="T83">
        <f t="shared" si="38"/>
        <v>1.8825406923122669E-4</v>
      </c>
    </row>
    <row r="84" spans="1:20" x14ac:dyDescent="0.25">
      <c r="A84" t="s">
        <v>219</v>
      </c>
      <c r="B84" s="1">
        <f t="shared" si="25"/>
        <v>40190.544062499997</v>
      </c>
      <c r="C84" s="2">
        <f t="shared" si="39"/>
        <v>328.99999958463013</v>
      </c>
      <c r="D84">
        <v>1781.54</v>
      </c>
      <c r="E84">
        <v>24354.11</v>
      </c>
      <c r="F84" s="15">
        <v>61.64</v>
      </c>
      <c r="G84">
        <v>6.17</v>
      </c>
      <c r="H84">
        <v>8111.08</v>
      </c>
      <c r="I84">
        <v>27106.3</v>
      </c>
      <c r="J84" s="7">
        <v>350.17</v>
      </c>
      <c r="K84">
        <v>4.63</v>
      </c>
      <c r="L84">
        <f t="shared" si="31"/>
        <v>6329.54</v>
      </c>
      <c r="M84">
        <f t="shared" si="32"/>
        <v>2752.1899999999987</v>
      </c>
      <c r="N84" s="9"/>
      <c r="O84">
        <f t="shared" si="33"/>
        <v>5.4294791100340412</v>
      </c>
      <c r="P84">
        <f t="shared" si="34"/>
        <v>2.9308115930069536</v>
      </c>
      <c r="Q84">
        <f t="shared" si="35"/>
        <v>-0.79045876025163297</v>
      </c>
      <c r="R84">
        <f t="shared" si="36"/>
        <v>4.5620253121109986</v>
      </c>
      <c r="S84">
        <f t="shared" si="37"/>
        <v>-7.1782661016965229E-4</v>
      </c>
      <c r="T84">
        <f t="shared" si="38"/>
        <v>1.8825406923122669E-4</v>
      </c>
    </row>
    <row r="85" spans="1:20" x14ac:dyDescent="0.25">
      <c r="A85" t="s">
        <v>220</v>
      </c>
      <c r="B85" s="1">
        <f t="shared" si="25"/>
        <v>40190.544606481482</v>
      </c>
      <c r="C85" s="2">
        <f t="shared" si="39"/>
        <v>375.999999884516</v>
      </c>
      <c r="D85">
        <v>2036.86</v>
      </c>
      <c r="E85">
        <v>24491.95</v>
      </c>
      <c r="F85" s="15">
        <v>61.64</v>
      </c>
      <c r="G85">
        <v>6.17</v>
      </c>
      <c r="H85">
        <v>8073.93</v>
      </c>
      <c r="I85">
        <v>27320.71</v>
      </c>
      <c r="J85" s="7">
        <v>350.17</v>
      </c>
      <c r="K85">
        <v>4.63</v>
      </c>
      <c r="L85">
        <f t="shared" si="31"/>
        <v>6037.0700000000006</v>
      </c>
      <c r="M85">
        <f t="shared" si="32"/>
        <v>2828.7599999999984</v>
      </c>
      <c r="N85" s="9"/>
      <c r="O85">
        <f t="shared" si="33"/>
        <v>5.4294791100340412</v>
      </c>
      <c r="P85">
        <f t="shared" si="34"/>
        <v>2.9308115930069536</v>
      </c>
      <c r="Q85">
        <f t="shared" si="35"/>
        <v>-0.79045876025163297</v>
      </c>
      <c r="R85">
        <f t="shared" si="36"/>
        <v>4.5620253121109986</v>
      </c>
      <c r="S85">
        <f t="shared" si="37"/>
        <v>-7.1782661016965229E-4</v>
      </c>
      <c r="T85">
        <f t="shared" si="38"/>
        <v>1.8825406923122669E-4</v>
      </c>
    </row>
    <row r="86" spans="1:20" x14ac:dyDescent="0.25">
      <c r="A86" t="s">
        <v>221</v>
      </c>
      <c r="B86" s="1">
        <f t="shared" si="25"/>
        <v>40190.54515046296</v>
      </c>
      <c r="C86" s="2">
        <f t="shared" si="39"/>
        <v>422.99999955575913</v>
      </c>
      <c r="D86">
        <v>2292.1799999999998</v>
      </c>
      <c r="E86">
        <v>24629.79</v>
      </c>
      <c r="F86" s="15">
        <v>61.64</v>
      </c>
      <c r="G86">
        <v>6.17</v>
      </c>
      <c r="H86">
        <v>8036.79</v>
      </c>
      <c r="I86">
        <v>27535.13</v>
      </c>
      <c r="J86" s="7">
        <v>350.17</v>
      </c>
      <c r="K86">
        <v>4.63</v>
      </c>
      <c r="L86">
        <f t="shared" si="31"/>
        <v>5744.6100000000006</v>
      </c>
      <c r="M86">
        <f t="shared" si="32"/>
        <v>2905.34</v>
      </c>
      <c r="N86" s="9"/>
      <c r="O86">
        <f t="shared" si="33"/>
        <v>5.4294791100340412</v>
      </c>
      <c r="P86">
        <f t="shared" si="34"/>
        <v>2.9308115930069536</v>
      </c>
      <c r="Q86">
        <f t="shared" si="35"/>
        <v>-0.79045876025163297</v>
      </c>
      <c r="R86">
        <f t="shared" si="36"/>
        <v>4.5620253121109986</v>
      </c>
      <c r="S86">
        <f t="shared" si="37"/>
        <v>-7.1782661016965229E-4</v>
      </c>
      <c r="T86">
        <f t="shared" si="38"/>
        <v>1.8825406923122669E-4</v>
      </c>
    </row>
    <row r="87" spans="1:20" x14ac:dyDescent="0.25">
      <c r="A87" t="s">
        <v>222</v>
      </c>
      <c r="B87" s="1">
        <f t="shared" si="25"/>
        <v>40190.545694444445</v>
      </c>
      <c r="C87" s="2">
        <f t="shared" si="39"/>
        <v>469.999999855645</v>
      </c>
      <c r="D87">
        <v>2547.4899999999998</v>
      </c>
      <c r="E87">
        <v>24767.63</v>
      </c>
      <c r="F87" s="15">
        <v>61.64</v>
      </c>
      <c r="G87">
        <v>6.17</v>
      </c>
      <c r="H87">
        <v>7999.64</v>
      </c>
      <c r="I87">
        <v>27749.55</v>
      </c>
      <c r="J87" s="7">
        <v>350.17</v>
      </c>
      <c r="K87">
        <v>4.63</v>
      </c>
      <c r="L87">
        <f t="shared" si="31"/>
        <v>5452.1500000000005</v>
      </c>
      <c r="M87">
        <f t="shared" si="32"/>
        <v>2981.9199999999983</v>
      </c>
      <c r="N87" s="9"/>
      <c r="O87">
        <f t="shared" si="33"/>
        <v>5.4294791100340412</v>
      </c>
      <c r="P87">
        <f t="shared" si="34"/>
        <v>2.9308115930069536</v>
      </c>
      <c r="Q87">
        <f t="shared" si="35"/>
        <v>-0.79045876025163297</v>
      </c>
      <c r="R87">
        <f t="shared" si="36"/>
        <v>4.5620253121109986</v>
      </c>
      <c r="S87">
        <f t="shared" si="37"/>
        <v>-7.1782661016965229E-4</v>
      </c>
      <c r="T87">
        <f t="shared" si="38"/>
        <v>1.8825406923122669E-4</v>
      </c>
    </row>
    <row r="88" spans="1:20" x14ac:dyDescent="0.25">
      <c r="A88" t="s">
        <v>223</v>
      </c>
      <c r="B88" s="1">
        <f t="shared" si="25"/>
        <v>40190.546238425923</v>
      </c>
      <c r="C88" s="2">
        <f t="shared" si="39"/>
        <v>516.99999952688813</v>
      </c>
      <c r="D88">
        <v>2802.81</v>
      </c>
      <c r="E88">
        <v>24905.46</v>
      </c>
      <c r="F88" s="15">
        <v>61.64</v>
      </c>
      <c r="G88">
        <v>6.17</v>
      </c>
      <c r="H88">
        <v>7962.5</v>
      </c>
      <c r="I88">
        <v>27963.96</v>
      </c>
      <c r="J88" s="7">
        <v>350.17</v>
      </c>
      <c r="K88">
        <v>4.63</v>
      </c>
      <c r="L88">
        <f t="shared" si="31"/>
        <v>5159.6900000000005</v>
      </c>
      <c r="M88">
        <f t="shared" si="32"/>
        <v>3058.5</v>
      </c>
      <c r="N88" s="9"/>
      <c r="O88">
        <f t="shared" si="33"/>
        <v>5.4294791100340412</v>
      </c>
      <c r="P88">
        <f t="shared" si="34"/>
        <v>2.9308115930069536</v>
      </c>
      <c r="Q88">
        <f t="shared" si="35"/>
        <v>-0.79045876025163297</v>
      </c>
      <c r="R88">
        <f t="shared" si="36"/>
        <v>4.5620253121109986</v>
      </c>
      <c r="S88">
        <f t="shared" si="37"/>
        <v>-7.1782661016965229E-4</v>
      </c>
      <c r="T88">
        <f t="shared" si="38"/>
        <v>1.8825406923122669E-4</v>
      </c>
    </row>
    <row r="89" spans="1:20" x14ac:dyDescent="0.25">
      <c r="A89" t="s">
        <v>224</v>
      </c>
      <c r="B89" s="1">
        <f t="shared" si="25"/>
        <v>40190.546782407408</v>
      </c>
      <c r="C89" s="2">
        <f t="shared" si="39"/>
        <v>563.999999826774</v>
      </c>
      <c r="D89">
        <v>3058.13</v>
      </c>
      <c r="E89">
        <v>25043.3</v>
      </c>
      <c r="F89" s="15">
        <v>61.64</v>
      </c>
      <c r="G89">
        <v>6.17</v>
      </c>
      <c r="H89">
        <v>7925.35</v>
      </c>
      <c r="I89">
        <v>28178.38</v>
      </c>
      <c r="J89" s="7">
        <v>350.17</v>
      </c>
      <c r="K89">
        <v>4.63</v>
      </c>
      <c r="L89">
        <f t="shared" si="31"/>
        <v>4867.22</v>
      </c>
      <c r="M89">
        <f t="shared" si="32"/>
        <v>3135.0800000000017</v>
      </c>
      <c r="N89" s="9"/>
      <c r="O89">
        <f t="shared" si="33"/>
        <v>5.4294791100340412</v>
      </c>
      <c r="P89">
        <f t="shared" si="34"/>
        <v>2.9308115930069536</v>
      </c>
      <c r="Q89">
        <f t="shared" si="35"/>
        <v>-0.79045876025163297</v>
      </c>
      <c r="R89">
        <f t="shared" si="36"/>
        <v>4.5620253121109986</v>
      </c>
      <c r="S89">
        <f t="shared" si="37"/>
        <v>-7.1782661016965229E-4</v>
      </c>
      <c r="T89">
        <f t="shared" si="38"/>
        <v>1.8825406923122669E-4</v>
      </c>
    </row>
    <row r="90" spans="1:20" x14ac:dyDescent="0.25">
      <c r="A90" t="s">
        <v>225</v>
      </c>
      <c r="B90" s="1">
        <f t="shared" si="25"/>
        <v>40190.547326388885</v>
      </c>
      <c r="C90" s="2">
        <f t="shared" si="39"/>
        <v>610.99999949801713</v>
      </c>
      <c r="D90">
        <v>3313.45</v>
      </c>
      <c r="E90">
        <v>25181.14</v>
      </c>
      <c r="F90" s="15">
        <v>61.64</v>
      </c>
      <c r="G90">
        <v>6.17</v>
      </c>
      <c r="H90">
        <v>7888.21</v>
      </c>
      <c r="I90">
        <v>28392.799999999999</v>
      </c>
      <c r="J90" s="7">
        <v>350.17</v>
      </c>
      <c r="K90">
        <v>4.63</v>
      </c>
      <c r="L90">
        <f t="shared" si="31"/>
        <v>4574.76</v>
      </c>
      <c r="M90">
        <f t="shared" si="32"/>
        <v>3211.66</v>
      </c>
      <c r="N90" s="9"/>
      <c r="O90">
        <f t="shared" si="33"/>
        <v>5.4294791100340412</v>
      </c>
      <c r="P90">
        <f t="shared" si="34"/>
        <v>2.9308115930069536</v>
      </c>
      <c r="Q90">
        <f t="shared" si="35"/>
        <v>-0.79045876025163297</v>
      </c>
      <c r="R90">
        <f t="shared" si="36"/>
        <v>4.5620253121109986</v>
      </c>
      <c r="S90">
        <f t="shared" si="37"/>
        <v>-7.1782661016965229E-4</v>
      </c>
      <c r="T90">
        <f t="shared" si="38"/>
        <v>1.8825406923122669E-4</v>
      </c>
    </row>
    <row r="91" spans="1:20" x14ac:dyDescent="0.25">
      <c r="A91" t="s">
        <v>226</v>
      </c>
      <c r="B91" s="1">
        <f t="shared" si="25"/>
        <v>40190.54787037037</v>
      </c>
      <c r="C91" s="2">
        <f t="shared" si="39"/>
        <v>657.999999797903</v>
      </c>
      <c r="D91">
        <v>3568.76</v>
      </c>
      <c r="E91">
        <v>25318.98</v>
      </c>
      <c r="F91" s="15">
        <v>61.64</v>
      </c>
      <c r="G91">
        <v>6.17</v>
      </c>
      <c r="H91">
        <v>7851.07</v>
      </c>
      <c r="I91">
        <v>28607.21</v>
      </c>
      <c r="J91" s="7">
        <v>350.17</v>
      </c>
      <c r="K91">
        <v>4.63</v>
      </c>
      <c r="L91">
        <f t="shared" si="31"/>
        <v>4282.3099999999995</v>
      </c>
      <c r="M91">
        <f t="shared" si="32"/>
        <v>3288.2299999999996</v>
      </c>
      <c r="N91" s="9"/>
      <c r="O91">
        <f t="shared" si="33"/>
        <v>5.4294791100340412</v>
      </c>
      <c r="P91">
        <f t="shared" si="34"/>
        <v>2.9308115930069536</v>
      </c>
      <c r="Q91">
        <f t="shared" si="35"/>
        <v>-0.79045876025163297</v>
      </c>
      <c r="R91">
        <f t="shared" si="36"/>
        <v>4.5620253121109986</v>
      </c>
      <c r="S91">
        <f t="shared" si="37"/>
        <v>-7.1782661016965229E-4</v>
      </c>
      <c r="T91">
        <f t="shared" si="38"/>
        <v>1.8825406923122669E-4</v>
      </c>
    </row>
    <row r="92" spans="1:20" x14ac:dyDescent="0.25">
      <c r="A92" t="s">
        <v>227</v>
      </c>
      <c r="B92" s="1">
        <f t="shared" si="25"/>
        <v>40190.548414351855</v>
      </c>
      <c r="C92" s="2">
        <f t="shared" si="39"/>
        <v>705.00000009778887</v>
      </c>
      <c r="D92">
        <v>3824.08</v>
      </c>
      <c r="E92">
        <v>25456.82</v>
      </c>
      <c r="F92" s="15">
        <v>61.64</v>
      </c>
      <c r="G92">
        <v>6.17</v>
      </c>
      <c r="H92">
        <v>7813.92</v>
      </c>
      <c r="I92">
        <v>28821.63</v>
      </c>
      <c r="J92" s="7">
        <v>350.17</v>
      </c>
      <c r="K92">
        <v>4.63</v>
      </c>
      <c r="L92">
        <f t="shared" si="31"/>
        <v>3989.84</v>
      </c>
      <c r="M92">
        <f t="shared" si="32"/>
        <v>3364.8100000000013</v>
      </c>
      <c r="N92" s="9"/>
      <c r="O92">
        <f t="shared" si="33"/>
        <v>5.4294791100340412</v>
      </c>
      <c r="P92">
        <f t="shared" si="34"/>
        <v>2.9308115930069536</v>
      </c>
      <c r="Q92">
        <f t="shared" si="35"/>
        <v>-0.79045876025163297</v>
      </c>
      <c r="R92">
        <f t="shared" si="36"/>
        <v>4.5620253121109986</v>
      </c>
      <c r="S92">
        <f t="shared" si="37"/>
        <v>-7.1782661016965229E-4</v>
      </c>
      <c r="T92">
        <f t="shared" si="38"/>
        <v>1.8825406923122669E-4</v>
      </c>
    </row>
    <row r="93" spans="1:20" x14ac:dyDescent="0.25">
      <c r="A93" t="s">
        <v>228</v>
      </c>
      <c r="B93" s="1">
        <f t="shared" si="25"/>
        <v>40190.548958333333</v>
      </c>
      <c r="C93" s="2">
        <f t="shared" si="39"/>
        <v>751.999999769032</v>
      </c>
      <c r="D93">
        <v>4079.4</v>
      </c>
      <c r="E93">
        <v>25594.65</v>
      </c>
      <c r="F93" s="15">
        <v>61.64</v>
      </c>
      <c r="G93">
        <v>6.17</v>
      </c>
      <c r="H93">
        <v>7776.78</v>
      </c>
      <c r="I93">
        <v>29036.05</v>
      </c>
      <c r="J93" s="7">
        <v>350.17</v>
      </c>
      <c r="K93">
        <v>4.63</v>
      </c>
      <c r="L93">
        <f t="shared" si="31"/>
        <v>3697.3799999999997</v>
      </c>
      <c r="M93">
        <f t="shared" si="32"/>
        <v>3441.3999999999978</v>
      </c>
      <c r="N93" s="9"/>
      <c r="O93">
        <f t="shared" si="33"/>
        <v>5.4294791100340412</v>
      </c>
      <c r="P93">
        <f t="shared" si="34"/>
        <v>2.9308115930069536</v>
      </c>
      <c r="Q93">
        <f t="shared" si="35"/>
        <v>-0.79045876025163297</v>
      </c>
      <c r="R93">
        <f t="shared" si="36"/>
        <v>4.5620253121109986</v>
      </c>
      <c r="S93">
        <f t="shared" si="37"/>
        <v>-7.1782661016965229E-4</v>
      </c>
      <c r="T93">
        <f t="shared" si="38"/>
        <v>1.8825406923122669E-4</v>
      </c>
    </row>
    <row r="94" spans="1:20" x14ac:dyDescent="0.25">
      <c r="A94" t="s">
        <v>229</v>
      </c>
      <c r="B94" s="1">
        <f t="shared" si="25"/>
        <v>40190.549502314818</v>
      </c>
      <c r="C94" s="2">
        <f t="shared" si="39"/>
        <v>799.00000006891787</v>
      </c>
      <c r="D94">
        <v>4334.72</v>
      </c>
      <c r="E94">
        <v>25732.49</v>
      </c>
      <c r="F94" s="15">
        <v>61.64</v>
      </c>
      <c r="G94">
        <v>6.17</v>
      </c>
      <c r="H94">
        <v>7739.63</v>
      </c>
      <c r="I94">
        <v>29250.46</v>
      </c>
      <c r="J94" s="7">
        <v>350.17</v>
      </c>
      <c r="K94">
        <v>4.63</v>
      </c>
      <c r="L94">
        <f t="shared" si="31"/>
        <v>3404.91</v>
      </c>
      <c r="M94">
        <f t="shared" si="32"/>
        <v>3517.9699999999975</v>
      </c>
      <c r="N94" s="9"/>
      <c r="O94">
        <f t="shared" si="33"/>
        <v>5.4294791100340412</v>
      </c>
      <c r="P94">
        <f t="shared" si="34"/>
        <v>2.9308115930069536</v>
      </c>
      <c r="Q94">
        <f t="shared" si="35"/>
        <v>-0.79045876025163297</v>
      </c>
      <c r="R94">
        <f t="shared" si="36"/>
        <v>4.5620253121109986</v>
      </c>
      <c r="S94">
        <f t="shared" si="37"/>
        <v>-7.1782661016965229E-4</v>
      </c>
      <c r="T94">
        <f t="shared" si="38"/>
        <v>1.8825406923122669E-4</v>
      </c>
    </row>
    <row r="95" spans="1:20" x14ac:dyDescent="0.25">
      <c r="A95" t="s">
        <v>230</v>
      </c>
      <c r="B95" s="1">
        <f t="shared" si="25"/>
        <v>40190.550046296295</v>
      </c>
      <c r="C95" s="2">
        <f t="shared" si="39"/>
        <v>845.999999740161</v>
      </c>
      <c r="D95">
        <v>4590.03</v>
      </c>
      <c r="E95">
        <v>25870.33</v>
      </c>
      <c r="F95" s="15">
        <v>61.64</v>
      </c>
      <c r="G95">
        <v>6.17</v>
      </c>
      <c r="H95">
        <v>7702.49</v>
      </c>
      <c r="I95">
        <v>29464.880000000001</v>
      </c>
      <c r="J95" s="7">
        <v>350.17</v>
      </c>
      <c r="K95">
        <v>4.63</v>
      </c>
      <c r="L95">
        <f t="shared" si="31"/>
        <v>3112.46</v>
      </c>
      <c r="M95">
        <f t="shared" si="32"/>
        <v>3594.5499999999993</v>
      </c>
      <c r="N95" s="9"/>
      <c r="O95">
        <f t="shared" si="33"/>
        <v>5.4294791100340412</v>
      </c>
      <c r="P95">
        <f t="shared" si="34"/>
        <v>2.9308115930069536</v>
      </c>
      <c r="Q95">
        <f t="shared" si="35"/>
        <v>-0.79045876025163297</v>
      </c>
      <c r="R95">
        <f t="shared" si="36"/>
        <v>4.5620253121109986</v>
      </c>
      <c r="S95">
        <f t="shared" si="37"/>
        <v>-7.1782661016965229E-4</v>
      </c>
      <c r="T95">
        <f t="shared" si="38"/>
        <v>1.8825406923122669E-4</v>
      </c>
    </row>
    <row r="96" spans="1:20" x14ac:dyDescent="0.25">
      <c r="A96" t="s">
        <v>231</v>
      </c>
      <c r="B96" s="1">
        <f t="shared" si="25"/>
        <v>40190.55059027778</v>
      </c>
      <c r="C96" s="2">
        <f t="shared" si="39"/>
        <v>893.00000004004687</v>
      </c>
      <c r="D96">
        <v>4845.3500000000004</v>
      </c>
      <c r="E96">
        <v>26008.17</v>
      </c>
      <c r="F96" s="15">
        <v>61.64</v>
      </c>
      <c r="G96">
        <v>6.17</v>
      </c>
      <c r="H96">
        <v>7665.34</v>
      </c>
      <c r="I96">
        <v>29679.29</v>
      </c>
      <c r="J96" s="7">
        <v>350.17</v>
      </c>
      <c r="K96">
        <v>4.63</v>
      </c>
      <c r="L96">
        <f t="shared" si="31"/>
        <v>2819.99</v>
      </c>
      <c r="M96">
        <f t="shared" si="32"/>
        <v>3671.1200000000026</v>
      </c>
      <c r="N96" s="9"/>
      <c r="O96">
        <f t="shared" si="33"/>
        <v>5.4294791100340412</v>
      </c>
      <c r="P96">
        <f t="shared" si="34"/>
        <v>2.9308115930069536</v>
      </c>
      <c r="Q96">
        <f t="shared" si="35"/>
        <v>-0.79045876025163297</v>
      </c>
      <c r="R96">
        <f t="shared" si="36"/>
        <v>4.5620253121109986</v>
      </c>
      <c r="S96">
        <f t="shared" si="37"/>
        <v>-7.1782661016965229E-4</v>
      </c>
      <c r="T96">
        <f t="shared" si="38"/>
        <v>1.8825406923122669E-4</v>
      </c>
    </row>
    <row r="97" spans="1:20" x14ac:dyDescent="0.25">
      <c r="A97" t="s">
        <v>232</v>
      </c>
      <c r="B97" s="1">
        <f t="shared" si="25"/>
        <v>40190.551134259258</v>
      </c>
      <c r="C97" s="2">
        <f t="shared" si="39"/>
        <v>939.99999971129</v>
      </c>
      <c r="D97">
        <v>5100.67</v>
      </c>
      <c r="E97">
        <v>26146</v>
      </c>
      <c r="F97" s="15">
        <v>61.64</v>
      </c>
      <c r="G97">
        <v>6.17</v>
      </c>
      <c r="H97">
        <v>7628.2</v>
      </c>
      <c r="I97">
        <v>29893.71</v>
      </c>
      <c r="J97" s="7">
        <v>350.17</v>
      </c>
      <c r="K97">
        <v>4.63</v>
      </c>
      <c r="L97">
        <f t="shared" si="31"/>
        <v>2527.5299999999997</v>
      </c>
      <c r="M97">
        <f t="shared" si="32"/>
        <v>3747.7099999999991</v>
      </c>
      <c r="N97" s="9"/>
      <c r="O97">
        <f t="shared" si="33"/>
        <v>5.4294791100340412</v>
      </c>
      <c r="P97">
        <f t="shared" si="34"/>
        <v>2.9308115930069536</v>
      </c>
      <c r="Q97">
        <f t="shared" si="35"/>
        <v>-0.79045876025163297</v>
      </c>
      <c r="R97">
        <f t="shared" si="36"/>
        <v>4.5620253121109986</v>
      </c>
      <c r="S97">
        <f t="shared" si="37"/>
        <v>-7.1782661016965229E-4</v>
      </c>
      <c r="T97">
        <f t="shared" si="38"/>
        <v>1.8825406923122669E-4</v>
      </c>
    </row>
    <row r="98" spans="1:20" x14ac:dyDescent="0.25">
      <c r="A98" t="s">
        <v>233</v>
      </c>
      <c r="B98" s="1">
        <f t="shared" si="25"/>
        <v>40190.551678240743</v>
      </c>
      <c r="C98" s="2">
        <f t="shared" si="39"/>
        <v>987.00000001117587</v>
      </c>
      <c r="D98">
        <v>5355.99</v>
      </c>
      <c r="E98">
        <v>26283.84</v>
      </c>
      <c r="F98" s="15">
        <v>61.64</v>
      </c>
      <c r="G98">
        <v>6.17</v>
      </c>
      <c r="H98">
        <v>7591.05</v>
      </c>
      <c r="I98">
        <v>30108.13</v>
      </c>
      <c r="J98" s="7">
        <v>350.17</v>
      </c>
      <c r="K98">
        <v>4.63</v>
      </c>
      <c r="L98">
        <f t="shared" si="31"/>
        <v>2235.0600000000004</v>
      </c>
      <c r="M98">
        <f t="shared" si="32"/>
        <v>3824.2900000000009</v>
      </c>
      <c r="N98" s="9"/>
      <c r="O98">
        <f t="shared" si="33"/>
        <v>5.4294791100340412</v>
      </c>
      <c r="P98">
        <f t="shared" si="34"/>
        <v>2.9308115930069536</v>
      </c>
      <c r="Q98">
        <f t="shared" si="35"/>
        <v>-0.79045876025163297</v>
      </c>
      <c r="R98">
        <f t="shared" si="36"/>
        <v>4.5620253121109986</v>
      </c>
      <c r="S98">
        <f t="shared" si="37"/>
        <v>-7.1782661016965229E-4</v>
      </c>
      <c r="T98">
        <f t="shared" si="38"/>
        <v>1.8825406923122669E-4</v>
      </c>
    </row>
    <row r="99" spans="1:20" x14ac:dyDescent="0.25">
      <c r="A99" t="s">
        <v>234</v>
      </c>
      <c r="B99" s="1">
        <f t="shared" si="25"/>
        <v>40190.552222222221</v>
      </c>
      <c r="C99" s="2">
        <f t="shared" si="39"/>
        <v>1033.999999682419</v>
      </c>
      <c r="D99">
        <v>5611.3</v>
      </c>
      <c r="E99">
        <v>26421.68</v>
      </c>
      <c r="F99" s="15">
        <v>61.64</v>
      </c>
      <c r="G99">
        <v>6.17</v>
      </c>
      <c r="H99">
        <v>7553.91</v>
      </c>
      <c r="I99">
        <v>30322.54</v>
      </c>
      <c r="J99" s="7">
        <v>350.17</v>
      </c>
      <c r="K99">
        <v>4.63</v>
      </c>
      <c r="L99">
        <f t="shared" si="31"/>
        <v>1942.6099999999997</v>
      </c>
      <c r="M99">
        <f t="shared" si="32"/>
        <v>3900.8600000000006</v>
      </c>
      <c r="N99" s="9"/>
      <c r="O99">
        <f t="shared" si="33"/>
        <v>5.4294791100340412</v>
      </c>
      <c r="P99">
        <f t="shared" si="34"/>
        <v>2.9308115930069536</v>
      </c>
      <c r="Q99">
        <f t="shared" si="35"/>
        <v>-0.79045876025163297</v>
      </c>
      <c r="R99">
        <f t="shared" si="36"/>
        <v>4.5620253121109986</v>
      </c>
      <c r="S99">
        <f t="shared" si="37"/>
        <v>-7.1782661016965229E-4</v>
      </c>
      <c r="T99">
        <f t="shared" si="38"/>
        <v>1.8825406923122669E-4</v>
      </c>
    </row>
    <row r="100" spans="1:20" x14ac:dyDescent="0.25">
      <c r="A100" t="s">
        <v>235</v>
      </c>
      <c r="B100" s="1">
        <f t="shared" si="25"/>
        <v>40190.552766203706</v>
      </c>
      <c r="C100" s="2">
        <f t="shared" si="39"/>
        <v>1080.9999999823049</v>
      </c>
      <c r="D100">
        <v>5866.62</v>
      </c>
      <c r="E100">
        <v>26559.52</v>
      </c>
      <c r="F100" s="15">
        <v>61.64</v>
      </c>
      <c r="G100">
        <v>6.17</v>
      </c>
      <c r="H100">
        <v>7516.77</v>
      </c>
      <c r="I100">
        <v>30536.959999999999</v>
      </c>
      <c r="J100" s="7">
        <v>350.17</v>
      </c>
      <c r="K100">
        <v>4.63</v>
      </c>
      <c r="L100">
        <f t="shared" si="31"/>
        <v>1650.1500000000005</v>
      </c>
      <c r="M100">
        <f t="shared" si="32"/>
        <v>3977.4399999999987</v>
      </c>
      <c r="N100" s="9"/>
      <c r="O100">
        <f t="shared" si="33"/>
        <v>5.4294791100340412</v>
      </c>
      <c r="P100">
        <f t="shared" si="34"/>
        <v>2.9308115930069536</v>
      </c>
      <c r="Q100">
        <f t="shared" si="35"/>
        <v>-0.79045876025163297</v>
      </c>
      <c r="R100">
        <f t="shared" si="36"/>
        <v>4.5620253121109986</v>
      </c>
      <c r="S100">
        <f t="shared" si="37"/>
        <v>-7.1782661016965229E-4</v>
      </c>
      <c r="T100">
        <f t="shared" si="38"/>
        <v>1.8825406923122669E-4</v>
      </c>
    </row>
    <row r="101" spans="1:20" x14ac:dyDescent="0.25">
      <c r="A101" t="s">
        <v>236</v>
      </c>
      <c r="B101" s="1">
        <f t="shared" si="25"/>
        <v>40190.553310185183</v>
      </c>
      <c r="C101" s="2">
        <f t="shared" si="39"/>
        <v>1127.999999653548</v>
      </c>
      <c r="D101">
        <v>6121.94</v>
      </c>
      <c r="E101">
        <v>26697.35</v>
      </c>
      <c r="F101" s="15">
        <v>61.64</v>
      </c>
      <c r="G101">
        <v>6.17</v>
      </c>
      <c r="H101">
        <v>7479.62</v>
      </c>
      <c r="I101">
        <v>30751.38</v>
      </c>
      <c r="J101" s="7">
        <v>350.17</v>
      </c>
      <c r="K101">
        <v>4.63</v>
      </c>
      <c r="L101">
        <f t="shared" si="31"/>
        <v>1357.6800000000003</v>
      </c>
      <c r="M101">
        <f t="shared" si="32"/>
        <v>4054.0300000000025</v>
      </c>
      <c r="N101" s="9"/>
      <c r="O101">
        <f t="shared" si="33"/>
        <v>5.4294791100340412</v>
      </c>
      <c r="P101">
        <f t="shared" si="34"/>
        <v>2.9308115930069536</v>
      </c>
      <c r="Q101">
        <f t="shared" si="35"/>
        <v>-0.79045876025163297</v>
      </c>
      <c r="R101">
        <f t="shared" si="36"/>
        <v>4.5620253121109986</v>
      </c>
      <c r="S101">
        <f t="shared" si="37"/>
        <v>-7.1782661016965229E-4</v>
      </c>
      <c r="T101">
        <f t="shared" si="38"/>
        <v>1.8825406923122669E-4</v>
      </c>
    </row>
    <row r="102" spans="1:20" x14ac:dyDescent="0.25">
      <c r="A102" t="s">
        <v>237</v>
      </c>
      <c r="B102" s="1">
        <f t="shared" si="25"/>
        <v>40190.553854166668</v>
      </c>
      <c r="C102" s="2">
        <f t="shared" si="39"/>
        <v>1174.9999999534339</v>
      </c>
      <c r="D102">
        <v>6377.26</v>
      </c>
      <c r="E102">
        <v>26835.19</v>
      </c>
      <c r="F102" s="15">
        <v>61.64</v>
      </c>
      <c r="G102">
        <v>6.17</v>
      </c>
      <c r="H102">
        <v>7442.48</v>
      </c>
      <c r="I102">
        <v>30965.79</v>
      </c>
      <c r="J102" s="7">
        <v>350.17</v>
      </c>
      <c r="K102">
        <v>4.63</v>
      </c>
      <c r="L102">
        <f t="shared" si="31"/>
        <v>1065.2199999999993</v>
      </c>
      <c r="M102">
        <f t="shared" si="32"/>
        <v>4130.6000000000022</v>
      </c>
      <c r="N102" s="9"/>
      <c r="O102">
        <f t="shared" si="33"/>
        <v>5.4294791100340412</v>
      </c>
      <c r="P102">
        <f t="shared" si="34"/>
        <v>2.9308115930069536</v>
      </c>
      <c r="Q102">
        <f t="shared" si="35"/>
        <v>-0.79045876025163297</v>
      </c>
      <c r="R102">
        <f t="shared" si="36"/>
        <v>4.5620253121109986</v>
      </c>
      <c r="S102">
        <f t="shared" si="37"/>
        <v>-7.1782661016965229E-4</v>
      </c>
      <c r="T102">
        <f t="shared" si="38"/>
        <v>1.8825406923122669E-4</v>
      </c>
    </row>
    <row r="103" spans="1:20" x14ac:dyDescent="0.25">
      <c r="A103" t="s">
        <v>238</v>
      </c>
      <c r="B103" s="1">
        <f t="shared" si="25"/>
        <v>40190.554398148146</v>
      </c>
      <c r="C103" s="2">
        <f t="shared" si="39"/>
        <v>1221.999999624677</v>
      </c>
      <c r="D103">
        <v>6632.57</v>
      </c>
      <c r="E103">
        <v>26973.03</v>
      </c>
      <c r="F103" s="15">
        <v>61.64</v>
      </c>
      <c r="G103">
        <v>6.17</v>
      </c>
      <c r="H103">
        <v>7405.33</v>
      </c>
      <c r="I103">
        <v>31180.21</v>
      </c>
      <c r="J103" s="7">
        <v>350.17</v>
      </c>
      <c r="K103">
        <v>4.63</v>
      </c>
      <c r="L103">
        <f t="shared" si="31"/>
        <v>772.76000000000022</v>
      </c>
      <c r="M103">
        <f t="shared" si="32"/>
        <v>4207.18</v>
      </c>
      <c r="N103" s="9"/>
      <c r="O103">
        <f t="shared" si="33"/>
        <v>5.4294791100340412</v>
      </c>
      <c r="P103">
        <f t="shared" si="34"/>
        <v>2.9308115930069536</v>
      </c>
      <c r="Q103">
        <f t="shared" si="35"/>
        <v>-0.79045876025163297</v>
      </c>
      <c r="R103">
        <f t="shared" si="36"/>
        <v>4.5620253121109986</v>
      </c>
      <c r="S103">
        <f t="shared" si="37"/>
        <v>-7.1782661016965229E-4</v>
      </c>
      <c r="T103">
        <f t="shared" si="38"/>
        <v>1.8825406923122669E-4</v>
      </c>
    </row>
    <row r="104" spans="1:20" x14ac:dyDescent="0.25">
      <c r="A104" t="s">
        <v>239</v>
      </c>
      <c r="B104" s="1">
        <f t="shared" si="25"/>
        <v>40190.554942129631</v>
      </c>
      <c r="C104" s="2">
        <f t="shared" si="39"/>
        <v>1268.9999999245629</v>
      </c>
      <c r="D104">
        <v>6887.89</v>
      </c>
      <c r="E104">
        <v>27110.87</v>
      </c>
      <c r="F104" s="15">
        <v>61.64</v>
      </c>
      <c r="G104">
        <v>6.17</v>
      </c>
      <c r="H104">
        <v>7368.19</v>
      </c>
      <c r="I104">
        <v>31394.63</v>
      </c>
      <c r="J104" s="7">
        <v>350.17</v>
      </c>
      <c r="K104">
        <v>4.63</v>
      </c>
      <c r="L104">
        <f t="shared" si="31"/>
        <v>480.29999999999927</v>
      </c>
      <c r="M104">
        <f t="shared" si="32"/>
        <v>4283.760000000002</v>
      </c>
      <c r="N104" s="9"/>
      <c r="O104">
        <f t="shared" si="33"/>
        <v>5.4294791100340412</v>
      </c>
      <c r="P104">
        <f t="shared" si="34"/>
        <v>2.9308115930069536</v>
      </c>
      <c r="Q104">
        <f t="shared" si="35"/>
        <v>-0.79045876025163297</v>
      </c>
      <c r="R104">
        <f t="shared" si="36"/>
        <v>4.5620253121109986</v>
      </c>
      <c r="S104">
        <f t="shared" si="37"/>
        <v>-7.1782661016965229E-4</v>
      </c>
      <c r="T104">
        <f t="shared" si="38"/>
        <v>1.8825406923122669E-4</v>
      </c>
    </row>
    <row r="105" spans="1:20" x14ac:dyDescent="0.25">
      <c r="A105" t="s">
        <v>240</v>
      </c>
      <c r="B105" s="1">
        <f t="shared" si="25"/>
        <v>40190.555486111109</v>
      </c>
      <c r="C105" s="2">
        <f t="shared" si="39"/>
        <v>1315.999999595806</v>
      </c>
      <c r="D105">
        <v>7143.21</v>
      </c>
      <c r="E105">
        <v>27248.7</v>
      </c>
      <c r="F105" s="15">
        <v>61.64</v>
      </c>
      <c r="G105">
        <v>6.17</v>
      </c>
      <c r="H105">
        <v>7331.04</v>
      </c>
      <c r="I105">
        <v>31609.040000000001</v>
      </c>
      <c r="J105" s="7">
        <v>350.17</v>
      </c>
      <c r="K105">
        <v>4.63</v>
      </c>
      <c r="L105">
        <f t="shared" si="31"/>
        <v>187.82999999999993</v>
      </c>
      <c r="M105">
        <f t="shared" si="32"/>
        <v>4360.34</v>
      </c>
      <c r="N105" s="9"/>
      <c r="O105">
        <f t="shared" si="33"/>
        <v>5.4294791100340412</v>
      </c>
      <c r="P105">
        <f t="shared" si="34"/>
        <v>2.9308115930069536</v>
      </c>
      <c r="Q105">
        <f t="shared" si="35"/>
        <v>-0.79045876025163297</v>
      </c>
      <c r="R105">
        <f t="shared" si="36"/>
        <v>4.5620253121109986</v>
      </c>
      <c r="S105">
        <f t="shared" si="37"/>
        <v>-7.1782661016965229E-4</v>
      </c>
      <c r="T105">
        <f t="shared" si="38"/>
        <v>1.8825406923122669E-4</v>
      </c>
    </row>
    <row r="106" spans="1:20" x14ac:dyDescent="0.25">
      <c r="A106" t="s">
        <v>241</v>
      </c>
      <c r="B106" s="1">
        <f t="shared" si="25"/>
        <v>40190.556030092594</v>
      </c>
      <c r="C106" s="2">
        <f t="shared" si="39"/>
        <v>1362.9999998956919</v>
      </c>
      <c r="D106">
        <v>7398.53</v>
      </c>
      <c r="E106">
        <v>27386.54</v>
      </c>
      <c r="F106" s="15">
        <v>61.64</v>
      </c>
      <c r="G106">
        <v>6.17</v>
      </c>
      <c r="H106">
        <v>7293.9</v>
      </c>
      <c r="I106">
        <v>31823.46</v>
      </c>
      <c r="J106" s="7">
        <v>350.17</v>
      </c>
      <c r="K106">
        <v>4.63</v>
      </c>
      <c r="L106">
        <f t="shared" si="31"/>
        <v>-104.63000000000011</v>
      </c>
      <c r="M106">
        <f t="shared" si="32"/>
        <v>4436.9199999999983</v>
      </c>
      <c r="N106" s="9"/>
      <c r="O106">
        <f t="shared" si="33"/>
        <v>5.4294791100340412</v>
      </c>
      <c r="P106">
        <f t="shared" si="34"/>
        <v>2.9308115930069536</v>
      </c>
      <c r="Q106">
        <f t="shared" si="35"/>
        <v>-0.79045876025163297</v>
      </c>
      <c r="R106">
        <f t="shared" si="36"/>
        <v>4.5620253121109986</v>
      </c>
      <c r="S106">
        <f t="shared" si="37"/>
        <v>-7.1782661016965229E-4</v>
      </c>
      <c r="T106">
        <f t="shared" si="38"/>
        <v>1.8825406923122669E-4</v>
      </c>
    </row>
    <row r="107" spans="1:20" x14ac:dyDescent="0.25">
      <c r="A107" t="s">
        <v>242</v>
      </c>
      <c r="B107" s="1">
        <f t="shared" si="25"/>
        <v>40190.556574074071</v>
      </c>
      <c r="C107" s="2">
        <f t="shared" si="39"/>
        <v>1409.999999566935</v>
      </c>
      <c r="D107">
        <v>7653.84</v>
      </c>
      <c r="E107">
        <v>27524.38</v>
      </c>
      <c r="F107" s="15">
        <v>61.64</v>
      </c>
      <c r="G107">
        <v>6.17</v>
      </c>
      <c r="H107">
        <v>7256.75</v>
      </c>
      <c r="I107">
        <v>32037.88</v>
      </c>
      <c r="J107" s="7">
        <v>350.17</v>
      </c>
      <c r="K107">
        <v>4.63</v>
      </c>
      <c r="L107">
        <f t="shared" si="31"/>
        <v>-397.09000000000015</v>
      </c>
      <c r="M107">
        <f t="shared" si="32"/>
        <v>4513.5</v>
      </c>
      <c r="N107" s="9"/>
      <c r="O107">
        <f t="shared" si="33"/>
        <v>5.4294791100340412</v>
      </c>
      <c r="P107">
        <f t="shared" si="34"/>
        <v>2.9308115930069536</v>
      </c>
      <c r="Q107">
        <f t="shared" si="35"/>
        <v>-0.79045876025163297</v>
      </c>
      <c r="R107">
        <f t="shared" si="36"/>
        <v>4.5620253121109986</v>
      </c>
      <c r="S107">
        <f t="shared" si="37"/>
        <v>-7.1782661016965229E-4</v>
      </c>
      <c r="T107">
        <f t="shared" si="38"/>
        <v>1.8825406923122669E-4</v>
      </c>
    </row>
    <row r="108" spans="1:20" x14ac:dyDescent="0.25">
      <c r="A108" t="s">
        <v>243</v>
      </c>
      <c r="B108" s="1">
        <f t="shared" si="25"/>
        <v>40190.557118055556</v>
      </c>
      <c r="C108" s="2">
        <f t="shared" si="39"/>
        <v>1456.9999998668209</v>
      </c>
      <c r="D108">
        <v>7909.16</v>
      </c>
      <c r="E108">
        <v>27662.22</v>
      </c>
      <c r="F108" s="15">
        <v>61.64</v>
      </c>
      <c r="G108">
        <v>6.17</v>
      </c>
      <c r="H108">
        <v>7219.61</v>
      </c>
      <c r="I108">
        <v>32252.29</v>
      </c>
      <c r="J108" s="7">
        <v>350.17</v>
      </c>
      <c r="K108">
        <v>4.63</v>
      </c>
      <c r="L108">
        <f t="shared" si="31"/>
        <v>-689.55000000000018</v>
      </c>
      <c r="M108">
        <f t="shared" si="32"/>
        <v>4590.07</v>
      </c>
      <c r="N108" s="9"/>
      <c r="O108">
        <f t="shared" si="33"/>
        <v>5.4294791100340412</v>
      </c>
      <c r="P108">
        <f t="shared" si="34"/>
        <v>2.9308115930069536</v>
      </c>
      <c r="Q108">
        <f t="shared" si="35"/>
        <v>-0.79045876025163297</v>
      </c>
      <c r="R108">
        <f t="shared" si="36"/>
        <v>4.5620253121109986</v>
      </c>
      <c r="S108">
        <f t="shared" si="37"/>
        <v>-7.1782661016965229E-4</v>
      </c>
      <c r="T108">
        <f t="shared" si="38"/>
        <v>1.8825406923122669E-4</v>
      </c>
    </row>
    <row r="109" spans="1:20" x14ac:dyDescent="0.25">
      <c r="A109" t="s">
        <v>244</v>
      </c>
      <c r="B109" s="1">
        <f t="shared" si="25"/>
        <v>40190.557662037034</v>
      </c>
      <c r="C109" s="2">
        <f t="shared" si="39"/>
        <v>1503.999999538064</v>
      </c>
      <c r="D109">
        <v>8164.48</v>
      </c>
      <c r="E109">
        <v>27800.05</v>
      </c>
      <c r="F109" s="15">
        <v>61.64</v>
      </c>
      <c r="G109">
        <v>6.17</v>
      </c>
      <c r="H109">
        <v>7182.47</v>
      </c>
      <c r="I109">
        <v>32466.71</v>
      </c>
      <c r="J109" s="7">
        <v>350.17</v>
      </c>
      <c r="K109">
        <v>4.63</v>
      </c>
      <c r="L109">
        <f t="shared" si="31"/>
        <v>-982.00999999999931</v>
      </c>
      <c r="M109">
        <f t="shared" si="32"/>
        <v>4666.66</v>
      </c>
      <c r="N109" s="9"/>
      <c r="O109">
        <f t="shared" si="33"/>
        <v>5.4294791100340412</v>
      </c>
      <c r="P109">
        <f t="shared" si="34"/>
        <v>2.9308115930069536</v>
      </c>
      <c r="Q109">
        <f t="shared" si="35"/>
        <v>-0.79045876025163297</v>
      </c>
      <c r="R109">
        <f t="shared" si="36"/>
        <v>4.5620253121109986</v>
      </c>
      <c r="S109">
        <f t="shared" si="37"/>
        <v>-7.1782661016965229E-4</v>
      </c>
      <c r="T109">
        <f t="shared" si="38"/>
        <v>1.8825406923122669E-4</v>
      </c>
    </row>
    <row r="110" spans="1:20" x14ac:dyDescent="0.25">
      <c r="A110" t="s">
        <v>245</v>
      </c>
      <c r="B110" s="1">
        <f t="shared" si="25"/>
        <v>40190.558206018519</v>
      </c>
      <c r="C110" s="2">
        <f t="shared" si="39"/>
        <v>1550.9999998379499</v>
      </c>
      <c r="D110">
        <v>8419.7999999999993</v>
      </c>
      <c r="E110">
        <v>27937.89</v>
      </c>
      <c r="F110" s="15">
        <v>61.64</v>
      </c>
      <c r="G110">
        <v>6.17</v>
      </c>
      <c r="H110">
        <v>7145.32</v>
      </c>
      <c r="I110">
        <v>32681.13</v>
      </c>
      <c r="J110" s="7">
        <v>350.17</v>
      </c>
      <c r="K110">
        <v>4.63</v>
      </c>
      <c r="L110">
        <f t="shared" si="31"/>
        <v>-1274.4799999999996</v>
      </c>
      <c r="M110">
        <f t="shared" si="32"/>
        <v>4743.2400000000016</v>
      </c>
      <c r="N110" s="9"/>
      <c r="O110">
        <f t="shared" si="33"/>
        <v>5.4294791100340412</v>
      </c>
      <c r="P110">
        <f t="shared" si="34"/>
        <v>2.9308115930069536</v>
      </c>
      <c r="Q110">
        <f t="shared" si="35"/>
        <v>-0.79045876025163297</v>
      </c>
      <c r="R110">
        <f t="shared" si="36"/>
        <v>4.5620253121109986</v>
      </c>
      <c r="S110">
        <f t="shared" si="37"/>
        <v>-7.1782661016965229E-4</v>
      </c>
      <c r="T110">
        <f t="shared" si="38"/>
        <v>1.8825406923122669E-4</v>
      </c>
    </row>
    <row r="111" spans="1:20" x14ac:dyDescent="0.25">
      <c r="A111" t="s">
        <v>246</v>
      </c>
      <c r="B111" s="1">
        <f t="shared" si="25"/>
        <v>40190.558749999997</v>
      </c>
      <c r="C111" s="2">
        <f t="shared" si="39"/>
        <v>1597.999999509193</v>
      </c>
      <c r="D111">
        <v>8675.11</v>
      </c>
      <c r="E111">
        <v>28075.73</v>
      </c>
      <c r="F111" s="15">
        <v>61.64</v>
      </c>
      <c r="G111">
        <v>6.17</v>
      </c>
      <c r="H111">
        <v>7108.18</v>
      </c>
      <c r="I111">
        <v>32895.54</v>
      </c>
      <c r="J111" s="7">
        <v>350.17</v>
      </c>
      <c r="K111">
        <v>4.63</v>
      </c>
      <c r="L111">
        <f t="shared" si="31"/>
        <v>-1566.9300000000003</v>
      </c>
      <c r="M111">
        <f t="shared" si="32"/>
        <v>4819.8100000000013</v>
      </c>
      <c r="N111" s="9"/>
      <c r="O111">
        <f t="shared" si="33"/>
        <v>5.4294791100340412</v>
      </c>
      <c r="P111">
        <f t="shared" si="34"/>
        <v>2.9308115930069536</v>
      </c>
      <c r="Q111">
        <f t="shared" si="35"/>
        <v>-0.79045876025163297</v>
      </c>
      <c r="R111">
        <f t="shared" si="36"/>
        <v>4.5620253121109986</v>
      </c>
      <c r="S111">
        <f t="shared" si="37"/>
        <v>-7.1782661016965229E-4</v>
      </c>
      <c r="T111">
        <f t="shared" si="38"/>
        <v>1.8825406923122669E-4</v>
      </c>
    </row>
    <row r="112" spans="1:20" x14ac:dyDescent="0.25">
      <c r="A112" t="s">
        <v>247</v>
      </c>
      <c r="B112" s="1">
        <f t="shared" si="25"/>
        <v>40190.559293981481</v>
      </c>
      <c r="C112" s="2">
        <f t="shared" si="39"/>
        <v>1644.9999998090789</v>
      </c>
      <c r="D112">
        <v>8930.43</v>
      </c>
      <c r="E112">
        <v>28213.57</v>
      </c>
      <c r="F112" s="15">
        <v>61.64</v>
      </c>
      <c r="G112">
        <v>6.17</v>
      </c>
      <c r="H112">
        <v>7071.03</v>
      </c>
      <c r="I112">
        <v>33109.96</v>
      </c>
      <c r="J112" s="7">
        <v>350.17</v>
      </c>
      <c r="K112">
        <v>4.63</v>
      </c>
      <c r="L112">
        <f t="shared" si="31"/>
        <v>-1859.4000000000005</v>
      </c>
      <c r="M112">
        <f t="shared" si="32"/>
        <v>4896.3899999999994</v>
      </c>
      <c r="N112" s="9"/>
      <c r="O112">
        <f t="shared" si="33"/>
        <v>5.4294791100340412</v>
      </c>
      <c r="P112">
        <f t="shared" si="34"/>
        <v>2.9308115930069536</v>
      </c>
      <c r="Q112">
        <f t="shared" si="35"/>
        <v>-0.79045876025163297</v>
      </c>
      <c r="R112">
        <f t="shared" si="36"/>
        <v>4.5620253121109986</v>
      </c>
      <c r="S112">
        <f t="shared" si="37"/>
        <v>-7.1782661016965229E-4</v>
      </c>
      <c r="T112">
        <f t="shared" si="38"/>
        <v>1.8825406923122669E-4</v>
      </c>
    </row>
    <row r="113" spans="1:20" x14ac:dyDescent="0.25">
      <c r="A113" t="s">
        <v>248</v>
      </c>
      <c r="B113" s="1">
        <f t="shared" si="25"/>
        <v>40190.559837962966</v>
      </c>
      <c r="C113" s="2">
        <f t="shared" si="39"/>
        <v>1692.0000001089647</v>
      </c>
      <c r="D113">
        <v>9185.75</v>
      </c>
      <c r="E113">
        <v>28351.41</v>
      </c>
      <c r="F113" s="15">
        <v>61.64</v>
      </c>
      <c r="G113">
        <v>6.17</v>
      </c>
      <c r="H113">
        <v>7033.89</v>
      </c>
      <c r="I113">
        <v>33324.379999999997</v>
      </c>
      <c r="J113" s="7">
        <v>350.17</v>
      </c>
      <c r="K113">
        <v>4.63</v>
      </c>
      <c r="L113">
        <f t="shared" si="31"/>
        <v>-2151.8599999999997</v>
      </c>
      <c r="M113">
        <f t="shared" si="32"/>
        <v>4972.9699999999975</v>
      </c>
      <c r="N113" s="9"/>
      <c r="O113">
        <f t="shared" si="33"/>
        <v>5.4294791100340412</v>
      </c>
      <c r="P113">
        <f t="shared" si="34"/>
        <v>2.9308115930069536</v>
      </c>
      <c r="Q113">
        <f t="shared" si="35"/>
        <v>-0.79045876025163297</v>
      </c>
      <c r="R113">
        <f t="shared" si="36"/>
        <v>4.5620253121109986</v>
      </c>
      <c r="S113">
        <f t="shared" si="37"/>
        <v>-7.1782661016965229E-4</v>
      </c>
      <c r="T113">
        <f t="shared" si="38"/>
        <v>1.8825406923122669E-4</v>
      </c>
    </row>
    <row r="114" spans="1:20" x14ac:dyDescent="0.25">
      <c r="A114" t="s">
        <v>249</v>
      </c>
      <c r="B114" s="1">
        <f t="shared" si="25"/>
        <v>40190.560381944444</v>
      </c>
      <c r="C114" s="2">
        <f t="shared" si="39"/>
        <v>1738.9999997802079</v>
      </c>
      <c r="D114">
        <v>9441.07</v>
      </c>
      <c r="E114">
        <v>28489.24</v>
      </c>
      <c r="F114" s="15">
        <v>61.64</v>
      </c>
      <c r="G114">
        <v>6.17</v>
      </c>
      <c r="H114">
        <v>6996.74</v>
      </c>
      <c r="I114">
        <v>33538.79</v>
      </c>
      <c r="J114" s="7">
        <v>350.17</v>
      </c>
      <c r="K114">
        <v>4.63</v>
      </c>
      <c r="L114">
        <f t="shared" si="31"/>
        <v>-2444.33</v>
      </c>
      <c r="M114">
        <f t="shared" si="32"/>
        <v>5049.5499999999993</v>
      </c>
      <c r="N114" s="9"/>
      <c r="O114">
        <f t="shared" si="33"/>
        <v>5.4294791100340412</v>
      </c>
      <c r="P114">
        <f t="shared" si="34"/>
        <v>2.9308115930069536</v>
      </c>
      <c r="Q114">
        <f t="shared" si="35"/>
        <v>-0.79045876025163297</v>
      </c>
      <c r="R114">
        <f t="shared" si="36"/>
        <v>4.5620253121109986</v>
      </c>
      <c r="S114">
        <f t="shared" si="37"/>
        <v>-7.1782661016965229E-4</v>
      </c>
      <c r="T114">
        <f t="shared" si="38"/>
        <v>1.8825406923122669E-4</v>
      </c>
    </row>
    <row r="115" spans="1:20" x14ac:dyDescent="0.25">
      <c r="A115" t="s">
        <v>250</v>
      </c>
      <c r="B115" s="1">
        <f t="shared" si="25"/>
        <v>40190.560925925929</v>
      </c>
      <c r="C115" s="2">
        <f t="shared" si="39"/>
        <v>1786.0000000800937</v>
      </c>
      <c r="D115">
        <v>9696.3799999999992</v>
      </c>
      <c r="E115">
        <v>28627.08</v>
      </c>
      <c r="F115" s="15">
        <v>61.64</v>
      </c>
      <c r="G115">
        <v>6.17</v>
      </c>
      <c r="H115">
        <v>6959.6</v>
      </c>
      <c r="I115">
        <v>33753.21</v>
      </c>
      <c r="J115" s="7">
        <v>350.17</v>
      </c>
      <c r="K115">
        <v>4.63</v>
      </c>
      <c r="L115">
        <f t="shared" si="31"/>
        <v>-2736.7799999999988</v>
      </c>
      <c r="M115">
        <f t="shared" si="32"/>
        <v>5126.1299999999974</v>
      </c>
      <c r="N115" s="9"/>
      <c r="O115">
        <f t="shared" si="33"/>
        <v>5.4294791100340412</v>
      </c>
      <c r="P115">
        <f t="shared" si="34"/>
        <v>2.9308115930069536</v>
      </c>
      <c r="Q115">
        <f t="shared" si="35"/>
        <v>-0.79045876025163297</v>
      </c>
      <c r="R115">
        <f t="shared" si="36"/>
        <v>4.5620253121109986</v>
      </c>
      <c r="S115">
        <f t="shared" si="37"/>
        <v>-7.1782661016965229E-4</v>
      </c>
      <c r="T115">
        <f t="shared" si="38"/>
        <v>1.8825406923122669E-4</v>
      </c>
    </row>
    <row r="116" spans="1:20" x14ac:dyDescent="0.25">
      <c r="A116" t="s">
        <v>251</v>
      </c>
      <c r="B116" s="1">
        <f t="shared" si="25"/>
        <v>40190.561469907407</v>
      </c>
      <c r="C116" s="2">
        <f t="shared" si="39"/>
        <v>1832.9999997513369</v>
      </c>
      <c r="D116">
        <v>9951.7000000000007</v>
      </c>
      <c r="E116">
        <v>28764.92</v>
      </c>
      <c r="F116" s="15">
        <v>61.64</v>
      </c>
      <c r="G116">
        <v>6.17</v>
      </c>
      <c r="H116">
        <v>6922.45</v>
      </c>
      <c r="I116">
        <v>33967.620000000003</v>
      </c>
      <c r="J116" s="7">
        <v>350.17</v>
      </c>
      <c r="K116">
        <v>4.63</v>
      </c>
      <c r="L116">
        <f t="shared" si="31"/>
        <v>-3029.2500000000009</v>
      </c>
      <c r="M116">
        <f t="shared" si="32"/>
        <v>5202.7000000000044</v>
      </c>
      <c r="N116" s="9"/>
      <c r="O116">
        <f t="shared" si="33"/>
        <v>5.4294791100340412</v>
      </c>
      <c r="P116">
        <f t="shared" si="34"/>
        <v>2.9308115930069536</v>
      </c>
      <c r="Q116">
        <f t="shared" si="35"/>
        <v>-0.79045876025163297</v>
      </c>
      <c r="R116">
        <f t="shared" si="36"/>
        <v>4.5620253121109986</v>
      </c>
      <c r="S116">
        <f t="shared" si="37"/>
        <v>-7.1782661016965229E-4</v>
      </c>
      <c r="T116">
        <f t="shared" si="38"/>
        <v>1.8825406923122669E-4</v>
      </c>
    </row>
    <row r="117" spans="1:20" x14ac:dyDescent="0.25">
      <c r="A117" t="s">
        <v>252</v>
      </c>
      <c r="B117" s="1">
        <f t="shared" si="25"/>
        <v>40190.562013888892</v>
      </c>
      <c r="C117" s="2">
        <f t="shared" si="39"/>
        <v>1880.0000000512227</v>
      </c>
      <c r="D117">
        <v>10207.02</v>
      </c>
      <c r="E117">
        <v>28902.76</v>
      </c>
      <c r="F117" s="15">
        <v>61.64</v>
      </c>
      <c r="G117">
        <v>6.17</v>
      </c>
      <c r="H117">
        <v>6885.31</v>
      </c>
      <c r="I117">
        <v>34182.04</v>
      </c>
      <c r="J117" s="7">
        <v>350.17</v>
      </c>
      <c r="K117">
        <v>4.63</v>
      </c>
      <c r="L117">
        <f t="shared" si="31"/>
        <v>-3321.71</v>
      </c>
      <c r="M117">
        <f t="shared" si="32"/>
        <v>5279.2800000000025</v>
      </c>
      <c r="N117" s="9"/>
      <c r="O117">
        <f t="shared" si="33"/>
        <v>5.4294791100340412</v>
      </c>
      <c r="P117">
        <f t="shared" si="34"/>
        <v>2.9308115930069536</v>
      </c>
      <c r="Q117">
        <f t="shared" si="35"/>
        <v>-0.79045876025163297</v>
      </c>
      <c r="R117">
        <f t="shared" si="36"/>
        <v>4.5620253121109986</v>
      </c>
      <c r="S117">
        <f t="shared" si="37"/>
        <v>-7.1782661016965229E-4</v>
      </c>
      <c r="T117">
        <f t="shared" si="38"/>
        <v>1.8825406923122669E-4</v>
      </c>
    </row>
    <row r="118" spans="1:20" x14ac:dyDescent="0.25">
      <c r="A118" t="s">
        <v>253</v>
      </c>
      <c r="B118" s="1">
        <f t="shared" si="25"/>
        <v>40190.562557870369</v>
      </c>
      <c r="C118" s="2">
        <f t="shared" si="39"/>
        <v>1926.9999997224659</v>
      </c>
      <c r="D118">
        <v>10462.34</v>
      </c>
      <c r="E118">
        <v>29040.59</v>
      </c>
      <c r="F118" s="15">
        <v>61.64</v>
      </c>
      <c r="G118">
        <v>6.17</v>
      </c>
      <c r="H118">
        <v>6848.17</v>
      </c>
      <c r="I118">
        <v>34396.46</v>
      </c>
      <c r="J118" s="7">
        <v>350.17</v>
      </c>
      <c r="K118">
        <v>4.63</v>
      </c>
      <c r="L118">
        <f t="shared" si="31"/>
        <v>-3614.17</v>
      </c>
      <c r="M118">
        <f t="shared" si="32"/>
        <v>5355.869999999999</v>
      </c>
      <c r="N118" s="9"/>
      <c r="O118">
        <f t="shared" si="33"/>
        <v>5.4294791100340412</v>
      </c>
      <c r="P118">
        <f t="shared" si="34"/>
        <v>2.9308115930069536</v>
      </c>
      <c r="Q118">
        <f t="shared" si="35"/>
        <v>-0.79045876025163297</v>
      </c>
      <c r="R118">
        <f t="shared" si="36"/>
        <v>4.5620253121109986</v>
      </c>
      <c r="S118">
        <f t="shared" si="37"/>
        <v>-7.1782661016965229E-4</v>
      </c>
      <c r="T118">
        <f t="shared" si="38"/>
        <v>1.8825406923122669E-4</v>
      </c>
    </row>
    <row r="119" spans="1:20" x14ac:dyDescent="0.25">
      <c r="A119" t="s">
        <v>254</v>
      </c>
      <c r="B119" s="1">
        <f t="shared" si="25"/>
        <v>40190.563101851854</v>
      </c>
      <c r="C119" s="2">
        <f t="shared" si="39"/>
        <v>1974.0000000223517</v>
      </c>
      <c r="D119">
        <v>10717.66</v>
      </c>
      <c r="E119">
        <v>29178.43</v>
      </c>
      <c r="F119" s="15">
        <v>61.64</v>
      </c>
      <c r="G119">
        <v>6.17</v>
      </c>
      <c r="H119">
        <v>6811.02</v>
      </c>
      <c r="I119">
        <v>34610.870000000003</v>
      </c>
      <c r="J119" s="7">
        <v>350.17</v>
      </c>
      <c r="K119">
        <v>4.63</v>
      </c>
      <c r="L119">
        <f t="shared" si="31"/>
        <v>-3906.6399999999994</v>
      </c>
      <c r="M119">
        <f t="shared" si="32"/>
        <v>5432.4400000000023</v>
      </c>
      <c r="N119" s="9"/>
      <c r="O119">
        <f t="shared" si="33"/>
        <v>5.4294791100340412</v>
      </c>
      <c r="P119">
        <f t="shared" si="34"/>
        <v>2.9308115930069536</v>
      </c>
      <c r="Q119">
        <f t="shared" si="35"/>
        <v>-0.79045876025163297</v>
      </c>
      <c r="R119">
        <f t="shared" si="36"/>
        <v>4.5620253121109986</v>
      </c>
      <c r="S119">
        <f t="shared" si="37"/>
        <v>-7.1782661016965229E-4</v>
      </c>
      <c r="T119">
        <f t="shared" si="38"/>
        <v>1.8825406923122669E-4</v>
      </c>
    </row>
    <row r="120" spans="1:20" x14ac:dyDescent="0.25">
      <c r="A120" t="s">
        <v>255</v>
      </c>
      <c r="B120" s="1">
        <f t="shared" si="25"/>
        <v>40190.563645833332</v>
      </c>
      <c r="C120" s="2">
        <f t="shared" si="39"/>
        <v>2020.9999996935949</v>
      </c>
      <c r="D120">
        <v>10972.97</v>
      </c>
      <c r="E120">
        <v>29316.27</v>
      </c>
      <c r="F120" s="15">
        <v>61.64</v>
      </c>
      <c r="G120">
        <v>6.17</v>
      </c>
      <c r="H120">
        <v>6773.88</v>
      </c>
      <c r="I120">
        <v>34825.29</v>
      </c>
      <c r="J120" s="7">
        <v>350.17</v>
      </c>
      <c r="K120">
        <v>4.63</v>
      </c>
      <c r="L120">
        <f t="shared" si="31"/>
        <v>-4199.0899999999992</v>
      </c>
      <c r="M120">
        <f t="shared" si="32"/>
        <v>5509.02</v>
      </c>
      <c r="N120" s="9"/>
      <c r="O120">
        <f t="shared" si="33"/>
        <v>5.4294791100340412</v>
      </c>
      <c r="P120">
        <f t="shared" si="34"/>
        <v>2.9308115930069536</v>
      </c>
      <c r="Q120">
        <f t="shared" si="35"/>
        <v>-0.79045876025163297</v>
      </c>
      <c r="R120">
        <f t="shared" si="36"/>
        <v>4.5620253121109986</v>
      </c>
      <c r="S120">
        <f t="shared" si="37"/>
        <v>-7.1782661016965229E-4</v>
      </c>
      <c r="T120">
        <f t="shared" si="38"/>
        <v>1.8825406923122669E-4</v>
      </c>
    </row>
    <row r="121" spans="1:20" x14ac:dyDescent="0.25">
      <c r="A121" t="s">
        <v>256</v>
      </c>
      <c r="B121" s="1">
        <f t="shared" si="25"/>
        <v>40190.564189814817</v>
      </c>
      <c r="C121" s="2">
        <f t="shared" si="39"/>
        <v>2067.9999999934807</v>
      </c>
      <c r="D121">
        <v>11228.29</v>
      </c>
      <c r="E121">
        <v>29454.11</v>
      </c>
      <c r="F121" s="15">
        <v>61.64</v>
      </c>
      <c r="G121">
        <v>6.17</v>
      </c>
      <c r="H121">
        <v>6736.73</v>
      </c>
      <c r="I121">
        <v>35039.71</v>
      </c>
      <c r="J121" s="7">
        <v>350.17</v>
      </c>
      <c r="K121">
        <v>4.63</v>
      </c>
      <c r="L121">
        <f t="shared" si="31"/>
        <v>-4491.5600000000013</v>
      </c>
      <c r="M121">
        <f t="shared" si="32"/>
        <v>5585.5999999999985</v>
      </c>
      <c r="N121" s="9"/>
      <c r="O121">
        <f t="shared" si="33"/>
        <v>5.4294791100340412</v>
      </c>
      <c r="P121">
        <f t="shared" si="34"/>
        <v>2.9308115930069536</v>
      </c>
      <c r="Q121">
        <f t="shared" si="35"/>
        <v>-0.79045876025163297</v>
      </c>
      <c r="R121">
        <f t="shared" si="36"/>
        <v>4.5620253121109986</v>
      </c>
      <c r="S121">
        <f t="shared" si="37"/>
        <v>-7.1782661016965229E-4</v>
      </c>
      <c r="T121">
        <f t="shared" si="38"/>
        <v>1.8825406923122669E-4</v>
      </c>
    </row>
    <row r="122" spans="1:20" x14ac:dyDescent="0.25">
      <c r="A122" t="s">
        <v>257</v>
      </c>
      <c r="B122" s="1">
        <f t="shared" si="25"/>
        <v>40190.564733796295</v>
      </c>
      <c r="C122" s="2">
        <f t="shared" si="39"/>
        <v>2114.9999996647239</v>
      </c>
      <c r="D122">
        <v>11483.61</v>
      </c>
      <c r="E122">
        <v>29591.94</v>
      </c>
      <c r="F122" s="15">
        <v>61.64</v>
      </c>
      <c r="G122">
        <v>6.17</v>
      </c>
      <c r="H122">
        <v>6699.59</v>
      </c>
      <c r="I122">
        <v>35254.120000000003</v>
      </c>
      <c r="J122" s="7">
        <v>350.17</v>
      </c>
      <c r="K122">
        <v>4.63</v>
      </c>
      <c r="L122">
        <f t="shared" si="31"/>
        <v>-4784.0200000000004</v>
      </c>
      <c r="M122">
        <f t="shared" si="32"/>
        <v>5662.1800000000039</v>
      </c>
      <c r="N122" s="9"/>
      <c r="O122">
        <f t="shared" si="33"/>
        <v>5.4294791100340412</v>
      </c>
      <c r="P122">
        <f t="shared" si="34"/>
        <v>2.9308115930069536</v>
      </c>
      <c r="Q122">
        <f t="shared" si="35"/>
        <v>-0.79045876025163297</v>
      </c>
      <c r="R122">
        <f t="shared" si="36"/>
        <v>4.5620253121109986</v>
      </c>
      <c r="S122">
        <f t="shared" si="37"/>
        <v>-7.1782661016965229E-4</v>
      </c>
      <c r="T122">
        <f t="shared" si="38"/>
        <v>1.8825406923122669E-4</v>
      </c>
    </row>
    <row r="123" spans="1:20" x14ac:dyDescent="0.25">
      <c r="A123" t="s">
        <v>99</v>
      </c>
      <c r="B123" s="1">
        <f t="shared" si="25"/>
        <v>40190.56527777778</v>
      </c>
      <c r="C123" s="2">
        <f t="shared" si="39"/>
        <v>2161.9999999646097</v>
      </c>
      <c r="D123">
        <v>11738.93</v>
      </c>
      <c r="E123">
        <v>29729.78</v>
      </c>
      <c r="F123" s="15">
        <v>61.64</v>
      </c>
      <c r="G123">
        <v>6.17</v>
      </c>
      <c r="H123">
        <v>6662.44</v>
      </c>
      <c r="I123">
        <v>35468.54</v>
      </c>
      <c r="J123" s="7">
        <v>350.17</v>
      </c>
      <c r="K123">
        <v>4.63</v>
      </c>
      <c r="L123">
        <f t="shared" si="31"/>
        <v>-5076.4900000000007</v>
      </c>
      <c r="M123">
        <f t="shared" si="32"/>
        <v>5738.760000000002</v>
      </c>
      <c r="N123" s="9"/>
      <c r="O123">
        <f t="shared" si="33"/>
        <v>5.4294791100340412</v>
      </c>
      <c r="P123">
        <f t="shared" si="34"/>
        <v>2.9308115930069536</v>
      </c>
      <c r="Q123">
        <f t="shared" si="35"/>
        <v>-0.79045876025163297</v>
      </c>
      <c r="R123">
        <f t="shared" si="36"/>
        <v>4.5620253121109986</v>
      </c>
      <c r="S123">
        <f t="shared" si="37"/>
        <v>-7.1782661016965229E-4</v>
      </c>
      <c r="T123">
        <f t="shared" si="38"/>
        <v>1.8825406923122669E-4</v>
      </c>
    </row>
    <row r="124" spans="1:20" x14ac:dyDescent="0.25">
      <c r="A124" t="s">
        <v>258</v>
      </c>
      <c r="B124" s="1">
        <f t="shared" si="25"/>
        <v>40190.565821759257</v>
      </c>
      <c r="C124" s="2">
        <f t="shared" si="39"/>
        <v>2208.9999996358529</v>
      </c>
      <c r="D124">
        <v>11994.25</v>
      </c>
      <c r="E124">
        <v>29867.62</v>
      </c>
      <c r="F124" s="15">
        <v>61.64</v>
      </c>
      <c r="G124">
        <v>6.17</v>
      </c>
      <c r="H124">
        <v>6625.3</v>
      </c>
      <c r="I124">
        <v>35682.959999999999</v>
      </c>
      <c r="J124" s="7">
        <v>350.17</v>
      </c>
      <c r="K124">
        <v>4.63</v>
      </c>
      <c r="L124">
        <f t="shared" si="31"/>
        <v>-5368.95</v>
      </c>
      <c r="M124">
        <f t="shared" si="32"/>
        <v>5815.34</v>
      </c>
      <c r="N124" s="9"/>
      <c r="O124">
        <f t="shared" si="33"/>
        <v>5.4294791100340412</v>
      </c>
      <c r="P124">
        <f t="shared" si="34"/>
        <v>2.9308115930069536</v>
      </c>
      <c r="Q124">
        <f t="shared" si="35"/>
        <v>-0.79045876025163297</v>
      </c>
      <c r="R124">
        <f t="shared" si="36"/>
        <v>4.5620253121109986</v>
      </c>
      <c r="S124">
        <f t="shared" si="37"/>
        <v>-7.1782661016965229E-4</v>
      </c>
      <c r="T124">
        <f t="shared" si="38"/>
        <v>1.8825406923122669E-4</v>
      </c>
    </row>
    <row r="125" spans="1:20" x14ac:dyDescent="0.25">
      <c r="A125" t="s">
        <v>259</v>
      </c>
      <c r="B125" s="1">
        <f t="shared" si="25"/>
        <v>40190.566365740742</v>
      </c>
      <c r="C125" s="2">
        <f t="shared" si="39"/>
        <v>2255.9999999357387</v>
      </c>
      <c r="D125">
        <v>12249.56</v>
      </c>
      <c r="E125">
        <v>30005.46</v>
      </c>
      <c r="F125" s="15">
        <v>61.64</v>
      </c>
      <c r="G125">
        <v>6.17</v>
      </c>
      <c r="H125">
        <v>6588.15</v>
      </c>
      <c r="I125">
        <v>35897.370000000003</v>
      </c>
      <c r="J125" s="7">
        <v>350.17</v>
      </c>
      <c r="K125">
        <v>4.63</v>
      </c>
      <c r="L125">
        <f t="shared" si="31"/>
        <v>-5661.41</v>
      </c>
      <c r="M125">
        <f t="shared" si="32"/>
        <v>5891.9100000000035</v>
      </c>
      <c r="N125" s="9"/>
      <c r="O125">
        <f t="shared" si="33"/>
        <v>5.4294791100340412</v>
      </c>
      <c r="P125">
        <f t="shared" si="34"/>
        <v>2.9308115930069536</v>
      </c>
      <c r="Q125">
        <f t="shared" si="35"/>
        <v>-0.79045876025163297</v>
      </c>
      <c r="R125">
        <f t="shared" si="36"/>
        <v>4.5620253121109986</v>
      </c>
      <c r="S125">
        <f t="shared" si="37"/>
        <v>-7.1782661016965229E-4</v>
      </c>
      <c r="T125">
        <f t="shared" si="38"/>
        <v>1.8825406923122669E-4</v>
      </c>
    </row>
    <row r="126" spans="1:20" x14ac:dyDescent="0.25">
      <c r="A126" t="s">
        <v>260</v>
      </c>
      <c r="B126" s="1">
        <f t="shared" si="25"/>
        <v>40190.56690972222</v>
      </c>
      <c r="C126" s="2">
        <f t="shared" si="39"/>
        <v>2302.9999996069819</v>
      </c>
      <c r="D126">
        <v>12504.88</v>
      </c>
      <c r="E126">
        <v>30143.29</v>
      </c>
      <c r="F126" s="15">
        <v>61.64</v>
      </c>
      <c r="G126">
        <v>6.17</v>
      </c>
      <c r="H126">
        <v>6551.01</v>
      </c>
      <c r="I126">
        <v>36111.79</v>
      </c>
      <c r="J126" s="7">
        <v>350.17</v>
      </c>
      <c r="K126">
        <v>4.63</v>
      </c>
      <c r="L126">
        <f t="shared" si="31"/>
        <v>-5953.869999999999</v>
      </c>
      <c r="M126">
        <f t="shared" si="32"/>
        <v>5968.5</v>
      </c>
      <c r="N126" s="9"/>
      <c r="O126">
        <f t="shared" si="33"/>
        <v>5.4294791100340412</v>
      </c>
      <c r="P126">
        <f t="shared" si="34"/>
        <v>2.9308115930069536</v>
      </c>
      <c r="Q126">
        <f t="shared" si="35"/>
        <v>-0.79045876025163297</v>
      </c>
      <c r="R126">
        <f t="shared" si="36"/>
        <v>4.5620253121109986</v>
      </c>
      <c r="S126">
        <f t="shared" si="37"/>
        <v>-7.1782661016965229E-4</v>
      </c>
      <c r="T126">
        <f t="shared" si="38"/>
        <v>1.8825406923122669E-4</v>
      </c>
    </row>
    <row r="127" spans="1:20" x14ac:dyDescent="0.25">
      <c r="A127" t="s">
        <v>261</v>
      </c>
      <c r="B127" s="1">
        <f t="shared" si="25"/>
        <v>40190.567453703705</v>
      </c>
      <c r="C127" s="2">
        <f t="shared" si="39"/>
        <v>2349.9999999068677</v>
      </c>
      <c r="D127">
        <v>12760.2</v>
      </c>
      <c r="E127">
        <v>30281.13</v>
      </c>
      <c r="F127" s="15">
        <v>61.64</v>
      </c>
      <c r="G127">
        <v>6.17</v>
      </c>
      <c r="H127">
        <v>6513.86</v>
      </c>
      <c r="I127">
        <v>36326.21</v>
      </c>
      <c r="J127" s="7">
        <v>350.17</v>
      </c>
      <c r="K127">
        <v>4.63</v>
      </c>
      <c r="L127">
        <f t="shared" si="31"/>
        <v>-6246.3400000000011</v>
      </c>
      <c r="M127">
        <f t="shared" si="32"/>
        <v>6045.0799999999981</v>
      </c>
      <c r="N127" s="9"/>
      <c r="O127">
        <f t="shared" si="33"/>
        <v>5.4294791100340412</v>
      </c>
      <c r="P127">
        <f t="shared" si="34"/>
        <v>2.9308115930069536</v>
      </c>
      <c r="Q127">
        <f t="shared" si="35"/>
        <v>-0.79045876025163297</v>
      </c>
      <c r="R127">
        <f t="shared" si="36"/>
        <v>4.5620253121109986</v>
      </c>
      <c r="S127">
        <f t="shared" si="37"/>
        <v>-7.1782661016965229E-4</v>
      </c>
      <c r="T127">
        <f t="shared" si="38"/>
        <v>1.8825406923122669E-4</v>
      </c>
    </row>
    <row r="128" spans="1:20" x14ac:dyDescent="0.25">
      <c r="A128" t="s">
        <v>262</v>
      </c>
      <c r="B128" s="1">
        <f t="shared" si="25"/>
        <v>40190.567997685182</v>
      </c>
      <c r="C128" s="2">
        <f t="shared" si="39"/>
        <v>2396.9999995781109</v>
      </c>
      <c r="D128">
        <v>13015.52</v>
      </c>
      <c r="E128">
        <v>30418.97</v>
      </c>
      <c r="F128" s="15">
        <v>61.64</v>
      </c>
      <c r="G128">
        <v>6.17</v>
      </c>
      <c r="H128">
        <v>6476.72</v>
      </c>
      <c r="I128">
        <v>36540.620000000003</v>
      </c>
      <c r="J128" s="7">
        <v>350.17</v>
      </c>
      <c r="K128">
        <v>4.63</v>
      </c>
      <c r="L128">
        <f t="shared" si="31"/>
        <v>-6538.8</v>
      </c>
      <c r="M128">
        <f t="shared" si="32"/>
        <v>6121.6500000000015</v>
      </c>
      <c r="N128" s="9"/>
      <c r="O128">
        <f t="shared" si="33"/>
        <v>5.4294791100340412</v>
      </c>
      <c r="P128">
        <f t="shared" si="34"/>
        <v>2.9308115930069536</v>
      </c>
      <c r="Q128">
        <f t="shared" si="35"/>
        <v>-0.79045876025163297</v>
      </c>
      <c r="R128">
        <f t="shared" si="36"/>
        <v>4.5620253121109986</v>
      </c>
      <c r="S128">
        <f t="shared" si="37"/>
        <v>-7.1782661016965229E-4</v>
      </c>
      <c r="T128">
        <f t="shared" si="38"/>
        <v>1.8825406923122669E-4</v>
      </c>
    </row>
    <row r="129" spans="1:20" x14ac:dyDescent="0.25">
      <c r="A129" t="s">
        <v>263</v>
      </c>
      <c r="B129" s="1">
        <f t="shared" si="25"/>
        <v>40190.568541666667</v>
      </c>
      <c r="C129" s="2">
        <f t="shared" si="39"/>
        <v>2443.9999998779967</v>
      </c>
      <c r="D129">
        <v>13270.84</v>
      </c>
      <c r="E129">
        <v>30556.81</v>
      </c>
      <c r="F129" s="15">
        <v>61.64</v>
      </c>
      <c r="G129">
        <v>6.17</v>
      </c>
      <c r="H129">
        <v>6439.58</v>
      </c>
      <c r="I129">
        <v>36755.040000000001</v>
      </c>
      <c r="J129" s="7">
        <v>350.17</v>
      </c>
      <c r="K129">
        <v>4.63</v>
      </c>
      <c r="L129">
        <f t="shared" si="31"/>
        <v>-6831.26</v>
      </c>
      <c r="M129">
        <f t="shared" si="32"/>
        <v>6198.23</v>
      </c>
      <c r="N129" s="9"/>
      <c r="O129">
        <f t="shared" si="33"/>
        <v>5.4294791100340412</v>
      </c>
      <c r="P129">
        <f t="shared" si="34"/>
        <v>2.9308115930069536</v>
      </c>
      <c r="Q129">
        <f t="shared" si="35"/>
        <v>-0.79045876025163297</v>
      </c>
      <c r="R129">
        <f t="shared" si="36"/>
        <v>4.5620253121109986</v>
      </c>
      <c r="S129">
        <f t="shared" si="37"/>
        <v>-7.1782661016965229E-4</v>
      </c>
      <c r="T129">
        <f t="shared" si="38"/>
        <v>1.8825406923122669E-4</v>
      </c>
    </row>
    <row r="130" spans="1:20" x14ac:dyDescent="0.25">
      <c r="A130" t="s">
        <v>264</v>
      </c>
      <c r="B130" s="1">
        <f t="shared" si="25"/>
        <v>40190.569085648145</v>
      </c>
      <c r="C130" s="2">
        <f t="shared" si="39"/>
        <v>2490.9999995492399</v>
      </c>
      <c r="D130">
        <v>13526.16</v>
      </c>
      <c r="E130">
        <v>30694.639999999999</v>
      </c>
      <c r="F130" s="15">
        <v>61.64</v>
      </c>
      <c r="G130">
        <v>6.17</v>
      </c>
      <c r="H130">
        <v>6402.43</v>
      </c>
      <c r="I130">
        <v>36969.46</v>
      </c>
      <c r="J130" s="7">
        <v>350.17</v>
      </c>
      <c r="K130">
        <v>4.63</v>
      </c>
      <c r="L130">
        <f t="shared" si="31"/>
        <v>-7123.73</v>
      </c>
      <c r="M130">
        <f t="shared" si="32"/>
        <v>6274.82</v>
      </c>
      <c r="N130" s="9"/>
      <c r="O130">
        <f t="shared" si="33"/>
        <v>5.4294791100340412</v>
      </c>
      <c r="P130">
        <f t="shared" si="34"/>
        <v>2.9308115930069536</v>
      </c>
      <c r="Q130">
        <f t="shared" si="35"/>
        <v>-0.79045876025163297</v>
      </c>
      <c r="R130">
        <f t="shared" si="36"/>
        <v>4.5620253121109986</v>
      </c>
      <c r="S130">
        <f t="shared" si="37"/>
        <v>-7.1782661016965229E-4</v>
      </c>
      <c r="T130">
        <f t="shared" si="38"/>
        <v>1.8825406923122669E-4</v>
      </c>
    </row>
    <row r="131" spans="1:20" x14ac:dyDescent="0.25">
      <c r="A131" t="s">
        <v>265</v>
      </c>
      <c r="B131" s="1">
        <f t="shared" si="25"/>
        <v>40190.56962962963</v>
      </c>
      <c r="C131" s="2">
        <f t="shared" si="39"/>
        <v>2537.9999998491257</v>
      </c>
      <c r="D131">
        <v>13781.47</v>
      </c>
      <c r="E131">
        <v>30832.48</v>
      </c>
      <c r="F131" s="15">
        <v>61.64</v>
      </c>
      <c r="G131">
        <v>6.17</v>
      </c>
      <c r="H131">
        <v>6365.29</v>
      </c>
      <c r="I131">
        <v>37183.870000000003</v>
      </c>
      <c r="J131" s="7">
        <v>350.17</v>
      </c>
      <c r="K131">
        <v>4.63</v>
      </c>
      <c r="L131">
        <f t="shared" si="31"/>
        <v>-7416.1799999999994</v>
      </c>
      <c r="M131">
        <f t="shared" si="32"/>
        <v>6351.3900000000031</v>
      </c>
      <c r="N131" s="9"/>
      <c r="O131">
        <f t="shared" si="33"/>
        <v>5.4294791100340412</v>
      </c>
      <c r="P131">
        <f t="shared" si="34"/>
        <v>2.9308115930069536</v>
      </c>
      <c r="Q131">
        <f t="shared" si="35"/>
        <v>-0.79045876025163297</v>
      </c>
      <c r="R131">
        <f t="shared" si="36"/>
        <v>4.5620253121109986</v>
      </c>
      <c r="S131">
        <f t="shared" si="37"/>
        <v>-7.1782661016965229E-4</v>
      </c>
      <c r="T131">
        <f t="shared" si="38"/>
        <v>1.8825406923122669E-4</v>
      </c>
    </row>
    <row r="132" spans="1:20" x14ac:dyDescent="0.25">
      <c r="A132" t="s">
        <v>266</v>
      </c>
      <c r="B132" s="1">
        <f t="shared" ref="B132:B157" si="40">DATE(2000+LEFT(A132,2),MID(A132,3,2),MID(A132,5,2))+TIME(MID(A132,8,2),MID(A132,10,2),MID(A132,12,2))</f>
        <v>40190.570173611108</v>
      </c>
      <c r="C132" s="2">
        <f t="shared" si="39"/>
        <v>2584.9999995203689</v>
      </c>
      <c r="D132">
        <v>14036.79</v>
      </c>
      <c r="E132">
        <v>30970.32</v>
      </c>
      <c r="F132" s="15">
        <v>61.64</v>
      </c>
      <c r="G132">
        <v>6.17</v>
      </c>
      <c r="H132">
        <v>6273.05</v>
      </c>
      <c r="I132">
        <v>37378.01</v>
      </c>
      <c r="J132">
        <v>319</v>
      </c>
      <c r="K132">
        <v>4.63</v>
      </c>
      <c r="L132">
        <f t="shared" si="31"/>
        <v>-7763.7400000000007</v>
      </c>
      <c r="M132">
        <f t="shared" si="32"/>
        <v>6407.6900000000023</v>
      </c>
      <c r="N132" s="9"/>
    </row>
    <row r="133" spans="1:20" x14ac:dyDescent="0.25">
      <c r="A133" t="s">
        <v>267</v>
      </c>
      <c r="B133" s="1">
        <f t="shared" si="40"/>
        <v>40190.570717592593</v>
      </c>
      <c r="C133" s="2">
        <f t="shared" si="39"/>
        <v>2631.9999998202547</v>
      </c>
      <c r="D133">
        <v>14292.11</v>
      </c>
      <c r="E133">
        <v>31108.16</v>
      </c>
      <c r="F133" s="15">
        <v>61.64</v>
      </c>
      <c r="G133">
        <v>6.17</v>
      </c>
      <c r="H133">
        <v>6108.5</v>
      </c>
      <c r="I133">
        <v>37520.04</v>
      </c>
      <c r="J133" s="8">
        <v>309.29000000000002</v>
      </c>
      <c r="K133">
        <v>4.63</v>
      </c>
      <c r="L133">
        <f t="shared" si="31"/>
        <v>-8183.6100000000006</v>
      </c>
      <c r="M133">
        <f t="shared" si="32"/>
        <v>6411.880000000001</v>
      </c>
      <c r="N133" s="9">
        <f>SQRT(POWER(L133,2)+POWER(M133,2))</f>
        <v>10396.330014312744</v>
      </c>
      <c r="O133">
        <f t="shared" ref="O133" si="41">G133*SIN(RADIANS(F133))</f>
        <v>5.4294791100340412</v>
      </c>
      <c r="P133">
        <f t="shared" ref="P133" si="42">G133*COS(RADIANS(F133))</f>
        <v>2.9308115930069536</v>
      </c>
      <c r="Q133">
        <f t="shared" ref="Q133" si="43">K133*SIN(RADIANS(J133))</f>
        <v>-3.5833919435909709</v>
      </c>
      <c r="R133">
        <f t="shared" ref="R133" si="44">K133*COS(RADIANS(J133))</f>
        <v>2.9319280650465016</v>
      </c>
      <c r="S133">
        <f>(Q133-O133)/$N$133</f>
        <v>-8.6692814110526429E-4</v>
      </c>
      <c r="T133">
        <f>(R133-P133)/$N$133</f>
        <v>1.0739097720166169E-7</v>
      </c>
    </row>
    <row r="134" spans="1:20" x14ac:dyDescent="0.25">
      <c r="A134" t="s">
        <v>268</v>
      </c>
      <c r="B134" s="1">
        <f t="shared" si="40"/>
        <v>40190.571261574078</v>
      </c>
      <c r="C134" s="2">
        <f t="shared" si="39"/>
        <v>2679.0000001201406</v>
      </c>
      <c r="D134">
        <v>14547.43</v>
      </c>
      <c r="E134">
        <v>31246</v>
      </c>
      <c r="F134" s="15">
        <v>61.64</v>
      </c>
      <c r="G134">
        <v>6.17</v>
      </c>
      <c r="H134">
        <v>5939.97</v>
      </c>
      <c r="I134">
        <v>37657.699999999997</v>
      </c>
      <c r="J134" s="8">
        <v>309.24</v>
      </c>
      <c r="K134">
        <v>4.63</v>
      </c>
      <c r="L134">
        <f t="shared" si="31"/>
        <v>-8607.4599999999991</v>
      </c>
      <c r="M134">
        <f t="shared" si="32"/>
        <v>6411.6999999999971</v>
      </c>
      <c r="N134" s="9"/>
      <c r="O134">
        <f t="shared" ref="O134:O157" si="45">G134*SIN(RADIANS(F134))</f>
        <v>5.4294791100340412</v>
      </c>
      <c r="P134">
        <f t="shared" ref="P134:P157" si="46">G134*COS(RADIANS(F134))</f>
        <v>2.9308115930069536</v>
      </c>
      <c r="Q134">
        <f t="shared" ref="Q134:Q157" si="47">K134*SIN(RADIANS(J134))</f>
        <v>-3.5859491687201381</v>
      </c>
      <c r="R134">
        <f t="shared" ref="R134:R157" si="48">K134*COS(RADIANS(J134))</f>
        <v>2.9287998496577656</v>
      </c>
      <c r="S134">
        <f t="shared" ref="S134:S157" si="49">(Q134-O134)/$N$133</f>
        <v>-8.6717411493695737E-4</v>
      </c>
      <c r="T134">
        <f t="shared" ref="T134:T157" si="50">(R134-P134)/$N$133</f>
        <v>-1.9350514522128263E-7</v>
      </c>
    </row>
    <row r="135" spans="1:20" x14ac:dyDescent="0.25">
      <c r="A135" t="s">
        <v>269</v>
      </c>
      <c r="B135" s="1">
        <f t="shared" si="40"/>
        <v>40190.571805555555</v>
      </c>
      <c r="C135" s="2">
        <f t="shared" si="39"/>
        <v>2725.9999997913837</v>
      </c>
      <c r="D135">
        <v>14802.75</v>
      </c>
      <c r="E135">
        <v>31383.83</v>
      </c>
      <c r="F135" s="15">
        <v>61.64</v>
      </c>
      <c r="G135">
        <v>6.17</v>
      </c>
      <c r="H135">
        <v>5771.43</v>
      </c>
      <c r="I135">
        <v>37795.370000000003</v>
      </c>
      <c r="J135" s="8">
        <v>309.24</v>
      </c>
      <c r="K135">
        <v>4.63</v>
      </c>
      <c r="L135">
        <f t="shared" si="31"/>
        <v>-9031.32</v>
      </c>
      <c r="M135">
        <f t="shared" si="32"/>
        <v>6411.5400000000009</v>
      </c>
      <c r="N135" s="9"/>
      <c r="O135">
        <f t="shared" si="45"/>
        <v>5.4294791100340412</v>
      </c>
      <c r="P135">
        <f t="shared" si="46"/>
        <v>2.9308115930069536</v>
      </c>
      <c r="Q135">
        <f t="shared" si="47"/>
        <v>-3.5859491687201381</v>
      </c>
      <c r="R135">
        <f t="shared" si="48"/>
        <v>2.9287998496577656</v>
      </c>
      <c r="S135">
        <f t="shared" si="49"/>
        <v>-8.6717411493695737E-4</v>
      </c>
      <c r="T135">
        <f t="shared" si="50"/>
        <v>-1.9350514522128263E-7</v>
      </c>
    </row>
    <row r="136" spans="1:20" x14ac:dyDescent="0.25">
      <c r="A136" t="s">
        <v>270</v>
      </c>
      <c r="B136" s="1">
        <f t="shared" si="40"/>
        <v>40190.57234953704</v>
      </c>
      <c r="C136" s="2">
        <f t="shared" si="39"/>
        <v>2773.0000000912696</v>
      </c>
      <c r="D136">
        <v>15058.07</v>
      </c>
      <c r="E136">
        <v>31521.67</v>
      </c>
      <c r="F136" s="15">
        <v>61.64</v>
      </c>
      <c r="G136">
        <v>6.17</v>
      </c>
      <c r="H136">
        <v>5602.9</v>
      </c>
      <c r="I136">
        <v>37933.03</v>
      </c>
      <c r="J136" s="8">
        <v>309.24</v>
      </c>
      <c r="K136">
        <v>4.63</v>
      </c>
      <c r="L136">
        <f t="shared" si="31"/>
        <v>-9455.17</v>
      </c>
      <c r="M136">
        <f t="shared" si="32"/>
        <v>6411.3600000000006</v>
      </c>
      <c r="N136" s="9"/>
      <c r="O136">
        <f t="shared" si="45"/>
        <v>5.4294791100340412</v>
      </c>
      <c r="P136">
        <f t="shared" si="46"/>
        <v>2.9308115930069536</v>
      </c>
      <c r="Q136">
        <f t="shared" si="47"/>
        <v>-3.5859491687201381</v>
      </c>
      <c r="R136">
        <f t="shared" si="48"/>
        <v>2.9287998496577656</v>
      </c>
      <c r="S136">
        <f t="shared" si="49"/>
        <v>-8.6717411493695737E-4</v>
      </c>
      <c r="T136">
        <f t="shared" si="50"/>
        <v>-1.9350514522128263E-7</v>
      </c>
    </row>
    <row r="137" spans="1:20" x14ac:dyDescent="0.25">
      <c r="A137" t="s">
        <v>271</v>
      </c>
      <c r="B137" s="1">
        <f t="shared" si="40"/>
        <v>40190.572893518518</v>
      </c>
      <c r="C137" s="2">
        <f t="shared" si="39"/>
        <v>2819.9999997625127</v>
      </c>
      <c r="D137">
        <v>15313.38</v>
      </c>
      <c r="E137">
        <v>31659.51</v>
      </c>
      <c r="F137" s="15">
        <v>61.64</v>
      </c>
      <c r="G137">
        <v>6.17</v>
      </c>
      <c r="H137">
        <v>5434.36</v>
      </c>
      <c r="I137">
        <v>38070.69</v>
      </c>
      <c r="J137" s="8">
        <v>309.24</v>
      </c>
      <c r="K137">
        <v>4.63</v>
      </c>
      <c r="L137">
        <f t="shared" si="31"/>
        <v>-9879.02</v>
      </c>
      <c r="M137">
        <f t="shared" si="32"/>
        <v>6411.1800000000039</v>
      </c>
      <c r="N137" s="9"/>
      <c r="O137">
        <f t="shared" si="45"/>
        <v>5.4294791100340412</v>
      </c>
      <c r="P137">
        <f t="shared" si="46"/>
        <v>2.9308115930069536</v>
      </c>
      <c r="Q137">
        <f t="shared" si="47"/>
        <v>-3.5859491687201381</v>
      </c>
      <c r="R137">
        <f t="shared" si="48"/>
        <v>2.9287998496577656</v>
      </c>
      <c r="S137">
        <f t="shared" si="49"/>
        <v>-8.6717411493695737E-4</v>
      </c>
      <c r="T137">
        <f t="shared" si="50"/>
        <v>-1.9350514522128263E-7</v>
      </c>
    </row>
    <row r="138" spans="1:20" x14ac:dyDescent="0.25">
      <c r="A138" t="s">
        <v>272</v>
      </c>
      <c r="B138" s="1">
        <f t="shared" si="40"/>
        <v>40190.573437500003</v>
      </c>
      <c r="C138" s="2">
        <f t="shared" si="39"/>
        <v>2867.0000000623986</v>
      </c>
      <c r="D138">
        <v>15568.7</v>
      </c>
      <c r="E138">
        <v>31797.35</v>
      </c>
      <c r="F138" s="15">
        <v>61.64</v>
      </c>
      <c r="G138">
        <v>6.17</v>
      </c>
      <c r="H138">
        <v>5265.82</v>
      </c>
      <c r="I138">
        <v>38208.35</v>
      </c>
      <c r="J138" s="8">
        <v>309.24</v>
      </c>
      <c r="K138">
        <v>4.63</v>
      </c>
      <c r="L138">
        <f t="shared" si="31"/>
        <v>-10302.880000000001</v>
      </c>
      <c r="M138">
        <f t="shared" si="32"/>
        <v>6411</v>
      </c>
      <c r="N138" s="9"/>
      <c r="O138">
        <f t="shared" si="45"/>
        <v>5.4294791100340412</v>
      </c>
      <c r="P138">
        <f t="shared" si="46"/>
        <v>2.9308115930069536</v>
      </c>
      <c r="Q138">
        <f t="shared" si="47"/>
        <v>-3.5859491687201381</v>
      </c>
      <c r="R138">
        <f t="shared" si="48"/>
        <v>2.9287998496577656</v>
      </c>
      <c r="S138">
        <f t="shared" si="49"/>
        <v>-8.6717411493695737E-4</v>
      </c>
      <c r="T138">
        <f t="shared" si="50"/>
        <v>-1.9350514522128263E-7</v>
      </c>
    </row>
    <row r="139" spans="1:20" x14ac:dyDescent="0.25">
      <c r="A139" t="s">
        <v>273</v>
      </c>
      <c r="B139" s="1">
        <f t="shared" si="40"/>
        <v>40190.573981481481</v>
      </c>
      <c r="C139" s="2">
        <f t="shared" si="39"/>
        <v>2913.9999997336417</v>
      </c>
      <c r="D139">
        <v>15824.02</v>
      </c>
      <c r="E139">
        <v>31935.18</v>
      </c>
      <c r="F139" s="15">
        <v>61.64</v>
      </c>
      <c r="G139">
        <v>6.17</v>
      </c>
      <c r="H139">
        <v>5097.29</v>
      </c>
      <c r="I139">
        <v>38346.01</v>
      </c>
      <c r="J139" s="8">
        <v>309.24</v>
      </c>
      <c r="K139">
        <v>4.63</v>
      </c>
      <c r="L139">
        <f t="shared" si="31"/>
        <v>-10726.73</v>
      </c>
      <c r="M139">
        <f t="shared" si="32"/>
        <v>6410.8300000000017</v>
      </c>
      <c r="N139" s="9"/>
      <c r="O139">
        <f t="shared" si="45"/>
        <v>5.4294791100340412</v>
      </c>
      <c r="P139">
        <f t="shared" si="46"/>
        <v>2.9308115930069536</v>
      </c>
      <c r="Q139">
        <f t="shared" si="47"/>
        <v>-3.5859491687201381</v>
      </c>
      <c r="R139">
        <f t="shared" si="48"/>
        <v>2.9287998496577656</v>
      </c>
      <c r="S139">
        <f t="shared" si="49"/>
        <v>-8.6717411493695737E-4</v>
      </c>
      <c r="T139">
        <f t="shared" si="50"/>
        <v>-1.9350514522128263E-7</v>
      </c>
    </row>
    <row r="140" spans="1:20" x14ac:dyDescent="0.25">
      <c r="A140" t="s">
        <v>274</v>
      </c>
      <c r="B140" s="1">
        <f t="shared" si="40"/>
        <v>40190.574525462966</v>
      </c>
      <c r="C140" s="2">
        <f t="shared" si="39"/>
        <v>2961.0000000335276</v>
      </c>
      <c r="D140">
        <v>16079.34</v>
      </c>
      <c r="E140">
        <v>32073.02</v>
      </c>
      <c r="F140" s="15">
        <v>61.64</v>
      </c>
      <c r="G140">
        <v>6.17</v>
      </c>
      <c r="H140">
        <v>4928.75</v>
      </c>
      <c r="I140">
        <v>38483.67</v>
      </c>
      <c r="J140" s="8">
        <v>309.24</v>
      </c>
      <c r="K140">
        <v>4.63</v>
      </c>
      <c r="L140">
        <f t="shared" si="31"/>
        <v>-11150.59</v>
      </c>
      <c r="M140">
        <f t="shared" si="32"/>
        <v>6410.6499999999978</v>
      </c>
      <c r="N140" s="9"/>
      <c r="O140">
        <f t="shared" si="45"/>
        <v>5.4294791100340412</v>
      </c>
      <c r="P140">
        <f t="shared" si="46"/>
        <v>2.9308115930069536</v>
      </c>
      <c r="Q140">
        <f t="shared" si="47"/>
        <v>-3.5859491687201381</v>
      </c>
      <c r="R140">
        <f t="shared" si="48"/>
        <v>2.9287998496577656</v>
      </c>
      <c r="S140">
        <f t="shared" si="49"/>
        <v>-8.6717411493695737E-4</v>
      </c>
      <c r="T140">
        <f t="shared" si="50"/>
        <v>-1.9350514522128263E-7</v>
      </c>
    </row>
    <row r="141" spans="1:20" x14ac:dyDescent="0.25">
      <c r="A141" t="s">
        <v>275</v>
      </c>
      <c r="B141" s="1">
        <f t="shared" si="40"/>
        <v>40190.575069444443</v>
      </c>
      <c r="C141" s="2">
        <f t="shared" si="39"/>
        <v>3007.9999997047707</v>
      </c>
      <c r="D141">
        <v>16334.66</v>
      </c>
      <c r="E141">
        <v>32210.86</v>
      </c>
      <c r="F141" s="15">
        <v>61.64</v>
      </c>
      <c r="G141">
        <v>6.17</v>
      </c>
      <c r="H141">
        <v>4760.22</v>
      </c>
      <c r="I141">
        <v>38621.33</v>
      </c>
      <c r="J141" s="8">
        <v>309.24</v>
      </c>
      <c r="K141">
        <v>4.63</v>
      </c>
      <c r="L141">
        <f t="shared" si="31"/>
        <v>-11574.439999999999</v>
      </c>
      <c r="M141">
        <f t="shared" si="32"/>
        <v>6410.4700000000012</v>
      </c>
      <c r="N141" s="9"/>
      <c r="O141">
        <f t="shared" si="45"/>
        <v>5.4294791100340412</v>
      </c>
      <c r="P141">
        <f t="shared" si="46"/>
        <v>2.9308115930069536</v>
      </c>
      <c r="Q141">
        <f t="shared" si="47"/>
        <v>-3.5859491687201381</v>
      </c>
      <c r="R141">
        <f t="shared" si="48"/>
        <v>2.9287998496577656</v>
      </c>
      <c r="S141">
        <f t="shared" si="49"/>
        <v>-8.6717411493695737E-4</v>
      </c>
      <c r="T141">
        <f t="shared" si="50"/>
        <v>-1.9350514522128263E-7</v>
      </c>
    </row>
    <row r="142" spans="1:20" x14ac:dyDescent="0.25">
      <c r="A142" t="s">
        <v>276</v>
      </c>
      <c r="B142" s="1">
        <f t="shared" si="40"/>
        <v>40190.575613425928</v>
      </c>
      <c r="C142" s="2">
        <f t="shared" si="39"/>
        <v>3055.0000000046566</v>
      </c>
      <c r="D142">
        <v>16589.98</v>
      </c>
      <c r="E142">
        <v>32348.7</v>
      </c>
      <c r="F142" s="15">
        <v>61.64</v>
      </c>
      <c r="G142">
        <v>6.17</v>
      </c>
      <c r="H142">
        <v>4591.68</v>
      </c>
      <c r="I142">
        <v>38759</v>
      </c>
      <c r="J142" s="8">
        <v>309.24</v>
      </c>
      <c r="K142">
        <v>4.63</v>
      </c>
      <c r="L142">
        <f t="shared" ref="L142:L157" si="51">H142-D142</f>
        <v>-11998.3</v>
      </c>
      <c r="M142">
        <f t="shared" ref="M142:M157" si="52">I142-E142</f>
        <v>6410.2999999999993</v>
      </c>
      <c r="N142" s="9"/>
      <c r="O142">
        <f t="shared" si="45"/>
        <v>5.4294791100340412</v>
      </c>
      <c r="P142">
        <f t="shared" si="46"/>
        <v>2.9308115930069536</v>
      </c>
      <c r="Q142">
        <f t="shared" si="47"/>
        <v>-3.5859491687201381</v>
      </c>
      <c r="R142">
        <f t="shared" si="48"/>
        <v>2.9287998496577656</v>
      </c>
      <c r="S142">
        <f t="shared" si="49"/>
        <v>-8.6717411493695737E-4</v>
      </c>
      <c r="T142">
        <f t="shared" si="50"/>
        <v>-1.9350514522128263E-7</v>
      </c>
    </row>
    <row r="143" spans="1:20" x14ac:dyDescent="0.25">
      <c r="A143" t="s">
        <v>277</v>
      </c>
      <c r="B143" s="1">
        <f t="shared" si="40"/>
        <v>40190.576157407406</v>
      </c>
      <c r="C143" s="2">
        <f t="shared" ref="C143:C157" si="53">(B143-$B$77)*24*60*60</f>
        <v>3101.9999996758997</v>
      </c>
      <c r="D143">
        <v>16845.29</v>
      </c>
      <c r="E143">
        <v>32486.53</v>
      </c>
      <c r="F143" s="15">
        <v>61.64</v>
      </c>
      <c r="G143">
        <v>6.17</v>
      </c>
      <c r="H143">
        <v>4423.1400000000003</v>
      </c>
      <c r="I143">
        <v>38896.660000000003</v>
      </c>
      <c r="J143" s="8">
        <v>309.24</v>
      </c>
      <c r="K143">
        <v>4.63</v>
      </c>
      <c r="L143">
        <f t="shared" si="51"/>
        <v>-12422.150000000001</v>
      </c>
      <c r="M143">
        <f t="shared" si="52"/>
        <v>6410.1300000000047</v>
      </c>
      <c r="N143" s="9"/>
      <c r="O143">
        <f t="shared" si="45"/>
        <v>5.4294791100340412</v>
      </c>
      <c r="P143">
        <f t="shared" si="46"/>
        <v>2.9308115930069536</v>
      </c>
      <c r="Q143">
        <f t="shared" si="47"/>
        <v>-3.5859491687201381</v>
      </c>
      <c r="R143">
        <f t="shared" si="48"/>
        <v>2.9287998496577656</v>
      </c>
      <c r="S143">
        <f t="shared" si="49"/>
        <v>-8.6717411493695737E-4</v>
      </c>
      <c r="T143">
        <f t="shared" si="50"/>
        <v>-1.9350514522128263E-7</v>
      </c>
    </row>
    <row r="144" spans="1:20" x14ac:dyDescent="0.25">
      <c r="A144" t="s">
        <v>278</v>
      </c>
      <c r="B144" s="1">
        <f t="shared" si="40"/>
        <v>40190.576701388891</v>
      </c>
      <c r="C144" s="2">
        <f t="shared" si="53"/>
        <v>3148.9999999757856</v>
      </c>
      <c r="D144">
        <v>17100.61</v>
      </c>
      <c r="E144">
        <v>32624.37</v>
      </c>
      <c r="F144" s="15">
        <v>61.64</v>
      </c>
      <c r="G144">
        <v>6.17</v>
      </c>
      <c r="H144">
        <v>4254.6099999999997</v>
      </c>
      <c r="I144">
        <v>39034.32</v>
      </c>
      <c r="J144" s="8">
        <v>309.24</v>
      </c>
      <c r="K144">
        <v>4.63</v>
      </c>
      <c r="L144">
        <f t="shared" si="51"/>
        <v>-12846</v>
      </c>
      <c r="M144">
        <f t="shared" si="52"/>
        <v>6409.9500000000007</v>
      </c>
      <c r="N144" s="9"/>
      <c r="O144">
        <f t="shared" si="45"/>
        <v>5.4294791100340412</v>
      </c>
      <c r="P144">
        <f t="shared" si="46"/>
        <v>2.9308115930069536</v>
      </c>
      <c r="Q144">
        <f t="shared" si="47"/>
        <v>-3.5859491687201381</v>
      </c>
      <c r="R144">
        <f t="shared" si="48"/>
        <v>2.9287998496577656</v>
      </c>
      <c r="S144">
        <f t="shared" si="49"/>
        <v>-8.6717411493695737E-4</v>
      </c>
      <c r="T144">
        <f t="shared" si="50"/>
        <v>-1.9350514522128263E-7</v>
      </c>
    </row>
    <row r="145" spans="1:20" x14ac:dyDescent="0.25">
      <c r="A145" t="s">
        <v>279</v>
      </c>
      <c r="B145" s="1">
        <f t="shared" si="40"/>
        <v>40190.577245370368</v>
      </c>
      <c r="C145" s="2">
        <f t="shared" si="53"/>
        <v>3195.9999996470287</v>
      </c>
      <c r="D145">
        <v>17355.93</v>
      </c>
      <c r="E145">
        <v>32762.21</v>
      </c>
      <c r="F145" s="15">
        <v>61.64</v>
      </c>
      <c r="G145">
        <v>6.17</v>
      </c>
      <c r="H145">
        <v>4086.07</v>
      </c>
      <c r="I145">
        <v>39171.980000000003</v>
      </c>
      <c r="J145" s="8">
        <v>309.24</v>
      </c>
      <c r="K145">
        <v>4.63</v>
      </c>
      <c r="L145">
        <f t="shared" si="51"/>
        <v>-13269.86</v>
      </c>
      <c r="M145">
        <f t="shared" si="52"/>
        <v>6409.7700000000041</v>
      </c>
      <c r="N145" s="9"/>
      <c r="O145">
        <f t="shared" si="45"/>
        <v>5.4294791100340412</v>
      </c>
      <c r="P145">
        <f t="shared" si="46"/>
        <v>2.9308115930069536</v>
      </c>
      <c r="Q145">
        <f t="shared" si="47"/>
        <v>-3.5859491687201381</v>
      </c>
      <c r="R145">
        <f t="shared" si="48"/>
        <v>2.9287998496577656</v>
      </c>
      <c r="S145">
        <f t="shared" si="49"/>
        <v>-8.6717411493695737E-4</v>
      </c>
      <c r="T145">
        <f t="shared" si="50"/>
        <v>-1.9350514522128263E-7</v>
      </c>
    </row>
    <row r="146" spans="1:20" x14ac:dyDescent="0.25">
      <c r="A146" t="s">
        <v>280</v>
      </c>
      <c r="B146" s="1">
        <f t="shared" si="40"/>
        <v>40190.577789351853</v>
      </c>
      <c r="C146" s="2">
        <f t="shared" si="53"/>
        <v>3242.9999999469146</v>
      </c>
      <c r="D146">
        <v>17611.25</v>
      </c>
      <c r="E146">
        <v>32900.050000000003</v>
      </c>
      <c r="F146" s="15">
        <v>61.64</v>
      </c>
      <c r="G146">
        <v>6.17</v>
      </c>
      <c r="H146">
        <v>3917.53</v>
      </c>
      <c r="I146">
        <v>39309.64</v>
      </c>
      <c r="J146" s="8">
        <v>309.24</v>
      </c>
      <c r="K146">
        <v>4.63</v>
      </c>
      <c r="L146">
        <f t="shared" si="51"/>
        <v>-13693.72</v>
      </c>
      <c r="M146">
        <f t="shared" si="52"/>
        <v>6409.5899999999965</v>
      </c>
      <c r="N146" s="9"/>
      <c r="O146">
        <f t="shared" si="45"/>
        <v>5.4294791100340412</v>
      </c>
      <c r="P146">
        <f t="shared" si="46"/>
        <v>2.9308115930069536</v>
      </c>
      <c r="Q146">
        <f t="shared" si="47"/>
        <v>-3.5859491687201381</v>
      </c>
      <c r="R146">
        <f t="shared" si="48"/>
        <v>2.9287998496577656</v>
      </c>
      <c r="S146">
        <f t="shared" si="49"/>
        <v>-8.6717411493695737E-4</v>
      </c>
      <c r="T146">
        <f t="shared" si="50"/>
        <v>-1.9350514522128263E-7</v>
      </c>
    </row>
    <row r="147" spans="1:20" x14ac:dyDescent="0.25">
      <c r="A147" t="s">
        <v>281</v>
      </c>
      <c r="B147" s="1">
        <f t="shared" si="40"/>
        <v>40190.578333333331</v>
      </c>
      <c r="C147" s="2">
        <f t="shared" si="53"/>
        <v>3289.9999996181577</v>
      </c>
      <c r="D147">
        <v>17866.57</v>
      </c>
      <c r="E147">
        <v>33037.879999999997</v>
      </c>
      <c r="F147" s="15">
        <v>61.64</v>
      </c>
      <c r="G147">
        <v>6.17</v>
      </c>
      <c r="H147">
        <v>3749</v>
      </c>
      <c r="I147">
        <v>39447.300000000003</v>
      </c>
      <c r="J147" s="8">
        <v>309.24</v>
      </c>
      <c r="K147">
        <v>4.63</v>
      </c>
      <c r="L147">
        <f t="shared" si="51"/>
        <v>-14117.57</v>
      </c>
      <c r="M147">
        <f t="shared" si="52"/>
        <v>6409.4200000000055</v>
      </c>
      <c r="N147" s="9"/>
      <c r="O147">
        <f t="shared" si="45"/>
        <v>5.4294791100340412</v>
      </c>
      <c r="P147">
        <f t="shared" si="46"/>
        <v>2.9308115930069536</v>
      </c>
      <c r="Q147">
        <f t="shared" si="47"/>
        <v>-3.5859491687201381</v>
      </c>
      <c r="R147">
        <f t="shared" si="48"/>
        <v>2.9287998496577656</v>
      </c>
      <c r="S147">
        <f t="shared" si="49"/>
        <v>-8.6717411493695737E-4</v>
      </c>
      <c r="T147">
        <f t="shared" si="50"/>
        <v>-1.9350514522128263E-7</v>
      </c>
    </row>
    <row r="148" spans="1:20" x14ac:dyDescent="0.25">
      <c r="A148" t="s">
        <v>282</v>
      </c>
      <c r="B148" s="1">
        <f t="shared" si="40"/>
        <v>40190.578877314816</v>
      </c>
      <c r="C148" s="2">
        <f t="shared" si="53"/>
        <v>3336.9999999180436</v>
      </c>
      <c r="D148">
        <v>18121.89</v>
      </c>
      <c r="E148">
        <v>33175.72</v>
      </c>
      <c r="F148" s="15">
        <v>61.64</v>
      </c>
      <c r="G148">
        <v>6.17</v>
      </c>
      <c r="H148">
        <v>3580.46</v>
      </c>
      <c r="I148">
        <v>39584.959999999999</v>
      </c>
      <c r="J148" s="8">
        <v>309.24</v>
      </c>
      <c r="K148">
        <v>4.63</v>
      </c>
      <c r="L148">
        <f t="shared" si="51"/>
        <v>-14541.43</v>
      </c>
      <c r="M148">
        <f t="shared" si="52"/>
        <v>6409.239999999998</v>
      </c>
      <c r="N148" s="9"/>
      <c r="O148">
        <f t="shared" si="45"/>
        <v>5.4294791100340412</v>
      </c>
      <c r="P148">
        <f t="shared" si="46"/>
        <v>2.9308115930069536</v>
      </c>
      <c r="Q148">
        <f t="shared" si="47"/>
        <v>-3.5859491687201381</v>
      </c>
      <c r="R148">
        <f t="shared" si="48"/>
        <v>2.9287998496577656</v>
      </c>
      <c r="S148">
        <f t="shared" si="49"/>
        <v>-8.6717411493695737E-4</v>
      </c>
      <c r="T148">
        <f t="shared" si="50"/>
        <v>-1.9350514522128263E-7</v>
      </c>
    </row>
    <row r="149" spans="1:20" x14ac:dyDescent="0.25">
      <c r="A149" t="s">
        <v>283</v>
      </c>
      <c r="B149" s="1">
        <f t="shared" si="40"/>
        <v>40190.579421296294</v>
      </c>
      <c r="C149" s="2">
        <f t="shared" si="53"/>
        <v>3383.9999995892867</v>
      </c>
      <c r="D149">
        <v>18377.21</v>
      </c>
      <c r="E149">
        <v>33313.56</v>
      </c>
      <c r="F149" s="15">
        <v>61.64</v>
      </c>
      <c r="G149">
        <v>6.17</v>
      </c>
      <c r="H149">
        <v>3411.92</v>
      </c>
      <c r="I149">
        <v>39722.629999999997</v>
      </c>
      <c r="J149" s="8">
        <v>309.24</v>
      </c>
      <c r="K149">
        <v>4.63</v>
      </c>
      <c r="L149">
        <f t="shared" si="51"/>
        <v>-14965.289999999999</v>
      </c>
      <c r="M149">
        <f t="shared" si="52"/>
        <v>6409.07</v>
      </c>
      <c r="N149" s="9"/>
      <c r="O149">
        <f t="shared" si="45"/>
        <v>5.4294791100340412</v>
      </c>
      <c r="P149">
        <f t="shared" si="46"/>
        <v>2.9308115930069536</v>
      </c>
      <c r="Q149">
        <f t="shared" si="47"/>
        <v>-3.5859491687201381</v>
      </c>
      <c r="R149">
        <f t="shared" si="48"/>
        <v>2.9287998496577656</v>
      </c>
      <c r="S149">
        <f t="shared" si="49"/>
        <v>-8.6717411493695737E-4</v>
      </c>
      <c r="T149">
        <f t="shared" si="50"/>
        <v>-1.9350514522128263E-7</v>
      </c>
    </row>
    <row r="150" spans="1:20" x14ac:dyDescent="0.25">
      <c r="A150" t="s">
        <v>284</v>
      </c>
      <c r="B150" s="1">
        <f t="shared" si="40"/>
        <v>40190.579965277779</v>
      </c>
      <c r="C150" s="2">
        <f t="shared" si="53"/>
        <v>3430.9999998891726</v>
      </c>
      <c r="D150">
        <v>18632.53</v>
      </c>
      <c r="E150">
        <v>33451.4</v>
      </c>
      <c r="F150" s="15">
        <v>61.64</v>
      </c>
      <c r="G150">
        <v>6.17</v>
      </c>
      <c r="H150">
        <v>3243.39</v>
      </c>
      <c r="I150">
        <v>39860.29</v>
      </c>
      <c r="J150" s="8">
        <v>309.24</v>
      </c>
      <c r="K150">
        <v>4.63</v>
      </c>
      <c r="L150">
        <f t="shared" si="51"/>
        <v>-15389.14</v>
      </c>
      <c r="M150">
        <f t="shared" si="52"/>
        <v>6408.8899999999994</v>
      </c>
      <c r="N150" s="9"/>
      <c r="O150">
        <f t="shared" si="45"/>
        <v>5.4294791100340412</v>
      </c>
      <c r="P150">
        <f t="shared" si="46"/>
        <v>2.9308115930069536</v>
      </c>
      <c r="Q150">
        <f t="shared" si="47"/>
        <v>-3.5859491687201381</v>
      </c>
      <c r="R150">
        <f t="shared" si="48"/>
        <v>2.9287998496577656</v>
      </c>
      <c r="S150">
        <f t="shared" si="49"/>
        <v>-8.6717411493695737E-4</v>
      </c>
      <c r="T150">
        <f t="shared" si="50"/>
        <v>-1.9350514522128263E-7</v>
      </c>
    </row>
    <row r="151" spans="1:20" x14ac:dyDescent="0.25">
      <c r="A151" t="s">
        <v>285</v>
      </c>
      <c r="B151" s="1">
        <f t="shared" si="40"/>
        <v>40190.580509259256</v>
      </c>
      <c r="C151" s="2">
        <f t="shared" si="53"/>
        <v>3477.9999995604157</v>
      </c>
      <c r="D151">
        <v>18887.84</v>
      </c>
      <c r="E151">
        <v>33589.230000000003</v>
      </c>
      <c r="F151" s="15">
        <v>61.64</v>
      </c>
      <c r="G151">
        <v>6.17</v>
      </c>
      <c r="H151">
        <v>3074.85</v>
      </c>
      <c r="I151">
        <v>39997.949999999997</v>
      </c>
      <c r="J151" s="8">
        <v>309.24</v>
      </c>
      <c r="K151">
        <v>4.63</v>
      </c>
      <c r="L151">
        <f t="shared" si="51"/>
        <v>-15812.99</v>
      </c>
      <c r="M151">
        <f t="shared" si="52"/>
        <v>6408.7199999999939</v>
      </c>
      <c r="N151" s="9"/>
      <c r="O151">
        <f t="shared" si="45"/>
        <v>5.4294791100340412</v>
      </c>
      <c r="P151">
        <f t="shared" si="46"/>
        <v>2.9308115930069536</v>
      </c>
      <c r="Q151">
        <f t="shared" si="47"/>
        <v>-3.5859491687201381</v>
      </c>
      <c r="R151">
        <f t="shared" si="48"/>
        <v>2.9287998496577656</v>
      </c>
      <c r="S151">
        <f t="shared" si="49"/>
        <v>-8.6717411493695737E-4</v>
      </c>
      <c r="T151">
        <f t="shared" si="50"/>
        <v>-1.9350514522128263E-7</v>
      </c>
    </row>
    <row r="152" spans="1:20" x14ac:dyDescent="0.25">
      <c r="A152" t="s">
        <v>286</v>
      </c>
      <c r="B152" s="1">
        <f t="shared" si="40"/>
        <v>40190.581053240741</v>
      </c>
      <c r="C152" s="2">
        <f t="shared" si="53"/>
        <v>3524.9999998603016</v>
      </c>
      <c r="D152">
        <v>19143.16</v>
      </c>
      <c r="E152">
        <v>33727.07</v>
      </c>
      <c r="F152" s="15">
        <v>61.64</v>
      </c>
      <c r="G152">
        <v>6.17</v>
      </c>
      <c r="H152">
        <v>2906.31</v>
      </c>
      <c r="I152">
        <v>40135.61</v>
      </c>
      <c r="J152" s="8">
        <v>309.24</v>
      </c>
      <c r="K152">
        <v>4.63</v>
      </c>
      <c r="L152">
        <f t="shared" si="51"/>
        <v>-16236.85</v>
      </c>
      <c r="M152">
        <f t="shared" si="52"/>
        <v>6408.5400000000009</v>
      </c>
      <c r="N152" s="9"/>
      <c r="O152">
        <f t="shared" si="45"/>
        <v>5.4294791100340412</v>
      </c>
      <c r="P152">
        <f t="shared" si="46"/>
        <v>2.9308115930069536</v>
      </c>
      <c r="Q152">
        <f t="shared" si="47"/>
        <v>-3.5859491687201381</v>
      </c>
      <c r="R152">
        <f t="shared" si="48"/>
        <v>2.9287998496577656</v>
      </c>
      <c r="S152">
        <f t="shared" si="49"/>
        <v>-8.6717411493695737E-4</v>
      </c>
      <c r="T152">
        <f t="shared" si="50"/>
        <v>-1.9350514522128263E-7</v>
      </c>
    </row>
    <row r="153" spans="1:20" x14ac:dyDescent="0.25">
      <c r="A153" t="s">
        <v>287</v>
      </c>
      <c r="B153" s="1">
        <f t="shared" si="40"/>
        <v>40190.581597222219</v>
      </c>
      <c r="C153" s="2">
        <f t="shared" si="53"/>
        <v>3571.9999995315447</v>
      </c>
      <c r="D153">
        <v>19398.48</v>
      </c>
      <c r="E153">
        <v>33864.910000000003</v>
      </c>
      <c r="F153" s="15">
        <v>61.64</v>
      </c>
      <c r="G153">
        <v>6.17</v>
      </c>
      <c r="H153">
        <v>2737.78</v>
      </c>
      <c r="I153">
        <v>40273.269999999997</v>
      </c>
      <c r="J153" s="8">
        <v>309.24</v>
      </c>
      <c r="K153">
        <v>4.63</v>
      </c>
      <c r="L153">
        <f t="shared" si="51"/>
        <v>-16660.7</v>
      </c>
      <c r="M153">
        <f t="shared" si="52"/>
        <v>6408.3599999999933</v>
      </c>
      <c r="N153" s="9"/>
      <c r="O153">
        <f t="shared" si="45"/>
        <v>5.4294791100340412</v>
      </c>
      <c r="P153">
        <f t="shared" si="46"/>
        <v>2.9308115930069536</v>
      </c>
      <c r="Q153">
        <f t="shared" si="47"/>
        <v>-3.5859491687201381</v>
      </c>
      <c r="R153">
        <f t="shared" si="48"/>
        <v>2.9287998496577656</v>
      </c>
      <c r="S153">
        <f t="shared" si="49"/>
        <v>-8.6717411493695737E-4</v>
      </c>
      <c r="T153">
        <f t="shared" si="50"/>
        <v>-1.9350514522128263E-7</v>
      </c>
    </row>
    <row r="154" spans="1:20" x14ac:dyDescent="0.25">
      <c r="A154" t="s">
        <v>288</v>
      </c>
      <c r="B154" s="1">
        <f t="shared" si="40"/>
        <v>40190.582141203704</v>
      </c>
      <c r="C154" s="2">
        <f t="shared" si="53"/>
        <v>3618.9999998314306</v>
      </c>
      <c r="D154">
        <v>19653.8</v>
      </c>
      <c r="E154">
        <v>34002.75</v>
      </c>
      <c r="F154" s="15">
        <v>61.64</v>
      </c>
      <c r="G154">
        <v>6.17</v>
      </c>
      <c r="H154">
        <v>2569.2399999999998</v>
      </c>
      <c r="I154">
        <v>40410.93</v>
      </c>
      <c r="J154" s="8">
        <v>309.24</v>
      </c>
      <c r="K154">
        <v>4.63</v>
      </c>
      <c r="L154">
        <f t="shared" si="51"/>
        <v>-17084.559999999998</v>
      </c>
      <c r="M154">
        <f t="shared" si="52"/>
        <v>6408.18</v>
      </c>
      <c r="N154" s="9"/>
      <c r="O154">
        <f t="shared" si="45"/>
        <v>5.4294791100340412</v>
      </c>
      <c r="P154">
        <f t="shared" si="46"/>
        <v>2.9308115930069536</v>
      </c>
      <c r="Q154">
        <f t="shared" si="47"/>
        <v>-3.5859491687201381</v>
      </c>
      <c r="R154">
        <f t="shared" si="48"/>
        <v>2.9287998496577656</v>
      </c>
      <c r="S154">
        <f t="shared" si="49"/>
        <v>-8.6717411493695737E-4</v>
      </c>
      <c r="T154">
        <f t="shared" si="50"/>
        <v>-1.9350514522128263E-7</v>
      </c>
    </row>
    <row r="155" spans="1:20" x14ac:dyDescent="0.25">
      <c r="A155" t="s">
        <v>289</v>
      </c>
      <c r="B155" s="1">
        <f t="shared" si="40"/>
        <v>40190.582685185182</v>
      </c>
      <c r="C155" s="2">
        <f t="shared" si="53"/>
        <v>3665.9999995026737</v>
      </c>
      <c r="D155">
        <v>19909.12</v>
      </c>
      <c r="E155">
        <v>34140.589999999997</v>
      </c>
      <c r="F155" s="15">
        <v>61.64</v>
      </c>
      <c r="G155">
        <v>6.17</v>
      </c>
      <c r="H155">
        <v>2400.6999999999998</v>
      </c>
      <c r="I155">
        <v>40548.589999999997</v>
      </c>
      <c r="J155" s="8">
        <v>309.24</v>
      </c>
      <c r="K155">
        <v>4.63</v>
      </c>
      <c r="L155">
        <f t="shared" si="51"/>
        <v>-17508.419999999998</v>
      </c>
      <c r="M155">
        <f t="shared" si="52"/>
        <v>6408</v>
      </c>
      <c r="N155" s="9"/>
      <c r="O155">
        <f t="shared" si="45"/>
        <v>5.4294791100340412</v>
      </c>
      <c r="P155">
        <f t="shared" si="46"/>
        <v>2.9308115930069536</v>
      </c>
      <c r="Q155">
        <f t="shared" si="47"/>
        <v>-3.5859491687201381</v>
      </c>
      <c r="R155">
        <f t="shared" si="48"/>
        <v>2.9287998496577656</v>
      </c>
      <c r="S155">
        <f t="shared" si="49"/>
        <v>-8.6717411493695737E-4</v>
      </c>
      <c r="T155">
        <f t="shared" si="50"/>
        <v>-1.9350514522128263E-7</v>
      </c>
    </row>
    <row r="156" spans="1:20" x14ac:dyDescent="0.25">
      <c r="A156" t="s">
        <v>290</v>
      </c>
      <c r="B156" s="1">
        <f t="shared" si="40"/>
        <v>40190.583229166667</v>
      </c>
      <c r="C156" s="2">
        <f t="shared" si="53"/>
        <v>3712.9999998025596</v>
      </c>
      <c r="D156">
        <v>20164.439999999999</v>
      </c>
      <c r="E156">
        <v>34278.42</v>
      </c>
      <c r="F156" s="15">
        <v>61.64</v>
      </c>
      <c r="G156">
        <v>6.17</v>
      </c>
      <c r="H156">
        <v>2232.17</v>
      </c>
      <c r="I156">
        <v>40686.26</v>
      </c>
      <c r="J156" s="8">
        <v>309.24</v>
      </c>
      <c r="K156">
        <v>4.63</v>
      </c>
      <c r="L156">
        <f t="shared" si="51"/>
        <v>-17932.269999999997</v>
      </c>
      <c r="M156">
        <f t="shared" si="52"/>
        <v>6407.8400000000038</v>
      </c>
      <c r="N156" s="9"/>
      <c r="O156">
        <f t="shared" si="45"/>
        <v>5.4294791100340412</v>
      </c>
      <c r="P156">
        <f t="shared" si="46"/>
        <v>2.9308115930069536</v>
      </c>
      <c r="Q156">
        <f t="shared" si="47"/>
        <v>-3.5859491687201381</v>
      </c>
      <c r="R156">
        <f t="shared" si="48"/>
        <v>2.9287998496577656</v>
      </c>
      <c r="S156">
        <f t="shared" si="49"/>
        <v>-8.6717411493695737E-4</v>
      </c>
      <c r="T156">
        <f t="shared" si="50"/>
        <v>-1.9350514522128263E-7</v>
      </c>
    </row>
    <row r="157" spans="1:20" x14ac:dyDescent="0.25">
      <c r="A157" t="s">
        <v>291</v>
      </c>
      <c r="B157" s="1">
        <f t="shared" si="40"/>
        <v>40190.583773148152</v>
      </c>
      <c r="C157" s="2">
        <f t="shared" si="53"/>
        <v>3760.0000001024455</v>
      </c>
      <c r="D157">
        <v>20419.759999999998</v>
      </c>
      <c r="E157">
        <v>34416.26</v>
      </c>
      <c r="F157" s="15">
        <v>61.64</v>
      </c>
      <c r="G157">
        <v>6.17</v>
      </c>
      <c r="H157">
        <v>2063.63</v>
      </c>
      <c r="I157">
        <v>40823.919999999998</v>
      </c>
      <c r="J157" s="8">
        <v>309.24</v>
      </c>
      <c r="K157">
        <v>4.63</v>
      </c>
      <c r="L157">
        <f t="shared" si="51"/>
        <v>-18356.129999999997</v>
      </c>
      <c r="M157">
        <f t="shared" si="52"/>
        <v>6407.6599999999962</v>
      </c>
      <c r="N157" s="9"/>
      <c r="O157">
        <f t="shared" si="45"/>
        <v>5.4294791100340412</v>
      </c>
      <c r="P157">
        <f t="shared" si="46"/>
        <v>2.9308115930069536</v>
      </c>
      <c r="Q157">
        <f t="shared" si="47"/>
        <v>-3.5859491687201381</v>
      </c>
      <c r="R157">
        <f t="shared" si="48"/>
        <v>2.9287998496577656</v>
      </c>
      <c r="S157">
        <f t="shared" si="49"/>
        <v>-8.6717411493695737E-4</v>
      </c>
      <c r="T157">
        <f t="shared" si="50"/>
        <v>-1.9350514522128263E-7</v>
      </c>
    </row>
    <row r="159" spans="1:20" x14ac:dyDescent="0.25">
      <c r="G159" s="3" t="s">
        <v>295</v>
      </c>
      <c r="H159" s="5" t="s">
        <v>296</v>
      </c>
      <c r="I159" s="15" t="s">
        <v>355</v>
      </c>
      <c r="L159" t="s">
        <v>295</v>
      </c>
      <c r="N159" t="s">
        <v>296</v>
      </c>
      <c r="P159" t="s">
        <v>357</v>
      </c>
    </row>
    <row r="160" spans="1:20" x14ac:dyDescent="0.25">
      <c r="F160" t="s">
        <v>353</v>
      </c>
      <c r="G160" s="25">
        <v>40190.501087962963</v>
      </c>
      <c r="H160" s="23">
        <v>40190.51903935185</v>
      </c>
      <c r="I160" s="24">
        <v>40190.540254629632</v>
      </c>
      <c r="L160">
        <f>MIN($G$165)</f>
        <v>1.0494592185145564E-4</v>
      </c>
      <c r="M160">
        <f>COUNT($G$162:$G$164)</f>
        <v>3</v>
      </c>
      <c r="N160">
        <f>MIN($H$165)</f>
        <v>0.32387354061876472</v>
      </c>
      <c r="O160">
        <f>COUNT($H$162:$H$164)</f>
        <v>3</v>
      </c>
      <c r="P160">
        <f>MIN($I$165)</f>
        <v>146.47360501871796</v>
      </c>
      <c r="Q160">
        <f>COUNT($I$162:$I$164)</f>
        <v>3</v>
      </c>
    </row>
    <row r="161" spans="1:17" x14ac:dyDescent="0.25">
      <c r="F161" t="s">
        <v>354</v>
      </c>
      <c r="G161" s="25">
        <v>40190.516863425924</v>
      </c>
      <c r="H161" s="23">
        <v>40190.538078703707</v>
      </c>
      <c r="I161" s="24">
        <v>40190.583773148152</v>
      </c>
      <c r="L161">
        <f>{32767,32767,0.000001,0.01,FALSE,FALSE,FALSE,1,2,1,0.0001,FALSE}</f>
        <v>32767</v>
      </c>
      <c r="M161">
        <f>{0,0,1,100,0,FALSE,FALSE,0.075,0,0,FALSE,30}</f>
        <v>0</v>
      </c>
      <c r="N161">
        <f>{32767,32767,0.000001,0.01,FALSE,FALSE,FALSE,1,2,1,0.0001,FALSE}</f>
        <v>32767</v>
      </c>
      <c r="O161">
        <f>{0,0,1,100,0,FALSE,FALSE,0.075,0,0,FALSE,30}</f>
        <v>0</v>
      </c>
      <c r="P161">
        <f>{32767,32767,0.000001,0.01,FALSE,FALSE,FALSE,1,2,1,0.0001,FALSE}</f>
        <v>32767</v>
      </c>
      <c r="Q161">
        <f>{0,0,1,100,0,FALSE,FALSE,0.075,0,0,FALSE,30}</f>
        <v>0</v>
      </c>
    </row>
    <row r="162" spans="1:17" x14ac:dyDescent="0.25">
      <c r="F162" t="s">
        <v>134</v>
      </c>
      <c r="G162" s="3">
        <v>156.13780261880137</v>
      </c>
      <c r="H162" s="5">
        <v>64.752318815038208</v>
      </c>
      <c r="I162" s="15">
        <v>73.855437312780637</v>
      </c>
    </row>
    <row r="163" spans="1:17" x14ac:dyDescent="0.25">
      <c r="F163" t="s">
        <v>135</v>
      </c>
      <c r="G163" s="3">
        <v>7.6868134001424452E-4</v>
      </c>
      <c r="H163" s="5">
        <v>9.2804614683048128E-5</v>
      </c>
      <c r="I163" s="15">
        <v>1.4467184314932596E-4</v>
      </c>
    </row>
    <row r="164" spans="1:17" x14ac:dyDescent="0.25">
      <c r="F164" t="s">
        <v>136</v>
      </c>
      <c r="G164" s="3">
        <v>-7.1185999323340702E-5</v>
      </c>
      <c r="H164" s="5">
        <v>1.1187787143442708E-3</v>
      </c>
      <c r="I164" s="15">
        <v>-7.3507771347717491E-4</v>
      </c>
    </row>
    <row r="165" spans="1:17" x14ac:dyDescent="0.25">
      <c r="F165" t="s">
        <v>358</v>
      </c>
      <c r="G165" s="9">
        <f>SUM(H172:H182)</f>
        <v>1.0494592185145564E-4</v>
      </c>
      <c r="H165" s="9">
        <f>SUM(H184:H196)</f>
        <v>0.32387354061876472</v>
      </c>
      <c r="I165" s="9">
        <f>SUM(H198:H226)</f>
        <v>146.47360501871796</v>
      </c>
    </row>
    <row r="170" spans="1:17" x14ac:dyDescent="0.25">
      <c r="A170" t="s">
        <v>0</v>
      </c>
      <c r="B170" t="s">
        <v>352</v>
      </c>
      <c r="C170" t="s">
        <v>132</v>
      </c>
      <c r="D170" t="s">
        <v>137</v>
      </c>
      <c r="E170" t="s">
        <v>138</v>
      </c>
      <c r="F170" t="s">
        <v>306</v>
      </c>
      <c r="G170" t="s">
        <v>356</v>
      </c>
      <c r="H170" t="s">
        <v>298</v>
      </c>
    </row>
    <row r="171" spans="1:17" x14ac:dyDescent="0.25">
      <c r="A171" t="s">
        <v>5</v>
      </c>
      <c r="B171" s="1">
        <f t="shared" ref="B171:B227" si="54">DATE(2000+LEFT(A171,2),MID(A171,3,2),MID(A171,5,2))+TIME(MID(A171,8,2),MID(A171,10,2),MID(A171,12,2))</f>
        <v>40190.5</v>
      </c>
      <c r="C171" s="2"/>
      <c r="D171">
        <v>11000</v>
      </c>
      <c r="E171">
        <v>24000</v>
      </c>
      <c r="F171">
        <v>157.38</v>
      </c>
    </row>
    <row r="172" spans="1:17" x14ac:dyDescent="0.25">
      <c r="A172" t="s">
        <v>307</v>
      </c>
      <c r="B172" s="1">
        <f t="shared" si="54"/>
        <v>40190.501504629632</v>
      </c>
      <c r="C172" s="21">
        <f>(B172-$G$160)*24*60*60</f>
        <v>36.000000243075192</v>
      </c>
      <c r="D172">
        <v>10724.1</v>
      </c>
      <c r="E172">
        <v>23246.43</v>
      </c>
      <c r="F172">
        <v>155.62</v>
      </c>
      <c r="G172">
        <f>DEGREES(ATAN2(COS(RADIANS($G$162))+$G$163*C172,SIN(RADIANS($G$162))+$G$164*C172))</f>
        <v>155.61697342311788</v>
      </c>
      <c r="H172">
        <f>POWER(G172-F172,2)</f>
        <v>9.1601676233888787E-6</v>
      </c>
    </row>
    <row r="173" spans="1:17" x14ac:dyDescent="0.25">
      <c r="A173" t="s">
        <v>308</v>
      </c>
      <c r="B173" s="1">
        <f t="shared" si="54"/>
        <v>40190.503009259257</v>
      </c>
      <c r="C173" s="21">
        <f t="shared" ref="C173:C227" si="55">(B173-$G$160)*24*60*60</f>
        <v>165.99999982863665</v>
      </c>
      <c r="D173">
        <v>10449.75</v>
      </c>
      <c r="E173">
        <v>22492.240000000002</v>
      </c>
      <c r="F173">
        <v>153.47999999999999</v>
      </c>
      <c r="G173">
        <f t="shared" ref="G173:G182" si="56">DEGREES(ATAN2(COS(RADIANS($G$162))+$G$163*C173,SIN(RADIANS($G$162))+$G$164*C173))</f>
        <v>153.47798489245108</v>
      </c>
      <c r="H173">
        <f t="shared" ref="H173:H226" si="57">POWER(G173-F173,2)</f>
        <v>4.0606584336896841E-6</v>
      </c>
    </row>
    <row r="174" spans="1:17" x14ac:dyDescent="0.25">
      <c r="A174" t="s">
        <v>309</v>
      </c>
      <c r="B174" s="1">
        <f t="shared" si="54"/>
        <v>40190.504513888889</v>
      </c>
      <c r="C174" s="21">
        <f t="shared" si="55"/>
        <v>296.00000004284084</v>
      </c>
      <c r="D174">
        <v>10175.4</v>
      </c>
      <c r="E174">
        <v>21738.06</v>
      </c>
      <c r="F174">
        <v>150.83000000000001</v>
      </c>
      <c r="G174">
        <f t="shared" si="56"/>
        <v>150.830467175976</v>
      </c>
      <c r="H174">
        <f t="shared" si="57"/>
        <v>2.1825339253701993E-7</v>
      </c>
    </row>
    <row r="175" spans="1:17" x14ac:dyDescent="0.25">
      <c r="A175" t="s">
        <v>310</v>
      </c>
      <c r="B175" s="1">
        <f t="shared" si="54"/>
        <v>40190.506018518521</v>
      </c>
      <c r="C175" s="21">
        <f t="shared" si="55"/>
        <v>426.00000025704503</v>
      </c>
      <c r="D175">
        <v>9901.0499999999993</v>
      </c>
      <c r="E175">
        <v>20983.88</v>
      </c>
      <c r="F175">
        <v>147.47999999999999</v>
      </c>
      <c r="G175">
        <f t="shared" si="56"/>
        <v>147.48522951101475</v>
      </c>
      <c r="H175">
        <f t="shared" si="57"/>
        <v>2.7347785453507683E-5</v>
      </c>
    </row>
    <row r="176" spans="1:17" x14ac:dyDescent="0.25">
      <c r="A176" t="s">
        <v>311</v>
      </c>
      <c r="B176" s="1">
        <f t="shared" si="54"/>
        <v>40190.507523148146</v>
      </c>
      <c r="C176" s="21">
        <f t="shared" si="55"/>
        <v>555.99999984260648</v>
      </c>
      <c r="D176">
        <v>9626.7099999999991</v>
      </c>
      <c r="E176">
        <v>20229.689999999999</v>
      </c>
      <c r="F176">
        <v>143.16</v>
      </c>
      <c r="G176">
        <f t="shared" si="56"/>
        <v>143.15960673027817</v>
      </c>
      <c r="H176">
        <f t="shared" si="57"/>
        <v>1.5466107410515667E-7</v>
      </c>
    </row>
    <row r="177" spans="1:8" x14ac:dyDescent="0.25">
      <c r="A177" t="s">
        <v>18</v>
      </c>
      <c r="B177" s="1">
        <f t="shared" si="54"/>
        <v>40190.509027777778</v>
      </c>
      <c r="C177" s="21">
        <f t="shared" si="55"/>
        <v>686.00000005681068</v>
      </c>
      <c r="D177">
        <v>9352.36</v>
      </c>
      <c r="E177">
        <v>19475.509999999998</v>
      </c>
      <c r="F177">
        <v>137.43</v>
      </c>
      <c r="G177">
        <f t="shared" si="56"/>
        <v>137.42800736152856</v>
      </c>
      <c r="H177">
        <f t="shared" si="57"/>
        <v>3.9706080779005266E-6</v>
      </c>
    </row>
    <row r="178" spans="1:8" x14ac:dyDescent="0.25">
      <c r="A178" t="s">
        <v>312</v>
      </c>
      <c r="B178" s="1">
        <f t="shared" si="54"/>
        <v>40190.51053240741</v>
      </c>
      <c r="C178" s="21">
        <f t="shared" si="55"/>
        <v>816.00000027101487</v>
      </c>
      <c r="D178">
        <v>9078.01</v>
      </c>
      <c r="E178">
        <v>18721.32</v>
      </c>
      <c r="F178">
        <v>129.66</v>
      </c>
      <c r="G178">
        <f t="shared" si="56"/>
        <v>129.66555377515078</v>
      </c>
      <c r="H178">
        <f t="shared" si="57"/>
        <v>3.0844418425499528E-5</v>
      </c>
    </row>
    <row r="179" spans="1:8" x14ac:dyDescent="0.25">
      <c r="A179" t="s">
        <v>313</v>
      </c>
      <c r="B179" s="1">
        <f t="shared" si="54"/>
        <v>40190.512037037035</v>
      </c>
      <c r="C179" s="21">
        <f t="shared" si="55"/>
        <v>945.99999985657632</v>
      </c>
      <c r="D179">
        <v>8803.66</v>
      </c>
      <c r="E179">
        <v>17967.14</v>
      </c>
      <c r="F179">
        <v>119.06</v>
      </c>
      <c r="G179">
        <f t="shared" si="56"/>
        <v>119.05683928865017</v>
      </c>
      <c r="H179">
        <f t="shared" si="57"/>
        <v>9.9900962369777485E-6</v>
      </c>
    </row>
    <row r="180" spans="1:8" x14ac:dyDescent="0.25">
      <c r="A180" t="s">
        <v>314</v>
      </c>
      <c r="B180" s="1">
        <f t="shared" si="54"/>
        <v>40190.513541666667</v>
      </c>
      <c r="C180" s="21">
        <f t="shared" si="55"/>
        <v>1076.0000000707805</v>
      </c>
      <c r="D180">
        <v>8529.31</v>
      </c>
      <c r="E180">
        <v>17212.96</v>
      </c>
      <c r="F180">
        <v>104.93</v>
      </c>
      <c r="G180">
        <f t="shared" si="56"/>
        <v>104.9263110871083</v>
      </c>
      <c r="H180">
        <f t="shared" si="57"/>
        <v>1.3608078322579388E-5</v>
      </c>
    </row>
    <row r="181" spans="1:8" x14ac:dyDescent="0.25">
      <c r="A181" t="s">
        <v>315</v>
      </c>
      <c r="B181" s="1">
        <f t="shared" si="54"/>
        <v>40190.515046296299</v>
      </c>
      <c r="C181" s="21">
        <f t="shared" si="55"/>
        <v>1206.0000002849847</v>
      </c>
      <c r="D181">
        <v>8254.9699999999993</v>
      </c>
      <c r="E181">
        <v>16458.77</v>
      </c>
      <c r="F181">
        <v>87.75</v>
      </c>
      <c r="G181">
        <f t="shared" si="56"/>
        <v>87.752270624394598</v>
      </c>
      <c r="H181">
        <f t="shared" si="57"/>
        <v>5.1557351413416075E-6</v>
      </c>
    </row>
    <row r="182" spans="1:8" x14ac:dyDescent="0.25">
      <c r="A182" t="s">
        <v>316</v>
      </c>
      <c r="B182" s="1">
        <f t="shared" si="54"/>
        <v>40190.516550925924</v>
      </c>
      <c r="C182" s="21">
        <f t="shared" si="55"/>
        <v>1335.9999998705462</v>
      </c>
      <c r="D182">
        <v>7980.62</v>
      </c>
      <c r="E182">
        <v>15704.59</v>
      </c>
      <c r="F182">
        <v>70.03</v>
      </c>
      <c r="G182">
        <f t="shared" si="56"/>
        <v>70.030659893680777</v>
      </c>
      <c r="H182">
        <f t="shared" si="57"/>
        <v>4.3545966992840843E-7</v>
      </c>
    </row>
    <row r="183" spans="1:8" x14ac:dyDescent="0.25">
      <c r="A183" t="s">
        <v>31</v>
      </c>
      <c r="B183" s="1">
        <f t="shared" si="54"/>
        <v>40190.518055555556</v>
      </c>
      <c r="C183" s="2"/>
      <c r="D183">
        <v>7321.16</v>
      </c>
      <c r="E183">
        <v>15557.1</v>
      </c>
      <c r="F183">
        <v>63.92</v>
      </c>
    </row>
    <row r="184" spans="1:8" x14ac:dyDescent="0.25">
      <c r="A184" t="s">
        <v>317</v>
      </c>
      <c r="B184" s="1">
        <f t="shared" si="54"/>
        <v>40190.519560185188</v>
      </c>
      <c r="C184" s="22">
        <f>(B184-$H$160)*24*60*60</f>
        <v>45.000000461004674</v>
      </c>
      <c r="D184">
        <v>6732.66</v>
      </c>
      <c r="E184">
        <v>16102.74</v>
      </c>
      <c r="F184">
        <v>65.95</v>
      </c>
      <c r="G184">
        <f t="shared" ref="G184:G195" si="58">DEGREES(ATAN2(COS(RADIANS($H$162))+$H$163*C184,SIN(RADIANS($H$162))+$H$164*C184))</f>
        <v>65.720353412911891</v>
      </c>
      <c r="H184">
        <f t="shared" si="57"/>
        <v>5.2737554961217875E-2</v>
      </c>
    </row>
    <row r="185" spans="1:8" x14ac:dyDescent="0.25">
      <c r="A185" t="s">
        <v>318</v>
      </c>
      <c r="B185" s="1">
        <f t="shared" si="54"/>
        <v>40190.521064814813</v>
      </c>
      <c r="C185" s="22">
        <f t="shared" ref="C185:C227" si="59">(B185-$H$160)*24*60*60</f>
        <v>175.00000004656613</v>
      </c>
      <c r="D185">
        <v>6144.53</v>
      </c>
      <c r="E185">
        <v>16648.78</v>
      </c>
      <c r="F185">
        <v>67.86</v>
      </c>
      <c r="G185">
        <f t="shared" si="58"/>
        <v>68.078852791086106</v>
      </c>
      <c r="H185">
        <f t="shared" si="57"/>
        <v>4.7896544166179146E-2</v>
      </c>
    </row>
    <row r="186" spans="1:8" x14ac:dyDescent="0.25">
      <c r="A186" t="s">
        <v>319</v>
      </c>
      <c r="B186" s="1">
        <f t="shared" si="54"/>
        <v>40190.522569444445</v>
      </c>
      <c r="C186" s="22">
        <f t="shared" si="59"/>
        <v>305.00000026077032</v>
      </c>
      <c r="D186">
        <v>5556.4</v>
      </c>
      <c r="E186">
        <v>17194.82</v>
      </c>
      <c r="F186">
        <v>69.650000000000006</v>
      </c>
      <c r="G186">
        <f t="shared" si="58"/>
        <v>69.941542886954466</v>
      </c>
      <c r="H186">
        <f t="shared" si="57"/>
        <v>8.4997254933740954E-2</v>
      </c>
    </row>
    <row r="187" spans="1:8" x14ac:dyDescent="0.25">
      <c r="A187" t="s">
        <v>320</v>
      </c>
      <c r="B187" s="1">
        <f t="shared" si="54"/>
        <v>40190.524074074077</v>
      </c>
      <c r="C187" s="22">
        <f t="shared" si="59"/>
        <v>435.00000047497451</v>
      </c>
      <c r="D187">
        <v>4968.2700000000004</v>
      </c>
      <c r="E187">
        <v>17740.87</v>
      </c>
      <c r="F187">
        <v>71.319999999999993</v>
      </c>
      <c r="G187">
        <f t="shared" si="58"/>
        <v>71.446945384846387</v>
      </c>
      <c r="H187">
        <f t="shared" si="57"/>
        <v>1.6115130733799065E-2</v>
      </c>
    </row>
    <row r="188" spans="1:8" x14ac:dyDescent="0.25">
      <c r="A188" t="s">
        <v>321</v>
      </c>
      <c r="B188" s="1">
        <f t="shared" si="54"/>
        <v>40190.525578703702</v>
      </c>
      <c r="C188" s="22">
        <f t="shared" si="59"/>
        <v>565.00000006053597</v>
      </c>
      <c r="D188">
        <v>4380.1400000000003</v>
      </c>
      <c r="E188">
        <v>18286.91</v>
      </c>
      <c r="F188">
        <v>72.900000000000006</v>
      </c>
      <c r="G188">
        <f t="shared" si="58"/>
        <v>72.68726721807657</v>
      </c>
      <c r="H188">
        <f t="shared" si="57"/>
        <v>4.5255236504883861E-2</v>
      </c>
    </row>
    <row r="189" spans="1:8" x14ac:dyDescent="0.25">
      <c r="A189" t="s">
        <v>44</v>
      </c>
      <c r="B189" s="1">
        <f t="shared" si="54"/>
        <v>40190.527083333334</v>
      </c>
      <c r="C189" s="22">
        <f t="shared" si="59"/>
        <v>695.00000027474016</v>
      </c>
      <c r="D189">
        <v>3792.01</v>
      </c>
      <c r="E189">
        <v>18832.95</v>
      </c>
      <c r="F189">
        <v>73.91</v>
      </c>
      <c r="G189">
        <f t="shared" si="58"/>
        <v>73.725948133691162</v>
      </c>
      <c r="H189">
        <f t="shared" si="57"/>
        <v>3.387508949176514E-2</v>
      </c>
    </row>
    <row r="190" spans="1:8" x14ac:dyDescent="0.25">
      <c r="A190" t="s">
        <v>322</v>
      </c>
      <c r="B190" s="1">
        <f t="shared" si="54"/>
        <v>40190.528587962966</v>
      </c>
      <c r="C190" s="22">
        <f t="shared" si="59"/>
        <v>825.00000048894435</v>
      </c>
      <c r="D190">
        <v>3203.87</v>
      </c>
      <c r="E190">
        <v>19379</v>
      </c>
      <c r="F190">
        <v>74.739999999999995</v>
      </c>
      <c r="G190">
        <f t="shared" si="58"/>
        <v>74.607919260995473</v>
      </c>
      <c r="H190">
        <f t="shared" si="57"/>
        <v>1.74453216159806E-2</v>
      </c>
    </row>
    <row r="191" spans="1:8" x14ac:dyDescent="0.25">
      <c r="A191" t="s">
        <v>323</v>
      </c>
      <c r="B191" s="1">
        <f t="shared" si="54"/>
        <v>40190.530092592591</v>
      </c>
      <c r="C191" s="22">
        <f t="shared" si="59"/>
        <v>955.00000007450581</v>
      </c>
      <c r="D191">
        <v>2615.7399999999998</v>
      </c>
      <c r="E191">
        <v>19925.04</v>
      </c>
      <c r="F191">
        <v>75.44</v>
      </c>
      <c r="G191">
        <f t="shared" si="58"/>
        <v>75.365819841770772</v>
      </c>
      <c r="H191">
        <f t="shared" si="57"/>
        <v>5.5026958749129183E-3</v>
      </c>
    </row>
    <row r="192" spans="1:8" x14ac:dyDescent="0.25">
      <c r="A192" t="s">
        <v>324</v>
      </c>
      <c r="B192" s="1">
        <f t="shared" si="54"/>
        <v>40190.531597222223</v>
      </c>
      <c r="C192" s="22">
        <f t="shared" si="59"/>
        <v>1085.00000028871</v>
      </c>
      <c r="D192">
        <v>2027.61</v>
      </c>
      <c r="E192">
        <v>20471.080000000002</v>
      </c>
      <c r="F192">
        <v>76.06</v>
      </c>
      <c r="G192">
        <f t="shared" si="58"/>
        <v>76.023892247229128</v>
      </c>
      <c r="H192">
        <f t="shared" si="57"/>
        <v>1.3037698101625889E-3</v>
      </c>
    </row>
    <row r="193" spans="1:8" x14ac:dyDescent="0.25">
      <c r="A193" t="s">
        <v>325</v>
      </c>
      <c r="B193" s="1">
        <f t="shared" si="54"/>
        <v>40190.533101851855</v>
      </c>
      <c r="C193" s="22">
        <f t="shared" si="59"/>
        <v>1215.0000005029142</v>
      </c>
      <c r="D193">
        <v>1439.48</v>
      </c>
      <c r="E193">
        <v>21017.13</v>
      </c>
      <c r="F193">
        <v>76.59</v>
      </c>
      <c r="G193">
        <f t="shared" si="58"/>
        <v>76.600497265275607</v>
      </c>
      <c r="H193">
        <f t="shared" si="57"/>
        <v>1.1019257826638557E-4</v>
      </c>
    </row>
    <row r="194" spans="1:8" x14ac:dyDescent="0.25">
      <c r="A194" t="s">
        <v>326</v>
      </c>
      <c r="B194" s="1">
        <f t="shared" si="54"/>
        <v>40190.53460648148</v>
      </c>
      <c r="C194" s="22">
        <f t="shared" si="59"/>
        <v>1345.0000000884756</v>
      </c>
      <c r="D194">
        <v>851.34</v>
      </c>
      <c r="E194">
        <v>21563.17</v>
      </c>
      <c r="F194">
        <v>77.069999999999993</v>
      </c>
      <c r="G194">
        <f t="shared" si="58"/>
        <v>77.109783249485758</v>
      </c>
      <c r="H194">
        <f t="shared" si="57"/>
        <v>1.5827069396466436E-3</v>
      </c>
    </row>
    <row r="195" spans="1:8" x14ac:dyDescent="0.25">
      <c r="A195" t="s">
        <v>57</v>
      </c>
      <c r="B195" s="1">
        <f t="shared" si="54"/>
        <v>40190.536111111112</v>
      </c>
      <c r="C195" s="22">
        <f t="shared" si="59"/>
        <v>1475.0000003026798</v>
      </c>
      <c r="D195">
        <v>263.20999999999998</v>
      </c>
      <c r="E195">
        <v>22109.21</v>
      </c>
      <c r="F195">
        <v>77.489999999999995</v>
      </c>
      <c r="G195">
        <f t="shared" si="58"/>
        <v>77.562821138864024</v>
      </c>
      <c r="H195">
        <f t="shared" si="57"/>
        <v>5.3029182654541901E-3</v>
      </c>
    </row>
    <row r="196" spans="1:8" x14ac:dyDescent="0.25">
      <c r="A196" t="s">
        <v>327</v>
      </c>
      <c r="B196" s="1">
        <f t="shared" si="54"/>
        <v>40190.537615740737</v>
      </c>
      <c r="C196" s="22">
        <f t="shared" si="59"/>
        <v>1604.9999998882413</v>
      </c>
      <c r="D196">
        <v>-324.92</v>
      </c>
      <c r="E196">
        <v>22655.26</v>
      </c>
      <c r="F196">
        <v>77.86</v>
      </c>
      <c r="G196">
        <f>DEGREES(ATAN2(COS(RADIANS($H$162))+$H$163*C196,SIN(RADIANS($H$162))+$H$164*C196))</f>
        <v>77.968393379607591</v>
      </c>
      <c r="H196">
        <f t="shared" si="57"/>
        <v>1.1749124742755346E-2</v>
      </c>
    </row>
    <row r="197" spans="1:8" x14ac:dyDescent="0.25">
      <c r="A197" t="s">
        <v>328</v>
      </c>
      <c r="B197" s="1">
        <f t="shared" si="54"/>
        <v>40190.539120370369</v>
      </c>
      <c r="C197" s="2"/>
      <c r="D197">
        <v>-205.43</v>
      </c>
      <c r="E197">
        <v>23322.13</v>
      </c>
      <c r="F197">
        <v>78.02</v>
      </c>
    </row>
    <row r="198" spans="1:8" x14ac:dyDescent="0.25">
      <c r="A198" t="s">
        <v>329</v>
      </c>
      <c r="B198" s="1">
        <f t="shared" si="54"/>
        <v>40190.540625000001</v>
      </c>
      <c r="C198" s="17">
        <f>(B198-$I$160)*24*60*60</f>
        <v>31.999999936670065</v>
      </c>
      <c r="D198">
        <v>500.71</v>
      </c>
      <c r="E198">
        <v>23703.49</v>
      </c>
      <c r="F198">
        <v>75.37</v>
      </c>
      <c r="G198">
        <f>DEGREES(ATAN2(COS(RADIANS($I$162))+$I$163*C198,SIN(RADIANS($I$162))+$I$164*C198))</f>
        <v>73.212213295163949</v>
      </c>
      <c r="H198">
        <f t="shared" si="57"/>
        <v>4.6560434635672445</v>
      </c>
    </row>
    <row r="199" spans="1:8" x14ac:dyDescent="0.25">
      <c r="A199" t="s">
        <v>330</v>
      </c>
      <c r="B199" s="1">
        <f t="shared" si="54"/>
        <v>40190.542129629626</v>
      </c>
      <c r="C199" s="17">
        <f t="shared" ref="C199:C227" si="60">(B199-$I$160)*24*60*60</f>
        <v>161.99999952223152</v>
      </c>
      <c r="D199">
        <v>1206.94</v>
      </c>
      <c r="E199">
        <v>24084.69</v>
      </c>
      <c r="F199">
        <v>72.2</v>
      </c>
      <c r="G199">
        <f t="shared" ref="G199:G226" si="61">DEGREES(ATAN2(COS(RADIANS($I$162))+$I$163*C199,SIN(RADIANS($I$162))+$I$164*C199))</f>
        <v>70.287628907746168</v>
      </c>
      <c r="H199">
        <f t="shared" si="57"/>
        <v>3.6571631944881262</v>
      </c>
    </row>
    <row r="200" spans="1:8" x14ac:dyDescent="0.25">
      <c r="A200" t="s">
        <v>331</v>
      </c>
      <c r="B200" s="1">
        <f t="shared" si="54"/>
        <v>40190.543634259258</v>
      </c>
      <c r="C200" s="17">
        <f t="shared" si="60"/>
        <v>291.99999973643571</v>
      </c>
      <c r="D200">
        <v>1913.16</v>
      </c>
      <c r="E200">
        <v>24465.89</v>
      </c>
      <c r="F200">
        <v>68.349999999999994</v>
      </c>
      <c r="G200">
        <f t="shared" si="61"/>
        <v>66.760811730672415</v>
      </c>
      <c r="H200">
        <f t="shared" si="57"/>
        <v>2.5255193553683855</v>
      </c>
    </row>
    <row r="201" spans="1:8" x14ac:dyDescent="0.25">
      <c r="A201" t="s">
        <v>70</v>
      </c>
      <c r="B201" s="1">
        <f t="shared" si="54"/>
        <v>40190.545138888891</v>
      </c>
      <c r="C201" s="17">
        <f t="shared" si="60"/>
        <v>421.9999999506399</v>
      </c>
      <c r="D201">
        <v>2619.38</v>
      </c>
      <c r="E201">
        <v>24847.1</v>
      </c>
      <c r="F201">
        <v>63.65</v>
      </c>
      <c r="G201">
        <f t="shared" si="61"/>
        <v>62.461393947660653</v>
      </c>
      <c r="H201">
        <f t="shared" si="57"/>
        <v>1.4127843476577227</v>
      </c>
    </row>
    <row r="202" spans="1:8" x14ac:dyDescent="0.25">
      <c r="A202" t="s">
        <v>332</v>
      </c>
      <c r="B202" s="1">
        <f t="shared" si="54"/>
        <v>40190.546643518515</v>
      </c>
      <c r="C202" s="17">
        <f t="shared" si="60"/>
        <v>551.99999953620136</v>
      </c>
      <c r="D202">
        <v>3325.61</v>
      </c>
      <c r="E202">
        <v>25228.3</v>
      </c>
      <c r="F202">
        <v>57.86</v>
      </c>
      <c r="G202">
        <f t="shared" si="61"/>
        <v>57.172550356765448</v>
      </c>
      <c r="H202">
        <f t="shared" si="57"/>
        <v>0.47258701198331138</v>
      </c>
    </row>
    <row r="203" spans="1:8" x14ac:dyDescent="0.25">
      <c r="A203" t="s">
        <v>333</v>
      </c>
      <c r="B203" s="1">
        <f t="shared" si="54"/>
        <v>40190.548148148147</v>
      </c>
      <c r="C203" s="17">
        <f t="shared" si="60"/>
        <v>681.99999975040555</v>
      </c>
      <c r="D203">
        <v>4031.83</v>
      </c>
      <c r="E203">
        <v>25609.5</v>
      </c>
      <c r="F203">
        <v>50.72</v>
      </c>
      <c r="G203">
        <f t="shared" si="61"/>
        <v>50.636978385001072</v>
      </c>
      <c r="H203">
        <f t="shared" si="57"/>
        <v>6.8925885570300452E-3</v>
      </c>
    </row>
    <row r="204" spans="1:8" x14ac:dyDescent="0.25">
      <c r="A204" t="s">
        <v>334</v>
      </c>
      <c r="B204" s="1">
        <f t="shared" si="54"/>
        <v>40190.54965277778</v>
      </c>
      <c r="C204" s="17">
        <f t="shared" si="60"/>
        <v>811.99999996460974</v>
      </c>
      <c r="D204">
        <v>4738.0600000000004</v>
      </c>
      <c r="E204">
        <v>25990.71</v>
      </c>
      <c r="F204">
        <v>42.01</v>
      </c>
      <c r="G204">
        <f t="shared" si="61"/>
        <v>42.597383060623152</v>
      </c>
      <c r="H204">
        <f t="shared" si="57"/>
        <v>0.34501885990702336</v>
      </c>
    </row>
    <row r="205" spans="1:8" x14ac:dyDescent="0.25">
      <c r="A205" t="s">
        <v>335</v>
      </c>
      <c r="B205" s="1">
        <f t="shared" si="54"/>
        <v>40190.551157407404</v>
      </c>
      <c r="C205" s="17">
        <f t="shared" si="60"/>
        <v>941.9999995501712</v>
      </c>
      <c r="D205">
        <v>5444.28</v>
      </c>
      <c r="E205">
        <v>26371.91</v>
      </c>
      <c r="F205">
        <v>31.69</v>
      </c>
      <c r="G205">
        <f t="shared" si="61"/>
        <v>32.906789551175116</v>
      </c>
      <c r="H205">
        <f t="shared" si="57"/>
        <v>1.4805768118489373</v>
      </c>
    </row>
    <row r="206" spans="1:8" x14ac:dyDescent="0.25">
      <c r="A206" t="s">
        <v>336</v>
      </c>
      <c r="B206" s="1">
        <f t="shared" si="54"/>
        <v>40190.552662037036</v>
      </c>
      <c r="C206" s="17">
        <f t="shared" si="60"/>
        <v>1071.9999997643754</v>
      </c>
      <c r="D206">
        <v>6150.5</v>
      </c>
      <c r="E206">
        <v>26753.11</v>
      </c>
      <c r="F206">
        <v>20.12</v>
      </c>
      <c r="G206">
        <f t="shared" si="61"/>
        <v>21.721525665598207</v>
      </c>
      <c r="H206">
        <f t="shared" si="57"/>
        <v>2.5648844575697782</v>
      </c>
    </row>
    <row r="207" spans="1:8" x14ac:dyDescent="0.25">
      <c r="A207" t="s">
        <v>83</v>
      </c>
      <c r="B207" s="1">
        <f t="shared" si="54"/>
        <v>40190.554166666669</v>
      </c>
      <c r="C207" s="17">
        <f t="shared" si="60"/>
        <v>1201.9999999785796</v>
      </c>
      <c r="D207">
        <v>6856.73</v>
      </c>
      <c r="E207">
        <v>27134.31</v>
      </c>
      <c r="F207">
        <v>8.09</v>
      </c>
      <c r="G207">
        <f t="shared" si="61"/>
        <v>9.6686217214008767</v>
      </c>
      <c r="H207">
        <f t="shared" si="57"/>
        <v>2.4920465392786677</v>
      </c>
    </row>
    <row r="208" spans="1:8" x14ac:dyDescent="0.25">
      <c r="A208" t="s">
        <v>337</v>
      </c>
      <c r="B208" s="1">
        <f t="shared" si="54"/>
        <v>40190.555671296293</v>
      </c>
      <c r="C208" s="17">
        <f t="shared" si="60"/>
        <v>1331.999999564141</v>
      </c>
      <c r="D208">
        <v>7562.95</v>
      </c>
      <c r="E208">
        <v>27515.52</v>
      </c>
      <c r="F208">
        <v>-3.4</v>
      </c>
      <c r="G208">
        <f t="shared" si="61"/>
        <v>-2.2577699437982353</v>
      </c>
      <c r="H208">
        <f t="shared" si="57"/>
        <v>1.3046895012906865</v>
      </c>
    </row>
    <row r="209" spans="1:8" x14ac:dyDescent="0.25">
      <c r="A209" t="s">
        <v>338</v>
      </c>
      <c r="B209" s="1">
        <f t="shared" si="54"/>
        <v>40190.557175925926</v>
      </c>
      <c r="C209" s="17">
        <f t="shared" si="60"/>
        <v>1461.9999997783452</v>
      </c>
      <c r="D209">
        <v>8269.18</v>
      </c>
      <c r="E209">
        <v>27896.720000000001</v>
      </c>
      <c r="F209">
        <v>-13.56</v>
      </c>
      <c r="G209">
        <f t="shared" si="61"/>
        <v>-13.121475104205876</v>
      </c>
      <c r="H209">
        <f t="shared" si="57"/>
        <v>0.19230408423124762</v>
      </c>
    </row>
    <row r="210" spans="1:8" x14ac:dyDescent="0.25">
      <c r="A210" t="s">
        <v>339</v>
      </c>
      <c r="B210" s="1">
        <f t="shared" si="54"/>
        <v>40190.558680555558</v>
      </c>
      <c r="C210" s="17">
        <f t="shared" si="60"/>
        <v>1591.9999999925494</v>
      </c>
      <c r="D210">
        <v>8975.4</v>
      </c>
      <c r="E210">
        <v>28277.919999999998</v>
      </c>
      <c r="F210">
        <v>-22.12</v>
      </c>
      <c r="G210">
        <f t="shared" si="61"/>
        <v>-22.413646889265468</v>
      </c>
      <c r="H210">
        <f t="shared" si="57"/>
        <v>8.6228495575285641E-2</v>
      </c>
    </row>
    <row r="211" spans="1:8" x14ac:dyDescent="0.25">
      <c r="A211" t="s">
        <v>340</v>
      </c>
      <c r="B211" s="1">
        <f t="shared" si="54"/>
        <v>40190.560185185182</v>
      </c>
      <c r="C211" s="17">
        <f t="shared" si="60"/>
        <v>1721.9999995781109</v>
      </c>
      <c r="D211">
        <v>9681.6299999999992</v>
      </c>
      <c r="E211">
        <v>28659.13</v>
      </c>
      <c r="F211">
        <v>-29.12</v>
      </c>
      <c r="G211">
        <f t="shared" si="61"/>
        <v>-30.070802218276395</v>
      </c>
      <c r="H211">
        <f t="shared" si="57"/>
        <v>0.90402485827931112</v>
      </c>
    </row>
    <row r="212" spans="1:8" x14ac:dyDescent="0.25">
      <c r="A212" t="s">
        <v>341</v>
      </c>
      <c r="B212" s="1">
        <f t="shared" si="54"/>
        <v>40190.561689814815</v>
      </c>
      <c r="C212" s="17">
        <f t="shared" si="60"/>
        <v>1851.9999997923151</v>
      </c>
      <c r="D212">
        <v>10387.85</v>
      </c>
      <c r="E212">
        <v>29040.33</v>
      </c>
      <c r="F212">
        <v>-34.79</v>
      </c>
      <c r="G212">
        <f t="shared" si="61"/>
        <v>-36.281471157501301</v>
      </c>
      <c r="H212">
        <f t="shared" si="57"/>
        <v>2.2244862136582721</v>
      </c>
    </row>
    <row r="213" spans="1:8" x14ac:dyDescent="0.25">
      <c r="A213" t="s">
        <v>96</v>
      </c>
      <c r="B213" s="1">
        <f t="shared" si="54"/>
        <v>40190.563194444447</v>
      </c>
      <c r="C213" s="17">
        <f t="shared" si="60"/>
        <v>1982.0000000065193</v>
      </c>
      <c r="D213">
        <v>11094.08</v>
      </c>
      <c r="E213">
        <v>29421.53</v>
      </c>
      <c r="F213">
        <v>-39.4</v>
      </c>
      <c r="G213">
        <f t="shared" si="61"/>
        <v>-41.309770548503302</v>
      </c>
      <c r="H213">
        <f t="shared" si="57"/>
        <v>3.6472235479306074</v>
      </c>
    </row>
    <row r="214" spans="1:8" x14ac:dyDescent="0.25">
      <c r="A214" t="s">
        <v>342</v>
      </c>
      <c r="B214" s="1">
        <f t="shared" si="54"/>
        <v>40190.564699074072</v>
      </c>
      <c r="C214" s="17">
        <f t="shared" si="60"/>
        <v>2111.9999995920807</v>
      </c>
      <c r="D214">
        <v>11800.3</v>
      </c>
      <c r="E214">
        <v>29802.74</v>
      </c>
      <c r="F214">
        <v>-43.17</v>
      </c>
      <c r="G214">
        <f t="shared" si="61"/>
        <v>-45.405132638295534</v>
      </c>
      <c r="H214">
        <f t="shared" si="57"/>
        <v>4.9958179107739458</v>
      </c>
    </row>
    <row r="215" spans="1:8" x14ac:dyDescent="0.25">
      <c r="A215" t="s">
        <v>343</v>
      </c>
      <c r="B215" s="1">
        <f t="shared" si="54"/>
        <v>40190.566203703704</v>
      </c>
      <c r="C215" s="17">
        <f t="shared" si="60"/>
        <v>2241.9999998062849</v>
      </c>
      <c r="D215">
        <v>12506.53</v>
      </c>
      <c r="E215">
        <v>30183.94</v>
      </c>
      <c r="F215">
        <v>-46.29</v>
      </c>
      <c r="G215">
        <f t="shared" si="61"/>
        <v>-48.77302611833646</v>
      </c>
      <c r="H215">
        <f t="shared" si="57"/>
        <v>6.1654187043410342</v>
      </c>
    </row>
    <row r="216" spans="1:8" x14ac:dyDescent="0.25">
      <c r="A216" t="s">
        <v>344</v>
      </c>
      <c r="B216" s="1">
        <f t="shared" si="54"/>
        <v>40190.567708333336</v>
      </c>
      <c r="C216" s="17">
        <f t="shared" si="60"/>
        <v>2372.0000000204891</v>
      </c>
      <c r="D216">
        <v>13212.76</v>
      </c>
      <c r="E216">
        <v>30565.14</v>
      </c>
      <c r="F216">
        <v>-48.9</v>
      </c>
      <c r="G216">
        <f t="shared" si="61"/>
        <v>-51.573375487406764</v>
      </c>
      <c r="H216">
        <f t="shared" si="57"/>
        <v>7.1469364966673616</v>
      </c>
    </row>
    <row r="217" spans="1:8" x14ac:dyDescent="0.25">
      <c r="A217" t="s">
        <v>345</v>
      </c>
      <c r="B217" s="1">
        <f t="shared" si="54"/>
        <v>40190.569212962961</v>
      </c>
      <c r="C217" s="17">
        <f t="shared" si="60"/>
        <v>2501.9999996060506</v>
      </c>
      <c r="D217">
        <v>13918.98</v>
      </c>
      <c r="E217">
        <v>30946.35</v>
      </c>
      <c r="F217">
        <v>-51.11</v>
      </c>
      <c r="G217">
        <f t="shared" si="61"/>
        <v>-53.927950173242955</v>
      </c>
      <c r="H217">
        <f t="shared" si="57"/>
        <v>7.9408431788800042</v>
      </c>
    </row>
    <row r="218" spans="1:8" x14ac:dyDescent="0.25">
      <c r="A218" t="s">
        <v>267</v>
      </c>
      <c r="B218" s="1">
        <f t="shared" si="54"/>
        <v>40190.570717592593</v>
      </c>
      <c r="C218" s="17">
        <f t="shared" si="60"/>
        <v>2631.9999998202547</v>
      </c>
      <c r="D218">
        <v>14625.21</v>
      </c>
      <c r="E218">
        <v>31327.55</v>
      </c>
      <c r="F218">
        <v>-52.99</v>
      </c>
      <c r="G218">
        <f t="shared" si="61"/>
        <v>-55.928994522900794</v>
      </c>
      <c r="H218">
        <f t="shared" si="57"/>
        <v>8.6376888056408543</v>
      </c>
    </row>
    <row r="219" spans="1:8" x14ac:dyDescent="0.25">
      <c r="A219" t="s">
        <v>109</v>
      </c>
      <c r="B219" s="1">
        <f t="shared" si="54"/>
        <v>40190.572222222225</v>
      </c>
      <c r="C219" s="17">
        <f t="shared" si="60"/>
        <v>2762.0000000344589</v>
      </c>
      <c r="D219">
        <v>15331.44</v>
      </c>
      <c r="E219">
        <v>31708.75</v>
      </c>
      <c r="F219">
        <v>-56.04</v>
      </c>
      <c r="G219">
        <f t="shared" si="61"/>
        <v>-57.646623981420241</v>
      </c>
      <c r="H219">
        <f t="shared" si="57"/>
        <v>2.5812406176746299</v>
      </c>
    </row>
    <row r="220" spans="1:8" x14ac:dyDescent="0.25">
      <c r="A220" t="s">
        <v>346</v>
      </c>
      <c r="B220" s="1">
        <f t="shared" si="54"/>
        <v>40190.57372685185</v>
      </c>
      <c r="C220" s="17">
        <f t="shared" si="60"/>
        <v>2891.9999996200204</v>
      </c>
      <c r="D220">
        <v>16037.66</v>
      </c>
      <c r="E220">
        <v>32089.95</v>
      </c>
      <c r="F220">
        <v>-59.08</v>
      </c>
      <c r="G220">
        <f t="shared" si="61"/>
        <v>-59.134543021930561</v>
      </c>
      <c r="H220">
        <f t="shared" si="57"/>
        <v>2.9749412413178685E-3</v>
      </c>
    </row>
    <row r="221" spans="1:8" x14ac:dyDescent="0.25">
      <c r="A221" t="s">
        <v>347</v>
      </c>
      <c r="B221" s="1">
        <f t="shared" si="54"/>
        <v>40190.575231481482</v>
      </c>
      <c r="C221" s="17">
        <f t="shared" si="60"/>
        <v>3021.9999998342246</v>
      </c>
      <c r="D221">
        <v>16743.89</v>
      </c>
      <c r="E221">
        <v>32471.16</v>
      </c>
      <c r="F221">
        <v>-61.67</v>
      </c>
      <c r="G221">
        <f t="shared" si="61"/>
        <v>-60.434285303893645</v>
      </c>
      <c r="H221">
        <f t="shared" si="57"/>
        <v>1.5269908101732246</v>
      </c>
    </row>
    <row r="222" spans="1:8" x14ac:dyDescent="0.25">
      <c r="A222" t="s">
        <v>348</v>
      </c>
      <c r="B222" s="1">
        <f t="shared" si="54"/>
        <v>40190.576736111114</v>
      </c>
      <c r="C222" s="17">
        <f t="shared" si="60"/>
        <v>3152.0000000484288</v>
      </c>
      <c r="D222">
        <v>17450.12</v>
      </c>
      <c r="E222">
        <v>32852.36</v>
      </c>
      <c r="F222">
        <v>-63.88</v>
      </c>
      <c r="G222">
        <f t="shared" si="61"/>
        <v>-61.578308712421617</v>
      </c>
      <c r="H222">
        <f t="shared" si="57"/>
        <v>5.2977827833142479</v>
      </c>
    </row>
    <row r="223" spans="1:8" x14ac:dyDescent="0.25">
      <c r="A223" t="s">
        <v>349</v>
      </c>
      <c r="B223" s="1">
        <f t="shared" si="54"/>
        <v>40190.578240740739</v>
      </c>
      <c r="C223" s="17">
        <f t="shared" si="60"/>
        <v>3281.9999996339902</v>
      </c>
      <c r="D223">
        <v>18156.349999999999</v>
      </c>
      <c r="E223">
        <v>33233.56</v>
      </c>
      <c r="F223">
        <v>-65.8</v>
      </c>
      <c r="G223">
        <f t="shared" si="61"/>
        <v>-62.592247363988612</v>
      </c>
      <c r="H223">
        <f t="shared" si="57"/>
        <v>10.28967697383799</v>
      </c>
    </row>
    <row r="224" spans="1:8" x14ac:dyDescent="0.25">
      <c r="A224" t="s">
        <v>350</v>
      </c>
      <c r="B224" s="1">
        <f t="shared" si="54"/>
        <v>40190.579745370371</v>
      </c>
      <c r="C224" s="17">
        <f t="shared" si="60"/>
        <v>3411.9999998481944</v>
      </c>
      <c r="D224">
        <v>18862.57</v>
      </c>
      <c r="E224">
        <v>33614.769999999997</v>
      </c>
      <c r="F224">
        <v>-67.459999999999994</v>
      </c>
      <c r="G224">
        <f t="shared" si="61"/>
        <v>-63.496555566637738</v>
      </c>
      <c r="H224">
        <f t="shared" si="57"/>
        <v>15.708891776350249</v>
      </c>
    </row>
    <row r="225" spans="1:8" x14ac:dyDescent="0.25">
      <c r="A225" t="s">
        <v>122</v>
      </c>
      <c r="B225" s="1">
        <f t="shared" si="54"/>
        <v>40190.581250000003</v>
      </c>
      <c r="C225" s="17">
        <f t="shared" si="60"/>
        <v>3542.0000000623986</v>
      </c>
      <c r="D225">
        <v>19568.8</v>
      </c>
      <c r="E225">
        <v>33995.97</v>
      </c>
      <c r="F225">
        <v>-68.930000000000007</v>
      </c>
      <c r="G225">
        <f t="shared" si="61"/>
        <v>-64.307715996524749</v>
      </c>
      <c r="H225">
        <f t="shared" si="57"/>
        <v>21.365509408783257</v>
      </c>
    </row>
    <row r="226" spans="1:8" x14ac:dyDescent="0.25">
      <c r="A226" t="s">
        <v>351</v>
      </c>
      <c r="B226" s="1">
        <f t="shared" si="54"/>
        <v>40190.582754629628</v>
      </c>
      <c r="C226" s="17">
        <f t="shared" si="60"/>
        <v>3671.9999996479601</v>
      </c>
      <c r="D226">
        <v>20275.03</v>
      </c>
      <c r="E226">
        <v>34377.17</v>
      </c>
      <c r="F226">
        <v>-70.22</v>
      </c>
      <c r="G226">
        <f t="shared" si="61"/>
        <v>-65.039135276824126</v>
      </c>
      <c r="H226">
        <f t="shared" si="57"/>
        <v>26.841359279848213</v>
      </c>
    </row>
    <row r="227" spans="1:8" x14ac:dyDescent="0.25">
      <c r="B227" s="1"/>
      <c r="C22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Scen1</vt:lpstr>
      <vt:lpstr>Scen2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Mayo</dc:creator>
  <cp:lastModifiedBy>Ian Mayo</cp:lastModifiedBy>
  <dcterms:created xsi:type="dcterms:W3CDTF">2015-02-16T13:47:32Z</dcterms:created>
  <dcterms:modified xsi:type="dcterms:W3CDTF">2015-02-16T17:15:02Z</dcterms:modified>
</cp:coreProperties>
</file>