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ianve\python_projects\x_valuation\data\company_financials\"/>
    </mc:Choice>
  </mc:AlternateContent>
  <xr:revisionPtr revIDLastSave="0" documentId="13_ncr:1_{15C11B53-7CFC-4C8E-B4B4-7B2B988C025D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historical" sheetId="3" r:id="rId1"/>
    <sheet name="leases" sheetId="1" r:id="rId2"/>
    <sheet name="r&amp;d" sheetId="2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3" l="1"/>
  <c r="C7" i="3"/>
  <c r="D7" i="3"/>
  <c r="E7" i="3"/>
  <c r="F7" i="3"/>
  <c r="C24" i="3"/>
  <c r="C1" i="3"/>
  <c r="B1" i="3" s="1"/>
  <c r="D1" i="3"/>
  <c r="C26" i="3"/>
  <c r="D26" i="3"/>
  <c r="E26" i="3"/>
  <c r="F26" i="3"/>
  <c r="C9" i="3" l="1"/>
  <c r="C28" i="3" s="1"/>
  <c r="D9" i="3"/>
  <c r="D28" i="3" s="1"/>
  <c r="E9" i="3"/>
  <c r="E28" i="3" s="1"/>
  <c r="F9" i="3"/>
  <c r="F28" i="3" s="1"/>
  <c r="B9" i="3"/>
  <c r="C13" i="3"/>
  <c r="C4" i="3" s="1"/>
  <c r="D13" i="3"/>
  <c r="D4" i="3" s="1"/>
  <c r="E13" i="3"/>
  <c r="E4" i="3" s="1"/>
  <c r="F13" i="3"/>
  <c r="F4" i="3" s="1"/>
  <c r="B13" i="3"/>
  <c r="B4" i="3" s="1"/>
  <c r="C20" i="3"/>
  <c r="D20" i="3"/>
  <c r="E20" i="3"/>
  <c r="F20" i="3"/>
  <c r="B20" i="3"/>
  <c r="C27" i="3"/>
  <c r="D27" i="3"/>
  <c r="E27" i="3"/>
  <c r="F27" i="3"/>
  <c r="B27" i="3"/>
  <c r="F21" i="3" l="1"/>
  <c r="F22" i="3" s="1"/>
  <c r="F24" i="3" s="1"/>
  <c r="C31" i="3"/>
  <c r="C21" i="3"/>
  <c r="C22" i="3" s="1"/>
  <c r="E21" i="3"/>
  <c r="E22" i="3" s="1"/>
  <c r="D21" i="3"/>
  <c r="D22" i="3" s="1"/>
  <c r="C30" i="3"/>
  <c r="D31" i="3"/>
  <c r="E31" i="3"/>
  <c r="F30" i="3"/>
  <c r="B31" i="3"/>
  <c r="F31" i="3"/>
  <c r="B28" i="3"/>
  <c r="D30" i="3" l="1"/>
  <c r="D24" i="3"/>
  <c r="E30" i="3"/>
  <c r="E24" i="3"/>
  <c r="A4" i="2" l="1"/>
  <c r="A5" i="2" s="1"/>
  <c r="A6" i="2" s="1"/>
  <c r="A7" i="2" s="1"/>
  <c r="A8" i="2" s="1"/>
  <c r="A9" i="2" s="1"/>
  <c r="A10" i="2" s="1"/>
  <c r="A11" i="2" s="1"/>
  <c r="A12" i="2" s="1"/>
</calcChain>
</file>

<file path=xl/sharedStrings.xml><?xml version="1.0" encoding="utf-8"?>
<sst xmlns="http://schemas.openxmlformats.org/spreadsheetml/2006/main" count="33" uniqueCount="32">
  <si>
    <t>Year</t>
  </si>
  <si>
    <t>R&amp;D Expenses</t>
  </si>
  <si>
    <t>Current Year</t>
  </si>
  <si>
    <t>Lease Commitment</t>
  </si>
  <si>
    <t>6 and Beyond</t>
  </si>
  <si>
    <t>Revenues</t>
  </si>
  <si>
    <t>Equity Book Value</t>
  </si>
  <si>
    <t>EBIT</t>
  </si>
  <si>
    <t>Debt Book Value</t>
  </si>
  <si>
    <t>Cash &amp; Equivalents</t>
  </si>
  <si>
    <t>Accounts Payable</t>
  </si>
  <si>
    <t>Accounts Receivable</t>
  </si>
  <si>
    <t>Inventory</t>
  </si>
  <si>
    <t>Working Capital</t>
  </si>
  <si>
    <t>Net Capex</t>
  </si>
  <si>
    <t>Depreciation &amp; Amortization</t>
  </si>
  <si>
    <t>Reinvestment</t>
  </si>
  <si>
    <t>Invested Capital</t>
  </si>
  <si>
    <t>Reinvestment Rate</t>
  </si>
  <si>
    <t>Return on Capital</t>
  </si>
  <si>
    <t>Taxes Paid</t>
  </si>
  <si>
    <t>EBT</t>
  </si>
  <si>
    <t>Effective Tax Rate</t>
  </si>
  <si>
    <t>After-tax EBIT</t>
  </si>
  <si>
    <t>Sales to Capital</t>
  </si>
  <si>
    <t>Revenue Growth</t>
  </si>
  <si>
    <t>Operating Margin</t>
  </si>
  <si>
    <t>Change in Working Capital</t>
  </si>
  <si>
    <t>TTM</t>
  </si>
  <si>
    <t>Management Forecast</t>
  </si>
  <si>
    <t>FCFF</t>
  </si>
  <si>
    <t>Item (thousands)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</si>
</sst>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8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68" fontId="0" fillId="0" borderId="0" xfId="1" applyNumberFormat="1" applyFont="1"/>
    <xf numFmtId="9" fontId="0" fillId="0" borderId="0" xfId="2" applyFont="1"/>
    <xf numFmtId="10" fontId="0" fillId="0" borderId="0" xfId="2" applyNumberFormat="1" applyFont="1"/>
    <xf numFmtId="168" fontId="0" fillId="0" borderId="0" xfId="0" applyNumberFormat="1"/>
    <xf numFmtId="2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67775-41A2-4ACD-A715-D22D62FB5850}">
  <dimension ref="A1:G31"/>
  <sheetViews>
    <sheetView showGridLines="0" workbookViewId="0">
      <selection activeCell="E7" sqref="E7"/>
    </sheetView>
  </sheetViews>
  <sheetFormatPr defaultRowHeight="14.4" x14ac:dyDescent="0.3"/>
  <cols>
    <col min="1" max="1" width="26.109375" bestFit="1" customWidth="1"/>
    <col min="2" max="6" width="13.88671875" bestFit="1" customWidth="1"/>
  </cols>
  <sheetData>
    <row r="1" spans="1:7" x14ac:dyDescent="0.3">
      <c r="A1" t="s">
        <v>31</v>
      </c>
      <c r="B1">
        <f t="shared" ref="B1:C1" si="0" xml:space="preserve"> C1 - 1</f>
        <v>2018</v>
      </c>
      <c r="C1">
        <f t="shared" si="0"/>
        <v>2019</v>
      </c>
      <c r="D1">
        <f xml:space="preserve"> E1 - 1</f>
        <v>2020</v>
      </c>
      <c r="E1">
        <v>2021</v>
      </c>
      <c r="F1" t="s">
        <v>28</v>
      </c>
      <c r="G1" t="s">
        <v>29</v>
      </c>
    </row>
    <row r="2" spans="1:7" x14ac:dyDescent="0.3">
      <c r="A2" t="s">
        <v>5</v>
      </c>
      <c r="B2" s="1">
        <v>13818296</v>
      </c>
      <c r="C2" s="1">
        <v>17606158</v>
      </c>
      <c r="D2" s="1">
        <v>20790718</v>
      </c>
      <c r="E2" s="1">
        <v>24231358</v>
      </c>
      <c r="F2" s="1">
        <v>25620100</v>
      </c>
    </row>
    <row r="3" spans="1:7" x14ac:dyDescent="0.3">
      <c r="A3" t="s">
        <v>7</v>
      </c>
      <c r="B3" s="1">
        <v>488202</v>
      </c>
      <c r="C3" s="1">
        <v>469738</v>
      </c>
      <c r="D3" s="1">
        <v>303831</v>
      </c>
      <c r="E3" s="1">
        <v>877782</v>
      </c>
      <c r="F3" s="1">
        <v>813000</v>
      </c>
    </row>
    <row r="4" spans="1:7" x14ac:dyDescent="0.3">
      <c r="A4" t="s">
        <v>23</v>
      </c>
      <c r="B4" s="1">
        <f xml:space="preserve"> B3 * (1 - B13)</f>
        <v>371282.57965635392</v>
      </c>
      <c r="C4" s="1">
        <f t="shared" ref="C4:F4" si="1" xml:space="preserve"> C3 * (1 - C13)</f>
        <v>355015.77209076768</v>
      </c>
      <c r="D4" s="1">
        <f t="shared" si="1"/>
        <v>211727.01485719561</v>
      </c>
      <c r="E4" s="1">
        <f t="shared" si="1"/>
        <v>682790.72785743803</v>
      </c>
      <c r="F4" s="1">
        <f t="shared" si="1"/>
        <v>655438.30985915498</v>
      </c>
    </row>
    <row r="5" spans="1:7" x14ac:dyDescent="0.3">
      <c r="B5" s="1"/>
      <c r="C5" s="1"/>
      <c r="D5" s="1"/>
      <c r="E5" s="1"/>
      <c r="F5" s="1"/>
    </row>
    <row r="6" spans="1:7" x14ac:dyDescent="0.3">
      <c r="A6" t="s">
        <v>6</v>
      </c>
      <c r="B6" s="1">
        <v>2659336</v>
      </c>
      <c r="C6" s="1">
        <v>2660464</v>
      </c>
      <c r="D6" s="1">
        <v>2621856</v>
      </c>
      <c r="E6" s="1">
        <v>3167274</v>
      </c>
      <c r="F6" s="1">
        <v>3566100</v>
      </c>
    </row>
    <row r="7" spans="1:7" x14ac:dyDescent="0.3">
      <c r="A7" t="s">
        <v>8</v>
      </c>
      <c r="B7" s="1">
        <f xml:space="preserve"> 708846 + 436760</f>
        <v>1145606</v>
      </c>
      <c r="C7" s="1">
        <f xml:space="preserve"> 1151083 + 564063</f>
        <v>1715146</v>
      </c>
      <c r="D7" s="1">
        <f xml:space="preserve"> 719177 + 1705154</f>
        <v>2424331</v>
      </c>
      <c r="E7" s="1">
        <f xml:space="preserve"> 1724037 + 430847</f>
        <v>2154884</v>
      </c>
      <c r="F7" s="1">
        <f xml:space="preserve"> 1626200 + 717300</f>
        <v>2343500</v>
      </c>
    </row>
    <row r="8" spans="1:7" x14ac:dyDescent="0.3">
      <c r="A8" t="s">
        <v>9</v>
      </c>
      <c r="B8" s="1">
        <v>285079</v>
      </c>
      <c r="C8" s="1">
        <v>271724</v>
      </c>
      <c r="D8" s="1">
        <v>1010307</v>
      </c>
      <c r="E8" s="1">
        <v>1194437</v>
      </c>
      <c r="F8" s="1">
        <v>1239900</v>
      </c>
    </row>
    <row r="9" spans="1:7" x14ac:dyDescent="0.3">
      <c r="A9" t="s">
        <v>17</v>
      </c>
      <c r="B9" s="1">
        <f xml:space="preserve"> B6 + B7 - B8</f>
        <v>3519863</v>
      </c>
      <c r="C9" s="1">
        <f t="shared" ref="C9:F9" si="2" xml:space="preserve"> C6 + C7 - C8</f>
        <v>4103886</v>
      </c>
      <c r="D9" s="1">
        <f t="shared" si="2"/>
        <v>4035880</v>
      </c>
      <c r="E9" s="1">
        <f t="shared" si="2"/>
        <v>4127721</v>
      </c>
      <c r="F9" s="1">
        <f t="shared" si="2"/>
        <v>4669700</v>
      </c>
    </row>
    <row r="10" spans="1:7" x14ac:dyDescent="0.3">
      <c r="B10" s="1"/>
      <c r="C10" s="1"/>
      <c r="D10" s="1"/>
      <c r="E10" s="1"/>
      <c r="F10" s="1"/>
    </row>
    <row r="11" spans="1:7" x14ac:dyDescent="0.3">
      <c r="A11" t="s">
        <v>21</v>
      </c>
      <c r="B11" s="1">
        <v>431083</v>
      </c>
      <c r="C11" s="1">
        <v>395912</v>
      </c>
      <c r="D11" s="1">
        <v>195057</v>
      </c>
      <c r="E11" s="1">
        <v>805993</v>
      </c>
      <c r="F11" s="1">
        <v>710000</v>
      </c>
    </row>
    <row r="12" spans="1:7" x14ac:dyDescent="0.3">
      <c r="A12" t="s">
        <v>20</v>
      </c>
      <c r="B12" s="1">
        <v>103240</v>
      </c>
      <c r="C12" s="1">
        <v>96692</v>
      </c>
      <c r="D12" s="1">
        <v>59130</v>
      </c>
      <c r="E12" s="1">
        <v>179044</v>
      </c>
      <c r="F12" s="1">
        <v>137600</v>
      </c>
    </row>
    <row r="13" spans="1:7" x14ac:dyDescent="0.3">
      <c r="A13" t="s">
        <v>22</v>
      </c>
      <c r="B13" s="3">
        <f xml:space="preserve"> B12 / B11</f>
        <v>0.23948984302326931</v>
      </c>
      <c r="C13" s="3">
        <f t="shared" ref="C13:F13" si="3" xml:space="preserve"> C12 / C11</f>
        <v>0.24422598961385358</v>
      </c>
      <c r="D13" s="3">
        <f t="shared" si="3"/>
        <v>0.30314215844599268</v>
      </c>
      <c r="E13" s="3">
        <f t="shared" si="3"/>
        <v>0.22214088707966445</v>
      </c>
      <c r="F13" s="3">
        <f t="shared" si="3"/>
        <v>0.19380281690140846</v>
      </c>
    </row>
    <row r="14" spans="1:7" x14ac:dyDescent="0.3">
      <c r="B14" s="1"/>
      <c r="C14" s="1"/>
      <c r="D14" s="1"/>
      <c r="E14" s="1"/>
      <c r="F14" s="1"/>
    </row>
    <row r="15" spans="1:7" x14ac:dyDescent="0.3">
      <c r="A15" t="s">
        <v>14</v>
      </c>
      <c r="B15" s="1">
        <v>591365</v>
      </c>
      <c r="C15" s="1">
        <v>753971</v>
      </c>
      <c r="D15" s="1">
        <v>427078</v>
      </c>
      <c r="E15" s="1">
        <v>466260</v>
      </c>
      <c r="F15" s="1">
        <v>478900</v>
      </c>
    </row>
    <row r="16" spans="1:7" x14ac:dyDescent="0.3">
      <c r="A16" t="s">
        <v>15</v>
      </c>
      <c r="B16" s="1">
        <v>227162</v>
      </c>
      <c r="C16" s="1">
        <v>307657</v>
      </c>
      <c r="D16" s="1">
        <v>362496</v>
      </c>
      <c r="E16" s="1">
        <v>338777</v>
      </c>
      <c r="F16" s="1">
        <v>328400</v>
      </c>
    </row>
    <row r="17" spans="1:6" x14ac:dyDescent="0.3">
      <c r="A17" t="s">
        <v>11</v>
      </c>
      <c r="B17" s="1">
        <v>1145980</v>
      </c>
      <c r="C17" s="1">
        <v>1433659</v>
      </c>
      <c r="D17" s="1">
        <v>1677167</v>
      </c>
      <c r="E17" s="1">
        <v>1832033</v>
      </c>
      <c r="F17" s="1">
        <v>1830500</v>
      </c>
    </row>
    <row r="18" spans="1:6" x14ac:dyDescent="0.3">
      <c r="A18" t="s">
        <v>12</v>
      </c>
      <c r="B18" s="1">
        <v>2308094</v>
      </c>
      <c r="C18" s="1">
        <v>2462330</v>
      </c>
      <c r="D18" s="1">
        <v>2718092</v>
      </c>
      <c r="E18" s="1">
        <v>2869071</v>
      </c>
      <c r="F18" s="1">
        <v>3393700</v>
      </c>
    </row>
    <row r="19" spans="1:6" x14ac:dyDescent="0.3">
      <c r="A19" t="s">
        <v>10</v>
      </c>
      <c r="B19" s="1">
        <v>24391</v>
      </c>
      <c r="C19" s="1">
        <v>24120</v>
      </c>
      <c r="D19" s="1">
        <v>23505</v>
      </c>
      <c r="E19" s="1">
        <v>47361</v>
      </c>
      <c r="F19" s="1">
        <v>48000</v>
      </c>
    </row>
    <row r="20" spans="1:6" x14ac:dyDescent="0.3">
      <c r="A20" t="s">
        <v>13</v>
      </c>
      <c r="B20" s="1">
        <f xml:space="preserve"> B17 + B18 - B19</f>
        <v>3429683</v>
      </c>
      <c r="C20" s="1">
        <f xml:space="preserve"> C17 + C18 - C19</f>
        <v>3871869</v>
      </c>
      <c r="D20" s="1">
        <f xml:space="preserve"> D17 + D18 - D19</f>
        <v>4371754</v>
      </c>
      <c r="E20" s="1">
        <f xml:space="preserve"> E17 + E18 - E19</f>
        <v>4653743</v>
      </c>
      <c r="F20" s="1">
        <f xml:space="preserve"> F17 + F18 - F19</f>
        <v>5176200</v>
      </c>
    </row>
    <row r="21" spans="1:6" x14ac:dyDescent="0.3">
      <c r="A21" t="s">
        <v>27</v>
      </c>
      <c r="B21" s="1"/>
      <c r="C21" s="1">
        <f xml:space="preserve"> C20 - B20</f>
        <v>442186</v>
      </c>
      <c r="D21" s="1">
        <f t="shared" ref="D21:F21" si="4" xml:space="preserve"> D20 - C20</f>
        <v>499885</v>
      </c>
      <c r="E21" s="1">
        <f t="shared" si="4"/>
        <v>281989</v>
      </c>
      <c r="F21" s="1">
        <f t="shared" si="4"/>
        <v>522457</v>
      </c>
    </row>
    <row r="22" spans="1:6" x14ac:dyDescent="0.3">
      <c r="A22" t="s">
        <v>16</v>
      </c>
      <c r="B22" s="1"/>
      <c r="C22" s="1">
        <f t="shared" ref="C22:F22" si="5" xml:space="preserve"> C21 + C15 - C16</f>
        <v>888500</v>
      </c>
      <c r="D22" s="1">
        <f t="shared" si="5"/>
        <v>564467</v>
      </c>
      <c r="E22" s="1">
        <f t="shared" si="5"/>
        <v>409472</v>
      </c>
      <c r="F22" s="1">
        <f t="shared" si="5"/>
        <v>672957</v>
      </c>
    </row>
    <row r="24" spans="1:6" x14ac:dyDescent="0.3">
      <c r="A24" t="s">
        <v>30</v>
      </c>
      <c r="C24" s="4">
        <f xml:space="preserve"> C4 - C22</f>
        <v>-533484.22790923226</v>
      </c>
      <c r="D24" s="4">
        <f xml:space="preserve"> D4 - D22</f>
        <v>-352739.98514280439</v>
      </c>
      <c r="E24" s="4">
        <f xml:space="preserve"> E4 - E22</f>
        <v>273318.72785743803</v>
      </c>
      <c r="F24" s="4">
        <f xml:space="preserve"> F4 - F22</f>
        <v>-17518.690140845021</v>
      </c>
    </row>
    <row r="26" spans="1:6" x14ac:dyDescent="0.3">
      <c r="A26" t="s">
        <v>25</v>
      </c>
      <c r="B26" s="3"/>
      <c r="C26" s="3">
        <f xml:space="preserve"> C2 / B2 - 1</f>
        <v>0.27411932701398212</v>
      </c>
      <c r="D26" s="3">
        <f xml:space="preserve"> D2 / C2 - 1</f>
        <v>0.1808776224773172</v>
      </c>
      <c r="E26" s="3">
        <f xml:space="preserve"> E2 / D2 - 1</f>
        <v>0.16548923418614025</v>
      </c>
      <c r="F26" s="3">
        <f xml:space="preserve"> F2 / E2 - 1</f>
        <v>5.731176931973847E-2</v>
      </c>
    </row>
    <row r="27" spans="1:6" x14ac:dyDescent="0.3">
      <c r="A27" t="s">
        <v>26</v>
      </c>
      <c r="B27" s="3">
        <f xml:space="preserve"> B3 / B2</f>
        <v>3.5330115956410252E-2</v>
      </c>
      <c r="C27" s="3">
        <f xml:space="preserve"> C3 / C2</f>
        <v>2.6680324009360816E-2</v>
      </c>
      <c r="D27" s="3">
        <f xml:space="preserve"> D3 / D2</f>
        <v>1.4613781015162631E-2</v>
      </c>
      <c r="E27" s="3">
        <f xml:space="preserve"> E3 / E2</f>
        <v>3.6225043598464436E-2</v>
      </c>
      <c r="F27" s="3">
        <f xml:space="preserve"> F3 / F2</f>
        <v>3.1732897217419134E-2</v>
      </c>
    </row>
    <row r="28" spans="1:6" x14ac:dyDescent="0.3">
      <c r="A28" t="s">
        <v>24</v>
      </c>
      <c r="B28" s="5">
        <f xml:space="preserve"> B2 / B9</f>
        <v>3.9258050668449314</v>
      </c>
      <c r="C28" s="5">
        <f xml:space="preserve"> C2 / C9</f>
        <v>4.2901186826339721</v>
      </c>
      <c r="D28" s="5">
        <f xml:space="preserve"> D2 / D9</f>
        <v>5.1514708068624442</v>
      </c>
      <c r="E28" s="5">
        <f xml:space="preserve"> E2 / E9</f>
        <v>5.8703962792058864</v>
      </c>
      <c r="F28" s="5">
        <f xml:space="preserve"> F2 / F9</f>
        <v>5.4864552326701927</v>
      </c>
    </row>
    <row r="30" spans="1:6" x14ac:dyDescent="0.3">
      <c r="A30" t="s">
        <v>18</v>
      </c>
      <c r="C30" s="2">
        <f xml:space="preserve"> C22 / C4</f>
        <v>2.5027057101362673</v>
      </c>
      <c r="D30" s="2">
        <f xml:space="preserve"> D22 / D4</f>
        <v>2.6660131225139994</v>
      </c>
      <c r="E30" s="2">
        <f xml:space="preserve"> E22 / E4</f>
        <v>0.5997035157242131</v>
      </c>
      <c r="F30" s="2">
        <f xml:space="preserve"> F22 / F4</f>
        <v>1.0267282059613048</v>
      </c>
    </row>
    <row r="31" spans="1:6" x14ac:dyDescent="0.3">
      <c r="A31" t="s">
        <v>19</v>
      </c>
      <c r="B31" s="3">
        <f xml:space="preserve"> B4 / B9</f>
        <v>0.10548211099589783</v>
      </c>
      <c r="C31" s="3">
        <f xml:space="preserve"> C4 / C9</f>
        <v>8.6507220739262175E-2</v>
      </c>
      <c r="D31" s="3">
        <f xml:space="preserve"> D4 / D9</f>
        <v>5.2461176956994662E-2</v>
      </c>
      <c r="E31" s="3">
        <f xml:space="preserve"> E4 / E9</f>
        <v>0.16541591058539035</v>
      </c>
      <c r="F31" s="3">
        <f xml:space="preserve"> F4 / F9</f>
        <v>0.14035983250726064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showGridLines="0" workbookViewId="0">
      <selection activeCell="B2" sqref="B2:B8"/>
    </sheetView>
  </sheetViews>
  <sheetFormatPr defaultRowHeight="14.4" x14ac:dyDescent="0.3"/>
  <cols>
    <col min="1" max="1" width="12.44140625" bestFit="1" customWidth="1"/>
  </cols>
  <sheetData>
    <row r="1" spans="1:2" x14ac:dyDescent="0.3">
      <c r="A1" t="s">
        <v>0</v>
      </c>
      <c r="B1" t="s">
        <v>3</v>
      </c>
    </row>
    <row r="2" spans="1:2" x14ac:dyDescent="0.3">
      <c r="A2" t="s">
        <v>2</v>
      </c>
    </row>
    <row r="3" spans="1:2" x14ac:dyDescent="0.3">
      <c r="A3">
        <v>1</v>
      </c>
    </row>
    <row r="4" spans="1:2" x14ac:dyDescent="0.3">
      <c r="A4">
        <v>2</v>
      </c>
    </row>
    <row r="5" spans="1:2" x14ac:dyDescent="0.3">
      <c r="A5">
        <v>3</v>
      </c>
    </row>
    <row r="6" spans="1:2" x14ac:dyDescent="0.3">
      <c r="A6">
        <v>4</v>
      </c>
    </row>
    <row r="7" spans="1:2" x14ac:dyDescent="0.3">
      <c r="A7">
        <v>5</v>
      </c>
    </row>
    <row r="8" spans="1:2" x14ac:dyDescent="0.3">
      <c r="A8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28EB0-7630-4509-BAF9-5B7D3216CA99}">
  <dimension ref="A1:B12"/>
  <sheetViews>
    <sheetView tabSelected="1" workbookViewId="0">
      <selection activeCell="B6" sqref="B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316000</v>
      </c>
    </row>
    <row r="3" spans="1:2" x14ac:dyDescent="0.3">
      <c r="A3">
        <v>-1</v>
      </c>
      <c r="B3">
        <v>245213</v>
      </c>
    </row>
    <row r="4" spans="1:2" x14ac:dyDescent="0.3">
      <c r="A4">
        <f xml:space="preserve"> A3 - 1</f>
        <v>-2</v>
      </c>
      <c r="B4">
        <v>222964</v>
      </c>
    </row>
    <row r="5" spans="1:2" x14ac:dyDescent="0.3">
      <c r="A5">
        <f t="shared" ref="A5:A12" si="0" xml:space="preserve"> A4 - 1</f>
        <v>-3</v>
      </c>
      <c r="B5">
        <v>210546</v>
      </c>
    </row>
    <row r="6" spans="1:2" x14ac:dyDescent="0.3">
      <c r="A6">
        <f t="shared" si="0"/>
        <v>-4</v>
      </c>
      <c r="B6">
        <v>196440</v>
      </c>
    </row>
    <row r="7" spans="1:2" x14ac:dyDescent="0.3">
      <c r="A7">
        <f t="shared" si="0"/>
        <v>-5</v>
      </c>
    </row>
    <row r="8" spans="1:2" x14ac:dyDescent="0.3">
      <c r="A8">
        <f t="shared" si="0"/>
        <v>-6</v>
      </c>
    </row>
    <row r="9" spans="1:2" x14ac:dyDescent="0.3">
      <c r="A9">
        <f t="shared" si="0"/>
        <v>-7</v>
      </c>
    </row>
    <row r="10" spans="1:2" x14ac:dyDescent="0.3">
      <c r="A10">
        <f t="shared" si="0"/>
        <v>-8</v>
      </c>
    </row>
    <row r="11" spans="1:2" x14ac:dyDescent="0.3">
      <c r="A11">
        <f t="shared" si="0"/>
        <v>-9</v>
      </c>
    </row>
    <row r="12" spans="1:2" x14ac:dyDescent="0.3">
      <c r="A12">
        <f t="shared" si="0"/>
        <v>-10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historical</vt:lpstr>
      <vt:lpstr>leases</vt:lpstr>
      <vt:lpstr>r&amp;d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Verbeylen</dc:creator>
  <cp:lastModifiedBy>Ian Verbeylen</cp:lastModifiedBy>
  <dcterms:created xsi:type="dcterms:W3CDTF">2015-06-05T18:17:20Z</dcterms:created>
  <dcterms:modified xsi:type="dcterms:W3CDTF">2023-02-23T23:29:39Z</dcterms:modified>
</cp:coreProperties>
</file>