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9"/>
  </bookViews>
  <sheets>
    <sheet name="悬浇束" sheetId="1" r:id="rId1"/>
    <sheet name="悬浇束顶板" sheetId="2" r:id="rId2"/>
    <sheet name="中跨顶板" sheetId="3" r:id="rId3"/>
    <sheet name="边跨顶板" sheetId="4" r:id="rId4"/>
    <sheet name="边跨底板" sheetId="5" r:id="rId5"/>
    <sheet name="Sheet1" sheetId="6" r:id="rId6"/>
    <sheet name="中跨底板" sheetId="9" r:id="rId7"/>
    <sheet name="顶板悬浇束2019" sheetId="10" r:id="rId8"/>
    <sheet name="中跨底板2019" sheetId="11" r:id="rId9"/>
    <sheet name="边跨底板2019" sheetId="12" r:id="rId10"/>
    <sheet name="体外钢束2019" sheetId="13" r:id="rId11"/>
  </sheets>
  <calcPr calcId="144525"/>
</workbook>
</file>

<file path=xl/calcChain.xml><?xml version="1.0" encoding="utf-8"?>
<calcChain xmlns="http://schemas.openxmlformats.org/spreadsheetml/2006/main">
  <c r="D7" i="13" l="1"/>
  <c r="D5" i="13"/>
  <c r="D6" i="13"/>
  <c r="D4" i="13"/>
  <c r="C3" i="13"/>
  <c r="C4" i="13" s="1"/>
  <c r="C5" i="13" s="1"/>
  <c r="C7" i="13" s="1"/>
  <c r="B7" i="13"/>
  <c r="B5" i="13"/>
  <c r="B4" i="13"/>
  <c r="B3" i="13"/>
  <c r="AI6" i="9" l="1"/>
  <c r="AI7" i="9"/>
  <c r="AI8" i="9"/>
  <c r="AI9" i="9"/>
  <c r="AI10" i="9"/>
  <c r="AI11" i="9"/>
  <c r="AI12" i="9"/>
  <c r="AI13" i="9"/>
  <c r="AI14" i="9"/>
  <c r="AI5" i="9"/>
  <c r="AH6" i="9"/>
  <c r="AH7" i="9"/>
  <c r="AH8" i="9"/>
  <c r="AH9" i="9"/>
  <c r="AH10" i="9"/>
  <c r="AH11" i="9"/>
  <c r="AH12" i="9"/>
  <c r="AH13" i="9"/>
  <c r="AH14" i="9"/>
  <c r="AH5" i="9"/>
  <c r="AG6" i="9"/>
  <c r="AG7" i="9"/>
  <c r="AG8" i="9"/>
  <c r="AG9" i="9"/>
  <c r="AG10" i="9"/>
  <c r="AG11" i="9"/>
  <c r="AG12" i="9"/>
  <c r="AG13" i="9"/>
  <c r="AG14" i="9"/>
  <c r="AG5" i="9"/>
  <c r="R41" i="10" l="1"/>
  <c r="R42" i="10"/>
  <c r="R43" i="10"/>
  <c r="R44" i="10"/>
  <c r="R45" i="10"/>
  <c r="R46" i="10"/>
  <c r="R47" i="10"/>
  <c r="R48" i="10"/>
  <c r="R49" i="10"/>
  <c r="R50" i="10"/>
  <c r="R51" i="10"/>
  <c r="R52" i="10"/>
  <c r="R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40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39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38" i="10"/>
  <c r="J3" i="6" l="1"/>
  <c r="I3" i="6"/>
  <c r="H3" i="6"/>
  <c r="H6" i="5" l="1"/>
  <c r="G6" i="5"/>
  <c r="F6" i="5"/>
  <c r="E6" i="5"/>
  <c r="D6" i="5"/>
  <c r="B6" i="5"/>
  <c r="C4" i="5"/>
  <c r="B4" i="5"/>
</calcChain>
</file>

<file path=xl/sharedStrings.xml><?xml version="1.0" encoding="utf-8"?>
<sst xmlns="http://schemas.openxmlformats.org/spreadsheetml/2006/main" count="1199" uniqueCount="401">
  <si>
    <t>钢筋名称</t>
    <phoneticPr fontId="1" type="noConversion"/>
  </si>
  <si>
    <t>张拉点x</t>
    <phoneticPr fontId="1" type="noConversion"/>
  </si>
  <si>
    <t>张拉点y</t>
    <phoneticPr fontId="1" type="noConversion"/>
  </si>
  <si>
    <t>起弯点x</t>
    <phoneticPr fontId="1" type="noConversion"/>
  </si>
  <si>
    <t>起弯点y</t>
    <phoneticPr fontId="1" type="noConversion"/>
  </si>
  <si>
    <t>起弯点x'</t>
    <phoneticPr fontId="1" type="noConversion"/>
  </si>
  <si>
    <t>起弯点y'</t>
    <phoneticPr fontId="1" type="noConversion"/>
  </si>
  <si>
    <t>张拉点x'</t>
    <phoneticPr fontId="1" type="noConversion"/>
  </si>
  <si>
    <t>张拉点y'</t>
    <phoneticPr fontId="1" type="noConversion"/>
  </si>
  <si>
    <t>起始块编号</t>
    <phoneticPr fontId="1" type="noConversion"/>
  </si>
  <si>
    <t>结束块编号</t>
    <phoneticPr fontId="1" type="noConversion"/>
  </si>
  <si>
    <t>钢筋束数</t>
    <phoneticPr fontId="1" type="noConversion"/>
  </si>
  <si>
    <t>插入端</t>
    <phoneticPr fontId="1" type="noConversion"/>
  </si>
  <si>
    <t>单元方向</t>
    <phoneticPr fontId="1" type="noConversion"/>
  </si>
  <si>
    <t>钢筋束组名</t>
    <phoneticPr fontId="1" type="noConversion"/>
  </si>
  <si>
    <t>F0</t>
    <phoneticPr fontId="1" type="noConversion"/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</si>
  <si>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</si>
  <si>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</si>
  <si>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</si>
  <si>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</si>
  <si>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</si>
  <si>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</si>
  <si>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</si>
  <si>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</si>
  <si>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</si>
  <si>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</si>
  <si>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</si>
  <si>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</si>
  <si>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</si>
  <si>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</si>
  <si>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</si>
  <si>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弯曲半径</t>
    <phoneticPr fontId="1" type="noConversion"/>
  </si>
  <si>
    <t>竖弯</t>
    <phoneticPr fontId="1" type="noConversion"/>
  </si>
  <si>
    <t>平弯</t>
    <phoneticPr fontId="1" type="noConversion"/>
  </si>
  <si>
    <t>T10</t>
  </si>
  <si>
    <t>T11</t>
  </si>
  <si>
    <t>T12</t>
  </si>
  <si>
    <t>T13</t>
  </si>
  <si>
    <t>T14</t>
  </si>
  <si>
    <t>起弯点2x</t>
    <phoneticPr fontId="1" type="noConversion"/>
  </si>
  <si>
    <t>起弯点2y</t>
    <phoneticPr fontId="1" type="noConversion"/>
  </si>
  <si>
    <t>起弯点1x</t>
    <phoneticPr fontId="1" type="noConversion"/>
  </si>
  <si>
    <t>起弯点1y</t>
    <phoneticPr fontId="1" type="noConversion"/>
  </si>
  <si>
    <t>弯曲半径1</t>
    <phoneticPr fontId="1" type="noConversion"/>
  </si>
  <si>
    <t>弯曲半径2</t>
    <phoneticPr fontId="1" type="noConversion"/>
  </si>
  <si>
    <t>√</t>
    <phoneticPr fontId="1" type="noConversion"/>
  </si>
  <si>
    <t>ZH</t>
    <phoneticPr fontId="1" type="noConversion"/>
  </si>
  <si>
    <t>插入点坐标</t>
    <phoneticPr fontId="1" type="noConversion"/>
  </si>
  <si>
    <t>F0复制</t>
    <phoneticPr fontId="1" type="noConversion"/>
  </si>
  <si>
    <t>F1复制</t>
  </si>
  <si>
    <t>F2复制</t>
  </si>
  <si>
    <t>F3复制</t>
  </si>
  <si>
    <t>F4复制</t>
  </si>
  <si>
    <t>F5复制</t>
  </si>
  <si>
    <t>F6复制</t>
  </si>
  <si>
    <t>F7复制</t>
  </si>
  <si>
    <t>F8复制</t>
  </si>
  <si>
    <t>F9复制</t>
  </si>
  <si>
    <t>F10复制</t>
  </si>
  <si>
    <t>F11复制</t>
  </si>
  <si>
    <t>F12复制</t>
  </si>
  <si>
    <t>F13复制</t>
  </si>
  <si>
    <t>F14复制</t>
  </si>
  <si>
    <t>F15复制</t>
  </si>
  <si>
    <t>0#块钢束</t>
    <phoneticPr fontId="1" type="noConversion"/>
  </si>
  <si>
    <t>1#块钢束</t>
  </si>
  <si>
    <t>2#块钢束</t>
  </si>
  <si>
    <t>3#块钢束</t>
  </si>
  <si>
    <t>4#块钢束</t>
  </si>
  <si>
    <t>5#块钢束</t>
  </si>
  <si>
    <t>6#块钢束</t>
  </si>
  <si>
    <t>7#块钢束</t>
  </si>
  <si>
    <t>8#块钢束</t>
  </si>
  <si>
    <t>9#块钢束</t>
  </si>
  <si>
    <t>10#块钢束</t>
  </si>
  <si>
    <t>11#块钢束</t>
  </si>
  <si>
    <t>12#块钢束</t>
  </si>
  <si>
    <t>13#块钢束</t>
  </si>
  <si>
    <t>14#块钢束</t>
  </si>
  <si>
    <t>15#块钢束</t>
  </si>
  <si>
    <t>起始单元编号</t>
    <phoneticPr fontId="1" type="noConversion"/>
  </si>
  <si>
    <t>结束单元编号</t>
    <phoneticPr fontId="1" type="noConversion"/>
  </si>
  <si>
    <t>钢筋特性</t>
    <phoneticPr fontId="1" type="noConversion"/>
  </si>
  <si>
    <t>19-15</t>
  </si>
  <si>
    <t>19-15</t>
    <phoneticPr fontId="1" type="noConversion"/>
  </si>
  <si>
    <t>19-15</t>
    <phoneticPr fontId="1" type="noConversion"/>
  </si>
  <si>
    <t>15-15</t>
  </si>
  <si>
    <t>15-15</t>
    <phoneticPr fontId="1" type="noConversion"/>
  </si>
  <si>
    <t>张拉点z</t>
    <phoneticPr fontId="1" type="noConversion"/>
  </si>
  <si>
    <t>起弯点1z</t>
    <phoneticPr fontId="1" type="noConversion"/>
  </si>
  <si>
    <t>起弯点2z</t>
    <phoneticPr fontId="1" type="noConversion"/>
  </si>
  <si>
    <t>B1</t>
    <phoneticPr fontId="1" type="noConversion"/>
  </si>
  <si>
    <t>B2</t>
    <phoneticPr fontId="1" type="noConversion"/>
  </si>
  <si>
    <t>B3</t>
  </si>
  <si>
    <t>B4</t>
  </si>
  <si>
    <t>B5</t>
  </si>
  <si>
    <t>B6</t>
  </si>
  <si>
    <t>B7</t>
  </si>
  <si>
    <t>B2'</t>
    <phoneticPr fontId="1" type="noConversion"/>
  </si>
  <si>
    <t>B3'</t>
    <phoneticPr fontId="1" type="noConversion"/>
  </si>
  <si>
    <t>B4'</t>
  </si>
  <si>
    <t>B5'</t>
  </si>
  <si>
    <t>B6'</t>
  </si>
  <si>
    <t>B7'</t>
  </si>
  <si>
    <t>张拉点y</t>
    <phoneticPr fontId="1" type="noConversion"/>
  </si>
  <si>
    <t>起弯点y</t>
    <phoneticPr fontId="1" type="noConversion"/>
  </si>
  <si>
    <t>起弯点x'</t>
    <phoneticPr fontId="1" type="noConversion"/>
  </si>
  <si>
    <t>起弯点y'</t>
    <phoneticPr fontId="1" type="noConversion"/>
  </si>
  <si>
    <t>张拉点y'</t>
    <phoneticPr fontId="1" type="noConversion"/>
  </si>
  <si>
    <t>起始块编号</t>
    <phoneticPr fontId="1" type="noConversion"/>
  </si>
  <si>
    <t>结束块编号</t>
    <phoneticPr fontId="1" type="noConversion"/>
  </si>
  <si>
    <t>钢筋束数</t>
    <phoneticPr fontId="1" type="noConversion"/>
  </si>
  <si>
    <t>插入端</t>
    <phoneticPr fontId="1" type="noConversion"/>
  </si>
  <si>
    <t>END-I</t>
    <phoneticPr fontId="1" type="noConversion"/>
  </si>
  <si>
    <t>END-I</t>
    <phoneticPr fontId="1" type="noConversion"/>
  </si>
  <si>
    <t>END-I</t>
    <phoneticPr fontId="1" type="noConversion"/>
  </si>
  <si>
    <t>END-I</t>
    <phoneticPr fontId="1" type="noConversion"/>
  </si>
  <si>
    <t>END-I</t>
    <phoneticPr fontId="1" type="noConversion"/>
  </si>
  <si>
    <t>单元方向</t>
    <phoneticPr fontId="1" type="noConversion"/>
  </si>
  <si>
    <t>I-J</t>
    <phoneticPr fontId="1" type="noConversion"/>
  </si>
  <si>
    <t>I-J</t>
    <phoneticPr fontId="1" type="noConversion"/>
  </si>
  <si>
    <t>I-J</t>
    <phoneticPr fontId="1" type="noConversion"/>
  </si>
  <si>
    <t>I-J</t>
    <phoneticPr fontId="1" type="noConversion"/>
  </si>
  <si>
    <t>I-J</t>
    <phoneticPr fontId="1" type="noConversion"/>
  </si>
  <si>
    <t>钢筋束组名</t>
    <phoneticPr fontId="1" type="noConversion"/>
  </si>
  <si>
    <t>17*15.2</t>
    <phoneticPr fontId="1" type="noConversion"/>
  </si>
  <si>
    <t>17*15.2</t>
    <phoneticPr fontId="1" type="noConversion"/>
  </si>
  <si>
    <t>17*15.2</t>
  </si>
  <si>
    <t>15*15.2</t>
    <phoneticPr fontId="1" type="noConversion"/>
  </si>
  <si>
    <t>17*15.2</t>
    <phoneticPr fontId="1" type="noConversion"/>
  </si>
  <si>
    <t>15*15.2</t>
    <phoneticPr fontId="1" type="noConversion"/>
  </si>
  <si>
    <t>钢筋名称</t>
    <phoneticPr fontId="1" type="noConversion"/>
  </si>
  <si>
    <t>BD1</t>
    <phoneticPr fontId="1" type="noConversion"/>
  </si>
  <si>
    <t>BD2</t>
    <phoneticPr fontId="1" type="noConversion"/>
  </si>
  <si>
    <t>BD3</t>
  </si>
  <si>
    <t>BD4</t>
  </si>
  <si>
    <t>BD5</t>
  </si>
  <si>
    <t>BD6</t>
  </si>
  <si>
    <t>BD1复制</t>
    <phoneticPr fontId="1" type="noConversion"/>
  </si>
  <si>
    <t>BD2复制</t>
  </si>
  <si>
    <t>BD3复制</t>
  </si>
  <si>
    <t>BD4复制</t>
  </si>
  <si>
    <t>BD5复制</t>
  </si>
  <si>
    <t>BD6复制</t>
  </si>
  <si>
    <t>BD1复制_a</t>
    <phoneticPr fontId="1" type="noConversion"/>
  </si>
  <si>
    <t>BD1复制_b</t>
    <phoneticPr fontId="1" type="noConversion"/>
  </si>
  <si>
    <t>BD2复制_a</t>
    <phoneticPr fontId="1" type="noConversion"/>
  </si>
  <si>
    <t>12-15</t>
  </si>
  <si>
    <t>12-15</t>
    <phoneticPr fontId="1" type="noConversion"/>
  </si>
  <si>
    <t>15-15</t>
    <phoneticPr fontId="1" type="noConversion"/>
  </si>
  <si>
    <t>END-J</t>
    <phoneticPr fontId="1" type="noConversion"/>
  </si>
  <si>
    <t>J-I</t>
    <phoneticPr fontId="1" type="noConversion"/>
  </si>
  <si>
    <t>钢筋束名称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</si>
  <si>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</si>
  <si>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</si>
  <si>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</si>
  <si>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</si>
  <si>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</si>
  <si>
    <t>x5</t>
    <phoneticPr fontId="1" type="noConversion"/>
  </si>
  <si>
    <t>x6</t>
  </si>
  <si>
    <t>x6</t>
    <phoneticPr fontId="1" type="noConversion"/>
  </si>
  <si>
    <t>z1</t>
    <phoneticPr fontId="1" type="noConversion"/>
  </si>
  <si>
    <t>z2</t>
  </si>
  <si>
    <t>z3</t>
  </si>
  <si>
    <t>z4</t>
  </si>
  <si>
    <t>z5</t>
  </si>
  <si>
    <t>z6</t>
  </si>
  <si>
    <t>起始点编号</t>
    <phoneticPr fontId="1" type="noConversion"/>
  </si>
  <si>
    <t>结束点编号</t>
    <phoneticPr fontId="1" type="noConversion"/>
  </si>
  <si>
    <t>插入点方向</t>
    <phoneticPr fontId="1" type="noConversion"/>
  </si>
  <si>
    <t>插入方向</t>
    <phoneticPr fontId="1" type="noConversion"/>
  </si>
  <si>
    <t>钢筋组</t>
    <phoneticPr fontId="1" type="noConversion"/>
  </si>
  <si>
    <t>抛物线顶点坐标</t>
    <phoneticPr fontId="1" type="noConversion"/>
  </si>
  <si>
    <t>x1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</si>
  <si>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</si>
  <si>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</si>
  <si>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</si>
  <si>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y4</t>
    <phoneticPr fontId="1" type="noConversion"/>
  </si>
  <si>
    <t>r</t>
    <phoneticPr fontId="1" type="noConversion"/>
  </si>
  <si>
    <t>y5</t>
  </si>
  <si>
    <t>y6</t>
  </si>
  <si>
    <t>15-15</t>
    <phoneticPr fontId="1" type="noConversion"/>
  </si>
  <si>
    <t>x4</t>
  </si>
  <si>
    <t>插入点</t>
    <phoneticPr fontId="1" type="noConversion"/>
  </si>
  <si>
    <t>BH1</t>
    <phoneticPr fontId="1" type="noConversion"/>
  </si>
  <si>
    <t>BH2</t>
    <phoneticPr fontId="1" type="noConversion"/>
  </si>
  <si>
    <t>BH3</t>
    <phoneticPr fontId="1" type="noConversion"/>
  </si>
  <si>
    <t>BH4</t>
    <phoneticPr fontId="1" type="noConversion"/>
  </si>
  <si>
    <t>BH1复制</t>
    <phoneticPr fontId="1" type="noConversion"/>
  </si>
  <si>
    <t>BH2复制</t>
    <phoneticPr fontId="1" type="noConversion"/>
  </si>
  <si>
    <t>J-I</t>
    <phoneticPr fontId="1" type="noConversion"/>
  </si>
  <si>
    <t>x0</t>
    <phoneticPr fontId="1" type="noConversion"/>
  </si>
  <si>
    <t>x1</t>
  </si>
  <si>
    <t>x2</t>
  </si>
  <si>
    <t>x3</t>
  </si>
  <si>
    <t>x7</t>
  </si>
  <si>
    <t>T00</t>
    <phoneticPr fontId="1" type="noConversion"/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</si>
  <si>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</si>
  <si>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</si>
  <si>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</si>
  <si>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</si>
  <si>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</si>
  <si>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</si>
  <si>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</si>
  <si>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</si>
  <si>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</si>
  <si>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Z0</t>
    <phoneticPr fontId="1" type="noConversion"/>
  </si>
  <si>
    <t>Z1</t>
  </si>
  <si>
    <t>Z2</t>
  </si>
  <si>
    <t>Z3</t>
  </si>
  <si>
    <t>Ty</t>
    <phoneticPr fontId="1" type="noConversion"/>
  </si>
  <si>
    <t>×</t>
  </si>
  <si>
    <t>×</t>
    <phoneticPr fontId="1" type="noConversion"/>
  </si>
  <si>
    <t>√</t>
    <phoneticPr fontId="1" type="noConversion"/>
  </si>
  <si>
    <t>T00L</t>
    <phoneticPr fontId="1" type="noConversion"/>
  </si>
  <si>
    <t>T01L</t>
    <phoneticPr fontId="1" type="noConversion"/>
  </si>
  <si>
    <t>T02L</t>
    <phoneticPr fontId="1" type="noConversion"/>
  </si>
  <si>
    <t>T03L</t>
    <phoneticPr fontId="1" type="noConversion"/>
  </si>
  <si>
    <t>T04L</t>
    <phoneticPr fontId="1" type="noConversion"/>
  </si>
  <si>
    <t>T05L</t>
    <phoneticPr fontId="1" type="noConversion"/>
  </si>
  <si>
    <t>T06L</t>
    <phoneticPr fontId="1" type="noConversion"/>
  </si>
  <si>
    <t>T07L</t>
    <phoneticPr fontId="1" type="noConversion"/>
  </si>
  <si>
    <t>T08L</t>
    <phoneticPr fontId="1" type="noConversion"/>
  </si>
  <si>
    <t>T09L</t>
    <phoneticPr fontId="1" type="noConversion"/>
  </si>
  <si>
    <t>T10L</t>
    <phoneticPr fontId="1" type="noConversion"/>
  </si>
  <si>
    <t>T11L</t>
    <phoneticPr fontId="1" type="noConversion"/>
  </si>
  <si>
    <t>T12L</t>
    <phoneticPr fontId="1" type="noConversion"/>
  </si>
  <si>
    <t>T13L</t>
    <phoneticPr fontId="1" type="noConversion"/>
  </si>
  <si>
    <t>T14L</t>
    <phoneticPr fontId="1" type="noConversion"/>
  </si>
  <si>
    <t>TyL</t>
    <phoneticPr fontId="1" type="noConversion"/>
  </si>
  <si>
    <t>T00R</t>
    <phoneticPr fontId="1" type="noConversion"/>
  </si>
  <si>
    <t>T01R</t>
    <phoneticPr fontId="1" type="noConversion"/>
  </si>
  <si>
    <t>T02R</t>
    <phoneticPr fontId="1" type="noConversion"/>
  </si>
  <si>
    <t>T03R</t>
    <phoneticPr fontId="1" type="noConversion"/>
  </si>
  <si>
    <t>T04R</t>
    <phoneticPr fontId="1" type="noConversion"/>
  </si>
  <si>
    <t>T05R</t>
    <phoneticPr fontId="1" type="noConversion"/>
  </si>
  <si>
    <t>T06R</t>
    <phoneticPr fontId="1" type="noConversion"/>
  </si>
  <si>
    <t>T07R</t>
    <phoneticPr fontId="1" type="noConversion"/>
  </si>
  <si>
    <t>T08R</t>
    <phoneticPr fontId="1" type="noConversion"/>
  </si>
  <si>
    <t>T09R</t>
    <phoneticPr fontId="1" type="noConversion"/>
  </si>
  <si>
    <t>T10R</t>
    <phoneticPr fontId="1" type="noConversion"/>
  </si>
  <si>
    <t>T11R</t>
    <phoneticPr fontId="1" type="noConversion"/>
  </si>
  <si>
    <t>T12R</t>
    <phoneticPr fontId="1" type="noConversion"/>
  </si>
  <si>
    <t>T13R</t>
    <phoneticPr fontId="1" type="noConversion"/>
  </si>
  <si>
    <t>T14R</t>
    <phoneticPr fontId="1" type="noConversion"/>
  </si>
  <si>
    <t>TyR</t>
    <phoneticPr fontId="1" type="noConversion"/>
  </si>
  <si>
    <t>Delta</t>
    <phoneticPr fontId="1" type="noConversion"/>
  </si>
  <si>
    <t>r</t>
    <phoneticPr fontId="1" type="noConversion"/>
  </si>
  <si>
    <t>13-15</t>
  </si>
  <si>
    <t>13-15</t>
    <phoneticPr fontId="1" type="noConversion"/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</si>
  <si>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</si>
  <si>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</si>
  <si>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</si>
  <si>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</si>
  <si>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</si>
  <si>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</si>
  <si>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</si>
  <si>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</si>
  <si>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</si>
  <si>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钢筋名称</t>
  </si>
  <si>
    <t>竖弯</t>
  </si>
  <si>
    <t>张拉点x</t>
  </si>
  <si>
    <t>张拉点z</t>
  </si>
  <si>
    <t>起弯点1x</t>
  </si>
  <si>
    <t>起弯点1z</t>
  </si>
  <si>
    <t>弯曲半径1</t>
  </si>
  <si>
    <t>起弯点2x</t>
  </si>
  <si>
    <t>起弯点2z</t>
  </si>
  <si>
    <t>弯曲半径2</t>
  </si>
  <si>
    <t>平弯</t>
  </si>
  <si>
    <t>张拉点y</t>
  </si>
  <si>
    <t>起弯点1y</t>
  </si>
  <si>
    <t>起弯点2y</t>
  </si>
  <si>
    <t>插入点坐标</t>
  </si>
  <si>
    <t>钢筋束组名</t>
  </si>
  <si>
    <t>起始单元编号</t>
  </si>
  <si>
    <t>结束单元编号</t>
  </si>
  <si>
    <t>钢筋特性</t>
  </si>
  <si>
    <t>T00L</t>
  </si>
  <si>
    <t>0#块钢束</t>
  </si>
  <si>
    <t>T01L</t>
  </si>
  <si>
    <t>T02L</t>
  </si>
  <si>
    <t>T03L</t>
  </si>
  <si>
    <t>T04L</t>
  </si>
  <si>
    <t>T05L</t>
  </si>
  <si>
    <t>T06L</t>
  </si>
  <si>
    <t>T07L</t>
  </si>
  <si>
    <t>T08L</t>
  </si>
  <si>
    <t>T09L</t>
  </si>
  <si>
    <t>T10L</t>
  </si>
  <si>
    <t>T11L</t>
  </si>
  <si>
    <t>T12L</t>
  </si>
  <si>
    <t>T13L</t>
  </si>
  <si>
    <t>T14L</t>
  </si>
  <si>
    <t>TyL</t>
  </si>
  <si>
    <t>T00R</t>
  </si>
  <si>
    <t>T01R</t>
  </si>
  <si>
    <t>T02R</t>
  </si>
  <si>
    <t>T03R</t>
  </si>
  <si>
    <t>T04R</t>
  </si>
  <si>
    <t>T05R</t>
  </si>
  <si>
    <t>T06R</t>
  </si>
  <si>
    <t>T07R</t>
  </si>
  <si>
    <t>T08R</t>
  </si>
  <si>
    <t>T09R</t>
  </si>
  <si>
    <t>T10R</t>
  </si>
  <si>
    <t>T11R</t>
  </si>
  <si>
    <t>T12R</t>
  </si>
  <si>
    <t>T13R</t>
  </si>
  <si>
    <t>T14R</t>
  </si>
  <si>
    <t>TyR</t>
  </si>
  <si>
    <t>y1</t>
  </si>
  <si>
    <t>y2</t>
  </si>
  <si>
    <t>y3</t>
  </si>
  <si>
    <t>y4</t>
  </si>
  <si>
    <t>BC01</t>
    <phoneticPr fontId="1" type="noConversion"/>
  </si>
  <si>
    <t>BC02</t>
  </si>
  <si>
    <t>BC03</t>
  </si>
  <si>
    <t>BC04</t>
  </si>
  <si>
    <t>BC05</t>
  </si>
  <si>
    <t>BC06</t>
  </si>
  <si>
    <t>BC07</t>
  </si>
  <si>
    <t>BC08</t>
  </si>
  <si>
    <t>BC09</t>
  </si>
  <si>
    <t>BC10</t>
  </si>
  <si>
    <t>z1</t>
  </si>
  <si>
    <t>r</t>
  </si>
  <si>
    <t>Bc01</t>
  </si>
  <si>
    <t>y1</t>
    <phoneticPr fontId="1" type="noConversion"/>
  </si>
  <si>
    <t>xz1</t>
    <phoneticPr fontId="1" type="noConversion"/>
  </si>
  <si>
    <t>xz2</t>
  </si>
  <si>
    <t>xz3</t>
  </si>
  <si>
    <t>xz4</t>
  </si>
  <si>
    <t>xz5</t>
  </si>
  <si>
    <t>xz6</t>
  </si>
  <si>
    <t>rz1</t>
    <phoneticPr fontId="1" type="noConversion"/>
  </si>
  <si>
    <t>rz2</t>
  </si>
  <si>
    <t>rz3</t>
  </si>
  <si>
    <t>rz4</t>
  </si>
  <si>
    <t>rz5</t>
  </si>
  <si>
    <t>rz6</t>
  </si>
  <si>
    <t>xy1</t>
    <phoneticPr fontId="1" type="noConversion"/>
  </si>
  <si>
    <t>xy2</t>
  </si>
  <si>
    <t>xy3</t>
  </si>
  <si>
    <t>xy4</t>
  </si>
  <si>
    <t>xy5</t>
  </si>
  <si>
    <t>xy6</t>
  </si>
  <si>
    <t>ry1</t>
    <phoneticPr fontId="1" type="noConversion"/>
  </si>
  <si>
    <t>ry2</t>
  </si>
  <si>
    <t>ry3</t>
  </si>
  <si>
    <t>ry4</t>
  </si>
  <si>
    <t>ry5</t>
  </si>
  <si>
    <t>ry6</t>
  </si>
  <si>
    <t>插入端点</t>
    <phoneticPr fontId="1" type="noConversion"/>
  </si>
  <si>
    <t>钢筋组</t>
    <phoneticPr fontId="1" type="noConversion"/>
  </si>
  <si>
    <t>中跨底板束</t>
    <phoneticPr fontId="1" type="noConversion"/>
  </si>
  <si>
    <t>Bs1L</t>
    <phoneticPr fontId="1" type="noConversion"/>
  </si>
  <si>
    <t>Bs2L</t>
    <phoneticPr fontId="1" type="noConversion"/>
  </si>
  <si>
    <t>Bs3L</t>
    <phoneticPr fontId="1" type="noConversion"/>
  </si>
  <si>
    <t>Bs4L</t>
    <phoneticPr fontId="1" type="noConversion"/>
  </si>
  <si>
    <t>单元插入端点</t>
    <phoneticPr fontId="1" type="noConversion"/>
  </si>
  <si>
    <t>边跨底板束</t>
    <phoneticPr fontId="1" type="noConversion"/>
  </si>
  <si>
    <t>END-I</t>
    <phoneticPr fontId="1" type="noConversion"/>
  </si>
  <si>
    <t>END-J</t>
    <phoneticPr fontId="1" type="noConversion"/>
  </si>
  <si>
    <t>J-I</t>
    <phoneticPr fontId="1" type="noConversion"/>
  </si>
  <si>
    <t>Bs1R</t>
    <phoneticPr fontId="1" type="noConversion"/>
  </si>
  <si>
    <t>Bs2R</t>
  </si>
  <si>
    <t>Bs3R</t>
  </si>
  <si>
    <t>Bs4R</t>
  </si>
  <si>
    <t>插入单元号</t>
    <phoneticPr fontId="1" type="noConversion"/>
  </si>
  <si>
    <t>Tw01L</t>
    <phoneticPr fontId="1" type="noConversion"/>
  </si>
  <si>
    <t>体外束</t>
    <phoneticPr fontId="1" type="noConversion"/>
  </si>
  <si>
    <t>Tw01R</t>
    <phoneticPr fontId="1" type="noConversion"/>
  </si>
  <si>
    <t>J-I</t>
    <phoneticPr fontId="1" type="noConversion"/>
  </si>
  <si>
    <t>Tw02</t>
    <phoneticPr fontId="1" type="noConversion"/>
  </si>
  <si>
    <t>name</t>
    <phoneticPr fontId="1" type="noConversion"/>
  </si>
  <si>
    <t>插入点单元号</t>
    <phoneticPr fontId="1" type="noConversion"/>
  </si>
  <si>
    <t>钢束特性</t>
    <phoneticPr fontId="1" type="noConversion"/>
  </si>
  <si>
    <t>竖弯</t>
    <phoneticPr fontId="1" type="noConversion"/>
  </si>
  <si>
    <t>平弯</t>
    <phoneticPr fontId="1" type="noConversion"/>
  </si>
  <si>
    <t>平弯轴绝对坐标</t>
    <phoneticPr fontId="1" type="noConversion"/>
  </si>
  <si>
    <t>钢束相对位置</t>
    <phoneticPr fontId="1" type="noConversion"/>
  </si>
  <si>
    <t>钢束组</t>
    <phoneticPr fontId="1" type="noConversion"/>
  </si>
  <si>
    <t>begin</t>
    <phoneticPr fontId="1" type="noConversion"/>
  </si>
  <si>
    <t>end</t>
    <phoneticPr fontId="1" type="noConversion"/>
  </si>
  <si>
    <t>z2</t>
    <phoneticPr fontId="1" type="noConversion"/>
  </si>
  <si>
    <t>xz1</t>
    <phoneticPr fontId="1" type="noConversion"/>
  </si>
  <si>
    <t>xz2</t>
    <phoneticPr fontId="1" type="noConversion"/>
  </si>
  <si>
    <t>xz3</t>
    <phoneticPr fontId="1" type="noConversion"/>
  </si>
  <si>
    <t>xz4</t>
    <phoneticPr fontId="1" type="noConversion"/>
  </si>
  <si>
    <t>xz6</t>
    <phoneticPr fontId="1" type="noConversion"/>
  </si>
  <si>
    <t>z1</t>
    <phoneticPr fontId="1" type="noConversion"/>
  </si>
  <si>
    <t>z3</t>
    <phoneticPr fontId="1" type="noConversion"/>
  </si>
  <si>
    <t>z4</t>
    <phoneticPr fontId="1" type="noConversion"/>
  </si>
  <si>
    <t>z5</t>
    <phoneticPr fontId="1" type="noConversion"/>
  </si>
  <si>
    <t>z6</t>
    <phoneticPr fontId="1" type="noConversion"/>
  </si>
  <si>
    <t>begin_y</t>
    <phoneticPr fontId="1" type="noConversion"/>
  </si>
  <si>
    <t>end_y</t>
    <phoneticPr fontId="1" type="noConversion"/>
  </si>
  <si>
    <t>begin_z</t>
    <phoneticPr fontId="1" type="noConversion"/>
  </si>
  <si>
    <t>end_z</t>
    <phoneticPr fontId="1" type="noConversion"/>
  </si>
  <si>
    <t>BOT点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</si>
</sst>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color rgb="FF00B05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L1" sqref="L1:L1048576"/>
    </sheetView>
  </sheetViews>
  <sheetFormatPr defaultRowHeight="13.5" x14ac:dyDescent="0.15"/>
  <cols>
    <col min="8" max="8" width="16" customWidth="1"/>
    <col min="9" max="9" width="13.125" style="2" customWidth="1"/>
    <col min="10" max="10" width="16.5" customWidth="1"/>
    <col min="11" max="11" width="20.625" customWidth="1"/>
  </cols>
  <sheetData>
    <row r="1" spans="1:12" x14ac:dyDescent="0.15">
      <c r="A1" s="1" t="s">
        <v>0</v>
      </c>
      <c r="B1" s="1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  <c r="H1" s="1" t="s">
        <v>47</v>
      </c>
      <c r="I1" s="1" t="s">
        <v>14</v>
      </c>
      <c r="J1" s="1" t="s">
        <v>80</v>
      </c>
      <c r="K1" s="1" t="s">
        <v>81</v>
      </c>
      <c r="L1" s="1" t="s">
        <v>82</v>
      </c>
    </row>
    <row r="2" spans="1:12" x14ac:dyDescent="0.15">
      <c r="A2" s="1" t="s">
        <v>15</v>
      </c>
      <c r="B2" s="1"/>
      <c r="C2" s="1">
        <v>550</v>
      </c>
      <c r="D2">
        <v>-415.1</v>
      </c>
      <c r="E2" s="1">
        <v>200</v>
      </c>
      <c r="F2">
        <v>-173</v>
      </c>
      <c r="G2" s="1">
        <v>600</v>
      </c>
      <c r="H2" s="1">
        <v>7188</v>
      </c>
      <c r="I2" s="2" t="s">
        <v>64</v>
      </c>
      <c r="J2" s="1">
        <v>22</v>
      </c>
      <c r="K2" s="1">
        <v>27</v>
      </c>
      <c r="L2" t="s">
        <v>84</v>
      </c>
    </row>
    <row r="3" spans="1:12" x14ac:dyDescent="0.15">
      <c r="A3" s="1" t="s">
        <v>16</v>
      </c>
      <c r="B3" s="1"/>
      <c r="C3" s="1">
        <v>850</v>
      </c>
      <c r="D3">
        <v>-435.9</v>
      </c>
      <c r="E3" s="1">
        <v>500</v>
      </c>
      <c r="F3">
        <v>-173</v>
      </c>
      <c r="G3" s="1">
        <v>600</v>
      </c>
      <c r="H3" s="1">
        <v>7188</v>
      </c>
      <c r="I3" s="2" t="s">
        <v>65</v>
      </c>
      <c r="J3" s="1">
        <v>21</v>
      </c>
      <c r="K3" s="1">
        <v>28</v>
      </c>
      <c r="L3" t="s">
        <v>85</v>
      </c>
    </row>
    <row r="4" spans="1:12" x14ac:dyDescent="0.15">
      <c r="A4" s="1" t="s">
        <v>17</v>
      </c>
      <c r="B4" s="1"/>
      <c r="C4" s="1">
        <v>1150</v>
      </c>
      <c r="D4">
        <v>-413.8</v>
      </c>
      <c r="E4" s="1">
        <v>800</v>
      </c>
      <c r="F4">
        <v>-156</v>
      </c>
      <c r="G4" s="1">
        <v>800</v>
      </c>
      <c r="H4" s="1">
        <v>7188</v>
      </c>
      <c r="I4" s="2" t="s">
        <v>66</v>
      </c>
      <c r="J4" s="1">
        <v>20</v>
      </c>
      <c r="K4" s="1">
        <v>29</v>
      </c>
      <c r="L4" t="s">
        <v>83</v>
      </c>
    </row>
    <row r="5" spans="1:12" x14ac:dyDescent="0.15">
      <c r="A5" s="1" t="s">
        <v>18</v>
      </c>
      <c r="B5" s="1"/>
      <c r="C5" s="1">
        <v>1450</v>
      </c>
      <c r="D5">
        <v>-389.7</v>
      </c>
      <c r="E5" s="1">
        <v>1100</v>
      </c>
      <c r="F5">
        <v>-156</v>
      </c>
      <c r="G5" s="1">
        <v>800</v>
      </c>
      <c r="H5" s="1">
        <v>7188</v>
      </c>
      <c r="I5" s="2" t="s">
        <v>67</v>
      </c>
      <c r="J5" s="1">
        <v>19</v>
      </c>
      <c r="K5" s="1">
        <v>30</v>
      </c>
      <c r="L5" t="s">
        <v>83</v>
      </c>
    </row>
    <row r="6" spans="1:12" x14ac:dyDescent="0.15">
      <c r="A6" s="1" t="s">
        <v>19</v>
      </c>
      <c r="B6" s="1"/>
      <c r="C6" s="1">
        <v>1750</v>
      </c>
      <c r="D6">
        <v>-366.9</v>
      </c>
      <c r="E6" s="1">
        <v>1400</v>
      </c>
      <c r="F6">
        <v>-139</v>
      </c>
      <c r="G6" s="1">
        <v>800</v>
      </c>
      <c r="H6" s="1">
        <v>7188</v>
      </c>
      <c r="I6" s="2" t="s">
        <v>68</v>
      </c>
      <c r="J6" s="1">
        <v>18</v>
      </c>
      <c r="K6" s="1">
        <v>31</v>
      </c>
      <c r="L6" t="s">
        <v>83</v>
      </c>
    </row>
    <row r="7" spans="1:12" x14ac:dyDescent="0.15">
      <c r="A7" s="1" t="s">
        <v>20</v>
      </c>
      <c r="B7" s="1"/>
      <c r="C7" s="1">
        <v>2100</v>
      </c>
      <c r="D7">
        <v>-342.2</v>
      </c>
      <c r="E7" s="1">
        <v>1700</v>
      </c>
      <c r="F7">
        <v>-139</v>
      </c>
      <c r="G7" s="1">
        <v>800</v>
      </c>
      <c r="H7" s="1">
        <v>7188</v>
      </c>
      <c r="I7" s="2" t="s">
        <v>69</v>
      </c>
      <c r="J7" s="1">
        <v>17</v>
      </c>
      <c r="K7" s="1">
        <v>32</v>
      </c>
      <c r="L7" t="s">
        <v>83</v>
      </c>
    </row>
    <row r="8" spans="1:12" x14ac:dyDescent="0.15">
      <c r="A8" s="1" t="s">
        <v>21</v>
      </c>
      <c r="B8" s="1"/>
      <c r="C8" s="1">
        <v>2450</v>
      </c>
      <c r="D8">
        <v>-319.5</v>
      </c>
      <c r="E8" s="1">
        <v>2050</v>
      </c>
      <c r="F8">
        <v>-120</v>
      </c>
      <c r="G8" s="1">
        <v>1000</v>
      </c>
      <c r="H8" s="1">
        <v>7188</v>
      </c>
      <c r="I8" s="2" t="s">
        <v>70</v>
      </c>
      <c r="J8" s="1">
        <v>16</v>
      </c>
      <c r="K8" s="1">
        <v>33</v>
      </c>
      <c r="L8" t="s">
        <v>83</v>
      </c>
    </row>
    <row r="9" spans="1:12" x14ac:dyDescent="0.15">
      <c r="A9" s="1" t="s">
        <v>22</v>
      </c>
      <c r="B9" s="1"/>
      <c r="C9" s="1">
        <v>2800</v>
      </c>
      <c r="D9">
        <v>-298.8</v>
      </c>
      <c r="E9" s="1">
        <v>2400</v>
      </c>
      <c r="F9">
        <v>-120</v>
      </c>
      <c r="G9" s="1">
        <v>1000</v>
      </c>
      <c r="H9" s="1">
        <v>7188</v>
      </c>
      <c r="I9" s="2" t="s">
        <v>71</v>
      </c>
      <c r="J9" s="1">
        <v>15</v>
      </c>
      <c r="K9" s="1">
        <v>34</v>
      </c>
      <c r="L9" t="s">
        <v>83</v>
      </c>
    </row>
    <row r="10" spans="1:12" x14ac:dyDescent="0.15">
      <c r="A10" s="1" t="s">
        <v>23</v>
      </c>
      <c r="B10" s="1"/>
      <c r="C10" s="1">
        <v>3150</v>
      </c>
      <c r="D10">
        <v>-280</v>
      </c>
      <c r="E10" s="1">
        <v>2750</v>
      </c>
      <c r="F10">
        <v>-105</v>
      </c>
      <c r="G10" s="1">
        <v>1000</v>
      </c>
      <c r="H10" s="1">
        <v>7188</v>
      </c>
      <c r="I10" s="2" t="s">
        <v>72</v>
      </c>
      <c r="J10" s="1">
        <v>14</v>
      </c>
      <c r="K10" s="1">
        <v>35</v>
      </c>
      <c r="L10" t="s">
        <v>83</v>
      </c>
    </row>
    <row r="11" spans="1:12" x14ac:dyDescent="0.15">
      <c r="A11" s="1" t="s">
        <v>24</v>
      </c>
      <c r="B11" s="1"/>
      <c r="C11" s="1">
        <v>3500</v>
      </c>
      <c r="D11">
        <v>-263.2</v>
      </c>
      <c r="E11" s="1">
        <v>3100</v>
      </c>
      <c r="F11">
        <v>-105</v>
      </c>
      <c r="G11" s="1">
        <v>1000</v>
      </c>
      <c r="H11" s="1">
        <v>7188</v>
      </c>
      <c r="I11" s="2" t="s">
        <v>73</v>
      </c>
      <c r="J11" s="1">
        <v>13</v>
      </c>
      <c r="K11" s="1">
        <v>36</v>
      </c>
      <c r="L11" t="s">
        <v>83</v>
      </c>
    </row>
    <row r="12" spans="1:12" x14ac:dyDescent="0.15">
      <c r="A12" s="1" t="s">
        <v>25</v>
      </c>
      <c r="B12" s="1"/>
      <c r="C12" s="1">
        <v>3900</v>
      </c>
      <c r="D12">
        <v>-246.4</v>
      </c>
      <c r="E12" s="1">
        <v>3450</v>
      </c>
      <c r="F12">
        <v>-88</v>
      </c>
      <c r="G12" s="1">
        <v>1000</v>
      </c>
      <c r="H12" s="1">
        <v>7188</v>
      </c>
      <c r="I12" s="2" t="s">
        <v>74</v>
      </c>
      <c r="J12" s="1">
        <v>12</v>
      </c>
      <c r="K12" s="1">
        <v>37</v>
      </c>
      <c r="L12" t="s">
        <v>87</v>
      </c>
    </row>
    <row r="13" spans="1:12" x14ac:dyDescent="0.15">
      <c r="A13" s="1" t="s">
        <v>26</v>
      </c>
      <c r="B13" s="1"/>
      <c r="C13" s="1">
        <v>4300</v>
      </c>
      <c r="D13">
        <v>-232.3</v>
      </c>
      <c r="E13" s="1">
        <v>3850</v>
      </c>
      <c r="F13">
        <v>-88</v>
      </c>
      <c r="G13" s="1">
        <v>1000</v>
      </c>
      <c r="H13" s="1">
        <v>7188</v>
      </c>
      <c r="I13" s="2" t="s">
        <v>75</v>
      </c>
      <c r="J13" s="1">
        <v>11</v>
      </c>
      <c r="K13" s="1">
        <v>38</v>
      </c>
      <c r="L13" t="s">
        <v>87</v>
      </c>
    </row>
    <row r="14" spans="1:12" x14ac:dyDescent="0.15">
      <c r="A14" s="1" t="s">
        <v>27</v>
      </c>
      <c r="B14" s="1"/>
      <c r="C14" s="1">
        <v>4700</v>
      </c>
      <c r="D14">
        <v>-220.6</v>
      </c>
      <c r="E14" s="1">
        <v>4250</v>
      </c>
      <c r="F14">
        <v>-71</v>
      </c>
      <c r="G14" s="1">
        <v>1000</v>
      </c>
      <c r="H14" s="1">
        <v>7188</v>
      </c>
      <c r="I14" s="2" t="s">
        <v>76</v>
      </c>
      <c r="J14" s="1">
        <v>10</v>
      </c>
      <c r="K14" s="1">
        <v>39</v>
      </c>
      <c r="L14" t="s">
        <v>86</v>
      </c>
    </row>
    <row r="15" spans="1:12" x14ac:dyDescent="0.15">
      <c r="A15" s="1" t="s">
        <v>28</v>
      </c>
      <c r="B15" s="1"/>
      <c r="C15" s="1">
        <v>5100</v>
      </c>
      <c r="D15">
        <v>-211.6</v>
      </c>
      <c r="E15" s="1">
        <v>4650</v>
      </c>
      <c r="F15">
        <v>-54</v>
      </c>
      <c r="G15" s="1">
        <v>1000</v>
      </c>
      <c r="H15" s="1">
        <v>7188</v>
      </c>
      <c r="I15" s="2" t="s">
        <v>77</v>
      </c>
      <c r="J15" s="1">
        <v>9</v>
      </c>
      <c r="K15" s="1">
        <v>40</v>
      </c>
      <c r="L15" t="s">
        <v>86</v>
      </c>
    </row>
    <row r="16" spans="1:12" x14ac:dyDescent="0.15">
      <c r="A16" s="1" t="s">
        <v>29</v>
      </c>
      <c r="B16" s="1"/>
      <c r="C16" s="1">
        <v>5500</v>
      </c>
      <c r="D16">
        <v>-205.2</v>
      </c>
      <c r="E16" s="1">
        <v>5050</v>
      </c>
      <c r="F16">
        <v>-37</v>
      </c>
      <c r="G16" s="1">
        <v>1000</v>
      </c>
      <c r="H16" s="1">
        <v>7188</v>
      </c>
      <c r="I16" s="2" t="s">
        <v>78</v>
      </c>
      <c r="J16" s="1">
        <v>8</v>
      </c>
      <c r="K16" s="1">
        <v>41</v>
      </c>
      <c r="L16" t="s">
        <v>86</v>
      </c>
    </row>
    <row r="17" spans="1:12" x14ac:dyDescent="0.15">
      <c r="A17" s="1" t="s">
        <v>30</v>
      </c>
      <c r="B17" s="1"/>
      <c r="C17" s="1">
        <v>5900</v>
      </c>
      <c r="D17">
        <v>-201.3</v>
      </c>
      <c r="E17" s="1">
        <v>5450</v>
      </c>
      <c r="F17">
        <v>-20</v>
      </c>
      <c r="G17" s="1">
        <v>1000</v>
      </c>
      <c r="H17" s="1">
        <v>7188</v>
      </c>
      <c r="I17" s="2" t="s">
        <v>79</v>
      </c>
      <c r="J17" s="1">
        <v>7</v>
      </c>
      <c r="K17" s="1">
        <v>42</v>
      </c>
      <c r="L17" t="s">
        <v>86</v>
      </c>
    </row>
    <row r="18" spans="1:12" x14ac:dyDescent="0.15">
      <c r="A18" s="1" t="s">
        <v>48</v>
      </c>
      <c r="B18" s="1"/>
      <c r="C18" s="1">
        <v>550</v>
      </c>
      <c r="D18">
        <v>-415.1</v>
      </c>
      <c r="E18" s="1">
        <v>200</v>
      </c>
      <c r="F18">
        <v>-173</v>
      </c>
      <c r="G18" s="1">
        <v>600</v>
      </c>
      <c r="H18" s="1">
        <v>19988</v>
      </c>
      <c r="I18" s="2" t="s">
        <v>64</v>
      </c>
      <c r="J18" s="1">
        <v>62</v>
      </c>
      <c r="K18" s="1">
        <v>67</v>
      </c>
      <c r="L18" t="s">
        <v>84</v>
      </c>
    </row>
    <row r="19" spans="1:12" x14ac:dyDescent="0.15">
      <c r="A19" s="1" t="s">
        <v>49</v>
      </c>
      <c r="B19" s="1"/>
      <c r="C19" s="1">
        <v>850</v>
      </c>
      <c r="D19">
        <v>-435.9</v>
      </c>
      <c r="E19" s="1">
        <v>500</v>
      </c>
      <c r="F19">
        <v>-173</v>
      </c>
      <c r="G19" s="1">
        <v>600</v>
      </c>
      <c r="H19" s="1">
        <v>19988</v>
      </c>
      <c r="I19" s="2" t="s">
        <v>65</v>
      </c>
      <c r="J19" s="1">
        <v>61</v>
      </c>
      <c r="K19" s="1">
        <v>68</v>
      </c>
      <c r="L19" t="s">
        <v>85</v>
      </c>
    </row>
    <row r="20" spans="1:12" x14ac:dyDescent="0.15">
      <c r="A20" s="1" t="s">
        <v>50</v>
      </c>
      <c r="B20" s="1"/>
      <c r="C20" s="1">
        <v>1150</v>
      </c>
      <c r="D20">
        <v>-413.8</v>
      </c>
      <c r="E20" s="1">
        <v>800</v>
      </c>
      <c r="F20">
        <v>-156</v>
      </c>
      <c r="G20" s="1">
        <v>800</v>
      </c>
      <c r="H20" s="1">
        <v>19988</v>
      </c>
      <c r="I20" s="2" t="s">
        <v>66</v>
      </c>
      <c r="J20" s="1">
        <v>60</v>
      </c>
      <c r="K20" s="1">
        <v>69</v>
      </c>
      <c r="L20" t="s">
        <v>83</v>
      </c>
    </row>
    <row r="21" spans="1:12" x14ac:dyDescent="0.15">
      <c r="A21" s="1" t="s">
        <v>51</v>
      </c>
      <c r="B21" s="1"/>
      <c r="C21" s="1">
        <v>1450</v>
      </c>
      <c r="D21">
        <v>-389.7</v>
      </c>
      <c r="E21" s="1">
        <v>1100</v>
      </c>
      <c r="F21">
        <v>-156</v>
      </c>
      <c r="G21" s="1">
        <v>800</v>
      </c>
      <c r="H21" s="1">
        <v>19988</v>
      </c>
      <c r="I21" s="2" t="s">
        <v>67</v>
      </c>
      <c r="J21" s="1">
        <v>59</v>
      </c>
      <c r="K21" s="1">
        <v>70</v>
      </c>
      <c r="L21" t="s">
        <v>83</v>
      </c>
    </row>
    <row r="22" spans="1:12" x14ac:dyDescent="0.15">
      <c r="A22" s="1" t="s">
        <v>52</v>
      </c>
      <c r="B22" s="1"/>
      <c r="C22" s="1">
        <v>1750</v>
      </c>
      <c r="D22">
        <v>-366.9</v>
      </c>
      <c r="E22" s="1">
        <v>1400</v>
      </c>
      <c r="F22">
        <v>-139</v>
      </c>
      <c r="G22" s="1">
        <v>800</v>
      </c>
      <c r="H22" s="1">
        <v>19988</v>
      </c>
      <c r="I22" s="2" t="s">
        <v>68</v>
      </c>
      <c r="J22" s="1">
        <v>58</v>
      </c>
      <c r="K22" s="1">
        <v>71</v>
      </c>
      <c r="L22" t="s">
        <v>83</v>
      </c>
    </row>
    <row r="23" spans="1:12" x14ac:dyDescent="0.15">
      <c r="A23" s="1" t="s">
        <v>53</v>
      </c>
      <c r="B23" s="1"/>
      <c r="C23" s="1">
        <v>2100</v>
      </c>
      <c r="D23">
        <v>-342.2</v>
      </c>
      <c r="E23" s="1">
        <v>1700</v>
      </c>
      <c r="F23">
        <v>-139</v>
      </c>
      <c r="G23" s="1">
        <v>800</v>
      </c>
      <c r="H23" s="1">
        <v>19988</v>
      </c>
      <c r="I23" s="2" t="s">
        <v>69</v>
      </c>
      <c r="J23" s="1">
        <v>57</v>
      </c>
      <c r="K23" s="1">
        <v>72</v>
      </c>
      <c r="L23" t="s">
        <v>83</v>
      </c>
    </row>
    <row r="24" spans="1:12" x14ac:dyDescent="0.15">
      <c r="A24" s="1" t="s">
        <v>54</v>
      </c>
      <c r="B24" s="1"/>
      <c r="C24" s="1">
        <v>2450</v>
      </c>
      <c r="D24">
        <v>-319.5</v>
      </c>
      <c r="E24" s="1">
        <v>2050</v>
      </c>
      <c r="F24">
        <v>-120</v>
      </c>
      <c r="G24" s="1">
        <v>1000</v>
      </c>
      <c r="H24" s="1">
        <v>19988</v>
      </c>
      <c r="I24" s="2" t="s">
        <v>70</v>
      </c>
      <c r="J24" s="1">
        <v>56</v>
      </c>
      <c r="K24" s="1">
        <v>73</v>
      </c>
      <c r="L24" t="s">
        <v>83</v>
      </c>
    </row>
    <row r="25" spans="1:12" x14ac:dyDescent="0.15">
      <c r="A25" s="1" t="s">
        <v>55</v>
      </c>
      <c r="B25" s="1"/>
      <c r="C25" s="1">
        <v>2800</v>
      </c>
      <c r="D25">
        <v>-298.8</v>
      </c>
      <c r="E25" s="1">
        <v>2400</v>
      </c>
      <c r="F25">
        <v>-120</v>
      </c>
      <c r="G25" s="1">
        <v>1000</v>
      </c>
      <c r="H25" s="1">
        <v>19988</v>
      </c>
      <c r="I25" s="2" t="s">
        <v>71</v>
      </c>
      <c r="J25" s="1">
        <v>55</v>
      </c>
      <c r="K25" s="1">
        <v>74</v>
      </c>
      <c r="L25" t="s">
        <v>83</v>
      </c>
    </row>
    <row r="26" spans="1:12" x14ac:dyDescent="0.15">
      <c r="A26" s="1" t="s">
        <v>56</v>
      </c>
      <c r="B26" s="1"/>
      <c r="C26" s="1">
        <v>3150</v>
      </c>
      <c r="D26">
        <v>-280</v>
      </c>
      <c r="E26" s="1">
        <v>2750</v>
      </c>
      <c r="F26">
        <v>-105</v>
      </c>
      <c r="G26" s="1">
        <v>1000</v>
      </c>
      <c r="H26" s="1">
        <v>19988</v>
      </c>
      <c r="I26" s="2" t="s">
        <v>72</v>
      </c>
      <c r="J26" s="1">
        <v>54</v>
      </c>
      <c r="K26" s="1">
        <v>75</v>
      </c>
      <c r="L26" t="s">
        <v>83</v>
      </c>
    </row>
    <row r="27" spans="1:12" x14ac:dyDescent="0.15">
      <c r="A27" s="1" t="s">
        <v>57</v>
      </c>
      <c r="B27" s="1"/>
      <c r="C27" s="1">
        <v>3500</v>
      </c>
      <c r="D27">
        <v>-263.2</v>
      </c>
      <c r="E27" s="1">
        <v>3100</v>
      </c>
      <c r="F27">
        <v>-105</v>
      </c>
      <c r="G27" s="1">
        <v>1000</v>
      </c>
      <c r="H27" s="1">
        <v>19988</v>
      </c>
      <c r="I27" s="2" t="s">
        <v>73</v>
      </c>
      <c r="J27" s="1">
        <v>53</v>
      </c>
      <c r="K27" s="1">
        <v>76</v>
      </c>
      <c r="L27" t="s">
        <v>83</v>
      </c>
    </row>
    <row r="28" spans="1:12" x14ac:dyDescent="0.15">
      <c r="A28" s="1" t="s">
        <v>58</v>
      </c>
      <c r="B28" s="1"/>
      <c r="C28" s="1">
        <v>3900</v>
      </c>
      <c r="D28">
        <v>-246.4</v>
      </c>
      <c r="E28" s="1">
        <v>3450</v>
      </c>
      <c r="F28">
        <v>-88</v>
      </c>
      <c r="G28" s="1">
        <v>1000</v>
      </c>
      <c r="H28" s="1">
        <v>19988</v>
      </c>
      <c r="I28" s="2" t="s">
        <v>74</v>
      </c>
      <c r="J28" s="1">
        <v>52</v>
      </c>
      <c r="K28" s="1">
        <v>77</v>
      </c>
      <c r="L28" t="s">
        <v>87</v>
      </c>
    </row>
    <row r="29" spans="1:12" x14ac:dyDescent="0.15">
      <c r="A29" s="1" t="s">
        <v>59</v>
      </c>
      <c r="B29" s="1"/>
      <c r="C29" s="1">
        <v>4300</v>
      </c>
      <c r="D29">
        <v>-232.3</v>
      </c>
      <c r="E29" s="1">
        <v>3850</v>
      </c>
      <c r="F29">
        <v>-88</v>
      </c>
      <c r="G29" s="1">
        <v>1000</v>
      </c>
      <c r="H29" s="1">
        <v>19988</v>
      </c>
      <c r="I29" s="2" t="s">
        <v>75</v>
      </c>
      <c r="J29" s="1">
        <v>51</v>
      </c>
      <c r="K29" s="1">
        <v>78</v>
      </c>
      <c r="L29" t="s">
        <v>87</v>
      </c>
    </row>
    <row r="30" spans="1:12" x14ac:dyDescent="0.15">
      <c r="A30" s="1" t="s">
        <v>60</v>
      </c>
      <c r="B30" s="1"/>
      <c r="C30" s="1">
        <v>4700</v>
      </c>
      <c r="D30">
        <v>-220.6</v>
      </c>
      <c r="E30" s="1">
        <v>4250</v>
      </c>
      <c r="F30">
        <v>-71</v>
      </c>
      <c r="G30" s="1">
        <v>1000</v>
      </c>
      <c r="H30" s="1">
        <v>19988</v>
      </c>
      <c r="I30" s="2" t="s">
        <v>76</v>
      </c>
      <c r="J30" s="1">
        <v>50</v>
      </c>
      <c r="K30" s="1">
        <v>79</v>
      </c>
      <c r="L30" t="s">
        <v>86</v>
      </c>
    </row>
    <row r="31" spans="1:12" x14ac:dyDescent="0.15">
      <c r="A31" s="1" t="s">
        <v>61</v>
      </c>
      <c r="B31" s="1"/>
      <c r="C31" s="1">
        <v>5100</v>
      </c>
      <c r="D31">
        <v>-211.6</v>
      </c>
      <c r="E31" s="1">
        <v>4650</v>
      </c>
      <c r="F31">
        <v>-54</v>
      </c>
      <c r="G31" s="1">
        <v>1000</v>
      </c>
      <c r="H31" s="1">
        <v>19988</v>
      </c>
      <c r="I31" s="2" t="s">
        <v>77</v>
      </c>
      <c r="J31" s="1">
        <v>49</v>
      </c>
      <c r="K31" s="1">
        <v>80</v>
      </c>
      <c r="L31" t="s">
        <v>86</v>
      </c>
    </row>
    <row r="32" spans="1:12" x14ac:dyDescent="0.15">
      <c r="A32" s="1" t="s">
        <v>62</v>
      </c>
      <c r="B32" s="1"/>
      <c r="C32" s="1">
        <v>5500</v>
      </c>
      <c r="D32">
        <v>-205.2</v>
      </c>
      <c r="E32" s="1">
        <v>5050</v>
      </c>
      <c r="F32">
        <v>-37</v>
      </c>
      <c r="G32" s="1">
        <v>1000</v>
      </c>
      <c r="H32" s="1">
        <v>19988</v>
      </c>
      <c r="I32" s="2" t="s">
        <v>78</v>
      </c>
      <c r="J32" s="1">
        <v>48</v>
      </c>
      <c r="K32" s="1">
        <v>81</v>
      </c>
      <c r="L32" t="s">
        <v>86</v>
      </c>
    </row>
    <row r="33" spans="1:12" x14ac:dyDescent="0.15">
      <c r="A33" s="1" t="s">
        <v>63</v>
      </c>
      <c r="B33" s="1"/>
      <c r="C33" s="1">
        <v>5900</v>
      </c>
      <c r="D33">
        <v>-201.3</v>
      </c>
      <c r="E33" s="1">
        <v>5450</v>
      </c>
      <c r="F33">
        <v>-20</v>
      </c>
      <c r="G33" s="1">
        <v>1000</v>
      </c>
      <c r="H33" s="1">
        <v>19988</v>
      </c>
      <c r="I33" s="2" t="s">
        <v>79</v>
      </c>
      <c r="J33" s="1">
        <v>47</v>
      </c>
      <c r="K33" s="1">
        <v>82</v>
      </c>
      <c r="L33" t="s">
        <v>86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8.875" defaultRowHeight="13.5" x14ac:dyDescent="0.15"/>
  <cols>
    <col min="1" max="1" width="16.875" style="1" customWidth="1"/>
    <col min="2" max="9" width="10" style="1" customWidth="1"/>
    <col min="10" max="10" width="12.375" style="1" customWidth="1"/>
    <col min="11" max="16384" width="8.875" style="1"/>
  </cols>
  <sheetData>
    <row r="1" spans="1:12" s="22" customFormat="1" x14ac:dyDescent="0.15">
      <c r="A1" s="21" t="s">
        <v>375</v>
      </c>
      <c r="B1" s="22" t="s">
        <v>356</v>
      </c>
      <c r="C1" s="22" t="s">
        <v>357</v>
      </c>
      <c r="D1" s="22" t="s">
        <v>358</v>
      </c>
      <c r="E1" s="22" t="s">
        <v>359</v>
      </c>
      <c r="F1" s="22" t="s">
        <v>365</v>
      </c>
      <c r="G1" s="22" t="s">
        <v>366</v>
      </c>
      <c r="H1" s="22" t="s">
        <v>367</v>
      </c>
      <c r="I1" s="22" t="s">
        <v>368</v>
      </c>
    </row>
    <row r="2" spans="1:12" s="22" customFormat="1" x14ac:dyDescent="0.15">
      <c r="A2" s="21" t="s">
        <v>383</v>
      </c>
      <c r="B2" s="22">
        <v>20</v>
      </c>
      <c r="C2" s="22">
        <v>20</v>
      </c>
      <c r="D2" s="22">
        <v>20</v>
      </c>
      <c r="E2" s="22">
        <v>20</v>
      </c>
      <c r="F2" s="22">
        <v>20</v>
      </c>
      <c r="G2" s="22">
        <v>20</v>
      </c>
      <c r="H2" s="22">
        <v>20</v>
      </c>
      <c r="I2" s="22">
        <v>20</v>
      </c>
    </row>
    <row r="3" spans="1:12" s="18" customFormat="1" x14ac:dyDescent="0.15">
      <c r="A3" s="17" t="s">
        <v>386</v>
      </c>
      <c r="B3" s="18">
        <v>170</v>
      </c>
      <c r="C3" s="18">
        <v>470</v>
      </c>
      <c r="D3" s="18">
        <v>470</v>
      </c>
      <c r="E3" s="18">
        <v>170</v>
      </c>
      <c r="F3" s="18">
        <v>170</v>
      </c>
      <c r="G3" s="18">
        <v>470</v>
      </c>
      <c r="H3" s="18">
        <v>470</v>
      </c>
      <c r="I3" s="18">
        <v>170</v>
      </c>
    </row>
    <row r="4" spans="1:12" s="18" customFormat="1" x14ac:dyDescent="0.15">
      <c r="A4" s="17" t="s">
        <v>387</v>
      </c>
      <c r="B4" s="18">
        <v>3310</v>
      </c>
      <c r="C4" s="18">
        <v>3790</v>
      </c>
      <c r="D4" s="18">
        <v>4270</v>
      </c>
      <c r="E4" s="18">
        <v>4910</v>
      </c>
      <c r="F4" s="18">
        <v>3310</v>
      </c>
      <c r="G4" s="18">
        <v>3790</v>
      </c>
      <c r="H4" s="18">
        <v>4270</v>
      </c>
      <c r="I4" s="18">
        <v>4910</v>
      </c>
    </row>
    <row r="5" spans="1:12" s="18" customFormat="1" x14ac:dyDescent="0.15">
      <c r="A5" s="17" t="s">
        <v>388</v>
      </c>
    </row>
    <row r="6" spans="1:12" s="18" customFormat="1" x14ac:dyDescent="0.15">
      <c r="A6" s="17" t="s">
        <v>389</v>
      </c>
    </row>
    <row r="7" spans="1:12" s="18" customFormat="1" x14ac:dyDescent="0.15">
      <c r="A7" s="17" t="s">
        <v>333</v>
      </c>
    </row>
    <row r="8" spans="1:12" s="18" customFormat="1" x14ac:dyDescent="0.15">
      <c r="A8" s="17" t="s">
        <v>390</v>
      </c>
    </row>
    <row r="9" spans="1:12" s="22" customFormat="1" x14ac:dyDescent="0.15">
      <c r="A9" s="21" t="s">
        <v>384</v>
      </c>
      <c r="B9" s="22">
        <v>3510</v>
      </c>
      <c r="C9" s="22">
        <v>3990</v>
      </c>
      <c r="D9" s="22">
        <v>4470</v>
      </c>
      <c r="E9" s="22">
        <v>5110</v>
      </c>
      <c r="F9" s="22">
        <v>3510</v>
      </c>
      <c r="G9" s="22">
        <v>3990</v>
      </c>
      <c r="H9" s="22">
        <v>4470</v>
      </c>
      <c r="I9" s="22">
        <v>5110</v>
      </c>
    </row>
    <row r="10" spans="1:12" s="22" customFormat="1" x14ac:dyDescent="0.15">
      <c r="A10" s="21" t="s">
        <v>398</v>
      </c>
      <c r="B10" s="22">
        <v>370</v>
      </c>
      <c r="C10" s="22">
        <v>320</v>
      </c>
      <c r="D10" s="22">
        <v>320</v>
      </c>
      <c r="E10" s="22">
        <v>361</v>
      </c>
      <c r="F10" s="22">
        <v>370</v>
      </c>
      <c r="G10" s="22">
        <v>320</v>
      </c>
      <c r="H10" s="22">
        <v>320</v>
      </c>
      <c r="I10" s="22">
        <v>361</v>
      </c>
      <c r="L10" s="23"/>
    </row>
    <row r="11" spans="1:12" s="22" customFormat="1" x14ac:dyDescent="0.15">
      <c r="A11" s="21" t="s">
        <v>400</v>
      </c>
      <c r="L11" s="23"/>
    </row>
    <row r="12" spans="1:12" s="18" customFormat="1" x14ac:dyDescent="0.15">
      <c r="A12" s="17" t="s">
        <v>391</v>
      </c>
      <c r="B12" s="18">
        <v>387</v>
      </c>
      <c r="C12" s="18">
        <v>387</v>
      </c>
      <c r="D12" s="18">
        <v>387</v>
      </c>
      <c r="E12" s="18">
        <v>387</v>
      </c>
      <c r="F12" s="18">
        <v>387</v>
      </c>
      <c r="G12" s="18">
        <v>387</v>
      </c>
      <c r="H12" s="18">
        <v>387</v>
      </c>
      <c r="I12" s="18">
        <v>387</v>
      </c>
      <c r="L12" s="19"/>
    </row>
    <row r="13" spans="1:12" s="18" customFormat="1" x14ac:dyDescent="0.15">
      <c r="A13" s="17" t="s">
        <v>385</v>
      </c>
      <c r="B13" s="20">
        <v>434.27518445467166</v>
      </c>
      <c r="C13" s="20">
        <v>457.74044853532035</v>
      </c>
      <c r="D13" s="20">
        <v>485.91840163635032</v>
      </c>
      <c r="E13" s="20">
        <v>530.81985535831689</v>
      </c>
      <c r="F13" s="20">
        <v>434.27518445467166</v>
      </c>
      <c r="G13" s="20">
        <v>457.74044853532035</v>
      </c>
      <c r="H13" s="20">
        <v>485.91840163635032</v>
      </c>
      <c r="I13" s="20">
        <v>530.81985535831689</v>
      </c>
    </row>
    <row r="14" spans="1:12" s="18" customFormat="1" x14ac:dyDescent="0.15">
      <c r="A14" s="17" t="s">
        <v>392</v>
      </c>
    </row>
    <row r="15" spans="1:12" s="18" customFormat="1" x14ac:dyDescent="0.15">
      <c r="A15" s="17" t="s">
        <v>393</v>
      </c>
    </row>
    <row r="16" spans="1:12" s="18" customFormat="1" x14ac:dyDescent="0.15">
      <c r="A16" s="17" t="s">
        <v>394</v>
      </c>
    </row>
    <row r="17" spans="1:20" s="18" customFormat="1" x14ac:dyDescent="0.15">
      <c r="A17" s="17" t="s">
        <v>395</v>
      </c>
    </row>
    <row r="18" spans="1:20" s="22" customFormat="1" x14ac:dyDescent="0.15">
      <c r="A18" s="21" t="s">
        <v>399</v>
      </c>
      <c r="B18" s="22">
        <v>380.07518445467167</v>
      </c>
      <c r="C18" s="22">
        <v>401.74044853532035</v>
      </c>
      <c r="D18" s="22">
        <v>427.41840163635032</v>
      </c>
      <c r="E18" s="22">
        <v>467.81985535831689</v>
      </c>
      <c r="F18" s="22">
        <v>380.07518445467167</v>
      </c>
      <c r="G18" s="22">
        <v>401.74044853532035</v>
      </c>
      <c r="H18" s="22">
        <v>427.41840163635032</v>
      </c>
      <c r="I18" s="22">
        <v>467.81985535831689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</row>
    <row r="19" spans="1:20" s="26" customFormat="1" x14ac:dyDescent="0.15">
      <c r="A19" s="25" t="s">
        <v>335</v>
      </c>
      <c r="B19" s="26">
        <v>800</v>
      </c>
      <c r="C19" s="26">
        <v>800</v>
      </c>
      <c r="D19" s="26">
        <v>800</v>
      </c>
      <c r="E19" s="26">
        <v>800</v>
      </c>
      <c r="F19" s="26">
        <v>800</v>
      </c>
      <c r="G19" s="26">
        <v>800</v>
      </c>
      <c r="H19" s="26">
        <v>800</v>
      </c>
      <c r="I19" s="26">
        <v>800</v>
      </c>
    </row>
    <row r="20" spans="1:20" s="26" customFormat="1" x14ac:dyDescent="0.15">
      <c r="A20" s="25" t="s">
        <v>336</v>
      </c>
      <c r="B20" s="26">
        <v>800</v>
      </c>
      <c r="C20" s="26">
        <v>800</v>
      </c>
      <c r="D20" s="26">
        <v>800</v>
      </c>
      <c r="E20" s="26">
        <v>600</v>
      </c>
      <c r="F20" s="26">
        <v>800</v>
      </c>
      <c r="G20" s="26">
        <v>800</v>
      </c>
      <c r="H20" s="26">
        <v>800</v>
      </c>
      <c r="I20" s="26">
        <v>600</v>
      </c>
    </row>
    <row r="21" spans="1:20" s="26" customFormat="1" x14ac:dyDescent="0.15">
      <c r="A21" s="25" t="s">
        <v>337</v>
      </c>
    </row>
    <row r="22" spans="1:20" s="26" customFormat="1" x14ac:dyDescent="0.15">
      <c r="A22" s="25" t="s">
        <v>338</v>
      </c>
    </row>
    <row r="23" spans="1:20" s="26" customFormat="1" x14ac:dyDescent="0.15">
      <c r="A23" s="25" t="s">
        <v>339</v>
      </c>
    </row>
    <row r="24" spans="1:20" s="26" customFormat="1" x14ac:dyDescent="0.15">
      <c r="A24" s="25" t="s">
        <v>340</v>
      </c>
    </row>
    <row r="25" spans="1:20" s="18" customFormat="1" x14ac:dyDescent="0.15">
      <c r="A25" s="17" t="s">
        <v>341</v>
      </c>
      <c r="C25" s="18">
        <v>3590.5</v>
      </c>
      <c r="D25" s="18">
        <v>4070.5</v>
      </c>
      <c r="E25" s="18">
        <v>4675.8999999999996</v>
      </c>
      <c r="G25" s="18">
        <v>3590.5</v>
      </c>
      <c r="H25" s="18">
        <v>4070.5</v>
      </c>
      <c r="I25" s="18">
        <v>4675.8999999999996</v>
      </c>
    </row>
    <row r="26" spans="1:20" s="18" customFormat="1" x14ac:dyDescent="0.15">
      <c r="A26" s="17" t="s">
        <v>342</v>
      </c>
      <c r="C26" s="18">
        <v>3790</v>
      </c>
      <c r="D26" s="18">
        <v>-200</v>
      </c>
      <c r="E26" s="18">
        <v>-200</v>
      </c>
      <c r="G26" s="18">
        <v>3790</v>
      </c>
      <c r="H26" s="18">
        <v>-200</v>
      </c>
      <c r="I26" s="18">
        <v>-200</v>
      </c>
    </row>
    <row r="27" spans="1:20" s="18" customFormat="1" x14ac:dyDescent="0.15">
      <c r="A27" s="17" t="s">
        <v>343</v>
      </c>
    </row>
    <row r="28" spans="1:20" s="18" customFormat="1" x14ac:dyDescent="0.15">
      <c r="A28" s="17" t="s">
        <v>344</v>
      </c>
    </row>
    <row r="29" spans="1:20" s="18" customFormat="1" x14ac:dyDescent="0.15">
      <c r="A29" s="17" t="s">
        <v>345</v>
      </c>
    </row>
    <row r="30" spans="1:20" s="18" customFormat="1" x14ac:dyDescent="0.15">
      <c r="A30" s="17" t="s">
        <v>346</v>
      </c>
    </row>
    <row r="31" spans="1:20" s="22" customFormat="1" x14ac:dyDescent="0.15">
      <c r="A31" s="21" t="s">
        <v>380</v>
      </c>
    </row>
    <row r="32" spans="1:20" s="22" customFormat="1" x14ac:dyDescent="0.15">
      <c r="A32" s="21" t="s">
        <v>381</v>
      </c>
      <c r="B32" s="22">
        <v>1</v>
      </c>
      <c r="C32" s="22">
        <v>1</v>
      </c>
      <c r="D32" s="22">
        <v>1</v>
      </c>
      <c r="E32" s="22">
        <v>1</v>
      </c>
      <c r="F32" s="22">
        <v>1</v>
      </c>
      <c r="G32" s="22">
        <v>1</v>
      </c>
      <c r="H32" s="22">
        <v>1</v>
      </c>
      <c r="I32" s="22">
        <v>1</v>
      </c>
    </row>
    <row r="33" spans="1:9" s="22" customFormat="1" x14ac:dyDescent="0.15">
      <c r="A33" s="21" t="s">
        <v>396</v>
      </c>
      <c r="B33" s="22">
        <v>75</v>
      </c>
      <c r="C33" s="22">
        <v>93</v>
      </c>
      <c r="D33" s="22">
        <v>57</v>
      </c>
      <c r="E33" s="22">
        <v>39</v>
      </c>
      <c r="F33" s="22">
        <v>75</v>
      </c>
      <c r="G33" s="22">
        <v>93</v>
      </c>
      <c r="H33" s="22">
        <v>57</v>
      </c>
      <c r="I33" s="22">
        <v>39</v>
      </c>
    </row>
    <row r="34" spans="1:9" s="18" customFormat="1" x14ac:dyDescent="0.15">
      <c r="A34" s="17" t="s">
        <v>328</v>
      </c>
      <c r="C34" s="18">
        <v>93</v>
      </c>
      <c r="D34" s="18">
        <v>75</v>
      </c>
      <c r="E34" s="18">
        <v>39</v>
      </c>
      <c r="F34" s="18">
        <v>75</v>
      </c>
      <c r="G34" s="18">
        <v>93</v>
      </c>
      <c r="H34" s="18">
        <v>75</v>
      </c>
      <c r="I34" s="18">
        <v>39</v>
      </c>
    </row>
    <row r="35" spans="1:9" s="18" customFormat="1" x14ac:dyDescent="0.15">
      <c r="A35" s="17" t="s">
        <v>312</v>
      </c>
      <c r="C35" s="18">
        <v>75</v>
      </c>
      <c r="D35" s="18">
        <v>111</v>
      </c>
      <c r="E35" s="18">
        <v>75</v>
      </c>
      <c r="G35" s="18">
        <v>75</v>
      </c>
      <c r="H35" s="18">
        <v>111</v>
      </c>
      <c r="I35" s="18">
        <v>75</v>
      </c>
    </row>
    <row r="36" spans="1:9" s="18" customFormat="1" x14ac:dyDescent="0.15">
      <c r="A36" s="17" t="s">
        <v>313</v>
      </c>
    </row>
    <row r="37" spans="1:9" s="18" customFormat="1" x14ac:dyDescent="0.15">
      <c r="A37" s="17" t="s">
        <v>314</v>
      </c>
    </row>
    <row r="38" spans="1:9" s="18" customFormat="1" x14ac:dyDescent="0.15">
      <c r="A38" s="17" t="s">
        <v>179</v>
      </c>
    </row>
    <row r="39" spans="1:9" s="18" customFormat="1" x14ac:dyDescent="0.15">
      <c r="A39" s="17" t="s">
        <v>180</v>
      </c>
    </row>
    <row r="40" spans="1:9" s="22" customFormat="1" x14ac:dyDescent="0.15">
      <c r="A40" s="21" t="s">
        <v>397</v>
      </c>
      <c r="B40" s="22">
        <v>75</v>
      </c>
      <c r="C40" s="22">
        <v>75</v>
      </c>
      <c r="D40" s="22">
        <v>111</v>
      </c>
      <c r="E40" s="22">
        <v>75</v>
      </c>
      <c r="G40" s="22">
        <v>75</v>
      </c>
      <c r="H40" s="22">
        <v>111</v>
      </c>
      <c r="I40" s="22">
        <v>75</v>
      </c>
    </row>
    <row r="41" spans="1:9" s="26" customFormat="1" x14ac:dyDescent="0.15">
      <c r="A41" s="25" t="s">
        <v>347</v>
      </c>
      <c r="C41" s="26">
        <v>600</v>
      </c>
      <c r="D41" s="26">
        <v>600</v>
      </c>
      <c r="E41" s="26">
        <v>600</v>
      </c>
      <c r="G41" s="26">
        <v>600</v>
      </c>
      <c r="H41" s="26">
        <v>600</v>
      </c>
      <c r="I41" s="26">
        <v>600</v>
      </c>
    </row>
    <row r="42" spans="1:9" s="26" customFormat="1" x14ac:dyDescent="0.15">
      <c r="A42" s="25" t="s">
        <v>348</v>
      </c>
      <c r="C42" s="26">
        <v>600</v>
      </c>
      <c r="D42" s="26">
        <v>600</v>
      </c>
      <c r="E42" s="26">
        <v>600</v>
      </c>
      <c r="G42" s="26">
        <v>600</v>
      </c>
      <c r="H42" s="26">
        <v>600</v>
      </c>
      <c r="I42" s="26">
        <v>600</v>
      </c>
    </row>
    <row r="43" spans="1:9" s="26" customFormat="1" x14ac:dyDescent="0.15">
      <c r="A43" s="25" t="s">
        <v>349</v>
      </c>
    </row>
    <row r="44" spans="1:9" s="26" customFormat="1" x14ac:dyDescent="0.15">
      <c r="A44" s="25" t="s">
        <v>350</v>
      </c>
    </row>
    <row r="45" spans="1:9" s="26" customFormat="1" x14ac:dyDescent="0.15">
      <c r="A45" s="25" t="s">
        <v>351</v>
      </c>
    </row>
    <row r="46" spans="1:9" s="26" customFormat="1" x14ac:dyDescent="0.15">
      <c r="A46" s="25" t="s">
        <v>352</v>
      </c>
    </row>
    <row r="47" spans="1:9" s="22" customFormat="1" x14ac:dyDescent="0.15">
      <c r="A47" s="21" t="s">
        <v>80</v>
      </c>
      <c r="B47" s="22">
        <v>1</v>
      </c>
      <c r="C47" s="22">
        <v>1</v>
      </c>
      <c r="D47" s="22">
        <v>1</v>
      </c>
      <c r="E47" s="22">
        <v>1</v>
      </c>
      <c r="F47" s="22">
        <v>66</v>
      </c>
      <c r="G47" s="22">
        <v>65</v>
      </c>
      <c r="H47" s="22">
        <v>64</v>
      </c>
      <c r="I47" s="22">
        <v>62</v>
      </c>
    </row>
    <row r="48" spans="1:9" s="22" customFormat="1" x14ac:dyDescent="0.15">
      <c r="A48" s="21" t="s">
        <v>81</v>
      </c>
      <c r="B48" s="22">
        <v>10</v>
      </c>
      <c r="C48" s="22">
        <v>11</v>
      </c>
      <c r="D48" s="22">
        <v>12</v>
      </c>
      <c r="E48" s="22">
        <v>14</v>
      </c>
      <c r="F48" s="22">
        <v>75</v>
      </c>
      <c r="G48" s="22">
        <v>75</v>
      </c>
      <c r="H48" s="22">
        <v>75</v>
      </c>
      <c r="I48" s="22">
        <v>75</v>
      </c>
    </row>
    <row r="49" spans="1:10" s="22" customFormat="1" x14ac:dyDescent="0.15">
      <c r="A49" s="21" t="s">
        <v>376</v>
      </c>
      <c r="B49" s="22">
        <v>1</v>
      </c>
      <c r="C49" s="22">
        <v>1</v>
      </c>
      <c r="D49" s="22">
        <v>1</v>
      </c>
      <c r="E49" s="22">
        <v>1</v>
      </c>
      <c r="F49" s="22">
        <v>75</v>
      </c>
      <c r="G49" s="22">
        <v>75</v>
      </c>
      <c r="H49" s="22">
        <v>75</v>
      </c>
      <c r="I49" s="22">
        <v>75</v>
      </c>
    </row>
    <row r="50" spans="1:10" s="22" customFormat="1" x14ac:dyDescent="0.15">
      <c r="A50" s="21" t="s">
        <v>360</v>
      </c>
      <c r="B50" s="22" t="s">
        <v>113</v>
      </c>
      <c r="C50" s="22" t="s">
        <v>113</v>
      </c>
      <c r="D50" s="22" t="s">
        <v>113</v>
      </c>
      <c r="E50" s="22" t="s">
        <v>362</v>
      </c>
      <c r="F50" s="22" t="s">
        <v>363</v>
      </c>
      <c r="G50" s="22" t="s">
        <v>363</v>
      </c>
      <c r="H50" s="22" t="s">
        <v>363</v>
      </c>
      <c r="I50" s="22" t="s">
        <v>363</v>
      </c>
    </row>
    <row r="51" spans="1:10" s="22" customFormat="1" x14ac:dyDescent="0.15">
      <c r="A51" s="21" t="s">
        <v>170</v>
      </c>
      <c r="B51" s="22" t="s">
        <v>119</v>
      </c>
      <c r="C51" s="22" t="s">
        <v>119</v>
      </c>
      <c r="D51" s="22" t="s">
        <v>119</v>
      </c>
      <c r="E51" s="22" t="s">
        <v>119</v>
      </c>
      <c r="F51" s="22" t="s">
        <v>364</v>
      </c>
      <c r="G51" s="22" t="s">
        <v>364</v>
      </c>
      <c r="H51" s="22" t="s">
        <v>364</v>
      </c>
      <c r="I51" s="22" t="s">
        <v>364</v>
      </c>
    </row>
    <row r="52" spans="1:10" s="22" customFormat="1" x14ac:dyDescent="0.15">
      <c r="A52" s="27" t="s">
        <v>377</v>
      </c>
      <c r="B52" s="28" t="s">
        <v>87</v>
      </c>
      <c r="C52" s="28" t="s">
        <v>87</v>
      </c>
      <c r="D52" s="28" t="s">
        <v>86</v>
      </c>
      <c r="E52" s="28" t="s">
        <v>86</v>
      </c>
      <c r="F52" s="28" t="s">
        <v>87</v>
      </c>
      <c r="G52" s="28" t="s">
        <v>87</v>
      </c>
      <c r="H52" s="28" t="s">
        <v>86</v>
      </c>
      <c r="I52" s="28" t="s">
        <v>86</v>
      </c>
      <c r="J52" s="28"/>
    </row>
    <row r="53" spans="1:10" s="22" customFormat="1" x14ac:dyDescent="0.15">
      <c r="A53" s="21" t="s">
        <v>382</v>
      </c>
      <c r="B53" s="22" t="s">
        <v>361</v>
      </c>
      <c r="C53" s="22" t="s">
        <v>361</v>
      </c>
      <c r="D53" s="22" t="s">
        <v>361</v>
      </c>
      <c r="E53" s="22" t="s">
        <v>361</v>
      </c>
      <c r="F53" s="22" t="s">
        <v>361</v>
      </c>
      <c r="G53" s="22" t="s">
        <v>361</v>
      </c>
      <c r="H53" s="22" t="s">
        <v>361</v>
      </c>
      <c r="I53" s="22" t="s">
        <v>361</v>
      </c>
    </row>
    <row r="54" spans="1:10" s="22" customFormat="1" x14ac:dyDescent="0.15">
      <c r="A54" s="21" t="s">
        <v>378</v>
      </c>
      <c r="B54" s="22">
        <v>1</v>
      </c>
      <c r="C54" s="22">
        <v>1</v>
      </c>
      <c r="D54" s="22">
        <v>1</v>
      </c>
      <c r="E54" s="22">
        <v>1</v>
      </c>
      <c r="F54" s="22">
        <v>1</v>
      </c>
      <c r="G54" s="22">
        <v>1</v>
      </c>
      <c r="H54" s="22">
        <v>1</v>
      </c>
      <c r="I54" s="22">
        <v>1</v>
      </c>
    </row>
    <row r="55" spans="1:10" s="22" customFormat="1" x14ac:dyDescent="0.15">
      <c r="A55" s="21" t="s">
        <v>379</v>
      </c>
      <c r="B55" s="22">
        <v>0</v>
      </c>
      <c r="C55" s="22">
        <v>1</v>
      </c>
      <c r="D55" s="22">
        <v>1</v>
      </c>
      <c r="E55" s="22">
        <v>1</v>
      </c>
      <c r="F55" s="22">
        <v>1</v>
      </c>
      <c r="G55" s="22">
        <v>1</v>
      </c>
      <c r="H55" s="22">
        <v>1</v>
      </c>
      <c r="I55" s="22">
        <v>1</v>
      </c>
    </row>
    <row r="56" spans="1:10" s="22" customFormat="1" x14ac:dyDescent="0.15"/>
    <row r="57" spans="1:10" s="22" customFormat="1" x14ac:dyDescent="0.15"/>
    <row r="58" spans="1:10" s="22" customFormat="1" x14ac:dyDescent="0.15"/>
    <row r="59" spans="1:10" s="22" customFormat="1" x14ac:dyDescent="0.15"/>
    <row r="60" spans="1:10" s="22" customFormat="1" x14ac:dyDescent="0.15"/>
    <row r="61" spans="1:10" s="22" customFormat="1" x14ac:dyDescent="0.15"/>
    <row r="62" spans="1:10" s="22" customFormat="1" x14ac:dyDescent="0.15"/>
    <row r="63" spans="1:10" s="22" customFormat="1" x14ac:dyDescent="0.15"/>
    <row r="64" spans="1:10" s="22" customFormat="1" x14ac:dyDescent="0.15"/>
    <row r="65" s="22" customFormat="1" x14ac:dyDescent="0.15"/>
    <row r="66" s="22" customFormat="1" x14ac:dyDescent="0.15"/>
    <row r="67" s="22" customFormat="1" x14ac:dyDescent="0.15"/>
    <row r="68" s="22" customFormat="1" x14ac:dyDescent="0.15"/>
    <row r="69" s="22" customFormat="1" x14ac:dyDescent="0.15"/>
    <row r="70" s="22" customFormat="1" x14ac:dyDescent="0.15"/>
    <row r="71" s="22" customFormat="1" x14ac:dyDescent="0.15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P13" sqref="P13"/>
    </sheetView>
  </sheetViews>
  <sheetFormatPr defaultRowHeight="13.5" x14ac:dyDescent="0.15"/>
  <cols>
    <col min="1" max="1" width="16.875" customWidth="1"/>
    <col min="2" max="7" width="8.875" style="2"/>
  </cols>
  <sheetData>
    <row r="1" spans="1:4" x14ac:dyDescent="0.15">
      <c r="A1" s="15" t="s">
        <v>152</v>
      </c>
      <c r="B1" s="2" t="s">
        <v>370</v>
      </c>
      <c r="C1" s="2" t="s">
        <v>372</v>
      </c>
      <c r="D1" s="2" t="s">
        <v>374</v>
      </c>
    </row>
    <row r="2" spans="1:4" x14ac:dyDescent="0.15">
      <c r="A2" s="15" t="s">
        <v>329</v>
      </c>
      <c r="B2" s="2">
        <v>120</v>
      </c>
      <c r="C2" s="2">
        <v>120</v>
      </c>
      <c r="D2" s="2">
        <v>0</v>
      </c>
    </row>
    <row r="3" spans="1:4" x14ac:dyDescent="0.15">
      <c r="A3" s="15" t="s">
        <v>330</v>
      </c>
      <c r="B3" s="2">
        <f>1220+1760</f>
        <v>2980</v>
      </c>
      <c r="C3" s="2">
        <f>1220+1760</f>
        <v>2980</v>
      </c>
      <c r="D3" s="2">
        <v>420</v>
      </c>
    </row>
    <row r="4" spans="1:4" x14ac:dyDescent="0.15">
      <c r="A4" s="15" t="s">
        <v>331</v>
      </c>
      <c r="B4" s="2">
        <f>B3+1440</f>
        <v>4420</v>
      </c>
      <c r="C4" s="2">
        <f>C3+1440</f>
        <v>4420</v>
      </c>
      <c r="D4" s="2">
        <f>D3+3750</f>
        <v>4170</v>
      </c>
    </row>
    <row r="5" spans="1:4" x14ac:dyDescent="0.15">
      <c r="A5" s="15" t="s">
        <v>332</v>
      </c>
      <c r="B5" s="2">
        <f>B4+3750</f>
        <v>8170</v>
      </c>
      <c r="C5" s="2">
        <f>C4+3750</f>
        <v>8170</v>
      </c>
      <c r="D5" s="2">
        <f>D4+4640</f>
        <v>8810</v>
      </c>
    </row>
    <row r="6" spans="1:4" x14ac:dyDescent="0.15">
      <c r="A6" s="15" t="s">
        <v>333</v>
      </c>
      <c r="D6" s="2">
        <f>D5+3750</f>
        <v>12560</v>
      </c>
    </row>
    <row r="7" spans="1:4" x14ac:dyDescent="0.15">
      <c r="A7" s="15" t="s">
        <v>334</v>
      </c>
      <c r="B7" s="2">
        <f>B5+420</f>
        <v>8590</v>
      </c>
      <c r="C7" s="2">
        <f>C5+420</f>
        <v>8590</v>
      </c>
      <c r="D7" s="2">
        <f>D6+420</f>
        <v>12980</v>
      </c>
    </row>
    <row r="8" spans="1:4" x14ac:dyDescent="0.15">
      <c r="A8" s="15" t="s">
        <v>161</v>
      </c>
      <c r="B8" s="2">
        <v>255</v>
      </c>
      <c r="C8" s="2">
        <v>255</v>
      </c>
      <c r="D8" s="2">
        <v>105</v>
      </c>
    </row>
    <row r="9" spans="1:4" x14ac:dyDescent="0.15">
      <c r="A9" s="15" t="s">
        <v>162</v>
      </c>
      <c r="B9" s="2">
        <v>350</v>
      </c>
      <c r="C9" s="2">
        <v>350</v>
      </c>
      <c r="D9" s="2">
        <v>105</v>
      </c>
    </row>
    <row r="10" spans="1:4" x14ac:dyDescent="0.15">
      <c r="A10" s="15" t="s">
        <v>163</v>
      </c>
      <c r="B10" s="2">
        <v>350</v>
      </c>
      <c r="C10" s="2">
        <v>350</v>
      </c>
      <c r="D10" s="2">
        <v>350</v>
      </c>
    </row>
    <row r="11" spans="1:4" x14ac:dyDescent="0.15">
      <c r="A11" s="15" t="s">
        <v>164</v>
      </c>
      <c r="B11" s="2">
        <v>105</v>
      </c>
      <c r="C11" s="2">
        <v>105</v>
      </c>
      <c r="D11" s="2">
        <v>350</v>
      </c>
    </row>
    <row r="12" spans="1:4" x14ac:dyDescent="0.15">
      <c r="A12" s="15" t="s">
        <v>165</v>
      </c>
      <c r="D12" s="2">
        <v>105</v>
      </c>
    </row>
    <row r="13" spans="1:4" x14ac:dyDescent="0.15">
      <c r="A13" s="15" t="s">
        <v>166</v>
      </c>
      <c r="B13" s="2">
        <v>105</v>
      </c>
      <c r="C13" s="2">
        <v>105</v>
      </c>
      <c r="D13" s="2">
        <v>105</v>
      </c>
    </row>
    <row r="14" spans="1:4" x14ac:dyDescent="0.15">
      <c r="A14" s="15" t="s">
        <v>335</v>
      </c>
      <c r="B14" s="2">
        <v>0</v>
      </c>
      <c r="C14" s="2">
        <v>0</v>
      </c>
      <c r="D14" s="2">
        <v>0</v>
      </c>
    </row>
    <row r="15" spans="1:4" x14ac:dyDescent="0.15">
      <c r="A15" s="15" t="s">
        <v>336</v>
      </c>
      <c r="B15" s="2">
        <v>800</v>
      </c>
      <c r="C15" s="2">
        <v>800</v>
      </c>
      <c r="D15" s="2">
        <v>800</v>
      </c>
    </row>
    <row r="16" spans="1:4" x14ac:dyDescent="0.15">
      <c r="A16" s="15" t="s">
        <v>337</v>
      </c>
      <c r="B16" s="2">
        <v>800</v>
      </c>
      <c r="C16" s="2">
        <v>800</v>
      </c>
      <c r="D16" s="2">
        <v>800</v>
      </c>
    </row>
    <row r="17" spans="1:4" x14ac:dyDescent="0.15">
      <c r="A17" s="15" t="s">
        <v>338</v>
      </c>
      <c r="B17" s="2">
        <v>800</v>
      </c>
      <c r="C17" s="2">
        <v>800</v>
      </c>
      <c r="D17" s="2">
        <v>800</v>
      </c>
    </row>
    <row r="18" spans="1:4" x14ac:dyDescent="0.15">
      <c r="A18" s="15" t="s">
        <v>339</v>
      </c>
      <c r="D18" s="2">
        <v>800</v>
      </c>
    </row>
    <row r="19" spans="1:4" x14ac:dyDescent="0.15">
      <c r="A19" s="15" t="s">
        <v>340</v>
      </c>
      <c r="B19" s="2">
        <v>0</v>
      </c>
      <c r="C19" s="2">
        <v>0</v>
      </c>
      <c r="D19" s="2">
        <v>0</v>
      </c>
    </row>
    <row r="20" spans="1:4" x14ac:dyDescent="0.15">
      <c r="A20" s="15" t="s">
        <v>341</v>
      </c>
      <c r="B20" s="2">
        <v>120</v>
      </c>
      <c r="C20" s="2">
        <v>120</v>
      </c>
      <c r="D20" s="2">
        <v>0</v>
      </c>
    </row>
    <row r="21" spans="1:4" x14ac:dyDescent="0.15">
      <c r="A21" s="15" t="s">
        <v>342</v>
      </c>
    </row>
    <row r="22" spans="1:4" x14ac:dyDescent="0.15">
      <c r="A22" s="15" t="s">
        <v>343</v>
      </c>
    </row>
    <row r="23" spans="1:4" x14ac:dyDescent="0.15">
      <c r="A23" s="15" t="s">
        <v>344</v>
      </c>
    </row>
    <row r="24" spans="1:4" x14ac:dyDescent="0.15">
      <c r="A24" s="15" t="s">
        <v>345</v>
      </c>
    </row>
    <row r="25" spans="1:4" x14ac:dyDescent="0.15">
      <c r="A25" s="15" t="s">
        <v>346</v>
      </c>
      <c r="B25" s="2">
        <v>8590</v>
      </c>
      <c r="C25" s="2">
        <v>8590</v>
      </c>
      <c r="D25" s="2">
        <v>12980</v>
      </c>
    </row>
    <row r="26" spans="1:4" x14ac:dyDescent="0.15">
      <c r="A26" s="15" t="s">
        <v>174</v>
      </c>
      <c r="B26" s="2">
        <v>82.5</v>
      </c>
      <c r="C26" s="2">
        <v>82.5</v>
      </c>
      <c r="D26" s="2">
        <v>400</v>
      </c>
    </row>
    <row r="27" spans="1:4" x14ac:dyDescent="0.15">
      <c r="A27" s="15" t="s">
        <v>312</v>
      </c>
    </row>
    <row r="28" spans="1:4" x14ac:dyDescent="0.15">
      <c r="A28" s="15" t="s">
        <v>313</v>
      </c>
    </row>
    <row r="29" spans="1:4" x14ac:dyDescent="0.15">
      <c r="A29" s="15" t="s">
        <v>314</v>
      </c>
    </row>
    <row r="30" spans="1:4" x14ac:dyDescent="0.15">
      <c r="A30" s="15" t="s">
        <v>179</v>
      </c>
    </row>
    <row r="31" spans="1:4" x14ac:dyDescent="0.15">
      <c r="A31" s="15" t="s">
        <v>180</v>
      </c>
      <c r="B31" s="2">
        <v>82.5</v>
      </c>
      <c r="C31" s="2">
        <v>82.5</v>
      </c>
      <c r="D31" s="2">
        <v>400</v>
      </c>
    </row>
    <row r="32" spans="1:4" x14ac:dyDescent="0.15">
      <c r="A32" s="15" t="s">
        <v>347</v>
      </c>
      <c r="B32" s="2">
        <v>0</v>
      </c>
      <c r="C32" s="2">
        <v>0</v>
      </c>
      <c r="D32" s="2">
        <v>0</v>
      </c>
    </row>
    <row r="33" spans="1:10" x14ac:dyDescent="0.15">
      <c r="A33" s="15" t="s">
        <v>348</v>
      </c>
    </row>
    <row r="34" spans="1:10" x14ac:dyDescent="0.15">
      <c r="A34" s="15" t="s">
        <v>349</v>
      </c>
    </row>
    <row r="35" spans="1:10" x14ac:dyDescent="0.15">
      <c r="A35" s="15" t="s">
        <v>350</v>
      </c>
    </row>
    <row r="36" spans="1:10" x14ac:dyDescent="0.15">
      <c r="A36" s="15" t="s">
        <v>351</v>
      </c>
    </row>
    <row r="37" spans="1:10" x14ac:dyDescent="0.15">
      <c r="A37" s="15" t="s">
        <v>352</v>
      </c>
      <c r="B37" s="2">
        <v>0</v>
      </c>
      <c r="C37" s="2">
        <v>0</v>
      </c>
      <c r="D37" s="2">
        <v>0</v>
      </c>
    </row>
    <row r="38" spans="1:10" s="1" customFormat="1" x14ac:dyDescent="0.15">
      <c r="A38" s="15" t="s">
        <v>80</v>
      </c>
      <c r="B38" s="1">
        <v>1</v>
      </c>
      <c r="C38" s="1">
        <v>54</v>
      </c>
      <c r="D38" s="1">
        <v>21</v>
      </c>
    </row>
    <row r="39" spans="1:10" s="1" customFormat="1" x14ac:dyDescent="0.15">
      <c r="A39" s="15" t="s">
        <v>81</v>
      </c>
      <c r="B39" s="1">
        <v>23</v>
      </c>
      <c r="C39" s="1">
        <v>75</v>
      </c>
      <c r="D39" s="1">
        <v>55</v>
      </c>
    </row>
    <row r="40" spans="1:10" s="1" customFormat="1" x14ac:dyDescent="0.15">
      <c r="A40" s="15" t="s">
        <v>369</v>
      </c>
      <c r="B40" s="1">
        <v>1</v>
      </c>
      <c r="C40" s="1">
        <v>75</v>
      </c>
      <c r="D40" s="1">
        <v>21</v>
      </c>
    </row>
    <row r="41" spans="1:10" s="1" customFormat="1" x14ac:dyDescent="0.15">
      <c r="A41" s="15" t="s">
        <v>360</v>
      </c>
      <c r="B41" s="1" t="s">
        <v>113</v>
      </c>
      <c r="C41" s="1" t="s">
        <v>150</v>
      </c>
      <c r="D41" s="1" t="s">
        <v>113</v>
      </c>
    </row>
    <row r="42" spans="1:10" s="1" customFormat="1" x14ac:dyDescent="0.15">
      <c r="A42" s="15" t="s">
        <v>170</v>
      </c>
      <c r="B42" s="1" t="s">
        <v>119</v>
      </c>
      <c r="C42" s="1" t="s">
        <v>373</v>
      </c>
      <c r="D42" s="1" t="s">
        <v>119</v>
      </c>
    </row>
    <row r="43" spans="1:10" s="1" customFormat="1" x14ac:dyDescent="0.15">
      <c r="A43" s="16" t="s">
        <v>82</v>
      </c>
      <c r="B43" s="5" t="s">
        <v>84</v>
      </c>
      <c r="C43" s="5" t="s">
        <v>84</v>
      </c>
      <c r="D43" s="5" t="s">
        <v>84</v>
      </c>
      <c r="E43" s="5"/>
      <c r="F43" s="5"/>
      <c r="G43" s="5"/>
      <c r="H43" s="5"/>
      <c r="I43" s="5"/>
      <c r="J43" s="5"/>
    </row>
    <row r="44" spans="1:10" s="1" customFormat="1" x14ac:dyDescent="0.15">
      <c r="A44" s="15" t="s">
        <v>171</v>
      </c>
      <c r="B44" s="1" t="s">
        <v>371</v>
      </c>
      <c r="C44" s="1" t="s">
        <v>371</v>
      </c>
      <c r="D44" s="1" t="s">
        <v>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3.5" x14ac:dyDescent="0.15"/>
  <cols>
    <col min="7" max="7" width="9.875" customWidth="1"/>
    <col min="10" max="10" width="9.75" customWidth="1"/>
    <col min="12" max="20" width="8.875" style="2"/>
    <col min="21" max="21" width="13.125" style="2" customWidth="1"/>
    <col min="22" max="23" width="8.875" style="2"/>
  </cols>
  <sheetData>
    <row r="1" spans="1:24" s="1" customFormat="1" x14ac:dyDescent="0.15">
      <c r="A1" s="1" t="s">
        <v>259</v>
      </c>
      <c r="B1" s="1" t="s">
        <v>260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  <c r="H1" s="1" t="s">
        <v>266</v>
      </c>
      <c r="I1" s="1" t="s">
        <v>267</v>
      </c>
      <c r="J1" s="1" t="s">
        <v>268</v>
      </c>
      <c r="K1" s="1" t="s">
        <v>269</v>
      </c>
      <c r="L1" s="1" t="s">
        <v>261</v>
      </c>
      <c r="M1" s="1" t="s">
        <v>270</v>
      </c>
      <c r="N1" s="1" t="s">
        <v>263</v>
      </c>
      <c r="O1" s="1" t="s">
        <v>271</v>
      </c>
      <c r="P1" s="1" t="s">
        <v>265</v>
      </c>
      <c r="Q1" s="1" t="s">
        <v>266</v>
      </c>
      <c r="R1" s="1" t="s">
        <v>272</v>
      </c>
      <c r="S1" s="1" t="s">
        <v>268</v>
      </c>
      <c r="T1" s="1" t="s">
        <v>273</v>
      </c>
      <c r="U1" s="1" t="s">
        <v>274</v>
      </c>
      <c r="V1" s="1" t="s">
        <v>275</v>
      </c>
      <c r="W1" s="1" t="s">
        <v>276</v>
      </c>
      <c r="X1" s="1" t="s">
        <v>277</v>
      </c>
    </row>
    <row r="2" spans="1:24" s="1" customFormat="1" x14ac:dyDescent="0.15">
      <c r="A2" s="1" t="s">
        <v>278</v>
      </c>
      <c r="B2" s="1" t="s">
        <v>211</v>
      </c>
      <c r="C2" s="1">
        <v>490</v>
      </c>
      <c r="D2" s="1">
        <v>40</v>
      </c>
      <c r="K2" s="1" t="s">
        <v>211</v>
      </c>
      <c r="U2" s="1" t="s">
        <v>279</v>
      </c>
      <c r="V2" s="1">
        <v>20</v>
      </c>
      <c r="W2" s="1">
        <v>23</v>
      </c>
      <c r="X2" s="1" t="s">
        <v>248</v>
      </c>
    </row>
    <row r="3" spans="1:24" s="1" customFormat="1" x14ac:dyDescent="0.15">
      <c r="A3" s="1" t="s">
        <v>280</v>
      </c>
      <c r="C3" s="1">
        <v>810</v>
      </c>
      <c r="D3" s="1">
        <v>40</v>
      </c>
      <c r="E3" s="1">
        <v>690</v>
      </c>
      <c r="F3" s="1">
        <v>15</v>
      </c>
      <c r="G3" s="1">
        <v>600</v>
      </c>
      <c r="H3" s="1">
        <v>540</v>
      </c>
      <c r="I3" s="1">
        <v>15</v>
      </c>
      <c r="J3" s="1">
        <v>600</v>
      </c>
      <c r="K3" s="1" t="s">
        <v>211</v>
      </c>
      <c r="U3" s="1" t="s">
        <v>65</v>
      </c>
      <c r="V3" s="1">
        <v>19</v>
      </c>
      <c r="W3" s="1">
        <v>24</v>
      </c>
      <c r="X3" s="1" t="s">
        <v>248</v>
      </c>
    </row>
    <row r="4" spans="1:24" s="1" customFormat="1" x14ac:dyDescent="0.15">
      <c r="A4" s="1" t="s">
        <v>281</v>
      </c>
      <c r="C4" s="1">
        <v>1130</v>
      </c>
      <c r="D4" s="1">
        <v>40</v>
      </c>
      <c r="E4" s="1">
        <v>1010</v>
      </c>
      <c r="F4" s="1">
        <v>15</v>
      </c>
      <c r="G4" s="1">
        <v>600</v>
      </c>
      <c r="H4" s="1">
        <v>860</v>
      </c>
      <c r="I4" s="1">
        <v>15</v>
      </c>
      <c r="J4" s="1">
        <v>600</v>
      </c>
      <c r="L4" s="1">
        <v>1130</v>
      </c>
      <c r="M4" s="1">
        <v>27</v>
      </c>
      <c r="N4" s="1">
        <v>980</v>
      </c>
      <c r="O4" s="1">
        <v>27</v>
      </c>
      <c r="P4" s="1">
        <v>600</v>
      </c>
      <c r="Q4" s="1">
        <v>859</v>
      </c>
      <c r="R4" s="1">
        <v>44</v>
      </c>
      <c r="S4" s="1">
        <v>600</v>
      </c>
      <c r="T4" s="1">
        <v>-6250</v>
      </c>
      <c r="U4" s="1" t="s">
        <v>66</v>
      </c>
      <c r="V4" s="1">
        <v>18</v>
      </c>
      <c r="W4" s="1">
        <v>25</v>
      </c>
      <c r="X4" s="1" t="s">
        <v>248</v>
      </c>
    </row>
    <row r="5" spans="1:24" s="1" customFormat="1" x14ac:dyDescent="0.15">
      <c r="A5" s="1" t="s">
        <v>282</v>
      </c>
      <c r="C5" s="1">
        <v>1450</v>
      </c>
      <c r="D5" s="1">
        <v>40</v>
      </c>
      <c r="E5" s="1">
        <v>1330</v>
      </c>
      <c r="F5" s="1">
        <v>32</v>
      </c>
      <c r="G5" s="1">
        <v>600</v>
      </c>
      <c r="H5" s="1">
        <v>1180</v>
      </c>
      <c r="I5" s="1">
        <v>32</v>
      </c>
      <c r="J5" s="1">
        <v>600</v>
      </c>
      <c r="L5" s="1">
        <v>1450</v>
      </c>
      <c r="M5" s="1">
        <v>27</v>
      </c>
      <c r="N5" s="1">
        <v>1300</v>
      </c>
      <c r="O5" s="1">
        <v>27</v>
      </c>
      <c r="P5" s="1">
        <v>800</v>
      </c>
      <c r="Q5" s="1">
        <v>1107.2</v>
      </c>
      <c r="R5" s="1">
        <v>61</v>
      </c>
      <c r="S5" s="1">
        <v>800</v>
      </c>
      <c r="T5" s="1">
        <v>-6250</v>
      </c>
      <c r="U5" s="1" t="s">
        <v>67</v>
      </c>
      <c r="V5" s="1">
        <v>17</v>
      </c>
      <c r="W5" s="1">
        <v>26</v>
      </c>
      <c r="X5" s="1" t="s">
        <v>248</v>
      </c>
    </row>
    <row r="6" spans="1:24" s="1" customFormat="1" x14ac:dyDescent="0.15">
      <c r="A6" s="1" t="s">
        <v>283</v>
      </c>
      <c r="C6" s="1">
        <v>1770</v>
      </c>
      <c r="D6" s="1">
        <v>40</v>
      </c>
      <c r="E6" s="1">
        <v>1650</v>
      </c>
      <c r="F6" s="1">
        <v>15</v>
      </c>
      <c r="G6" s="1">
        <v>600</v>
      </c>
      <c r="H6" s="1">
        <v>1500</v>
      </c>
      <c r="I6" s="1">
        <v>15</v>
      </c>
      <c r="J6" s="1">
        <v>600</v>
      </c>
      <c r="L6" s="1">
        <v>1770</v>
      </c>
      <c r="M6" s="1">
        <v>27</v>
      </c>
      <c r="N6" s="1">
        <v>1620</v>
      </c>
      <c r="O6" s="1">
        <v>27</v>
      </c>
      <c r="P6" s="1">
        <v>800</v>
      </c>
      <c r="Q6" s="1">
        <v>1427.2</v>
      </c>
      <c r="R6" s="1">
        <v>61</v>
      </c>
      <c r="S6" s="1">
        <v>800</v>
      </c>
      <c r="T6" s="1">
        <v>-6250</v>
      </c>
      <c r="U6" s="1" t="s">
        <v>68</v>
      </c>
      <c r="V6" s="1">
        <v>16</v>
      </c>
      <c r="W6" s="1">
        <v>27</v>
      </c>
      <c r="X6" s="1" t="s">
        <v>248</v>
      </c>
    </row>
    <row r="7" spans="1:24" s="1" customFormat="1" x14ac:dyDescent="0.15">
      <c r="A7" s="1" t="s">
        <v>284</v>
      </c>
      <c r="C7" s="1">
        <v>2090</v>
      </c>
      <c r="D7" s="1">
        <v>40</v>
      </c>
      <c r="E7" s="1">
        <v>1970</v>
      </c>
      <c r="F7" s="1">
        <v>32</v>
      </c>
      <c r="G7" s="1">
        <v>600</v>
      </c>
      <c r="H7" s="1">
        <v>1820</v>
      </c>
      <c r="I7" s="1">
        <v>32</v>
      </c>
      <c r="J7" s="1">
        <v>600</v>
      </c>
      <c r="L7" s="1">
        <v>2090</v>
      </c>
      <c r="M7" s="1">
        <v>27</v>
      </c>
      <c r="N7" s="1">
        <v>1940</v>
      </c>
      <c r="O7" s="1">
        <v>27</v>
      </c>
      <c r="P7" s="1">
        <v>800</v>
      </c>
      <c r="Q7" s="1">
        <v>1650.8</v>
      </c>
      <c r="R7" s="1">
        <v>78</v>
      </c>
      <c r="S7" s="1">
        <v>800</v>
      </c>
      <c r="T7" s="1">
        <v>-6250</v>
      </c>
      <c r="U7" s="1" t="s">
        <v>69</v>
      </c>
      <c r="V7" s="1">
        <v>15</v>
      </c>
      <c r="W7" s="1">
        <v>28</v>
      </c>
      <c r="X7" s="1" t="s">
        <v>248</v>
      </c>
    </row>
    <row r="8" spans="1:24" s="1" customFormat="1" x14ac:dyDescent="0.15">
      <c r="A8" s="1" t="s">
        <v>285</v>
      </c>
      <c r="C8" s="1">
        <v>2410</v>
      </c>
      <c r="D8" s="1">
        <v>40</v>
      </c>
      <c r="E8" s="1">
        <v>2290</v>
      </c>
      <c r="F8" s="1">
        <v>15</v>
      </c>
      <c r="G8" s="1">
        <v>600</v>
      </c>
      <c r="H8" s="1">
        <v>2140</v>
      </c>
      <c r="I8" s="1">
        <v>15</v>
      </c>
      <c r="J8" s="1">
        <v>600</v>
      </c>
      <c r="L8" s="1">
        <v>2410</v>
      </c>
      <c r="M8" s="1">
        <v>27</v>
      </c>
      <c r="N8" s="1">
        <v>2260</v>
      </c>
      <c r="O8" s="1">
        <v>27</v>
      </c>
      <c r="P8" s="1">
        <v>800</v>
      </c>
      <c r="Q8" s="1">
        <v>1970.8</v>
      </c>
      <c r="R8" s="1">
        <v>78</v>
      </c>
      <c r="S8" s="1">
        <v>800</v>
      </c>
      <c r="T8" s="1">
        <v>-6250</v>
      </c>
      <c r="U8" s="1" t="s">
        <v>70</v>
      </c>
      <c r="V8" s="1">
        <v>14</v>
      </c>
      <c r="W8" s="1">
        <v>29</v>
      </c>
      <c r="X8" s="1" t="s">
        <v>248</v>
      </c>
    </row>
    <row r="9" spans="1:24" s="1" customFormat="1" x14ac:dyDescent="0.15">
      <c r="A9" s="1" t="s">
        <v>286</v>
      </c>
      <c r="C9" s="1">
        <v>2730</v>
      </c>
      <c r="D9" s="1">
        <v>40</v>
      </c>
      <c r="E9" s="1">
        <v>2610</v>
      </c>
      <c r="F9" s="1">
        <v>32</v>
      </c>
      <c r="G9" s="1">
        <v>600</v>
      </c>
      <c r="H9" s="1">
        <v>2460</v>
      </c>
      <c r="I9" s="1">
        <v>32</v>
      </c>
      <c r="J9" s="1">
        <v>600</v>
      </c>
      <c r="L9" s="1">
        <v>2730</v>
      </c>
      <c r="M9" s="1">
        <v>27</v>
      </c>
      <c r="N9" s="1">
        <v>2580</v>
      </c>
      <c r="O9" s="1">
        <v>27</v>
      </c>
      <c r="P9" s="1">
        <v>800</v>
      </c>
      <c r="Q9" s="1">
        <v>2194.4</v>
      </c>
      <c r="R9" s="1">
        <v>95</v>
      </c>
      <c r="S9" s="1">
        <v>800</v>
      </c>
      <c r="T9" s="1">
        <v>-6250</v>
      </c>
      <c r="U9" s="1" t="s">
        <v>71</v>
      </c>
      <c r="V9" s="1">
        <v>13</v>
      </c>
      <c r="W9" s="1">
        <v>30</v>
      </c>
      <c r="X9" s="1" t="s">
        <v>248</v>
      </c>
    </row>
    <row r="10" spans="1:24" s="1" customFormat="1" x14ac:dyDescent="0.15">
      <c r="A10" s="1" t="s">
        <v>287</v>
      </c>
      <c r="C10" s="1">
        <v>3210</v>
      </c>
      <c r="D10" s="1">
        <v>40</v>
      </c>
      <c r="E10" s="1">
        <v>3080</v>
      </c>
      <c r="F10" s="1">
        <v>15</v>
      </c>
      <c r="G10" s="1">
        <v>600</v>
      </c>
      <c r="H10" s="1">
        <v>2880</v>
      </c>
      <c r="I10" s="1">
        <v>15</v>
      </c>
      <c r="J10" s="1">
        <v>600</v>
      </c>
      <c r="L10" s="1">
        <v>3210</v>
      </c>
      <c r="M10" s="1">
        <v>27</v>
      </c>
      <c r="N10" s="1">
        <v>3010</v>
      </c>
      <c r="O10" s="1">
        <v>27</v>
      </c>
      <c r="P10" s="1">
        <v>800</v>
      </c>
      <c r="Q10" s="1">
        <v>2624.4</v>
      </c>
      <c r="R10" s="1">
        <v>95</v>
      </c>
      <c r="S10" s="1">
        <v>800</v>
      </c>
      <c r="T10" s="1">
        <v>-6250</v>
      </c>
      <c r="U10" s="1" t="s">
        <v>72</v>
      </c>
      <c r="V10" s="1">
        <v>12</v>
      </c>
      <c r="W10" s="1">
        <v>31</v>
      </c>
      <c r="X10" s="1" t="s">
        <v>248</v>
      </c>
    </row>
    <row r="11" spans="1:24" s="1" customFormat="1" x14ac:dyDescent="0.15">
      <c r="A11" s="1" t="s">
        <v>288</v>
      </c>
      <c r="C11" s="1">
        <v>3690</v>
      </c>
      <c r="D11" s="1">
        <v>40</v>
      </c>
      <c r="E11" s="1">
        <v>3560</v>
      </c>
      <c r="F11" s="1">
        <v>15</v>
      </c>
      <c r="G11" s="1">
        <v>600</v>
      </c>
      <c r="H11" s="1">
        <v>3360</v>
      </c>
      <c r="I11" s="1">
        <v>15</v>
      </c>
      <c r="J11" s="1">
        <v>600</v>
      </c>
      <c r="L11" s="1">
        <v>3690</v>
      </c>
      <c r="M11" s="1">
        <v>27</v>
      </c>
      <c r="N11" s="1">
        <v>3490</v>
      </c>
      <c r="O11" s="1">
        <v>27</v>
      </c>
      <c r="P11" s="1">
        <v>800</v>
      </c>
      <c r="Q11" s="1">
        <v>3007.9</v>
      </c>
      <c r="R11" s="1">
        <v>112</v>
      </c>
      <c r="S11" s="1">
        <v>800</v>
      </c>
      <c r="T11" s="1">
        <v>-6250</v>
      </c>
      <c r="U11" s="1" t="s">
        <v>73</v>
      </c>
      <c r="V11" s="1">
        <v>11</v>
      </c>
      <c r="W11" s="1">
        <v>32</v>
      </c>
      <c r="X11" s="1" t="s">
        <v>248</v>
      </c>
    </row>
    <row r="12" spans="1:24" s="1" customFormat="1" x14ac:dyDescent="0.15">
      <c r="A12" s="1" t="s">
        <v>289</v>
      </c>
      <c r="C12" s="1">
        <v>4170</v>
      </c>
      <c r="D12" s="1">
        <v>40</v>
      </c>
      <c r="E12" s="1">
        <v>4040</v>
      </c>
      <c r="F12" s="1">
        <v>15</v>
      </c>
      <c r="G12" s="1">
        <v>600</v>
      </c>
      <c r="H12" s="1">
        <v>3840</v>
      </c>
      <c r="I12" s="1">
        <v>15</v>
      </c>
      <c r="J12" s="1">
        <v>600</v>
      </c>
      <c r="L12" s="1">
        <v>4170</v>
      </c>
      <c r="M12" s="1">
        <v>27</v>
      </c>
      <c r="N12" s="1">
        <v>3970</v>
      </c>
      <c r="O12" s="1">
        <v>27</v>
      </c>
      <c r="P12" s="1">
        <v>800</v>
      </c>
      <c r="Q12" s="1">
        <v>3391.5</v>
      </c>
      <c r="R12" s="1">
        <v>129</v>
      </c>
      <c r="S12" s="1">
        <v>800</v>
      </c>
      <c r="T12" s="1">
        <v>-6250</v>
      </c>
      <c r="U12" s="1" t="s">
        <v>74</v>
      </c>
      <c r="V12" s="1">
        <v>10</v>
      </c>
      <c r="W12" s="1">
        <v>33</v>
      </c>
      <c r="X12" s="1" t="s">
        <v>248</v>
      </c>
    </row>
    <row r="13" spans="1:24" s="1" customFormat="1" x14ac:dyDescent="0.15">
      <c r="A13" s="1" t="s">
        <v>290</v>
      </c>
      <c r="C13" s="1">
        <v>4650</v>
      </c>
      <c r="D13" s="1">
        <v>40</v>
      </c>
      <c r="E13" s="1">
        <v>4520</v>
      </c>
      <c r="F13" s="1">
        <v>15</v>
      </c>
      <c r="G13" s="1">
        <v>600</v>
      </c>
      <c r="H13" s="1">
        <v>4320</v>
      </c>
      <c r="I13" s="1">
        <v>15</v>
      </c>
      <c r="J13" s="1">
        <v>600</v>
      </c>
      <c r="L13" s="1">
        <v>4650</v>
      </c>
      <c r="M13" s="1">
        <v>27</v>
      </c>
      <c r="N13" s="1">
        <v>4450</v>
      </c>
      <c r="O13" s="1">
        <v>27</v>
      </c>
      <c r="P13" s="1">
        <v>800</v>
      </c>
      <c r="Q13" s="1">
        <v>3775.1</v>
      </c>
      <c r="R13" s="1">
        <v>146</v>
      </c>
      <c r="S13" s="1">
        <v>800</v>
      </c>
      <c r="T13" s="1">
        <v>-6250</v>
      </c>
      <c r="U13" s="1" t="s">
        <v>75</v>
      </c>
      <c r="V13" s="1">
        <v>9</v>
      </c>
      <c r="W13" s="1">
        <v>34</v>
      </c>
      <c r="X13" s="1" t="s">
        <v>248</v>
      </c>
    </row>
    <row r="14" spans="1:24" s="1" customFormat="1" x14ac:dyDescent="0.15">
      <c r="A14" s="1" t="s">
        <v>291</v>
      </c>
      <c r="C14" s="1">
        <v>5130</v>
      </c>
      <c r="D14" s="1">
        <v>40</v>
      </c>
      <c r="E14" s="1">
        <v>5000</v>
      </c>
      <c r="F14" s="1">
        <v>15</v>
      </c>
      <c r="G14" s="1">
        <v>600</v>
      </c>
      <c r="H14" s="1">
        <v>4800</v>
      </c>
      <c r="I14" s="1">
        <v>15</v>
      </c>
      <c r="J14" s="1">
        <v>600</v>
      </c>
      <c r="L14" s="1">
        <v>5130</v>
      </c>
      <c r="M14" s="1">
        <v>27</v>
      </c>
      <c r="N14" s="1">
        <v>4930</v>
      </c>
      <c r="O14" s="1">
        <v>27</v>
      </c>
      <c r="P14" s="1">
        <v>800</v>
      </c>
      <c r="Q14" s="1">
        <v>4158.7</v>
      </c>
      <c r="R14" s="1">
        <v>163</v>
      </c>
      <c r="S14" s="1">
        <v>800</v>
      </c>
      <c r="T14" s="1">
        <v>-6250</v>
      </c>
      <c r="U14" s="1" t="s">
        <v>76</v>
      </c>
      <c r="V14" s="1">
        <v>8</v>
      </c>
      <c r="W14" s="1">
        <v>35</v>
      </c>
      <c r="X14" s="1" t="s">
        <v>248</v>
      </c>
    </row>
    <row r="15" spans="1:24" s="1" customFormat="1" x14ac:dyDescent="0.15">
      <c r="A15" s="1" t="s">
        <v>292</v>
      </c>
      <c r="C15" s="1">
        <v>5610</v>
      </c>
      <c r="D15" s="1">
        <v>40</v>
      </c>
      <c r="E15" s="1">
        <v>5480</v>
      </c>
      <c r="F15" s="1">
        <v>15</v>
      </c>
      <c r="G15" s="1">
        <v>600</v>
      </c>
      <c r="H15" s="1">
        <v>5280</v>
      </c>
      <c r="I15" s="1">
        <v>15</v>
      </c>
      <c r="J15" s="1">
        <v>600</v>
      </c>
      <c r="L15" s="1">
        <v>5610</v>
      </c>
      <c r="M15" s="1">
        <v>27</v>
      </c>
      <c r="N15" s="1">
        <v>5410</v>
      </c>
      <c r="O15" s="1">
        <v>27</v>
      </c>
      <c r="P15" s="1">
        <v>800</v>
      </c>
      <c r="Q15" s="1">
        <v>4542.3</v>
      </c>
      <c r="R15" s="1">
        <v>180</v>
      </c>
      <c r="S15" s="1">
        <v>800</v>
      </c>
      <c r="T15" s="1">
        <v>-6250</v>
      </c>
      <c r="U15" s="1" t="s">
        <v>77</v>
      </c>
      <c r="V15" s="1">
        <v>7</v>
      </c>
      <c r="W15" s="1">
        <v>36</v>
      </c>
      <c r="X15" s="1" t="s">
        <v>248</v>
      </c>
    </row>
    <row r="16" spans="1:24" s="1" customFormat="1" x14ac:dyDescent="0.15">
      <c r="A16" s="1" t="s">
        <v>293</v>
      </c>
      <c r="C16" s="1">
        <v>6090</v>
      </c>
      <c r="D16" s="1">
        <v>40</v>
      </c>
      <c r="E16" s="1">
        <v>5960</v>
      </c>
      <c r="F16" s="1">
        <v>15</v>
      </c>
      <c r="G16" s="1">
        <v>600</v>
      </c>
      <c r="H16" s="1">
        <v>5760</v>
      </c>
      <c r="I16" s="1">
        <v>15</v>
      </c>
      <c r="J16" s="1">
        <v>600</v>
      </c>
      <c r="L16" s="1">
        <v>6090</v>
      </c>
      <c r="M16" s="1">
        <v>27</v>
      </c>
      <c r="N16" s="1">
        <v>5890</v>
      </c>
      <c r="O16" s="1">
        <v>27</v>
      </c>
      <c r="P16" s="1">
        <v>800</v>
      </c>
      <c r="Q16" s="1">
        <v>4925.8999999999996</v>
      </c>
      <c r="R16" s="1">
        <v>197</v>
      </c>
      <c r="S16" s="1">
        <v>800</v>
      </c>
      <c r="T16" s="1">
        <v>-6250</v>
      </c>
      <c r="U16" s="1" t="s">
        <v>78</v>
      </c>
      <c r="V16" s="1">
        <v>6</v>
      </c>
      <c r="W16" s="1">
        <v>37</v>
      </c>
      <c r="X16" s="1" t="s">
        <v>248</v>
      </c>
    </row>
    <row r="17" spans="1:24" s="1" customFormat="1" x14ac:dyDescent="0.15">
      <c r="A17" s="1" t="s">
        <v>295</v>
      </c>
      <c r="B17" s="1" t="s">
        <v>211</v>
      </c>
      <c r="C17" s="1">
        <v>490</v>
      </c>
      <c r="D17" s="1">
        <v>40</v>
      </c>
      <c r="F17" s="1">
        <v>40</v>
      </c>
      <c r="I17" s="1">
        <v>40</v>
      </c>
      <c r="K17" s="1" t="s">
        <v>211</v>
      </c>
      <c r="U17" s="1" t="s">
        <v>279</v>
      </c>
      <c r="V17" s="1">
        <v>53</v>
      </c>
      <c r="W17" s="1">
        <v>56</v>
      </c>
      <c r="X17" s="1" t="s">
        <v>248</v>
      </c>
    </row>
    <row r="18" spans="1:24" s="1" customFormat="1" x14ac:dyDescent="0.15">
      <c r="A18" s="1" t="s">
        <v>296</v>
      </c>
      <c r="C18" s="1">
        <v>810</v>
      </c>
      <c r="D18" s="1">
        <v>40</v>
      </c>
      <c r="E18" s="1">
        <v>690</v>
      </c>
      <c r="F18" s="1">
        <v>15</v>
      </c>
      <c r="G18" s="1">
        <v>600</v>
      </c>
      <c r="H18" s="1">
        <v>540</v>
      </c>
      <c r="I18" s="1">
        <v>15</v>
      </c>
      <c r="J18" s="1">
        <v>600</v>
      </c>
      <c r="K18" s="1" t="s">
        <v>211</v>
      </c>
      <c r="U18" s="1" t="s">
        <v>65</v>
      </c>
      <c r="V18" s="1">
        <v>52</v>
      </c>
      <c r="W18" s="1">
        <v>57</v>
      </c>
      <c r="X18" s="1" t="s">
        <v>248</v>
      </c>
    </row>
    <row r="19" spans="1:24" s="1" customFormat="1" x14ac:dyDescent="0.15">
      <c r="A19" s="1" t="s">
        <v>297</v>
      </c>
      <c r="C19" s="1">
        <v>1130</v>
      </c>
      <c r="D19" s="1">
        <v>40</v>
      </c>
      <c r="E19" s="1">
        <v>1010</v>
      </c>
      <c r="F19" s="1">
        <v>15</v>
      </c>
      <c r="G19" s="1">
        <v>600</v>
      </c>
      <c r="H19" s="1">
        <v>860</v>
      </c>
      <c r="I19" s="1">
        <v>15</v>
      </c>
      <c r="J19" s="1">
        <v>600</v>
      </c>
      <c r="L19" s="1">
        <v>1130</v>
      </c>
      <c r="M19" s="1">
        <v>27</v>
      </c>
      <c r="N19" s="1">
        <v>980</v>
      </c>
      <c r="O19" s="1">
        <v>27</v>
      </c>
      <c r="P19" s="1">
        <v>600</v>
      </c>
      <c r="Q19" s="1">
        <v>859</v>
      </c>
      <c r="R19" s="1">
        <v>44</v>
      </c>
      <c r="S19" s="1">
        <v>600</v>
      </c>
      <c r="T19" s="1">
        <v>6250</v>
      </c>
      <c r="U19" s="1" t="s">
        <v>66</v>
      </c>
      <c r="V19" s="1">
        <v>51</v>
      </c>
      <c r="W19" s="1">
        <v>58</v>
      </c>
      <c r="X19" s="1" t="s">
        <v>248</v>
      </c>
    </row>
    <row r="20" spans="1:24" s="1" customFormat="1" x14ac:dyDescent="0.15">
      <c r="A20" s="1" t="s">
        <v>298</v>
      </c>
      <c r="C20" s="1">
        <v>1450</v>
      </c>
      <c r="D20" s="1">
        <v>40</v>
      </c>
      <c r="E20" s="1">
        <v>1330</v>
      </c>
      <c r="F20" s="1">
        <v>32</v>
      </c>
      <c r="G20" s="1">
        <v>600</v>
      </c>
      <c r="H20" s="1">
        <v>1180</v>
      </c>
      <c r="I20" s="1">
        <v>32</v>
      </c>
      <c r="J20" s="1">
        <v>600</v>
      </c>
      <c r="L20" s="1">
        <v>1450</v>
      </c>
      <c r="M20" s="1">
        <v>27</v>
      </c>
      <c r="N20" s="1">
        <v>1300</v>
      </c>
      <c r="O20" s="1">
        <v>27</v>
      </c>
      <c r="P20" s="1">
        <v>800</v>
      </c>
      <c r="Q20" s="1">
        <v>1107.2</v>
      </c>
      <c r="R20" s="1">
        <v>61</v>
      </c>
      <c r="S20" s="1">
        <v>800</v>
      </c>
      <c r="T20" s="1">
        <v>6250</v>
      </c>
      <c r="U20" s="1" t="s">
        <v>67</v>
      </c>
      <c r="V20" s="1">
        <v>50</v>
      </c>
      <c r="W20" s="1">
        <v>59</v>
      </c>
      <c r="X20" s="1" t="s">
        <v>248</v>
      </c>
    </row>
    <row r="21" spans="1:24" s="1" customFormat="1" x14ac:dyDescent="0.15">
      <c r="A21" s="1" t="s">
        <v>299</v>
      </c>
      <c r="C21" s="1">
        <v>1770</v>
      </c>
      <c r="D21" s="1">
        <v>40</v>
      </c>
      <c r="E21" s="1">
        <v>1650</v>
      </c>
      <c r="F21" s="1">
        <v>15</v>
      </c>
      <c r="G21" s="1">
        <v>600</v>
      </c>
      <c r="H21" s="1">
        <v>1500</v>
      </c>
      <c r="I21" s="1">
        <v>15</v>
      </c>
      <c r="J21" s="1">
        <v>600</v>
      </c>
      <c r="L21" s="1">
        <v>1770</v>
      </c>
      <c r="M21" s="1">
        <v>27</v>
      </c>
      <c r="N21" s="1">
        <v>1620</v>
      </c>
      <c r="O21" s="1">
        <v>27</v>
      </c>
      <c r="P21" s="1">
        <v>800</v>
      </c>
      <c r="Q21" s="1">
        <v>1427.2</v>
      </c>
      <c r="R21" s="1">
        <v>61</v>
      </c>
      <c r="S21" s="1">
        <v>800</v>
      </c>
      <c r="T21" s="1">
        <v>6250</v>
      </c>
      <c r="U21" s="1" t="s">
        <v>68</v>
      </c>
      <c r="V21" s="1">
        <v>49</v>
      </c>
      <c r="W21" s="1">
        <v>60</v>
      </c>
      <c r="X21" s="1" t="s">
        <v>248</v>
      </c>
    </row>
    <row r="22" spans="1:24" s="1" customFormat="1" x14ac:dyDescent="0.15">
      <c r="A22" s="1" t="s">
        <v>300</v>
      </c>
      <c r="C22" s="1">
        <v>2090</v>
      </c>
      <c r="D22" s="1">
        <v>40</v>
      </c>
      <c r="E22" s="1">
        <v>1970</v>
      </c>
      <c r="F22" s="1">
        <v>32</v>
      </c>
      <c r="G22" s="1">
        <v>600</v>
      </c>
      <c r="H22" s="1">
        <v>1820</v>
      </c>
      <c r="I22" s="1">
        <v>32</v>
      </c>
      <c r="J22" s="1">
        <v>600</v>
      </c>
      <c r="L22" s="1">
        <v>2090</v>
      </c>
      <c r="M22" s="1">
        <v>27</v>
      </c>
      <c r="N22" s="1">
        <v>1940</v>
      </c>
      <c r="O22" s="1">
        <v>27</v>
      </c>
      <c r="P22" s="1">
        <v>800</v>
      </c>
      <c r="Q22" s="1">
        <v>1650.8</v>
      </c>
      <c r="R22" s="1">
        <v>78</v>
      </c>
      <c r="S22" s="1">
        <v>800</v>
      </c>
      <c r="T22" s="1">
        <v>6250</v>
      </c>
      <c r="U22" s="1" t="s">
        <v>69</v>
      </c>
      <c r="V22" s="1">
        <v>48</v>
      </c>
      <c r="W22" s="1">
        <v>61</v>
      </c>
      <c r="X22" s="1" t="s">
        <v>248</v>
      </c>
    </row>
    <row r="23" spans="1:24" s="1" customFormat="1" x14ac:dyDescent="0.15">
      <c r="A23" s="1" t="s">
        <v>301</v>
      </c>
      <c r="C23" s="1">
        <v>2410</v>
      </c>
      <c r="D23" s="1">
        <v>40</v>
      </c>
      <c r="E23" s="1">
        <v>2290</v>
      </c>
      <c r="F23" s="1">
        <v>15</v>
      </c>
      <c r="G23" s="1">
        <v>600</v>
      </c>
      <c r="H23" s="1">
        <v>2140</v>
      </c>
      <c r="I23" s="1">
        <v>15</v>
      </c>
      <c r="J23" s="1">
        <v>600</v>
      </c>
      <c r="L23" s="1">
        <v>2410</v>
      </c>
      <c r="M23" s="1">
        <v>27</v>
      </c>
      <c r="N23" s="1">
        <v>2260</v>
      </c>
      <c r="O23" s="1">
        <v>27</v>
      </c>
      <c r="P23" s="1">
        <v>800</v>
      </c>
      <c r="Q23" s="1">
        <v>1970.8</v>
      </c>
      <c r="R23" s="1">
        <v>78</v>
      </c>
      <c r="S23" s="1">
        <v>800</v>
      </c>
      <c r="T23" s="1">
        <v>6250</v>
      </c>
      <c r="U23" s="1" t="s">
        <v>70</v>
      </c>
      <c r="V23" s="1">
        <v>47</v>
      </c>
      <c r="W23" s="1">
        <v>62</v>
      </c>
      <c r="X23" s="1" t="s">
        <v>248</v>
      </c>
    </row>
    <row r="24" spans="1:24" s="1" customFormat="1" x14ac:dyDescent="0.15">
      <c r="A24" s="1" t="s">
        <v>302</v>
      </c>
      <c r="C24" s="1">
        <v>2730</v>
      </c>
      <c r="D24" s="1">
        <v>40</v>
      </c>
      <c r="E24" s="1">
        <v>2610</v>
      </c>
      <c r="F24" s="1">
        <v>32</v>
      </c>
      <c r="G24" s="1">
        <v>600</v>
      </c>
      <c r="H24" s="1">
        <v>2460</v>
      </c>
      <c r="I24" s="1">
        <v>32</v>
      </c>
      <c r="J24" s="1">
        <v>600</v>
      </c>
      <c r="L24" s="1">
        <v>2730</v>
      </c>
      <c r="M24" s="1">
        <v>27</v>
      </c>
      <c r="N24" s="1">
        <v>2580</v>
      </c>
      <c r="O24" s="1">
        <v>27</v>
      </c>
      <c r="P24" s="1">
        <v>800</v>
      </c>
      <c r="Q24" s="1">
        <v>2194.4</v>
      </c>
      <c r="R24" s="1">
        <v>95</v>
      </c>
      <c r="S24" s="1">
        <v>800</v>
      </c>
      <c r="T24" s="1">
        <v>6250</v>
      </c>
      <c r="U24" s="1" t="s">
        <v>71</v>
      </c>
      <c r="V24" s="1">
        <v>46</v>
      </c>
      <c r="W24" s="1">
        <v>63</v>
      </c>
      <c r="X24" s="1" t="s">
        <v>248</v>
      </c>
    </row>
    <row r="25" spans="1:24" s="1" customFormat="1" x14ac:dyDescent="0.15">
      <c r="A25" s="1" t="s">
        <v>303</v>
      </c>
      <c r="C25" s="1">
        <v>3210</v>
      </c>
      <c r="D25" s="1">
        <v>40</v>
      </c>
      <c r="E25" s="1">
        <v>3080</v>
      </c>
      <c r="F25" s="1">
        <v>15</v>
      </c>
      <c r="G25" s="1">
        <v>600</v>
      </c>
      <c r="H25" s="1">
        <v>2880</v>
      </c>
      <c r="I25" s="1">
        <v>15</v>
      </c>
      <c r="J25" s="1">
        <v>600</v>
      </c>
      <c r="L25" s="1">
        <v>3210</v>
      </c>
      <c r="M25" s="1">
        <v>27</v>
      </c>
      <c r="N25" s="1">
        <v>3010</v>
      </c>
      <c r="O25" s="1">
        <v>27</v>
      </c>
      <c r="P25" s="1">
        <v>800</v>
      </c>
      <c r="Q25" s="1">
        <v>2624.4</v>
      </c>
      <c r="R25" s="1">
        <v>95</v>
      </c>
      <c r="S25" s="1">
        <v>800</v>
      </c>
      <c r="T25" s="1">
        <v>6250</v>
      </c>
      <c r="U25" s="1" t="s">
        <v>72</v>
      </c>
      <c r="V25" s="1">
        <v>45</v>
      </c>
      <c r="W25" s="1">
        <v>64</v>
      </c>
      <c r="X25" s="1" t="s">
        <v>248</v>
      </c>
    </row>
    <row r="26" spans="1:24" s="1" customFormat="1" x14ac:dyDescent="0.15">
      <c r="A26" s="1" t="s">
        <v>304</v>
      </c>
      <c r="C26" s="1">
        <v>3690</v>
      </c>
      <c r="D26" s="1">
        <v>40</v>
      </c>
      <c r="E26" s="1">
        <v>3560</v>
      </c>
      <c r="F26" s="1">
        <v>15</v>
      </c>
      <c r="G26" s="1">
        <v>600</v>
      </c>
      <c r="H26" s="1">
        <v>3360</v>
      </c>
      <c r="I26" s="1">
        <v>15</v>
      </c>
      <c r="J26" s="1">
        <v>600</v>
      </c>
      <c r="L26" s="1">
        <v>3690</v>
      </c>
      <c r="M26" s="1">
        <v>27</v>
      </c>
      <c r="N26" s="1">
        <v>3490</v>
      </c>
      <c r="O26" s="1">
        <v>27</v>
      </c>
      <c r="P26" s="1">
        <v>800</v>
      </c>
      <c r="Q26" s="1">
        <v>3007.9</v>
      </c>
      <c r="R26" s="1">
        <v>112</v>
      </c>
      <c r="S26" s="1">
        <v>800</v>
      </c>
      <c r="T26" s="1">
        <v>6250</v>
      </c>
      <c r="U26" s="1" t="s">
        <v>73</v>
      </c>
      <c r="V26" s="1">
        <v>44</v>
      </c>
      <c r="W26" s="1">
        <v>65</v>
      </c>
      <c r="X26" s="1" t="s">
        <v>248</v>
      </c>
    </row>
    <row r="27" spans="1:24" s="1" customFormat="1" x14ac:dyDescent="0.15">
      <c r="A27" s="1" t="s">
        <v>305</v>
      </c>
      <c r="C27" s="1">
        <v>4170</v>
      </c>
      <c r="D27" s="1">
        <v>40</v>
      </c>
      <c r="E27" s="1">
        <v>4040</v>
      </c>
      <c r="F27" s="1">
        <v>15</v>
      </c>
      <c r="G27" s="1">
        <v>600</v>
      </c>
      <c r="H27" s="1">
        <v>3840</v>
      </c>
      <c r="I27" s="1">
        <v>15</v>
      </c>
      <c r="J27" s="1">
        <v>600</v>
      </c>
      <c r="L27" s="1">
        <v>4170</v>
      </c>
      <c r="M27" s="1">
        <v>27</v>
      </c>
      <c r="N27" s="1">
        <v>3970</v>
      </c>
      <c r="O27" s="1">
        <v>27</v>
      </c>
      <c r="P27" s="1">
        <v>800</v>
      </c>
      <c r="Q27" s="1">
        <v>3391.5</v>
      </c>
      <c r="R27" s="1">
        <v>129</v>
      </c>
      <c r="S27" s="1">
        <v>800</v>
      </c>
      <c r="T27" s="1">
        <v>6250</v>
      </c>
      <c r="U27" s="1" t="s">
        <v>74</v>
      </c>
      <c r="V27" s="1">
        <v>43</v>
      </c>
      <c r="W27" s="1">
        <v>66</v>
      </c>
      <c r="X27" s="1" t="s">
        <v>248</v>
      </c>
    </row>
    <row r="28" spans="1:24" s="1" customFormat="1" x14ac:dyDescent="0.15">
      <c r="A28" s="1" t="s">
        <v>306</v>
      </c>
      <c r="C28" s="1">
        <v>4650</v>
      </c>
      <c r="D28" s="1">
        <v>40</v>
      </c>
      <c r="E28" s="1">
        <v>4520</v>
      </c>
      <c r="F28" s="1">
        <v>15</v>
      </c>
      <c r="G28" s="1">
        <v>600</v>
      </c>
      <c r="H28" s="1">
        <v>4320</v>
      </c>
      <c r="I28" s="1">
        <v>15</v>
      </c>
      <c r="J28" s="1">
        <v>600</v>
      </c>
      <c r="L28" s="1">
        <v>4650</v>
      </c>
      <c r="M28" s="1">
        <v>27</v>
      </c>
      <c r="N28" s="1">
        <v>4450</v>
      </c>
      <c r="O28" s="1">
        <v>27</v>
      </c>
      <c r="P28" s="1">
        <v>800</v>
      </c>
      <c r="Q28" s="1">
        <v>3775.1</v>
      </c>
      <c r="R28" s="1">
        <v>146</v>
      </c>
      <c r="S28" s="1">
        <v>800</v>
      </c>
      <c r="T28" s="1">
        <v>6250</v>
      </c>
      <c r="U28" s="1" t="s">
        <v>75</v>
      </c>
      <c r="V28" s="1">
        <v>42</v>
      </c>
      <c r="W28" s="1">
        <v>67</v>
      </c>
      <c r="X28" s="1" t="s">
        <v>248</v>
      </c>
    </row>
    <row r="29" spans="1:24" s="1" customFormat="1" x14ac:dyDescent="0.15">
      <c r="A29" s="1" t="s">
        <v>307</v>
      </c>
      <c r="C29" s="1">
        <v>5130</v>
      </c>
      <c r="D29" s="1">
        <v>40</v>
      </c>
      <c r="E29" s="1">
        <v>5000</v>
      </c>
      <c r="F29" s="1">
        <v>15</v>
      </c>
      <c r="G29" s="1">
        <v>600</v>
      </c>
      <c r="H29" s="1">
        <v>4800</v>
      </c>
      <c r="I29" s="1">
        <v>15</v>
      </c>
      <c r="J29" s="1">
        <v>600</v>
      </c>
      <c r="L29" s="1">
        <v>5130</v>
      </c>
      <c r="M29" s="1">
        <v>27</v>
      </c>
      <c r="N29" s="1">
        <v>4930</v>
      </c>
      <c r="O29" s="1">
        <v>27</v>
      </c>
      <c r="P29" s="1">
        <v>800</v>
      </c>
      <c r="Q29" s="1">
        <v>4158.7</v>
      </c>
      <c r="R29" s="1">
        <v>163</v>
      </c>
      <c r="S29" s="1">
        <v>800</v>
      </c>
      <c r="T29" s="1">
        <v>6250</v>
      </c>
      <c r="U29" s="1" t="s">
        <v>76</v>
      </c>
      <c r="V29" s="1">
        <v>41</v>
      </c>
      <c r="W29" s="1">
        <v>68</v>
      </c>
      <c r="X29" s="1" t="s">
        <v>248</v>
      </c>
    </row>
    <row r="30" spans="1:24" s="1" customFormat="1" x14ac:dyDescent="0.15">
      <c r="A30" s="1" t="s">
        <v>308</v>
      </c>
      <c r="C30" s="1">
        <v>5610</v>
      </c>
      <c r="D30" s="1">
        <v>40</v>
      </c>
      <c r="E30" s="1">
        <v>5480</v>
      </c>
      <c r="F30" s="1">
        <v>15</v>
      </c>
      <c r="G30" s="1">
        <v>600</v>
      </c>
      <c r="H30" s="1">
        <v>5280</v>
      </c>
      <c r="I30" s="1">
        <v>15</v>
      </c>
      <c r="J30" s="1">
        <v>600</v>
      </c>
      <c r="L30" s="1">
        <v>5610</v>
      </c>
      <c r="M30" s="1">
        <v>27</v>
      </c>
      <c r="N30" s="1">
        <v>5410</v>
      </c>
      <c r="O30" s="1">
        <v>27</v>
      </c>
      <c r="P30" s="1">
        <v>800</v>
      </c>
      <c r="Q30" s="1">
        <v>4542.3</v>
      </c>
      <c r="R30" s="1">
        <v>180</v>
      </c>
      <c r="S30" s="1">
        <v>800</v>
      </c>
      <c r="T30" s="1">
        <v>6250</v>
      </c>
      <c r="U30" s="1" t="s">
        <v>77</v>
      </c>
      <c r="V30" s="1">
        <v>40</v>
      </c>
      <c r="W30" s="1">
        <v>69</v>
      </c>
      <c r="X30" s="1" t="s">
        <v>248</v>
      </c>
    </row>
    <row r="31" spans="1:24" s="1" customFormat="1" x14ac:dyDescent="0.15">
      <c r="A31" s="1" t="s">
        <v>309</v>
      </c>
      <c r="C31" s="1">
        <v>6090</v>
      </c>
      <c r="D31" s="1">
        <v>40</v>
      </c>
      <c r="E31" s="1">
        <v>5960</v>
      </c>
      <c r="F31" s="1">
        <v>15</v>
      </c>
      <c r="G31" s="1">
        <v>600</v>
      </c>
      <c r="H31" s="1">
        <v>5760</v>
      </c>
      <c r="I31" s="1">
        <v>15</v>
      </c>
      <c r="J31" s="1">
        <v>600</v>
      </c>
      <c r="L31" s="1">
        <v>6090</v>
      </c>
      <c r="M31" s="1">
        <v>27</v>
      </c>
      <c r="N31" s="1">
        <v>5890</v>
      </c>
      <c r="O31" s="1">
        <v>27</v>
      </c>
      <c r="P31" s="1">
        <v>800</v>
      </c>
      <c r="Q31" s="1">
        <v>4925.8999999999996</v>
      </c>
      <c r="R31" s="1">
        <v>197</v>
      </c>
      <c r="S31" s="1">
        <v>800</v>
      </c>
      <c r="T31" s="1">
        <v>6250</v>
      </c>
      <c r="U31" s="1" t="s">
        <v>78</v>
      </c>
      <c r="V31" s="1">
        <v>39</v>
      </c>
      <c r="W31" s="1">
        <v>70</v>
      </c>
      <c r="X31" s="1" t="s">
        <v>248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sqref="A1:XFD1"/>
    </sheetView>
  </sheetViews>
  <sheetFormatPr defaultColWidth="8.875" defaultRowHeight="13.5" x14ac:dyDescent="0.15"/>
  <cols>
    <col min="1" max="16384" width="8.875" style="1"/>
  </cols>
  <sheetData>
    <row r="1" spans="1:18" x14ac:dyDescent="0.15">
      <c r="A1" s="1" t="s">
        <v>0</v>
      </c>
      <c r="B1" s="3" t="s">
        <v>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31</v>
      </c>
      <c r="H1" s="1" t="s">
        <v>33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15">
      <c r="A2" s="1" t="s">
        <v>46</v>
      </c>
      <c r="B2" s="1" t="s">
        <v>45</v>
      </c>
      <c r="C2" s="1">
        <v>820</v>
      </c>
      <c r="D2" s="1">
        <v>-65</v>
      </c>
      <c r="E2" s="1">
        <v>620</v>
      </c>
      <c r="F2" s="1">
        <v>-17</v>
      </c>
      <c r="G2" s="1">
        <v>800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J18" sqref="J18"/>
    </sheetView>
  </sheetViews>
  <sheetFormatPr defaultColWidth="8.875" defaultRowHeight="13.5" x14ac:dyDescent="0.15"/>
  <cols>
    <col min="1" max="1" width="13.75" style="1" customWidth="1"/>
    <col min="2" max="13" width="8.875" style="1"/>
    <col min="14" max="19" width="13.125" style="1" customWidth="1"/>
    <col min="20" max="16384" width="8.875" style="1"/>
  </cols>
  <sheetData>
    <row r="1" spans="1:7" x14ac:dyDescent="0.15">
      <c r="A1" t="s">
        <v>152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</row>
    <row r="2" spans="1:7" x14ac:dyDescent="0.15">
      <c r="A2" t="s">
        <v>153</v>
      </c>
      <c r="B2" s="1">
        <v>20</v>
      </c>
      <c r="C2" s="1">
        <v>20</v>
      </c>
      <c r="D2" s="1">
        <v>20</v>
      </c>
      <c r="E2" s="1">
        <v>20</v>
      </c>
      <c r="F2" s="1">
        <v>20</v>
      </c>
      <c r="G2" s="1">
        <v>20</v>
      </c>
    </row>
    <row r="3" spans="1:7" x14ac:dyDescent="0.15">
      <c r="A3" t="s">
        <v>154</v>
      </c>
      <c r="B3" s="1">
        <v>220</v>
      </c>
      <c r="C3" s="1">
        <v>220</v>
      </c>
      <c r="D3" s="1">
        <v>220</v>
      </c>
      <c r="E3" s="1">
        <v>220</v>
      </c>
      <c r="F3" s="1">
        <v>220</v>
      </c>
      <c r="G3" s="1">
        <v>220</v>
      </c>
    </row>
    <row r="4" spans="1:7" x14ac:dyDescent="0.15">
      <c r="A4" t="s">
        <v>155</v>
      </c>
      <c r="B4" s="1">
        <v>1038</v>
      </c>
      <c r="C4" s="1">
        <v>1438</v>
      </c>
      <c r="D4" s="1">
        <v>1828</v>
      </c>
      <c r="E4" s="1">
        <v>2228</v>
      </c>
      <c r="F4" s="1">
        <v>1938</v>
      </c>
      <c r="G4" s="1">
        <v>2338</v>
      </c>
    </row>
    <row r="5" spans="1:7" x14ac:dyDescent="0.15">
      <c r="A5" t="s">
        <v>156</v>
      </c>
      <c r="B5" s="1">
        <v>1238</v>
      </c>
      <c r="C5" s="1">
        <v>1638</v>
      </c>
      <c r="D5" s="1">
        <v>2028</v>
      </c>
      <c r="E5" s="1">
        <v>2428</v>
      </c>
      <c r="F5" s="1">
        <v>2138</v>
      </c>
      <c r="G5" s="1">
        <v>2538</v>
      </c>
    </row>
    <row r="6" spans="1:7" x14ac:dyDescent="0.15">
      <c r="A6" t="s">
        <v>158</v>
      </c>
    </row>
    <row r="7" spans="1:7" x14ac:dyDescent="0.15">
      <c r="A7" t="s">
        <v>160</v>
      </c>
    </row>
    <row r="8" spans="1:7" x14ac:dyDescent="0.15">
      <c r="A8" t="s">
        <v>161</v>
      </c>
      <c r="B8" s="1">
        <v>-50</v>
      </c>
      <c r="C8" s="1">
        <v>-50</v>
      </c>
      <c r="D8" s="1">
        <v>-50</v>
      </c>
      <c r="E8" s="1">
        <v>-50</v>
      </c>
      <c r="F8" s="1">
        <v>-50</v>
      </c>
      <c r="G8" s="1">
        <v>-50</v>
      </c>
    </row>
    <row r="9" spans="1:7" x14ac:dyDescent="0.15">
      <c r="A9" t="s">
        <v>162</v>
      </c>
      <c r="B9" s="1">
        <v>-17</v>
      </c>
      <c r="C9" s="1">
        <v>-17</v>
      </c>
      <c r="D9" s="1">
        <v>-17</v>
      </c>
      <c r="E9" s="1">
        <v>-17</v>
      </c>
      <c r="F9" s="1">
        <v>-17</v>
      </c>
      <c r="G9" s="1">
        <v>-17</v>
      </c>
    </row>
    <row r="10" spans="1:7" x14ac:dyDescent="0.15">
      <c r="A10" t="s">
        <v>163</v>
      </c>
      <c r="B10" s="1">
        <v>-17</v>
      </c>
      <c r="C10" s="1">
        <v>-17</v>
      </c>
      <c r="D10" s="1">
        <v>-17</v>
      </c>
      <c r="E10" s="1">
        <v>-17</v>
      </c>
      <c r="F10" s="1">
        <v>-17</v>
      </c>
      <c r="G10" s="1">
        <v>-17</v>
      </c>
    </row>
    <row r="11" spans="1:7" x14ac:dyDescent="0.15">
      <c r="A11" t="s">
        <v>164</v>
      </c>
      <c r="B11" s="1">
        <v>-65</v>
      </c>
      <c r="C11" s="1">
        <v>-65</v>
      </c>
      <c r="D11" s="1">
        <v>-65</v>
      </c>
      <c r="E11" s="1">
        <v>-65</v>
      </c>
      <c r="F11" s="1">
        <v>-65</v>
      </c>
      <c r="G11" s="1">
        <v>-65</v>
      </c>
    </row>
    <row r="12" spans="1:7" x14ac:dyDescent="0.15">
      <c r="A12" t="s">
        <v>165</v>
      </c>
    </row>
    <row r="13" spans="1:7" x14ac:dyDescent="0.15">
      <c r="A13" t="s">
        <v>166</v>
      </c>
    </row>
    <row r="14" spans="1:7" x14ac:dyDescent="0.15">
      <c r="A14" t="s">
        <v>167</v>
      </c>
      <c r="B14" s="1">
        <v>1</v>
      </c>
      <c r="C14" s="1">
        <v>1</v>
      </c>
      <c r="D14" s="1">
        <v>1</v>
      </c>
      <c r="E14" s="1">
        <v>1</v>
      </c>
      <c r="F14" s="1">
        <v>83</v>
      </c>
      <c r="G14" s="1">
        <v>82</v>
      </c>
    </row>
    <row r="15" spans="1:7" x14ac:dyDescent="0.15">
      <c r="A15" t="s">
        <v>168</v>
      </c>
      <c r="B15" s="1">
        <v>6</v>
      </c>
      <c r="C15" s="1">
        <v>7</v>
      </c>
      <c r="D15" s="1">
        <v>8</v>
      </c>
      <c r="E15" s="1">
        <v>9</v>
      </c>
      <c r="F15" s="1">
        <v>88</v>
      </c>
      <c r="G15" s="1">
        <v>88</v>
      </c>
    </row>
    <row r="16" spans="1:7" x14ac:dyDescent="0.15">
      <c r="A16" t="s">
        <v>169</v>
      </c>
      <c r="B16" s="1" t="s">
        <v>113</v>
      </c>
      <c r="C16" s="1" t="s">
        <v>113</v>
      </c>
      <c r="D16" s="1" t="s">
        <v>113</v>
      </c>
      <c r="E16" s="1" t="s">
        <v>113</v>
      </c>
      <c r="F16" s="1" t="s">
        <v>150</v>
      </c>
      <c r="G16" s="1" t="s">
        <v>150</v>
      </c>
    </row>
    <row r="17" spans="1:16" x14ac:dyDescent="0.15">
      <c r="A17" t="s">
        <v>170</v>
      </c>
      <c r="B17" s="1" t="s">
        <v>119</v>
      </c>
      <c r="C17" s="1" t="s">
        <v>119</v>
      </c>
      <c r="D17" s="1" t="s">
        <v>119</v>
      </c>
      <c r="E17" s="1" t="s">
        <v>119</v>
      </c>
      <c r="F17" s="1" t="s">
        <v>190</v>
      </c>
      <c r="G17" s="1" t="s">
        <v>190</v>
      </c>
    </row>
    <row r="18" spans="1:16" x14ac:dyDescent="0.15">
      <c r="A18" s="4" t="s">
        <v>171</v>
      </c>
      <c r="B18" s="5" t="s">
        <v>87</v>
      </c>
      <c r="C18" s="5" t="s">
        <v>87</v>
      </c>
      <c r="D18" s="5" t="s">
        <v>87</v>
      </c>
      <c r="E18" s="5" t="s">
        <v>87</v>
      </c>
      <c r="F18" s="5" t="s">
        <v>87</v>
      </c>
      <c r="G18" s="5" t="s">
        <v>87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15">
      <c r="A19" t="s">
        <v>183</v>
      </c>
      <c r="B19" s="1">
        <v>0</v>
      </c>
      <c r="C19" s="1">
        <v>0</v>
      </c>
      <c r="D19" s="1">
        <v>0</v>
      </c>
      <c r="E19" s="1">
        <v>0</v>
      </c>
      <c r="F19" s="1">
        <v>28076</v>
      </c>
      <c r="G19" s="1">
        <v>28076</v>
      </c>
    </row>
    <row r="20" spans="1:16" x14ac:dyDescent="0.15">
      <c r="A20" t="s">
        <v>178</v>
      </c>
      <c r="B20" s="1">
        <v>800</v>
      </c>
      <c r="C20" s="1">
        <v>800</v>
      </c>
      <c r="D20" s="1">
        <v>800</v>
      </c>
      <c r="E20" s="1">
        <v>800</v>
      </c>
      <c r="F20" s="1">
        <v>800</v>
      </c>
      <c r="G20" s="1">
        <v>800</v>
      </c>
    </row>
    <row r="21" spans="1:16" x14ac:dyDescent="0.15">
      <c r="A21" t="s">
        <v>153</v>
      </c>
      <c r="B21" s="1">
        <v>20</v>
      </c>
      <c r="C21" s="1">
        <v>20</v>
      </c>
      <c r="D21" s="1">
        <v>20</v>
      </c>
      <c r="E21" s="1">
        <v>20</v>
      </c>
      <c r="F21" s="1">
        <v>20</v>
      </c>
      <c r="G21" s="1">
        <v>20</v>
      </c>
    </row>
    <row r="22" spans="1:16" x14ac:dyDescent="0.15">
      <c r="A22" t="s">
        <v>154</v>
      </c>
      <c r="B22" s="1">
        <v>220</v>
      </c>
      <c r="C22" s="1">
        <v>220</v>
      </c>
      <c r="D22" s="1">
        <v>220</v>
      </c>
      <c r="E22" s="1">
        <v>220</v>
      </c>
      <c r="F22" s="1">
        <v>220</v>
      </c>
      <c r="G22" s="1">
        <v>220</v>
      </c>
    </row>
    <row r="23" spans="1:16" x14ac:dyDescent="0.15">
      <c r="A23" t="s">
        <v>155</v>
      </c>
      <c r="B23" s="1">
        <v>570</v>
      </c>
      <c r="C23" s="1">
        <v>570</v>
      </c>
      <c r="D23" s="1">
        <v>570</v>
      </c>
      <c r="E23" s="1">
        <v>570</v>
      </c>
      <c r="F23" s="1">
        <v>570</v>
      </c>
      <c r="G23" s="1">
        <v>570</v>
      </c>
    </row>
    <row r="24" spans="1:16" x14ac:dyDescent="0.15">
      <c r="A24" t="s">
        <v>156</v>
      </c>
      <c r="B24" s="1">
        <v>1238</v>
      </c>
      <c r="C24" s="1">
        <v>1638</v>
      </c>
      <c r="D24" s="1">
        <v>2028</v>
      </c>
      <c r="E24" s="1">
        <v>2428</v>
      </c>
      <c r="F24" s="1">
        <v>2138</v>
      </c>
      <c r="G24" s="1">
        <v>2538</v>
      </c>
    </row>
    <row r="25" spans="1:16" x14ac:dyDescent="0.15">
      <c r="A25" t="s">
        <v>157</v>
      </c>
    </row>
    <row r="26" spans="1:16" x14ac:dyDescent="0.15">
      <c r="A26" t="s">
        <v>159</v>
      </c>
    </row>
    <row r="27" spans="1:16" x14ac:dyDescent="0.15">
      <c r="A27" t="s">
        <v>174</v>
      </c>
      <c r="B27" s="1">
        <v>205</v>
      </c>
      <c r="C27" s="1">
        <v>169</v>
      </c>
      <c r="D27" s="1">
        <v>129</v>
      </c>
      <c r="E27" s="1">
        <v>89</v>
      </c>
      <c r="F27" s="1">
        <v>169</v>
      </c>
      <c r="G27" s="1">
        <v>129</v>
      </c>
    </row>
    <row r="28" spans="1:16" x14ac:dyDescent="0.15">
      <c r="A28" t="s">
        <v>175</v>
      </c>
      <c r="B28" s="1">
        <v>205</v>
      </c>
      <c r="C28" s="1">
        <v>169</v>
      </c>
      <c r="D28" s="1">
        <v>129</v>
      </c>
      <c r="E28" s="1">
        <v>89</v>
      </c>
      <c r="F28" s="1">
        <v>169</v>
      </c>
      <c r="G28" s="1">
        <v>129</v>
      </c>
    </row>
    <row r="29" spans="1:16" x14ac:dyDescent="0.15">
      <c r="A29" t="s">
        <v>176</v>
      </c>
      <c r="B29" s="1">
        <v>127</v>
      </c>
      <c r="C29" s="1">
        <v>91</v>
      </c>
      <c r="D29" s="1">
        <v>51</v>
      </c>
      <c r="E29" s="1">
        <v>25</v>
      </c>
      <c r="F29" s="1">
        <v>91</v>
      </c>
      <c r="G29" s="1">
        <v>51</v>
      </c>
    </row>
    <row r="30" spans="1:16" x14ac:dyDescent="0.15">
      <c r="A30" t="s">
        <v>177</v>
      </c>
      <c r="B30" s="1">
        <v>127</v>
      </c>
      <c r="C30" s="1">
        <v>91</v>
      </c>
      <c r="D30" s="1">
        <v>51</v>
      </c>
      <c r="E30" s="1">
        <v>25</v>
      </c>
      <c r="F30" s="1">
        <v>91</v>
      </c>
      <c r="G30" s="1">
        <v>51</v>
      </c>
    </row>
    <row r="31" spans="1:16" x14ac:dyDescent="0.15">
      <c r="A31" t="s">
        <v>179</v>
      </c>
    </row>
    <row r="32" spans="1:16" x14ac:dyDescent="0.15">
      <c r="A32" t="s">
        <v>180</v>
      </c>
    </row>
    <row r="33" spans="1:7" x14ac:dyDescent="0.15">
      <c r="A33" t="s">
        <v>178</v>
      </c>
      <c r="B33" s="1">
        <v>800</v>
      </c>
      <c r="C33" s="1">
        <v>800</v>
      </c>
      <c r="D33" s="1">
        <v>800</v>
      </c>
      <c r="E33" s="1">
        <v>800</v>
      </c>
      <c r="F33" s="1">
        <v>800</v>
      </c>
      <c r="G33" s="1">
        <v>800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O22" sqref="O22"/>
    </sheetView>
  </sheetViews>
  <sheetFormatPr defaultRowHeight="13.5" x14ac:dyDescent="0.15"/>
  <sheetData>
    <row r="1" spans="1:18" x14ac:dyDescent="0.15">
      <c r="A1" s="1" t="s">
        <v>131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  <c r="J1" s="1" t="s">
        <v>99</v>
      </c>
      <c r="K1" s="1" t="s">
        <v>100</v>
      </c>
      <c r="L1" s="1" t="s">
        <v>101</v>
      </c>
      <c r="M1" s="1" t="s">
        <v>102</v>
      </c>
      <c r="N1" s="1" t="s">
        <v>103</v>
      </c>
      <c r="O1" s="1"/>
      <c r="P1" s="2"/>
      <c r="Q1" s="2"/>
      <c r="R1" s="1"/>
    </row>
    <row r="2" spans="1:18" x14ac:dyDescent="0.15">
      <c r="A2" s="1" t="s">
        <v>1</v>
      </c>
      <c r="B2" s="1">
        <v>20</v>
      </c>
      <c r="C2" s="1">
        <v>20</v>
      </c>
      <c r="D2" s="1">
        <v>20</v>
      </c>
      <c r="E2" s="1">
        <v>20</v>
      </c>
      <c r="F2" s="1">
        <v>20</v>
      </c>
      <c r="G2" s="1">
        <v>20</v>
      </c>
      <c r="H2" s="1">
        <v>20</v>
      </c>
      <c r="I2" s="1">
        <v>20</v>
      </c>
      <c r="J2" s="1">
        <v>20</v>
      </c>
      <c r="K2" s="1">
        <v>20</v>
      </c>
      <c r="L2" s="1">
        <v>20</v>
      </c>
      <c r="M2" s="1">
        <v>20</v>
      </c>
      <c r="N2" s="1">
        <v>20</v>
      </c>
    </row>
    <row r="3" spans="1:18" x14ac:dyDescent="0.15">
      <c r="A3" s="1" t="s">
        <v>104</v>
      </c>
      <c r="B3" s="1">
        <v>30</v>
      </c>
      <c r="C3" s="1">
        <v>70</v>
      </c>
      <c r="D3" s="1">
        <v>130</v>
      </c>
      <c r="E3" s="1">
        <v>170</v>
      </c>
      <c r="F3" s="1">
        <v>210</v>
      </c>
      <c r="G3" s="1">
        <v>30</v>
      </c>
      <c r="H3" s="1">
        <v>70</v>
      </c>
      <c r="I3" s="1">
        <v>70</v>
      </c>
      <c r="J3" s="1">
        <v>130</v>
      </c>
      <c r="K3" s="2">
        <v>170</v>
      </c>
      <c r="L3" s="2">
        <v>210</v>
      </c>
      <c r="M3" s="2">
        <v>30</v>
      </c>
      <c r="N3" s="2">
        <v>70</v>
      </c>
    </row>
    <row r="4" spans="1:18" x14ac:dyDescent="0.15">
      <c r="A4" s="1" t="s">
        <v>3</v>
      </c>
      <c r="B4" s="1">
        <f>20+182.9</f>
        <v>202.9</v>
      </c>
      <c r="C4" s="1">
        <f>317.6+20</f>
        <v>337.6</v>
      </c>
      <c r="D4" s="1">
        <v>845.4</v>
      </c>
      <c r="E4" s="1">
        <v>1130</v>
      </c>
      <c r="F4" s="1">
        <v>1414.6</v>
      </c>
      <c r="G4" s="1">
        <v>202.9</v>
      </c>
      <c r="H4" s="1">
        <v>337.6</v>
      </c>
      <c r="I4" s="1">
        <v>337.6</v>
      </c>
      <c r="J4" s="1">
        <v>845.4</v>
      </c>
      <c r="K4" s="2">
        <v>1130</v>
      </c>
      <c r="L4" s="2">
        <v>1414.6</v>
      </c>
      <c r="M4" s="2">
        <v>202.9</v>
      </c>
      <c r="N4" s="2">
        <v>337.6</v>
      </c>
    </row>
    <row r="5" spans="1:18" x14ac:dyDescent="0.15">
      <c r="A5" s="1" t="s">
        <v>105</v>
      </c>
      <c r="B5" s="1">
        <v>14</v>
      </c>
      <c r="C5" s="1">
        <v>14</v>
      </c>
      <c r="D5" s="1">
        <v>14</v>
      </c>
      <c r="E5" s="1">
        <v>14</v>
      </c>
      <c r="F5" s="1">
        <v>14</v>
      </c>
      <c r="G5" s="1">
        <v>14</v>
      </c>
      <c r="H5" s="1">
        <v>14</v>
      </c>
      <c r="I5" s="1">
        <v>14</v>
      </c>
      <c r="J5" s="1">
        <v>14</v>
      </c>
      <c r="K5" s="1">
        <v>14</v>
      </c>
      <c r="L5" s="1">
        <v>14</v>
      </c>
      <c r="M5" s="1">
        <v>14</v>
      </c>
      <c r="N5" s="1">
        <v>14</v>
      </c>
    </row>
    <row r="6" spans="1:18" x14ac:dyDescent="0.15">
      <c r="A6" s="1" t="s">
        <v>106</v>
      </c>
      <c r="B6" s="1">
        <f>3352-187.8</f>
        <v>3164.2</v>
      </c>
      <c r="C6" s="1">
        <v>3554.3</v>
      </c>
      <c r="D6" s="1">
        <f>D8-210.6</f>
        <v>3941.4</v>
      </c>
      <c r="E6" s="1">
        <f>E8-226.3</f>
        <v>4325.7</v>
      </c>
      <c r="F6" s="1">
        <f>F8-244.8</f>
        <v>4707.2</v>
      </c>
      <c r="G6" s="1">
        <f>G8-262</f>
        <v>4990</v>
      </c>
      <c r="H6" s="1">
        <f>H8-298.3</f>
        <v>5553.7</v>
      </c>
      <c r="I6" s="1">
        <v>3554.3</v>
      </c>
      <c r="J6" s="1">
        <v>3941.4</v>
      </c>
      <c r="K6" s="2">
        <v>4325.7</v>
      </c>
      <c r="L6" s="2">
        <v>4707.2</v>
      </c>
      <c r="M6" s="2">
        <v>4990</v>
      </c>
      <c r="N6" s="2">
        <v>5553.7</v>
      </c>
    </row>
    <row r="7" spans="1:18" x14ac:dyDescent="0.15">
      <c r="A7" s="1" t="s">
        <v>107</v>
      </c>
      <c r="B7" s="1">
        <v>14</v>
      </c>
      <c r="C7" s="1">
        <v>14</v>
      </c>
      <c r="D7" s="1">
        <v>14</v>
      </c>
      <c r="E7" s="1">
        <v>14</v>
      </c>
      <c r="F7" s="1">
        <v>14</v>
      </c>
      <c r="G7" s="1">
        <v>14</v>
      </c>
      <c r="H7" s="1">
        <v>14</v>
      </c>
      <c r="I7" s="1">
        <v>14</v>
      </c>
      <c r="J7" s="1">
        <v>14</v>
      </c>
      <c r="K7" s="1">
        <v>14</v>
      </c>
      <c r="L7" s="1">
        <v>14</v>
      </c>
      <c r="M7" s="1">
        <v>14</v>
      </c>
      <c r="N7" s="1">
        <v>14</v>
      </c>
    </row>
    <row r="8" spans="1:18" x14ac:dyDescent="0.15">
      <c r="A8" s="1" t="s">
        <v>7</v>
      </c>
      <c r="B8" s="1">
        <v>3352</v>
      </c>
      <c r="C8" s="1">
        <v>3752</v>
      </c>
      <c r="D8" s="1">
        <v>4152</v>
      </c>
      <c r="E8" s="1">
        <v>4552</v>
      </c>
      <c r="F8" s="1">
        <v>4952</v>
      </c>
      <c r="G8" s="1">
        <v>5252</v>
      </c>
      <c r="H8" s="1">
        <v>5852</v>
      </c>
      <c r="I8" s="1">
        <v>3752</v>
      </c>
      <c r="J8" s="1">
        <v>4152</v>
      </c>
      <c r="K8" s="1">
        <v>4552</v>
      </c>
      <c r="L8" s="1">
        <v>4952</v>
      </c>
      <c r="M8" s="1">
        <v>5252</v>
      </c>
      <c r="N8" s="1">
        <v>5852</v>
      </c>
    </row>
    <row r="9" spans="1:18" x14ac:dyDescent="0.15">
      <c r="A9" s="1" t="s">
        <v>108</v>
      </c>
      <c r="B9" s="1">
        <v>58.4</v>
      </c>
      <c r="C9" s="1">
        <v>61</v>
      </c>
      <c r="D9" s="1">
        <v>64.3</v>
      </c>
      <c r="E9" s="1">
        <v>68.400000000000006</v>
      </c>
      <c r="F9" s="1">
        <v>73.2</v>
      </c>
      <c r="G9" s="1">
        <v>77.3</v>
      </c>
      <c r="H9" s="1">
        <v>86.7</v>
      </c>
      <c r="I9" s="1">
        <v>61</v>
      </c>
      <c r="J9" s="1">
        <v>64.3</v>
      </c>
      <c r="K9" s="2">
        <v>68.400000000000006</v>
      </c>
      <c r="L9" s="2">
        <v>73.2</v>
      </c>
      <c r="M9" s="2">
        <v>77.3</v>
      </c>
      <c r="N9" s="2">
        <v>86.7</v>
      </c>
    </row>
    <row r="10" spans="1:18" x14ac:dyDescent="0.15">
      <c r="A10" s="1" t="s">
        <v>109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</row>
    <row r="11" spans="1:18" x14ac:dyDescent="0.15">
      <c r="A11" s="1" t="s">
        <v>110</v>
      </c>
      <c r="B11" s="1">
        <v>8</v>
      </c>
      <c r="C11" s="1">
        <v>9</v>
      </c>
      <c r="D11" s="1">
        <v>10</v>
      </c>
      <c r="E11" s="1">
        <v>11</v>
      </c>
      <c r="F11" s="1">
        <v>12</v>
      </c>
      <c r="G11" s="1">
        <v>13</v>
      </c>
      <c r="H11" s="1">
        <v>15</v>
      </c>
      <c r="I11" s="1">
        <v>9</v>
      </c>
      <c r="J11" s="1">
        <v>10</v>
      </c>
      <c r="K11" s="1">
        <v>11</v>
      </c>
      <c r="L11" s="1">
        <v>12</v>
      </c>
      <c r="M11" s="1">
        <v>13</v>
      </c>
      <c r="N11" s="1">
        <v>15</v>
      </c>
    </row>
    <row r="12" spans="1:18" x14ac:dyDescent="0.15">
      <c r="A12" s="1" t="s">
        <v>111</v>
      </c>
      <c r="B12" s="1">
        <v>4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</row>
    <row r="13" spans="1:18" x14ac:dyDescent="0.15">
      <c r="A13" s="1" t="s">
        <v>112</v>
      </c>
      <c r="B13" s="1" t="s">
        <v>114</v>
      </c>
      <c r="C13" s="1" t="s">
        <v>115</v>
      </c>
      <c r="D13" s="1" t="s">
        <v>116</v>
      </c>
      <c r="E13" s="1" t="s">
        <v>116</v>
      </c>
      <c r="F13" s="1" t="s">
        <v>113</v>
      </c>
      <c r="G13" s="1" t="s">
        <v>116</v>
      </c>
      <c r="H13" s="1" t="s">
        <v>113</v>
      </c>
      <c r="I13" s="1" t="s">
        <v>116</v>
      </c>
      <c r="J13" s="1" t="s">
        <v>117</v>
      </c>
      <c r="K13" s="1" t="s">
        <v>116</v>
      </c>
      <c r="L13" s="1" t="s">
        <v>113</v>
      </c>
      <c r="M13" s="1" t="s">
        <v>116</v>
      </c>
      <c r="N13" s="1" t="s">
        <v>115</v>
      </c>
    </row>
    <row r="14" spans="1:18" x14ac:dyDescent="0.15">
      <c r="A14" s="1" t="s">
        <v>118</v>
      </c>
      <c r="B14" s="2" t="s">
        <v>120</v>
      </c>
      <c r="C14" s="2" t="s">
        <v>121</v>
      </c>
      <c r="D14" s="2" t="s">
        <v>121</v>
      </c>
      <c r="E14" s="2" t="s">
        <v>121</v>
      </c>
      <c r="F14" s="2" t="s">
        <v>121</v>
      </c>
      <c r="G14" s="2" t="s">
        <v>122</v>
      </c>
      <c r="H14" s="2" t="s">
        <v>121</v>
      </c>
      <c r="I14" s="2" t="s">
        <v>121</v>
      </c>
      <c r="J14" s="2" t="s">
        <v>119</v>
      </c>
      <c r="K14" s="2" t="s">
        <v>119</v>
      </c>
      <c r="L14" s="2" t="s">
        <v>121</v>
      </c>
      <c r="M14" s="2" t="s">
        <v>121</v>
      </c>
      <c r="N14" s="2" t="s">
        <v>123</v>
      </c>
    </row>
    <row r="15" spans="1:18" x14ac:dyDescent="0.15">
      <c r="A15" s="1" t="s">
        <v>124</v>
      </c>
      <c r="B15" s="2" t="s">
        <v>125</v>
      </c>
      <c r="C15" s="2" t="s">
        <v>126</v>
      </c>
      <c r="D15" s="2" t="s">
        <v>127</v>
      </c>
      <c r="E15" s="2" t="s">
        <v>127</v>
      </c>
      <c r="F15" s="2" t="s">
        <v>127</v>
      </c>
      <c r="G15" s="2" t="s">
        <v>127</v>
      </c>
      <c r="H15" s="2" t="s">
        <v>128</v>
      </c>
      <c r="I15" s="2" t="s">
        <v>129</v>
      </c>
      <c r="J15" s="2" t="s">
        <v>127</v>
      </c>
      <c r="K15" s="2" t="s">
        <v>127</v>
      </c>
      <c r="L15" s="2" t="s">
        <v>127</v>
      </c>
      <c r="M15" s="2" t="s">
        <v>127</v>
      </c>
      <c r="N15" s="2" t="s">
        <v>130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pane xSplit="1" ySplit="1" topLeftCell="C8" activePane="bottomRight" state="frozen"/>
      <selection pane="topRight" activeCell="B1" sqref="B1"/>
      <selection pane="bottomLeft" activeCell="A2" sqref="A2"/>
      <selection pane="bottomRight" activeCell="C16" sqref="A1:P33"/>
    </sheetView>
  </sheetViews>
  <sheetFormatPr defaultRowHeight="13.5" x14ac:dyDescent="0.15"/>
  <cols>
    <col min="1" max="1" width="19.625" customWidth="1"/>
    <col min="2" max="2" width="9.5" style="1" bestFit="1" customWidth="1"/>
    <col min="3" max="8" width="8.875" style="1"/>
    <col min="9" max="9" width="12" style="1" customWidth="1"/>
    <col min="10" max="10" width="12.25" style="1" customWidth="1"/>
    <col min="11" max="11" width="8.875" style="1"/>
    <col min="12" max="12" width="12" style="1" customWidth="1"/>
    <col min="13" max="16" width="8.875" style="1"/>
  </cols>
  <sheetData>
    <row r="1" spans="1:16" x14ac:dyDescent="0.15">
      <c r="A1" t="s">
        <v>152</v>
      </c>
      <c r="B1" s="1" t="s">
        <v>132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144</v>
      </c>
      <c r="J1" s="1" t="s">
        <v>145</v>
      </c>
      <c r="K1" s="1" t="s">
        <v>139</v>
      </c>
      <c r="L1" s="1" t="s">
        <v>146</v>
      </c>
      <c r="M1" s="1" t="s">
        <v>140</v>
      </c>
      <c r="N1" s="1" t="s">
        <v>141</v>
      </c>
      <c r="O1" s="1" t="s">
        <v>142</v>
      </c>
      <c r="P1" s="1" t="s">
        <v>143</v>
      </c>
    </row>
    <row r="2" spans="1:16" x14ac:dyDescent="0.15">
      <c r="A2" t="s">
        <v>153</v>
      </c>
      <c r="B2" s="1">
        <v>20</v>
      </c>
      <c r="C2" s="1">
        <v>20</v>
      </c>
      <c r="D2" s="1">
        <v>20</v>
      </c>
      <c r="E2" s="1">
        <v>20</v>
      </c>
      <c r="F2" s="1">
        <v>20</v>
      </c>
      <c r="G2" s="1">
        <v>20</v>
      </c>
      <c r="H2" s="1">
        <v>20</v>
      </c>
      <c r="I2" s="1">
        <v>20</v>
      </c>
      <c r="J2" s="1">
        <v>20</v>
      </c>
      <c r="K2" s="1">
        <v>20</v>
      </c>
      <c r="L2" s="1">
        <v>20</v>
      </c>
      <c r="M2" s="1">
        <v>20</v>
      </c>
      <c r="N2" s="1">
        <v>20</v>
      </c>
      <c r="O2" s="1">
        <v>20</v>
      </c>
      <c r="P2" s="1">
        <v>20</v>
      </c>
    </row>
    <row r="3" spans="1:16" x14ac:dyDescent="0.15">
      <c r="A3" t="s">
        <v>154</v>
      </c>
      <c r="B3" s="1">
        <v>823.1</v>
      </c>
      <c r="C3" s="1">
        <v>622.29999999999995</v>
      </c>
      <c r="D3" s="1">
        <v>422.3</v>
      </c>
      <c r="E3" s="1">
        <v>222.3</v>
      </c>
      <c r="F3" s="1">
        <v>273.39999999999998</v>
      </c>
      <c r="G3" s="1">
        <v>1024.7</v>
      </c>
      <c r="H3" s="1">
        <f>822.3</f>
        <v>822.3</v>
      </c>
      <c r="I3" s="1">
        <f>579.2-156.8</f>
        <v>422.40000000000003</v>
      </c>
      <c r="J3" s="1">
        <f>326.6-156.8</f>
        <v>169.8</v>
      </c>
      <c r="K3" s="1">
        <v>622.29999999999995</v>
      </c>
      <c r="L3" s="1">
        <v>222.3</v>
      </c>
      <c r="M3" s="1">
        <v>273.39999999999998</v>
      </c>
      <c r="N3" s="1">
        <v>273.39999999999998</v>
      </c>
      <c r="O3" s="1">
        <v>273.39999999999998</v>
      </c>
      <c r="P3" s="1">
        <v>1022.3</v>
      </c>
    </row>
    <row r="4" spans="1:16" x14ac:dyDescent="0.15">
      <c r="A4" t="s">
        <v>155</v>
      </c>
      <c r="B4" s="1">
        <v>155.4</v>
      </c>
      <c r="C4" s="1">
        <v>156.9</v>
      </c>
      <c r="D4" s="1">
        <v>156.9</v>
      </c>
      <c r="E4" s="1">
        <v>156.9</v>
      </c>
      <c r="F4" s="1">
        <v>53.2</v>
      </c>
      <c r="G4" s="1">
        <v>152.19999999999999</v>
      </c>
      <c r="H4" s="1">
        <v>156.9</v>
      </c>
      <c r="I4" s="1">
        <v>156.9</v>
      </c>
      <c r="J4" s="1">
        <v>156.9</v>
      </c>
      <c r="K4" s="1">
        <v>156.9</v>
      </c>
      <c r="L4" s="1">
        <v>156.9</v>
      </c>
      <c r="M4" s="1">
        <v>53.2</v>
      </c>
      <c r="N4" s="1">
        <v>53.2</v>
      </c>
      <c r="O4" s="1">
        <v>53.2</v>
      </c>
      <c r="P4" s="1">
        <v>156.9</v>
      </c>
    </row>
    <row r="5" spans="1:16" x14ac:dyDescent="0.15">
      <c r="A5" t="s">
        <v>156</v>
      </c>
      <c r="B5" s="1">
        <v>1068.0999999999999</v>
      </c>
      <c r="C5" s="1">
        <v>1664.1</v>
      </c>
      <c r="D5" s="1">
        <v>2259.8000000000002</v>
      </c>
      <c r="E5" s="1">
        <v>2854.8</v>
      </c>
      <c r="F5" s="1">
        <v>3235.5</v>
      </c>
      <c r="G5" s="1">
        <v>2741.2</v>
      </c>
      <c r="H5" s="1">
        <v>1967.3</v>
      </c>
      <c r="I5" s="1">
        <v>2367.3000000000002</v>
      </c>
      <c r="J5" s="1">
        <v>2619.9</v>
      </c>
      <c r="K5" s="1">
        <v>2564.1</v>
      </c>
      <c r="L5" s="1">
        <v>2964.1</v>
      </c>
      <c r="M5" s="1">
        <v>3412.4</v>
      </c>
      <c r="N5" s="1">
        <v>3807.4</v>
      </c>
      <c r="O5" s="1">
        <v>4152.3999999999996</v>
      </c>
      <c r="P5" s="1">
        <v>3644.2</v>
      </c>
    </row>
    <row r="6" spans="1:16" x14ac:dyDescent="0.15">
      <c r="A6" t="s">
        <v>158</v>
      </c>
      <c r="B6" s="1">
        <v>181.1</v>
      </c>
      <c r="C6" s="1">
        <v>187.6</v>
      </c>
      <c r="D6" s="1">
        <v>196</v>
      </c>
      <c r="E6" s="1">
        <v>205.9</v>
      </c>
      <c r="F6" s="1">
        <v>232.6</v>
      </c>
      <c r="G6" s="1">
        <v>232.1</v>
      </c>
      <c r="H6" s="1">
        <v>181.1</v>
      </c>
      <c r="I6" s="1">
        <v>181.1</v>
      </c>
      <c r="J6" s="1">
        <v>181.1</v>
      </c>
      <c r="K6" s="1">
        <v>187.6</v>
      </c>
      <c r="L6" s="1">
        <v>187.6</v>
      </c>
      <c r="M6" s="1">
        <v>196</v>
      </c>
      <c r="N6" s="1">
        <v>205.9</v>
      </c>
      <c r="O6" s="1">
        <v>215.7</v>
      </c>
      <c r="P6" s="1">
        <v>226.7</v>
      </c>
    </row>
    <row r="7" spans="1:16" x14ac:dyDescent="0.15">
      <c r="A7" t="s">
        <v>160</v>
      </c>
      <c r="B7" s="1">
        <v>160.30000000000001</v>
      </c>
      <c r="C7" s="1">
        <v>157.1</v>
      </c>
      <c r="D7" s="1">
        <v>153</v>
      </c>
      <c r="E7" s="1">
        <v>148.1</v>
      </c>
      <c r="F7" s="1">
        <v>143.30000000000001</v>
      </c>
      <c r="G7" s="1">
        <v>137.80000000000001</v>
      </c>
      <c r="H7" s="1">
        <v>160.4</v>
      </c>
      <c r="I7" s="1">
        <v>160.30000000000001</v>
      </c>
      <c r="J7" s="1">
        <v>160.30000000000001</v>
      </c>
      <c r="K7" s="1">
        <v>157.1</v>
      </c>
      <c r="L7" s="1">
        <v>157.1</v>
      </c>
      <c r="M7" s="1">
        <v>153</v>
      </c>
      <c r="N7" s="1">
        <v>148.1</v>
      </c>
      <c r="O7" s="1">
        <v>143.19999999999999</v>
      </c>
      <c r="P7" s="1">
        <v>137.9</v>
      </c>
    </row>
    <row r="8" spans="1:16" x14ac:dyDescent="0.15">
      <c r="A8" t="s">
        <v>161</v>
      </c>
      <c r="B8" s="1">
        <v>195</v>
      </c>
      <c r="C8" s="1">
        <v>155</v>
      </c>
      <c r="D8" s="1">
        <v>115</v>
      </c>
      <c r="E8" s="1">
        <v>75</v>
      </c>
      <c r="F8" s="1">
        <v>35</v>
      </c>
      <c r="G8" s="1">
        <v>235</v>
      </c>
      <c r="H8" s="1">
        <v>195</v>
      </c>
      <c r="I8" s="1">
        <v>115</v>
      </c>
      <c r="J8" s="1">
        <v>35</v>
      </c>
      <c r="K8" s="1">
        <v>155</v>
      </c>
      <c r="L8" s="1">
        <v>75</v>
      </c>
      <c r="M8" s="1">
        <v>35</v>
      </c>
      <c r="N8" s="1">
        <v>35</v>
      </c>
      <c r="O8" s="1">
        <v>35</v>
      </c>
      <c r="P8" s="1">
        <v>235</v>
      </c>
    </row>
    <row r="9" spans="1:16" x14ac:dyDescent="0.15">
      <c r="A9" t="s">
        <v>162</v>
      </c>
      <c r="B9" s="1">
        <v>30.4</v>
      </c>
      <c r="C9" s="1">
        <v>30.5</v>
      </c>
      <c r="D9" s="1">
        <v>30.5</v>
      </c>
      <c r="E9" s="1">
        <v>30.5</v>
      </c>
      <c r="F9" s="1">
        <v>16.8</v>
      </c>
      <c r="G9" s="1">
        <v>29.8</v>
      </c>
      <c r="H9" s="1">
        <v>30.5</v>
      </c>
      <c r="I9" s="1">
        <v>30.5</v>
      </c>
      <c r="J9" s="1">
        <v>16.8</v>
      </c>
      <c r="K9" s="1">
        <v>30.5</v>
      </c>
      <c r="L9" s="1">
        <v>30.5</v>
      </c>
      <c r="M9" s="1">
        <v>16.8</v>
      </c>
      <c r="N9" s="1">
        <v>16.8</v>
      </c>
      <c r="O9" s="1">
        <v>16.8</v>
      </c>
      <c r="P9" s="1">
        <v>30.5</v>
      </c>
    </row>
    <row r="10" spans="1:16" x14ac:dyDescent="0.15">
      <c r="A10" t="s">
        <v>163</v>
      </c>
      <c r="B10" s="1">
        <v>15</v>
      </c>
      <c r="C10" s="1">
        <v>15</v>
      </c>
      <c r="D10" s="1">
        <v>15</v>
      </c>
      <c r="E10" s="1">
        <v>15</v>
      </c>
      <c r="F10" s="1">
        <v>15</v>
      </c>
      <c r="G10" s="1">
        <v>15</v>
      </c>
      <c r="H10" s="1">
        <v>15</v>
      </c>
      <c r="I10" s="1">
        <v>15</v>
      </c>
      <c r="J10" s="1">
        <v>15</v>
      </c>
      <c r="K10" s="1">
        <v>15</v>
      </c>
      <c r="L10" s="1">
        <v>15</v>
      </c>
      <c r="M10" s="1">
        <v>15</v>
      </c>
      <c r="N10" s="1">
        <v>15</v>
      </c>
      <c r="O10" s="1">
        <v>15</v>
      </c>
      <c r="P10" s="1">
        <v>15</v>
      </c>
    </row>
    <row r="11" spans="1:16" x14ac:dyDescent="0.15">
      <c r="A11" t="s">
        <v>164</v>
      </c>
      <c r="B11" s="1">
        <v>15</v>
      </c>
      <c r="C11" s="1">
        <v>15</v>
      </c>
      <c r="D11" s="1">
        <v>15</v>
      </c>
      <c r="E11" s="1">
        <v>15</v>
      </c>
      <c r="F11" s="1">
        <v>15</v>
      </c>
      <c r="G11" s="1">
        <v>15</v>
      </c>
      <c r="H11" s="1">
        <v>15</v>
      </c>
      <c r="I11" s="1">
        <v>15</v>
      </c>
      <c r="J11" s="1">
        <v>15</v>
      </c>
      <c r="K11" s="1">
        <v>15</v>
      </c>
      <c r="L11" s="1">
        <v>15</v>
      </c>
      <c r="M11" s="1">
        <v>15</v>
      </c>
      <c r="N11" s="1">
        <v>15</v>
      </c>
      <c r="O11" s="1">
        <v>15</v>
      </c>
      <c r="P11" s="1">
        <v>15</v>
      </c>
    </row>
    <row r="12" spans="1:16" x14ac:dyDescent="0.15">
      <c r="A12" t="s">
        <v>165</v>
      </c>
      <c r="B12" s="1">
        <v>35.9</v>
      </c>
      <c r="C12" s="1">
        <v>37.4</v>
      </c>
      <c r="D12" s="1">
        <v>39.4</v>
      </c>
      <c r="E12" s="1">
        <v>41.9</v>
      </c>
      <c r="F12" s="1">
        <v>44.6</v>
      </c>
      <c r="G12" s="1">
        <v>47.7</v>
      </c>
      <c r="H12" s="1">
        <v>35.9</v>
      </c>
      <c r="I12" s="1">
        <v>35.9</v>
      </c>
      <c r="J12" s="1">
        <v>35.9</v>
      </c>
      <c r="K12" s="1">
        <v>37.4</v>
      </c>
      <c r="L12" s="1">
        <v>37.4</v>
      </c>
      <c r="M12" s="1">
        <v>39.4</v>
      </c>
      <c r="N12" s="1">
        <v>41.9</v>
      </c>
      <c r="O12" s="1">
        <v>44.6</v>
      </c>
      <c r="P12" s="1">
        <v>47.7</v>
      </c>
    </row>
    <row r="13" spans="1:16" x14ac:dyDescent="0.15">
      <c r="A13" t="s">
        <v>166</v>
      </c>
      <c r="B13" s="1">
        <v>73.599999999999994</v>
      </c>
      <c r="C13" s="1">
        <v>75.7</v>
      </c>
      <c r="D13" s="1">
        <v>78.400000000000006</v>
      </c>
      <c r="E13" s="1">
        <v>81.5</v>
      </c>
      <c r="F13" s="1">
        <v>84.6</v>
      </c>
      <c r="G13" s="1">
        <v>88.2</v>
      </c>
      <c r="H13" s="1">
        <v>73.599999999999994</v>
      </c>
      <c r="I13" s="1">
        <v>73.599999999999994</v>
      </c>
      <c r="J13" s="1">
        <v>73.599999999999994</v>
      </c>
      <c r="K13" s="1">
        <v>75.7</v>
      </c>
      <c r="L13" s="1">
        <v>75.7</v>
      </c>
      <c r="M13" s="1">
        <v>78.400000000000006</v>
      </c>
      <c r="N13" s="1">
        <v>81.5</v>
      </c>
      <c r="O13" s="1">
        <v>84.6</v>
      </c>
      <c r="P13" s="1">
        <v>88.2</v>
      </c>
    </row>
    <row r="14" spans="1:16" x14ac:dyDescent="0.15">
      <c r="A14" t="s">
        <v>167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80</v>
      </c>
      <c r="I14" s="1">
        <v>80</v>
      </c>
      <c r="J14" s="1">
        <v>80</v>
      </c>
      <c r="K14" s="1">
        <v>79</v>
      </c>
      <c r="L14" s="1">
        <v>79</v>
      </c>
      <c r="M14" s="1">
        <v>78</v>
      </c>
      <c r="N14" s="1">
        <v>77</v>
      </c>
      <c r="O14" s="1">
        <v>76</v>
      </c>
      <c r="P14" s="1">
        <v>75</v>
      </c>
    </row>
    <row r="15" spans="1:16" x14ac:dyDescent="0.15">
      <c r="A15" t="s">
        <v>168</v>
      </c>
      <c r="B15" s="1">
        <v>9</v>
      </c>
      <c r="C15" s="1">
        <v>10</v>
      </c>
      <c r="D15" s="1">
        <v>11</v>
      </c>
      <c r="E15" s="1">
        <v>12</v>
      </c>
      <c r="F15" s="1">
        <v>13</v>
      </c>
      <c r="G15" s="1">
        <v>14</v>
      </c>
      <c r="H15" s="1">
        <v>88</v>
      </c>
      <c r="I15" s="1">
        <v>88</v>
      </c>
      <c r="J15" s="1">
        <v>88</v>
      </c>
      <c r="K15" s="1">
        <v>88</v>
      </c>
      <c r="L15" s="1">
        <v>88</v>
      </c>
      <c r="M15" s="1">
        <v>88</v>
      </c>
      <c r="N15" s="1">
        <v>88</v>
      </c>
      <c r="O15" s="1">
        <v>88</v>
      </c>
      <c r="P15" s="1">
        <v>88</v>
      </c>
    </row>
    <row r="16" spans="1:16" x14ac:dyDescent="0.15">
      <c r="A16" t="s">
        <v>169</v>
      </c>
      <c r="B16" s="1" t="s">
        <v>114</v>
      </c>
      <c r="C16" s="1" t="s">
        <v>115</v>
      </c>
      <c r="D16" s="1" t="s">
        <v>116</v>
      </c>
      <c r="E16" s="1" t="s">
        <v>116</v>
      </c>
      <c r="F16" s="1" t="s">
        <v>113</v>
      </c>
      <c r="G16" s="1" t="s">
        <v>116</v>
      </c>
      <c r="H16" s="1" t="s">
        <v>150</v>
      </c>
      <c r="I16" s="1" t="s">
        <v>150</v>
      </c>
      <c r="J16" s="1" t="s">
        <v>150</v>
      </c>
      <c r="K16" s="1" t="s">
        <v>150</v>
      </c>
      <c r="L16" s="1" t="s">
        <v>150</v>
      </c>
      <c r="M16" s="1" t="s">
        <v>150</v>
      </c>
      <c r="N16" s="1" t="s">
        <v>150</v>
      </c>
      <c r="O16" s="1" t="s">
        <v>150</v>
      </c>
      <c r="P16" s="1" t="s">
        <v>150</v>
      </c>
    </row>
    <row r="17" spans="1:16" x14ac:dyDescent="0.15">
      <c r="A17" t="s">
        <v>170</v>
      </c>
      <c r="B17" s="1" t="s">
        <v>120</v>
      </c>
      <c r="C17" s="1" t="s">
        <v>121</v>
      </c>
      <c r="D17" s="1" t="s">
        <v>121</v>
      </c>
      <c r="E17" s="1" t="s">
        <v>121</v>
      </c>
      <c r="F17" s="1" t="s">
        <v>121</v>
      </c>
      <c r="G17" s="1" t="s">
        <v>122</v>
      </c>
      <c r="H17" s="1" t="s">
        <v>151</v>
      </c>
      <c r="I17" s="1" t="s">
        <v>151</v>
      </c>
      <c r="J17" s="1" t="s">
        <v>151</v>
      </c>
      <c r="K17" s="1" t="s">
        <v>151</v>
      </c>
      <c r="L17" s="1" t="s">
        <v>151</v>
      </c>
      <c r="M17" s="1" t="s">
        <v>151</v>
      </c>
      <c r="N17" s="1" t="s">
        <v>151</v>
      </c>
      <c r="O17" s="1" t="s">
        <v>151</v>
      </c>
      <c r="P17" s="1" t="s">
        <v>151</v>
      </c>
    </row>
    <row r="18" spans="1:16" s="4" customFormat="1" x14ac:dyDescent="0.15">
      <c r="A18" s="4" t="s">
        <v>171</v>
      </c>
      <c r="B18" s="5" t="s">
        <v>148</v>
      </c>
      <c r="C18" s="5" t="s">
        <v>148</v>
      </c>
      <c r="D18" s="5" t="s">
        <v>147</v>
      </c>
      <c r="E18" s="5" t="s">
        <v>147</v>
      </c>
      <c r="F18" s="5" t="s">
        <v>147</v>
      </c>
      <c r="G18" s="5" t="s">
        <v>147</v>
      </c>
      <c r="H18" s="5" t="s">
        <v>149</v>
      </c>
      <c r="I18" s="5" t="s">
        <v>149</v>
      </c>
      <c r="J18" s="5" t="s">
        <v>86</v>
      </c>
      <c r="K18" s="5" t="s">
        <v>86</v>
      </c>
      <c r="L18" s="5" t="s">
        <v>86</v>
      </c>
      <c r="M18" s="5" t="s">
        <v>86</v>
      </c>
      <c r="N18" s="5" t="s">
        <v>86</v>
      </c>
      <c r="O18" s="5" t="s">
        <v>86</v>
      </c>
      <c r="P18" s="5" t="s">
        <v>86</v>
      </c>
    </row>
    <row r="19" spans="1:16" x14ac:dyDescent="0.15">
      <c r="A19" t="s">
        <v>172</v>
      </c>
      <c r="B19" s="1">
        <v>888</v>
      </c>
      <c r="C19" s="1">
        <v>888</v>
      </c>
      <c r="D19" s="1">
        <v>888</v>
      </c>
      <c r="E19" s="1">
        <v>888</v>
      </c>
      <c r="F19" s="1">
        <v>888</v>
      </c>
      <c r="G19" s="1">
        <v>888</v>
      </c>
      <c r="H19" s="1">
        <v>1788</v>
      </c>
      <c r="I19" s="1">
        <v>1788</v>
      </c>
      <c r="J19" s="1">
        <v>1788</v>
      </c>
      <c r="K19" s="1">
        <v>1788</v>
      </c>
      <c r="L19" s="1">
        <v>1788</v>
      </c>
      <c r="M19" s="1">
        <v>1788</v>
      </c>
      <c r="N19" s="1">
        <v>1788</v>
      </c>
      <c r="O19" s="1">
        <v>1788</v>
      </c>
      <c r="P19" s="1">
        <v>1788</v>
      </c>
    </row>
    <row r="20" spans="1:16" x14ac:dyDescent="0.15">
      <c r="A20" t="s">
        <v>178</v>
      </c>
      <c r="B20" s="1">
        <v>800</v>
      </c>
      <c r="C20" s="1">
        <v>800</v>
      </c>
      <c r="D20" s="1">
        <v>800</v>
      </c>
      <c r="E20" s="1">
        <v>800</v>
      </c>
      <c r="F20" s="1">
        <v>800</v>
      </c>
      <c r="G20" s="1">
        <v>800</v>
      </c>
      <c r="H20" s="1">
        <v>800</v>
      </c>
      <c r="I20" s="1">
        <v>800</v>
      </c>
      <c r="J20" s="1">
        <v>800</v>
      </c>
      <c r="K20" s="1">
        <v>800</v>
      </c>
      <c r="L20" s="1">
        <v>800</v>
      </c>
      <c r="M20" s="1">
        <v>800</v>
      </c>
      <c r="N20" s="1">
        <v>800</v>
      </c>
      <c r="O20" s="1">
        <v>800</v>
      </c>
      <c r="P20" s="1">
        <v>800</v>
      </c>
    </row>
    <row r="21" spans="1:16" x14ac:dyDescent="0.15">
      <c r="A21" t="s">
        <v>173</v>
      </c>
      <c r="B21" s="1">
        <v>20</v>
      </c>
      <c r="C21" s="1">
        <v>20</v>
      </c>
      <c r="D21" s="1">
        <v>20</v>
      </c>
      <c r="E21" s="1">
        <v>20</v>
      </c>
      <c r="F21" s="1">
        <v>20</v>
      </c>
      <c r="G21" s="1">
        <v>20</v>
      </c>
      <c r="H21" s="1">
        <v>20</v>
      </c>
      <c r="I21" s="1">
        <v>20</v>
      </c>
      <c r="J21" s="1">
        <v>20</v>
      </c>
      <c r="K21" s="1">
        <v>20</v>
      </c>
      <c r="L21" s="1">
        <v>20</v>
      </c>
      <c r="M21" s="1">
        <v>20</v>
      </c>
      <c r="N21" s="1">
        <v>20</v>
      </c>
      <c r="O21" s="1">
        <v>20</v>
      </c>
      <c r="P21" s="1">
        <v>20</v>
      </c>
    </row>
    <row r="22" spans="1:16" x14ac:dyDescent="0.15">
      <c r="A22" t="s">
        <v>154</v>
      </c>
      <c r="B22" s="1">
        <v>920.1</v>
      </c>
      <c r="C22" s="1">
        <v>720</v>
      </c>
      <c r="D22" s="1">
        <v>520</v>
      </c>
      <c r="E22" s="1">
        <v>320</v>
      </c>
      <c r="F22" s="1">
        <v>220</v>
      </c>
      <c r="G22" s="1">
        <v>3758</v>
      </c>
      <c r="H22" s="1">
        <v>920</v>
      </c>
      <c r="I22" s="1">
        <v>520</v>
      </c>
      <c r="J22" s="1">
        <v>220</v>
      </c>
      <c r="K22" s="1">
        <v>720</v>
      </c>
      <c r="L22" s="1">
        <v>320</v>
      </c>
      <c r="M22" s="1">
        <v>270</v>
      </c>
      <c r="N22" s="1">
        <v>320</v>
      </c>
      <c r="O22" s="1">
        <v>320</v>
      </c>
      <c r="P22" s="1">
        <v>4658</v>
      </c>
    </row>
    <row r="23" spans="1:16" x14ac:dyDescent="0.15">
      <c r="A23" t="s">
        <v>155</v>
      </c>
      <c r="B23" s="1">
        <v>1220.0999999999999</v>
      </c>
      <c r="C23" s="1">
        <v>1070</v>
      </c>
      <c r="D23" s="1">
        <v>920</v>
      </c>
      <c r="E23" s="1">
        <v>870</v>
      </c>
      <c r="F23" s="1">
        <v>820</v>
      </c>
      <c r="G23" s="1">
        <v>4108</v>
      </c>
      <c r="H23" s="1">
        <v>1220</v>
      </c>
      <c r="I23" s="1">
        <v>920</v>
      </c>
      <c r="J23" s="1">
        <v>820</v>
      </c>
      <c r="K23" s="1">
        <v>1070</v>
      </c>
      <c r="L23" s="1">
        <v>870</v>
      </c>
      <c r="M23" s="1">
        <v>770</v>
      </c>
      <c r="N23" s="1">
        <v>770</v>
      </c>
      <c r="O23" s="1">
        <v>770</v>
      </c>
      <c r="P23" s="1">
        <v>5008</v>
      </c>
    </row>
    <row r="24" spans="1:16" x14ac:dyDescent="0.15">
      <c r="A24" t="s">
        <v>156</v>
      </c>
      <c r="B24" s="1">
        <v>2408</v>
      </c>
      <c r="C24" s="1">
        <v>2508</v>
      </c>
      <c r="D24" s="1">
        <v>2908</v>
      </c>
      <c r="E24" s="1">
        <v>3208</v>
      </c>
      <c r="F24" s="1">
        <v>3508</v>
      </c>
      <c r="G24" s="1">
        <v>4308</v>
      </c>
      <c r="H24" s="1">
        <v>3308</v>
      </c>
      <c r="I24" s="1">
        <v>3308</v>
      </c>
      <c r="J24" s="1">
        <v>3308</v>
      </c>
      <c r="K24" s="1">
        <v>3408</v>
      </c>
      <c r="L24" s="1">
        <v>3408</v>
      </c>
      <c r="M24" s="1">
        <v>3658</v>
      </c>
      <c r="N24" s="1">
        <v>3958</v>
      </c>
      <c r="O24" s="1">
        <v>4258</v>
      </c>
      <c r="P24" s="1">
        <v>5208</v>
      </c>
    </row>
    <row r="25" spans="1:16" x14ac:dyDescent="0.15">
      <c r="A25" t="s">
        <v>157</v>
      </c>
      <c r="C25" s="1">
        <v>2658</v>
      </c>
      <c r="D25" s="1">
        <v>3058</v>
      </c>
      <c r="E25" s="1">
        <v>3408</v>
      </c>
      <c r="F25" s="1">
        <v>3758</v>
      </c>
      <c r="K25" s="1">
        <v>3558</v>
      </c>
      <c r="L25" s="1">
        <v>3558</v>
      </c>
      <c r="M25" s="1">
        <v>3958</v>
      </c>
      <c r="N25" s="1">
        <v>4308</v>
      </c>
      <c r="O25" s="1">
        <v>4658</v>
      </c>
    </row>
    <row r="26" spans="1:16" x14ac:dyDescent="0.15">
      <c r="A26" t="s">
        <v>159</v>
      </c>
      <c r="C26" s="1">
        <v>2808</v>
      </c>
      <c r="D26" s="1">
        <v>3208</v>
      </c>
      <c r="E26" s="1">
        <v>3608</v>
      </c>
      <c r="F26" s="1">
        <v>3958</v>
      </c>
      <c r="K26" s="1">
        <v>3708</v>
      </c>
      <c r="L26" s="1">
        <v>3708</v>
      </c>
      <c r="M26" s="1">
        <v>4108</v>
      </c>
      <c r="N26" s="1">
        <v>4508</v>
      </c>
      <c r="O26" s="1">
        <v>4858</v>
      </c>
    </row>
    <row r="27" spans="1:16" x14ac:dyDescent="0.15">
      <c r="A27" t="s">
        <v>174</v>
      </c>
      <c r="B27" s="1">
        <v>25</v>
      </c>
      <c r="C27" s="1">
        <v>25</v>
      </c>
      <c r="D27" s="1">
        <v>25</v>
      </c>
      <c r="E27" s="1">
        <v>25</v>
      </c>
      <c r="F27" s="1">
        <v>25</v>
      </c>
      <c r="G27" s="1">
        <v>25</v>
      </c>
      <c r="H27" s="1">
        <v>25</v>
      </c>
      <c r="I27" s="1">
        <v>25</v>
      </c>
      <c r="J27" s="1">
        <v>25</v>
      </c>
      <c r="K27" s="1">
        <v>25</v>
      </c>
      <c r="L27" s="1">
        <v>25</v>
      </c>
      <c r="M27" s="1">
        <v>61</v>
      </c>
      <c r="N27" s="1">
        <v>97</v>
      </c>
      <c r="O27" s="1">
        <v>133</v>
      </c>
      <c r="P27" s="1">
        <v>25</v>
      </c>
    </row>
    <row r="28" spans="1:16" x14ac:dyDescent="0.15">
      <c r="A28" t="s">
        <v>175</v>
      </c>
      <c r="B28" s="1">
        <v>25</v>
      </c>
      <c r="C28" s="1">
        <v>25</v>
      </c>
      <c r="D28" s="1">
        <v>25</v>
      </c>
      <c r="E28" s="1">
        <v>25</v>
      </c>
      <c r="F28" s="1">
        <v>25</v>
      </c>
      <c r="G28" s="1">
        <v>25</v>
      </c>
      <c r="H28" s="1">
        <v>25</v>
      </c>
      <c r="I28" s="1">
        <v>25</v>
      </c>
      <c r="J28" s="1">
        <v>25</v>
      </c>
      <c r="K28" s="1">
        <v>25</v>
      </c>
      <c r="L28" s="1">
        <v>25</v>
      </c>
      <c r="M28" s="1">
        <v>61</v>
      </c>
      <c r="N28" s="1">
        <v>97</v>
      </c>
      <c r="O28" s="1">
        <v>133</v>
      </c>
      <c r="P28" s="1">
        <v>25</v>
      </c>
    </row>
    <row r="29" spans="1:16" x14ac:dyDescent="0.15">
      <c r="A29" t="s">
        <v>176</v>
      </c>
      <c r="B29" s="1">
        <v>85</v>
      </c>
      <c r="C29" s="1">
        <v>105</v>
      </c>
      <c r="D29" s="1">
        <v>125</v>
      </c>
      <c r="E29" s="1">
        <v>145</v>
      </c>
      <c r="F29" s="1">
        <v>165</v>
      </c>
      <c r="G29" s="1">
        <v>115</v>
      </c>
      <c r="H29" s="1">
        <v>85</v>
      </c>
      <c r="I29" s="1">
        <v>125</v>
      </c>
      <c r="J29" s="1">
        <v>165</v>
      </c>
      <c r="K29" s="1">
        <v>105</v>
      </c>
      <c r="L29" s="1">
        <v>145</v>
      </c>
      <c r="M29" s="1">
        <v>185</v>
      </c>
      <c r="N29" s="1">
        <v>205</v>
      </c>
      <c r="O29" s="1">
        <v>225</v>
      </c>
      <c r="P29" s="1">
        <v>115</v>
      </c>
    </row>
    <row r="30" spans="1:16" x14ac:dyDescent="0.15">
      <c r="A30" t="s">
        <v>177</v>
      </c>
      <c r="B30" s="1">
        <v>85</v>
      </c>
      <c r="C30" s="1">
        <v>105</v>
      </c>
      <c r="D30" s="1">
        <v>125</v>
      </c>
      <c r="E30" s="1">
        <v>145</v>
      </c>
      <c r="F30" s="1">
        <v>165</v>
      </c>
      <c r="G30" s="1">
        <v>115</v>
      </c>
      <c r="H30" s="1">
        <v>85</v>
      </c>
      <c r="I30" s="1">
        <v>125</v>
      </c>
      <c r="J30" s="1">
        <v>165</v>
      </c>
      <c r="K30" s="1">
        <v>105</v>
      </c>
      <c r="L30" s="1">
        <v>145</v>
      </c>
      <c r="M30" s="1">
        <v>185</v>
      </c>
      <c r="N30" s="1">
        <v>205</v>
      </c>
      <c r="O30" s="1">
        <v>225</v>
      </c>
      <c r="P30" s="1">
        <v>115</v>
      </c>
    </row>
    <row r="31" spans="1:16" x14ac:dyDescent="0.15">
      <c r="A31" t="s">
        <v>179</v>
      </c>
      <c r="C31" s="1">
        <v>97</v>
      </c>
      <c r="D31" s="1">
        <v>112</v>
      </c>
      <c r="E31" s="1">
        <v>115</v>
      </c>
      <c r="F31" s="1">
        <v>115</v>
      </c>
      <c r="K31" s="1">
        <v>97</v>
      </c>
      <c r="L31" s="1">
        <v>132</v>
      </c>
      <c r="M31" s="1">
        <v>112</v>
      </c>
      <c r="N31" s="1">
        <v>115</v>
      </c>
      <c r="O31" s="1">
        <v>115</v>
      </c>
    </row>
    <row r="32" spans="1:16" x14ac:dyDescent="0.15">
      <c r="A32" t="s">
        <v>180</v>
      </c>
      <c r="C32" s="1">
        <v>97</v>
      </c>
      <c r="D32" s="1">
        <v>112</v>
      </c>
      <c r="E32" s="1">
        <v>115</v>
      </c>
      <c r="F32" s="1">
        <v>115</v>
      </c>
      <c r="K32" s="1">
        <v>97</v>
      </c>
      <c r="L32" s="1">
        <v>132</v>
      </c>
      <c r="M32" s="1">
        <v>112</v>
      </c>
      <c r="N32" s="1">
        <v>115</v>
      </c>
      <c r="O32" s="1">
        <v>115</v>
      </c>
    </row>
    <row r="33" spans="1:16" x14ac:dyDescent="0.15">
      <c r="A33" t="s">
        <v>178</v>
      </c>
      <c r="B33" s="1">
        <v>800</v>
      </c>
      <c r="C33" s="1">
        <v>800</v>
      </c>
      <c r="D33" s="1">
        <v>800</v>
      </c>
      <c r="E33" s="1">
        <v>800</v>
      </c>
      <c r="F33" s="1">
        <v>800</v>
      </c>
      <c r="G33" s="1">
        <v>800</v>
      </c>
      <c r="H33" s="1">
        <v>800</v>
      </c>
      <c r="I33" s="1">
        <v>800</v>
      </c>
      <c r="J33" s="1">
        <v>800</v>
      </c>
      <c r="K33" s="1">
        <v>800</v>
      </c>
      <c r="L33" s="1">
        <v>800</v>
      </c>
      <c r="M33" s="1">
        <v>800</v>
      </c>
      <c r="N33" s="1">
        <v>800</v>
      </c>
      <c r="O33" s="1">
        <v>800</v>
      </c>
      <c r="P33" s="1">
        <v>800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workbookViewId="0">
      <pane xSplit="1" ySplit="1" topLeftCell="R32" activePane="bottomRight" state="frozen"/>
      <selection pane="topRight" activeCell="B1" sqref="B1"/>
      <selection pane="bottomLeft" activeCell="A2" sqref="A2"/>
      <selection pane="bottomRight" activeCell="Y44" sqref="Y44:AH47"/>
    </sheetView>
  </sheetViews>
  <sheetFormatPr defaultRowHeight="13.5" x14ac:dyDescent="0.15"/>
  <cols>
    <col min="1" max="1" width="16.125" customWidth="1"/>
  </cols>
  <sheetData>
    <row r="1" spans="1:36" x14ac:dyDescent="0.15">
      <c r="A1" t="s">
        <v>152</v>
      </c>
      <c r="B1" s="1" t="s">
        <v>315</v>
      </c>
      <c r="C1" s="1" t="s">
        <v>316</v>
      </c>
      <c r="D1" s="1" t="s">
        <v>317</v>
      </c>
      <c r="E1" s="1" t="s">
        <v>318</v>
      </c>
      <c r="F1" s="1" t="s">
        <v>319</v>
      </c>
      <c r="G1" s="1" t="s">
        <v>320</v>
      </c>
      <c r="H1" s="1" t="s">
        <v>321</v>
      </c>
      <c r="I1" s="1" t="s">
        <v>322</v>
      </c>
      <c r="J1" s="1" t="s">
        <v>323</v>
      </c>
      <c r="K1" s="1" t="s">
        <v>324</v>
      </c>
      <c r="L1" s="1"/>
      <c r="M1" s="1"/>
      <c r="N1" s="1"/>
    </row>
    <row r="2" spans="1:36" x14ac:dyDescent="0.15">
      <c r="A2" t="s">
        <v>153</v>
      </c>
      <c r="B2">
        <v>50</v>
      </c>
      <c r="C2">
        <v>50</v>
      </c>
      <c r="D2">
        <v>50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 s="1"/>
      <c r="M2" s="1"/>
      <c r="N2" s="1"/>
    </row>
    <row r="3" spans="1:36" x14ac:dyDescent="0.15">
      <c r="A3" t="s">
        <v>154</v>
      </c>
      <c r="B3">
        <v>250</v>
      </c>
      <c r="C3">
        <v>250</v>
      </c>
      <c r="D3">
        <v>250</v>
      </c>
      <c r="E3">
        <v>250</v>
      </c>
      <c r="F3">
        <v>250</v>
      </c>
      <c r="G3">
        <v>250</v>
      </c>
      <c r="H3">
        <v>250</v>
      </c>
      <c r="I3">
        <v>250</v>
      </c>
      <c r="J3">
        <v>250</v>
      </c>
      <c r="K3">
        <v>250</v>
      </c>
      <c r="L3" s="1"/>
      <c r="M3" s="1"/>
      <c r="N3" s="1"/>
    </row>
    <row r="4" spans="1:36" x14ac:dyDescent="0.15">
      <c r="A4" t="s">
        <v>155</v>
      </c>
      <c r="B4">
        <v>1990</v>
      </c>
      <c r="C4">
        <v>2949.9999999999995</v>
      </c>
      <c r="D4">
        <v>3910</v>
      </c>
      <c r="E4">
        <v>4870</v>
      </c>
      <c r="F4">
        <v>5829.9999999999991</v>
      </c>
      <c r="G4">
        <v>6790.0000000000009</v>
      </c>
      <c r="H4">
        <v>7430</v>
      </c>
      <c r="I4">
        <v>8070</v>
      </c>
      <c r="J4">
        <v>8710</v>
      </c>
      <c r="K4">
        <v>9350.0000000000018</v>
      </c>
      <c r="L4" s="1"/>
      <c r="M4" s="1"/>
      <c r="N4" s="1"/>
      <c r="R4" t="s">
        <v>260</v>
      </c>
      <c r="S4" t="s">
        <v>192</v>
      </c>
      <c r="T4" t="s">
        <v>193</v>
      </c>
      <c r="U4" t="s">
        <v>194</v>
      </c>
      <c r="V4" t="s">
        <v>182</v>
      </c>
      <c r="W4" t="s">
        <v>325</v>
      </c>
      <c r="X4" t="s">
        <v>162</v>
      </c>
      <c r="Y4" t="s">
        <v>163</v>
      </c>
      <c r="Z4" t="s">
        <v>164</v>
      </c>
      <c r="AA4" t="s">
        <v>326</v>
      </c>
    </row>
    <row r="5" spans="1:36" x14ac:dyDescent="0.15">
      <c r="A5" t="s">
        <v>156</v>
      </c>
      <c r="B5">
        <v>2190</v>
      </c>
      <c r="C5">
        <v>3149.9999999999995</v>
      </c>
      <c r="D5">
        <v>4110</v>
      </c>
      <c r="E5">
        <v>5070</v>
      </c>
      <c r="F5">
        <v>6029.9999999999991</v>
      </c>
      <c r="G5">
        <v>6990.0000000000009</v>
      </c>
      <c r="H5">
        <v>7630</v>
      </c>
      <c r="I5">
        <v>8270</v>
      </c>
      <c r="J5">
        <v>8910</v>
      </c>
      <c r="K5">
        <v>9550.0000000000018</v>
      </c>
      <c r="L5" s="1"/>
      <c r="M5" s="1"/>
      <c r="N5" s="1"/>
      <c r="R5" t="s">
        <v>327</v>
      </c>
      <c r="S5">
        <v>50</v>
      </c>
      <c r="T5">
        <v>250</v>
      </c>
      <c r="U5">
        <v>1990</v>
      </c>
      <c r="V5">
        <v>2190</v>
      </c>
      <c r="W5">
        <v>339.25552633501354</v>
      </c>
      <c r="X5">
        <v>392.15552633501352</v>
      </c>
      <c r="Y5">
        <v>392.15552633501352</v>
      </c>
      <c r="Z5">
        <v>339.25552633501354</v>
      </c>
      <c r="AA5">
        <v>800</v>
      </c>
      <c r="AB5">
        <v>27</v>
      </c>
      <c r="AC5">
        <v>49</v>
      </c>
      <c r="AE5">
        <v>1520.6</v>
      </c>
      <c r="AF5">
        <v>109.7</v>
      </c>
      <c r="AG5">
        <f>AE5/2+AF5</f>
        <v>870</v>
      </c>
      <c r="AH5">
        <f>AG5-160</f>
        <v>710</v>
      </c>
      <c r="AI5">
        <f>(3.5/58.5^2*(AH5/100)^2+4)*100-13</f>
        <v>392.15552633501352</v>
      </c>
      <c r="AJ5">
        <v>52.9</v>
      </c>
    </row>
    <row r="6" spans="1:36" x14ac:dyDescent="0.15">
      <c r="A6" t="s">
        <v>158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R6" t="s">
        <v>250</v>
      </c>
      <c r="S6">
        <v>50</v>
      </c>
      <c r="T6">
        <v>250</v>
      </c>
      <c r="U6">
        <v>2949.9999999999995</v>
      </c>
      <c r="V6">
        <v>3149.9999999999995</v>
      </c>
      <c r="W6">
        <v>348.78272335451828</v>
      </c>
      <c r="X6">
        <v>401.48272335451827</v>
      </c>
      <c r="Y6">
        <v>401.48272335451827</v>
      </c>
      <c r="Z6">
        <v>348.78272335451828</v>
      </c>
      <c r="AA6">
        <v>800</v>
      </c>
      <c r="AB6">
        <v>28</v>
      </c>
      <c r="AC6">
        <v>48</v>
      </c>
      <c r="AE6">
        <v>2473.6</v>
      </c>
      <c r="AF6">
        <v>113.2</v>
      </c>
      <c r="AG6">
        <f t="shared" ref="AG6:AG14" si="0">AE6/2+AF6</f>
        <v>1350</v>
      </c>
      <c r="AH6">
        <f t="shared" ref="AH6:AH14" si="1">AG6-160</f>
        <v>1190</v>
      </c>
      <c r="AI6">
        <f t="shared" ref="AI6:AI14" si="2">(3.5/58.5^2*(AH6/100)^2+4)*100-13</f>
        <v>401.48272335451827</v>
      </c>
      <c r="AJ6">
        <v>52.7</v>
      </c>
    </row>
    <row r="7" spans="1:36" x14ac:dyDescent="0.15">
      <c r="A7" t="s">
        <v>160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R7" t="s">
        <v>251</v>
      </c>
      <c r="S7">
        <v>50</v>
      </c>
      <c r="T7">
        <v>250</v>
      </c>
      <c r="U7">
        <v>3910</v>
      </c>
      <c r="V7">
        <v>4110</v>
      </c>
      <c r="W7">
        <v>362.42260939440422</v>
      </c>
      <c r="X7">
        <v>415.52260939440424</v>
      </c>
      <c r="Y7">
        <v>415.52260939440424</v>
      </c>
      <c r="Z7">
        <v>362.42260939440422</v>
      </c>
      <c r="AA7">
        <v>800</v>
      </c>
      <c r="AB7">
        <v>29</v>
      </c>
      <c r="AC7">
        <v>47</v>
      </c>
      <c r="AE7">
        <v>3424.2</v>
      </c>
      <c r="AF7">
        <v>117.9</v>
      </c>
      <c r="AG7">
        <f t="shared" si="0"/>
        <v>1830</v>
      </c>
      <c r="AH7">
        <f t="shared" si="1"/>
        <v>1670</v>
      </c>
      <c r="AI7">
        <f t="shared" si="2"/>
        <v>415.52260939440424</v>
      </c>
      <c r="AJ7">
        <v>53.1</v>
      </c>
    </row>
    <row r="8" spans="1:36" x14ac:dyDescent="0.15">
      <c r="A8" t="s">
        <v>161</v>
      </c>
      <c r="B8" s="1">
        <v>15</v>
      </c>
      <c r="C8" s="1">
        <v>15</v>
      </c>
      <c r="D8" s="1">
        <v>15</v>
      </c>
      <c r="E8" s="1">
        <v>15</v>
      </c>
      <c r="F8" s="1">
        <v>15</v>
      </c>
      <c r="G8" s="1">
        <v>15</v>
      </c>
      <c r="H8" s="1">
        <v>15</v>
      </c>
      <c r="I8" s="1">
        <v>15</v>
      </c>
      <c r="J8" s="1">
        <v>15</v>
      </c>
      <c r="K8" s="1">
        <v>15</v>
      </c>
      <c r="L8" s="1"/>
      <c r="M8" s="1"/>
      <c r="N8" s="1"/>
      <c r="R8" t="s">
        <v>252</v>
      </c>
      <c r="S8">
        <v>50</v>
      </c>
      <c r="T8">
        <v>250</v>
      </c>
      <c r="U8">
        <v>4870</v>
      </c>
      <c r="V8">
        <v>5070</v>
      </c>
      <c r="W8">
        <v>380.07518445467167</v>
      </c>
      <c r="X8">
        <v>434.27518445467166</v>
      </c>
      <c r="Y8">
        <v>434.27518445467166</v>
      </c>
      <c r="Z8">
        <v>380.07518445467167</v>
      </c>
      <c r="AA8">
        <v>800</v>
      </c>
      <c r="AB8">
        <v>30</v>
      </c>
      <c r="AC8">
        <v>46</v>
      </c>
      <c r="AE8">
        <v>4372</v>
      </c>
      <c r="AF8">
        <v>124</v>
      </c>
      <c r="AG8">
        <f t="shared" si="0"/>
        <v>2310</v>
      </c>
      <c r="AH8">
        <f t="shared" si="1"/>
        <v>2150</v>
      </c>
      <c r="AI8">
        <f t="shared" si="2"/>
        <v>434.27518445467166</v>
      </c>
      <c r="AJ8">
        <v>54.2</v>
      </c>
    </row>
    <row r="9" spans="1:36" x14ac:dyDescent="0.15">
      <c r="A9" t="s">
        <v>162</v>
      </c>
      <c r="B9" s="1">
        <v>33.799999999999997</v>
      </c>
      <c r="C9" s="1">
        <v>34.5</v>
      </c>
      <c r="D9" s="1">
        <v>34.5</v>
      </c>
      <c r="E9" s="1">
        <v>35.9</v>
      </c>
      <c r="F9" s="1">
        <v>35.9</v>
      </c>
      <c r="G9" s="1">
        <v>37.4</v>
      </c>
      <c r="H9" s="1">
        <v>37.4</v>
      </c>
      <c r="I9" s="1">
        <v>39.4</v>
      </c>
      <c r="J9" s="1">
        <v>41.9</v>
      </c>
      <c r="K9" s="1">
        <v>44.6</v>
      </c>
      <c r="L9" s="1"/>
      <c r="M9" s="1"/>
      <c r="N9" s="1"/>
      <c r="R9" t="s">
        <v>253</v>
      </c>
      <c r="S9">
        <v>50</v>
      </c>
      <c r="T9">
        <v>250</v>
      </c>
      <c r="U9">
        <v>5829.9999999999991</v>
      </c>
      <c r="V9">
        <v>6029.9999999999991</v>
      </c>
      <c r="W9">
        <v>401.74044853532035</v>
      </c>
      <c r="X9">
        <v>457.74044853532035</v>
      </c>
      <c r="Y9">
        <v>457.74044853532035</v>
      </c>
      <c r="Z9">
        <v>401.74044853532035</v>
      </c>
      <c r="AA9">
        <v>800</v>
      </c>
      <c r="AB9">
        <v>31</v>
      </c>
      <c r="AC9">
        <v>45</v>
      </c>
      <c r="AE9">
        <v>5317.2</v>
      </c>
      <c r="AF9">
        <v>131.4</v>
      </c>
      <c r="AG9">
        <f t="shared" si="0"/>
        <v>2790</v>
      </c>
      <c r="AH9">
        <f t="shared" si="1"/>
        <v>2630</v>
      </c>
      <c r="AI9">
        <f t="shared" si="2"/>
        <v>457.74044853532035</v>
      </c>
      <c r="AJ9">
        <v>56</v>
      </c>
    </row>
    <row r="10" spans="1:36" x14ac:dyDescent="0.15">
      <c r="A10" t="s">
        <v>163</v>
      </c>
      <c r="B10" s="1">
        <v>70.8</v>
      </c>
      <c r="C10" s="1">
        <v>71.7</v>
      </c>
      <c r="D10" s="1">
        <v>71.7</v>
      </c>
      <c r="E10" s="1">
        <v>73.599999999999994</v>
      </c>
      <c r="F10" s="1">
        <v>73.599999999999994</v>
      </c>
      <c r="G10" s="1">
        <v>75.7</v>
      </c>
      <c r="H10" s="1">
        <v>75.7</v>
      </c>
      <c r="I10" s="1">
        <v>78.400000000000006</v>
      </c>
      <c r="J10" s="1">
        <v>81.5</v>
      </c>
      <c r="K10" s="1">
        <v>84.6</v>
      </c>
      <c r="L10" s="1"/>
      <c r="M10" s="1"/>
      <c r="N10" s="1"/>
      <c r="R10" t="s">
        <v>254</v>
      </c>
      <c r="S10">
        <v>50</v>
      </c>
      <c r="T10">
        <v>250</v>
      </c>
      <c r="U10">
        <v>6790.0000000000009</v>
      </c>
      <c r="V10">
        <v>6990.0000000000009</v>
      </c>
      <c r="W10">
        <v>427.41840163635032</v>
      </c>
      <c r="X10">
        <v>485.91840163635032</v>
      </c>
      <c r="Y10">
        <v>485.91840163635032</v>
      </c>
      <c r="Z10">
        <v>427.41840163635032</v>
      </c>
      <c r="AA10">
        <v>800</v>
      </c>
      <c r="AB10">
        <v>32</v>
      </c>
      <c r="AC10">
        <v>44</v>
      </c>
      <c r="AE10">
        <v>6259.8</v>
      </c>
      <c r="AF10">
        <v>140.1</v>
      </c>
      <c r="AG10">
        <f t="shared" si="0"/>
        <v>3270</v>
      </c>
      <c r="AH10">
        <f t="shared" si="1"/>
        <v>3110</v>
      </c>
      <c r="AI10">
        <f t="shared" si="2"/>
        <v>485.91840163635032</v>
      </c>
      <c r="AJ10">
        <v>58.5</v>
      </c>
    </row>
    <row r="11" spans="1:36" x14ac:dyDescent="0.15">
      <c r="A11" t="s">
        <v>164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R11" t="s">
        <v>255</v>
      </c>
      <c r="S11">
        <v>50</v>
      </c>
      <c r="T11">
        <v>250</v>
      </c>
      <c r="U11">
        <v>7430</v>
      </c>
      <c r="V11">
        <v>7630</v>
      </c>
      <c r="W11">
        <v>446.72186427058227</v>
      </c>
      <c r="X11">
        <v>507.3218642705823</v>
      </c>
      <c r="Y11">
        <v>507.3218642705823</v>
      </c>
      <c r="Z11">
        <v>446.72186427058227</v>
      </c>
      <c r="AA11">
        <v>600</v>
      </c>
      <c r="AB11">
        <v>33</v>
      </c>
      <c r="AC11">
        <v>43</v>
      </c>
      <c r="AE11">
        <v>6960</v>
      </c>
      <c r="AF11">
        <v>110</v>
      </c>
      <c r="AG11">
        <f t="shared" si="0"/>
        <v>3590</v>
      </c>
      <c r="AH11">
        <f t="shared" si="1"/>
        <v>3430</v>
      </c>
      <c r="AI11">
        <f t="shared" si="2"/>
        <v>507.3218642705823</v>
      </c>
      <c r="AJ11">
        <v>60.6</v>
      </c>
    </row>
    <row r="12" spans="1:36" x14ac:dyDescent="0.15">
      <c r="A12" t="s">
        <v>165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R12" t="s">
        <v>256</v>
      </c>
      <c r="S12">
        <v>50</v>
      </c>
      <c r="T12">
        <v>250</v>
      </c>
      <c r="U12">
        <v>8070</v>
      </c>
      <c r="V12">
        <v>8270</v>
      </c>
      <c r="W12">
        <v>467.81985535831689</v>
      </c>
      <c r="X12">
        <v>530.81985535831689</v>
      </c>
      <c r="Y12">
        <v>530.81985535831689</v>
      </c>
      <c r="Z12">
        <v>467.81985535831689</v>
      </c>
      <c r="AA12">
        <v>600</v>
      </c>
      <c r="AB12">
        <v>34</v>
      </c>
      <c r="AC12">
        <v>42</v>
      </c>
      <c r="AE12">
        <v>7589.4</v>
      </c>
      <c r="AF12">
        <v>115.3</v>
      </c>
      <c r="AG12">
        <f t="shared" si="0"/>
        <v>3910</v>
      </c>
      <c r="AH12">
        <f t="shared" si="1"/>
        <v>3750</v>
      </c>
      <c r="AI12">
        <f t="shared" si="2"/>
        <v>530.81985535831689</v>
      </c>
      <c r="AJ12">
        <v>63</v>
      </c>
    </row>
    <row r="13" spans="1:36" x14ac:dyDescent="0.15">
      <c r="A13" t="s">
        <v>166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R13" t="s">
        <v>257</v>
      </c>
      <c r="S13">
        <v>50</v>
      </c>
      <c r="T13">
        <v>250</v>
      </c>
      <c r="U13">
        <v>8710</v>
      </c>
      <c r="V13">
        <v>8910</v>
      </c>
      <c r="W13">
        <v>490.81237489955436</v>
      </c>
      <c r="X13">
        <v>556.41237489955438</v>
      </c>
      <c r="Y13">
        <v>556.41237489955438</v>
      </c>
      <c r="Z13">
        <v>490.81237489955436</v>
      </c>
      <c r="AA13">
        <v>600</v>
      </c>
      <c r="AB13">
        <v>35</v>
      </c>
      <c r="AC13">
        <v>41</v>
      </c>
      <c r="AE13">
        <v>8217.7999999999993</v>
      </c>
      <c r="AF13">
        <v>121.1</v>
      </c>
      <c r="AG13">
        <f t="shared" si="0"/>
        <v>4230</v>
      </c>
      <c r="AH13">
        <f t="shared" si="1"/>
        <v>4070</v>
      </c>
      <c r="AI13">
        <f t="shared" si="2"/>
        <v>556.41237489955438</v>
      </c>
      <c r="AJ13">
        <v>65.599999999999994</v>
      </c>
    </row>
    <row r="14" spans="1:36" x14ac:dyDescent="0.15">
      <c r="A14" t="s">
        <v>167</v>
      </c>
      <c r="B14" s="1">
        <v>42</v>
      </c>
      <c r="C14" s="1">
        <v>41</v>
      </c>
      <c r="D14" s="1">
        <v>41</v>
      </c>
      <c r="E14" s="1">
        <v>40</v>
      </c>
      <c r="F14" s="1">
        <v>40</v>
      </c>
      <c r="G14" s="1">
        <v>39</v>
      </c>
      <c r="H14" s="1">
        <v>39</v>
      </c>
      <c r="I14" s="1">
        <v>38</v>
      </c>
      <c r="J14" s="1">
        <v>37</v>
      </c>
      <c r="K14" s="1">
        <v>36</v>
      </c>
      <c r="L14" s="1"/>
      <c r="M14" s="1"/>
      <c r="N14" s="1"/>
      <c r="R14" t="s">
        <v>258</v>
      </c>
      <c r="S14">
        <v>50</v>
      </c>
      <c r="T14">
        <v>250</v>
      </c>
      <c r="U14">
        <v>9350.0000000000018</v>
      </c>
      <c r="V14">
        <v>9550.0000000000018</v>
      </c>
      <c r="W14">
        <v>515.49942289429464</v>
      </c>
      <c r="X14">
        <v>584.09942289429466</v>
      </c>
      <c r="Y14">
        <v>584.09942289429466</v>
      </c>
      <c r="Z14">
        <v>515.49942289429464</v>
      </c>
      <c r="AA14">
        <v>600</v>
      </c>
      <c r="AB14">
        <v>36</v>
      </c>
      <c r="AC14">
        <v>40</v>
      </c>
      <c r="AE14">
        <v>8845.6</v>
      </c>
      <c r="AF14">
        <v>127.2</v>
      </c>
      <c r="AG14">
        <f t="shared" si="0"/>
        <v>4550</v>
      </c>
      <c r="AH14">
        <f t="shared" si="1"/>
        <v>4390</v>
      </c>
      <c r="AI14">
        <f t="shared" si="2"/>
        <v>584.09942289429466</v>
      </c>
      <c r="AJ14">
        <v>68.599999999999994</v>
      </c>
    </row>
    <row r="15" spans="1:36" x14ac:dyDescent="0.15">
      <c r="A15" t="s">
        <v>168</v>
      </c>
      <c r="B15" s="1">
        <v>47</v>
      </c>
      <c r="C15" s="1">
        <v>48</v>
      </c>
      <c r="D15" s="1">
        <v>48</v>
      </c>
      <c r="E15" s="1">
        <v>49</v>
      </c>
      <c r="F15" s="1">
        <v>49</v>
      </c>
      <c r="G15" s="1">
        <v>50</v>
      </c>
      <c r="H15" s="1">
        <v>50</v>
      </c>
      <c r="I15" s="1">
        <v>51</v>
      </c>
      <c r="J15" s="1">
        <v>52</v>
      </c>
      <c r="K15" s="1">
        <v>53</v>
      </c>
      <c r="L15" s="1"/>
      <c r="M15" s="1"/>
      <c r="N15" s="1"/>
      <c r="R15" t="s">
        <v>269</v>
      </c>
      <c r="S15" t="s">
        <v>192</v>
      </c>
      <c r="T15" t="s">
        <v>193</v>
      </c>
      <c r="U15" t="s">
        <v>194</v>
      </c>
      <c r="V15" t="s">
        <v>182</v>
      </c>
      <c r="W15" t="s">
        <v>157</v>
      </c>
      <c r="X15" t="s">
        <v>159</v>
      </c>
      <c r="Y15" t="s">
        <v>311</v>
      </c>
      <c r="Z15" t="s">
        <v>312</v>
      </c>
      <c r="AA15" t="s">
        <v>313</v>
      </c>
      <c r="AB15" t="s">
        <v>314</v>
      </c>
      <c r="AC15" t="s">
        <v>179</v>
      </c>
      <c r="AD15" t="s">
        <v>180</v>
      </c>
    </row>
    <row r="16" spans="1:36" x14ac:dyDescent="0.15">
      <c r="A16" t="s">
        <v>169</v>
      </c>
      <c r="B16" s="1" t="s">
        <v>113</v>
      </c>
      <c r="C16" s="1" t="s">
        <v>113</v>
      </c>
      <c r="D16" s="1" t="s">
        <v>113</v>
      </c>
      <c r="E16" s="1" t="s">
        <v>113</v>
      </c>
      <c r="F16" s="1" t="s">
        <v>113</v>
      </c>
      <c r="G16" s="1" t="s">
        <v>113</v>
      </c>
      <c r="H16" s="1" t="s">
        <v>113</v>
      </c>
      <c r="I16" s="1" t="s">
        <v>113</v>
      </c>
      <c r="J16" s="1" t="s">
        <v>113</v>
      </c>
      <c r="K16" s="1" t="s">
        <v>113</v>
      </c>
      <c r="L16" s="1"/>
      <c r="M16" s="1"/>
      <c r="N16" s="1"/>
      <c r="R16" t="s">
        <v>327</v>
      </c>
      <c r="S16">
        <v>50</v>
      </c>
      <c r="X16">
        <v>2190</v>
      </c>
    </row>
    <row r="17" spans="1:39" x14ac:dyDescent="0.15">
      <c r="A17" t="s">
        <v>170</v>
      </c>
      <c r="B17" s="1" t="s">
        <v>119</v>
      </c>
      <c r="C17" s="1" t="s">
        <v>119</v>
      </c>
      <c r="D17" s="1" t="s">
        <v>119</v>
      </c>
      <c r="E17" s="1" t="s">
        <v>119</v>
      </c>
      <c r="F17" s="1" t="s">
        <v>119</v>
      </c>
      <c r="G17" s="1" t="s">
        <v>119</v>
      </c>
      <c r="H17" s="1" t="s">
        <v>119</v>
      </c>
      <c r="I17" s="1" t="s">
        <v>119</v>
      </c>
      <c r="J17" s="1" t="s">
        <v>119</v>
      </c>
      <c r="K17" s="1" t="s">
        <v>119</v>
      </c>
      <c r="L17" s="1"/>
      <c r="M17" s="1"/>
      <c r="N17" s="1"/>
      <c r="R17" t="s">
        <v>250</v>
      </c>
      <c r="S17">
        <v>50</v>
      </c>
      <c r="T17">
        <v>250</v>
      </c>
      <c r="U17">
        <v>378.1</v>
      </c>
      <c r="V17">
        <v>2821.9</v>
      </c>
      <c r="W17">
        <v>2950</v>
      </c>
      <c r="X17">
        <v>3150</v>
      </c>
      <c r="Y17">
        <v>75</v>
      </c>
      <c r="Z17">
        <v>75</v>
      </c>
      <c r="AA17">
        <v>93</v>
      </c>
      <c r="AB17">
        <v>93</v>
      </c>
      <c r="AC17">
        <v>75</v>
      </c>
      <c r="AD17">
        <v>75</v>
      </c>
    </row>
    <row r="18" spans="1:39" x14ac:dyDescent="0.15">
      <c r="A18" s="4" t="s">
        <v>171</v>
      </c>
      <c r="B18" s="5" t="s">
        <v>181</v>
      </c>
      <c r="C18" s="5" t="s">
        <v>181</v>
      </c>
      <c r="D18" s="5" t="s">
        <v>86</v>
      </c>
      <c r="E18" s="5" t="s">
        <v>86</v>
      </c>
      <c r="F18" s="5" t="s">
        <v>86</v>
      </c>
      <c r="G18" s="5" t="s">
        <v>86</v>
      </c>
      <c r="H18" s="5" t="s">
        <v>86</v>
      </c>
      <c r="I18" s="5" t="s">
        <v>86</v>
      </c>
      <c r="J18" s="5" t="s">
        <v>86</v>
      </c>
      <c r="K18" s="5" t="s">
        <v>86</v>
      </c>
      <c r="L18" s="5"/>
      <c r="M18" s="5"/>
      <c r="N18" s="5"/>
      <c r="R18" t="s">
        <v>251</v>
      </c>
      <c r="S18">
        <v>50</v>
      </c>
      <c r="T18">
        <v>250</v>
      </c>
      <c r="U18">
        <v>506.2</v>
      </c>
      <c r="V18">
        <v>3653.8999999999996</v>
      </c>
      <c r="W18">
        <v>3910.0999999999995</v>
      </c>
      <c r="X18">
        <v>4110</v>
      </c>
      <c r="Y18">
        <v>75</v>
      </c>
      <c r="Z18">
        <v>75</v>
      </c>
      <c r="AA18">
        <v>111</v>
      </c>
      <c r="AB18">
        <v>111</v>
      </c>
      <c r="AC18">
        <v>75</v>
      </c>
      <c r="AD18">
        <v>75</v>
      </c>
    </row>
    <row r="19" spans="1:39" x14ac:dyDescent="0.15">
      <c r="A19" t="s">
        <v>172</v>
      </c>
      <c r="B19" s="1">
        <v>100</v>
      </c>
      <c r="C19" s="1">
        <v>100</v>
      </c>
      <c r="D19" s="1">
        <v>100</v>
      </c>
      <c r="E19" s="1">
        <v>100</v>
      </c>
      <c r="F19" s="1">
        <v>100</v>
      </c>
      <c r="G19" s="1">
        <v>100</v>
      </c>
      <c r="H19" s="1">
        <v>100</v>
      </c>
      <c r="I19" s="1">
        <v>100</v>
      </c>
      <c r="J19" s="1">
        <v>100</v>
      </c>
      <c r="K19" s="1">
        <v>100</v>
      </c>
      <c r="L19" s="1"/>
      <c r="M19" s="1"/>
      <c r="N19" s="1"/>
      <c r="R19" t="s">
        <v>252</v>
      </c>
      <c r="S19">
        <v>50</v>
      </c>
      <c r="T19">
        <v>250</v>
      </c>
      <c r="U19">
        <v>634.20000000000005</v>
      </c>
      <c r="V19">
        <v>4485.7</v>
      </c>
      <c r="W19">
        <v>4869.8999999999996</v>
      </c>
      <c r="X19">
        <v>5070</v>
      </c>
      <c r="Y19">
        <v>75</v>
      </c>
      <c r="Z19">
        <v>75</v>
      </c>
      <c r="AA19">
        <v>129</v>
      </c>
      <c r="AB19">
        <v>129</v>
      </c>
      <c r="AC19">
        <v>75</v>
      </c>
      <c r="AD19">
        <v>75</v>
      </c>
    </row>
    <row r="20" spans="1:39" x14ac:dyDescent="0.15">
      <c r="A20" t="s">
        <v>178</v>
      </c>
      <c r="B20" s="1">
        <v>800</v>
      </c>
      <c r="C20" s="1">
        <v>800</v>
      </c>
      <c r="D20" s="1">
        <v>800</v>
      </c>
      <c r="E20" s="1">
        <v>800</v>
      </c>
      <c r="F20" s="1">
        <v>800</v>
      </c>
      <c r="G20" s="1">
        <v>800</v>
      </c>
      <c r="H20" s="1">
        <v>800</v>
      </c>
      <c r="I20" s="1">
        <v>800</v>
      </c>
      <c r="J20" s="1">
        <v>800</v>
      </c>
      <c r="K20" s="1">
        <v>800</v>
      </c>
      <c r="L20" s="1"/>
      <c r="M20" s="1"/>
      <c r="N20" s="1"/>
      <c r="R20" t="s">
        <v>253</v>
      </c>
      <c r="S20">
        <v>50</v>
      </c>
      <c r="T20">
        <v>250</v>
      </c>
      <c r="U20">
        <v>378.1</v>
      </c>
      <c r="V20">
        <v>5701.9000000000005</v>
      </c>
      <c r="W20">
        <v>5830.0000000000009</v>
      </c>
      <c r="X20">
        <v>6030</v>
      </c>
      <c r="Y20">
        <v>75</v>
      </c>
      <c r="Z20">
        <v>75</v>
      </c>
      <c r="AA20">
        <v>93</v>
      </c>
      <c r="AB20">
        <v>93</v>
      </c>
      <c r="AC20">
        <v>75</v>
      </c>
      <c r="AD20">
        <v>75</v>
      </c>
    </row>
    <row r="21" spans="1:39" x14ac:dyDescent="0.15">
      <c r="A21" t="s">
        <v>153</v>
      </c>
      <c r="B21" s="1"/>
      <c r="C21" s="1">
        <v>920</v>
      </c>
      <c r="D21" s="1">
        <v>920</v>
      </c>
      <c r="E21" s="1">
        <v>1220</v>
      </c>
      <c r="F21" s="1">
        <v>1270</v>
      </c>
      <c r="G21" s="1">
        <v>1470</v>
      </c>
      <c r="H21" s="1">
        <v>1570</v>
      </c>
      <c r="I21" s="1">
        <v>1819.3</v>
      </c>
      <c r="J21" s="1">
        <v>2220</v>
      </c>
      <c r="K21" s="1">
        <v>2420</v>
      </c>
      <c r="L21" s="1"/>
      <c r="M21" s="1"/>
      <c r="N21" s="1"/>
      <c r="R21" t="s">
        <v>254</v>
      </c>
      <c r="S21">
        <v>50</v>
      </c>
      <c r="T21">
        <v>250</v>
      </c>
      <c r="U21">
        <v>506.2</v>
      </c>
      <c r="V21">
        <v>6533.9</v>
      </c>
      <c r="W21">
        <v>6790.0999999999995</v>
      </c>
      <c r="X21">
        <v>6990</v>
      </c>
      <c r="Y21">
        <v>75</v>
      </c>
      <c r="Z21">
        <v>75</v>
      </c>
      <c r="AA21">
        <v>111</v>
      </c>
      <c r="AB21">
        <v>111</v>
      </c>
      <c r="AC21">
        <v>75</v>
      </c>
      <c r="AD21">
        <v>75</v>
      </c>
    </row>
    <row r="22" spans="1:39" x14ac:dyDescent="0.15">
      <c r="A22" t="s">
        <v>154</v>
      </c>
      <c r="B22" s="1"/>
      <c r="C22" s="1">
        <v>1070</v>
      </c>
      <c r="D22" s="1">
        <v>1070</v>
      </c>
      <c r="E22" s="1">
        <v>1420</v>
      </c>
      <c r="F22" s="1">
        <v>1470</v>
      </c>
      <c r="G22" s="1">
        <v>1770</v>
      </c>
      <c r="H22" s="1">
        <v>1820</v>
      </c>
      <c r="I22" s="1">
        <v>2170</v>
      </c>
      <c r="J22" s="1">
        <v>2620</v>
      </c>
      <c r="K22" s="1">
        <v>2920</v>
      </c>
      <c r="L22" s="1"/>
      <c r="M22" s="1"/>
      <c r="N22" s="1"/>
      <c r="R22" t="s">
        <v>255</v>
      </c>
      <c r="S22">
        <v>50</v>
      </c>
      <c r="T22">
        <v>200</v>
      </c>
      <c r="U22">
        <v>584.20000000000005</v>
      </c>
      <c r="V22">
        <v>7095.7</v>
      </c>
      <c r="W22">
        <v>7479.9</v>
      </c>
      <c r="X22">
        <v>7630</v>
      </c>
      <c r="Y22">
        <v>75</v>
      </c>
      <c r="Z22">
        <v>75</v>
      </c>
      <c r="AA22">
        <v>129</v>
      </c>
      <c r="AB22">
        <v>129</v>
      </c>
      <c r="AC22">
        <v>75</v>
      </c>
      <c r="AD22">
        <v>75</v>
      </c>
    </row>
    <row r="23" spans="1:39" x14ac:dyDescent="0.15">
      <c r="A23" t="s">
        <v>155</v>
      </c>
      <c r="B23" s="1"/>
      <c r="C23" s="1">
        <v>1220</v>
      </c>
      <c r="D23" s="1">
        <v>1220</v>
      </c>
      <c r="E23" s="1">
        <v>1620</v>
      </c>
      <c r="F23" s="1">
        <v>1620</v>
      </c>
      <c r="G23" s="1">
        <v>2020</v>
      </c>
      <c r="H23" s="1">
        <v>2020</v>
      </c>
      <c r="I23" s="1">
        <v>2420</v>
      </c>
      <c r="J23" s="1">
        <v>2820</v>
      </c>
      <c r="K23" s="1">
        <v>3170</v>
      </c>
      <c r="L23" s="1"/>
      <c r="M23" s="1"/>
      <c r="N23" s="1"/>
      <c r="R23" t="s">
        <v>256</v>
      </c>
      <c r="S23">
        <v>50</v>
      </c>
      <c r="T23">
        <v>200</v>
      </c>
      <c r="U23">
        <v>712.3</v>
      </c>
      <c r="V23">
        <v>7607.7</v>
      </c>
      <c r="W23">
        <v>8120</v>
      </c>
      <c r="X23">
        <v>8270</v>
      </c>
      <c r="Y23">
        <v>75</v>
      </c>
      <c r="Z23">
        <v>75</v>
      </c>
      <c r="AA23">
        <v>147</v>
      </c>
      <c r="AB23">
        <v>147</v>
      </c>
      <c r="AC23">
        <v>75</v>
      </c>
      <c r="AD23">
        <v>75</v>
      </c>
    </row>
    <row r="24" spans="1:39" x14ac:dyDescent="0.15">
      <c r="A24" t="s">
        <v>182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R24" t="s">
        <v>257</v>
      </c>
      <c r="S24">
        <v>50</v>
      </c>
      <c r="T24">
        <v>200</v>
      </c>
      <c r="U24">
        <v>840.4</v>
      </c>
      <c r="V24">
        <v>8119.5999999999995</v>
      </c>
      <c r="W24">
        <v>8760</v>
      </c>
      <c r="X24">
        <v>8910</v>
      </c>
      <c r="Y24">
        <v>75</v>
      </c>
      <c r="Z24">
        <v>75</v>
      </c>
      <c r="AA24">
        <v>165</v>
      </c>
      <c r="AB24">
        <v>165</v>
      </c>
      <c r="AC24">
        <v>75</v>
      </c>
      <c r="AD24">
        <v>75</v>
      </c>
    </row>
    <row r="25" spans="1:39" x14ac:dyDescent="0.15">
      <c r="A25" t="s">
        <v>157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R25" t="s">
        <v>258</v>
      </c>
      <c r="S25">
        <v>50</v>
      </c>
      <c r="T25">
        <v>200</v>
      </c>
      <c r="U25">
        <v>968.5</v>
      </c>
      <c r="V25">
        <v>8631.6</v>
      </c>
      <c r="W25">
        <v>9400.1</v>
      </c>
      <c r="X25">
        <v>9550</v>
      </c>
      <c r="Y25">
        <v>75</v>
      </c>
      <c r="Z25">
        <v>75</v>
      </c>
      <c r="AA25">
        <v>183</v>
      </c>
      <c r="AB25">
        <v>183</v>
      </c>
      <c r="AC25">
        <v>75</v>
      </c>
      <c r="AD25">
        <v>75</v>
      </c>
    </row>
    <row r="26" spans="1:39" x14ac:dyDescent="0.15">
      <c r="A26" t="s">
        <v>159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39" x14ac:dyDescent="0.15">
      <c r="A27" t="s">
        <v>174</v>
      </c>
      <c r="B27" s="1"/>
      <c r="C27" s="1">
        <v>105</v>
      </c>
      <c r="D27" s="1">
        <v>145</v>
      </c>
      <c r="E27" s="1">
        <v>65</v>
      </c>
      <c r="F27" s="1">
        <v>165</v>
      </c>
      <c r="G27" s="1">
        <v>35</v>
      </c>
      <c r="H27" s="1">
        <v>185</v>
      </c>
      <c r="I27" s="1">
        <v>205</v>
      </c>
      <c r="J27" s="1">
        <v>225</v>
      </c>
      <c r="K27" s="1">
        <v>245</v>
      </c>
      <c r="L27" s="1"/>
      <c r="M27" s="1"/>
      <c r="N27" s="1"/>
      <c r="R27" t="s">
        <v>260</v>
      </c>
      <c r="S27" t="s">
        <v>327</v>
      </c>
      <c r="T27" t="s">
        <v>250</v>
      </c>
      <c r="U27" t="s">
        <v>251</v>
      </c>
      <c r="V27" t="s">
        <v>252</v>
      </c>
      <c r="W27" t="s">
        <v>253</v>
      </c>
      <c r="X27" t="s">
        <v>254</v>
      </c>
      <c r="Y27" t="s">
        <v>255</v>
      </c>
      <c r="Z27" t="s">
        <v>256</v>
      </c>
      <c r="AA27" t="s">
        <v>257</v>
      </c>
      <c r="AB27" t="s">
        <v>258</v>
      </c>
      <c r="AC27" t="s">
        <v>269</v>
      </c>
      <c r="AD27" t="s">
        <v>327</v>
      </c>
      <c r="AE27" t="s">
        <v>250</v>
      </c>
      <c r="AF27" t="s">
        <v>251</v>
      </c>
      <c r="AG27" t="s">
        <v>252</v>
      </c>
      <c r="AH27" t="s">
        <v>253</v>
      </c>
      <c r="AI27" t="s">
        <v>254</v>
      </c>
      <c r="AJ27" t="s">
        <v>255</v>
      </c>
      <c r="AK27" t="s">
        <v>256</v>
      </c>
      <c r="AL27" t="s">
        <v>257</v>
      </c>
      <c r="AM27" t="s">
        <v>258</v>
      </c>
    </row>
    <row r="28" spans="1:39" x14ac:dyDescent="0.15">
      <c r="A28" t="s">
        <v>175</v>
      </c>
      <c r="B28" s="1"/>
      <c r="C28" s="1">
        <v>85</v>
      </c>
      <c r="D28" s="1">
        <v>120</v>
      </c>
      <c r="E28" s="1">
        <v>85</v>
      </c>
      <c r="F28" s="1">
        <v>120</v>
      </c>
      <c r="G28" s="1">
        <v>97</v>
      </c>
      <c r="H28" s="1">
        <v>132</v>
      </c>
      <c r="I28" s="1">
        <v>112</v>
      </c>
      <c r="J28" s="1">
        <v>115</v>
      </c>
      <c r="K28" s="1">
        <v>115</v>
      </c>
      <c r="L28" s="1"/>
      <c r="M28" s="1"/>
      <c r="N28" s="1"/>
      <c r="R28" t="s">
        <v>192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50</v>
      </c>
      <c r="AC28" t="s">
        <v>192</v>
      </c>
      <c r="AD28">
        <v>50</v>
      </c>
      <c r="AE28">
        <v>50</v>
      </c>
      <c r="AF28">
        <v>50</v>
      </c>
      <c r="AG28">
        <v>50</v>
      </c>
      <c r="AH28">
        <v>50</v>
      </c>
      <c r="AI28">
        <v>50</v>
      </c>
      <c r="AJ28">
        <v>50</v>
      </c>
      <c r="AK28">
        <v>50</v>
      </c>
      <c r="AL28">
        <v>50</v>
      </c>
      <c r="AM28">
        <v>50</v>
      </c>
    </row>
    <row r="29" spans="1:39" x14ac:dyDescent="0.15">
      <c r="A29" t="s">
        <v>176</v>
      </c>
      <c r="B29" s="1"/>
      <c r="C29" s="1">
        <v>85</v>
      </c>
      <c r="D29" s="1">
        <v>120</v>
      </c>
      <c r="E29" s="1">
        <v>85</v>
      </c>
      <c r="F29" s="1">
        <v>120</v>
      </c>
      <c r="G29" s="1">
        <v>97</v>
      </c>
      <c r="H29" s="1">
        <v>132</v>
      </c>
      <c r="I29" s="1">
        <v>112</v>
      </c>
      <c r="J29" s="1">
        <v>115</v>
      </c>
      <c r="K29" s="1">
        <v>115</v>
      </c>
      <c r="L29" s="1"/>
      <c r="M29" s="1"/>
      <c r="N29" s="1"/>
      <c r="R29" t="s">
        <v>193</v>
      </c>
      <c r="S29">
        <v>250</v>
      </c>
      <c r="T29">
        <v>250</v>
      </c>
      <c r="U29">
        <v>250</v>
      </c>
      <c r="V29">
        <v>250</v>
      </c>
      <c r="W29">
        <v>250</v>
      </c>
      <c r="X29">
        <v>250</v>
      </c>
      <c r="Y29">
        <v>250</v>
      </c>
      <c r="Z29">
        <v>250</v>
      </c>
      <c r="AA29">
        <v>250</v>
      </c>
      <c r="AB29">
        <v>250</v>
      </c>
      <c r="AC29" t="s">
        <v>193</v>
      </c>
      <c r="AE29">
        <v>250</v>
      </c>
      <c r="AF29">
        <v>250</v>
      </c>
      <c r="AG29">
        <v>250</v>
      </c>
      <c r="AH29">
        <v>250</v>
      </c>
      <c r="AI29">
        <v>250</v>
      </c>
      <c r="AJ29">
        <v>200</v>
      </c>
      <c r="AK29">
        <v>200</v>
      </c>
      <c r="AL29">
        <v>200</v>
      </c>
      <c r="AM29">
        <v>200</v>
      </c>
    </row>
    <row r="30" spans="1:39" x14ac:dyDescent="0.15">
      <c r="A30" t="s">
        <v>177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R30" t="s">
        <v>194</v>
      </c>
      <c r="S30">
        <v>1990</v>
      </c>
      <c r="T30">
        <v>2949.9999999999995</v>
      </c>
      <c r="U30">
        <v>3910</v>
      </c>
      <c r="V30">
        <v>4870</v>
      </c>
      <c r="W30">
        <v>5829.9999999999991</v>
      </c>
      <c r="X30">
        <v>6790.0000000000009</v>
      </c>
      <c r="Y30">
        <v>7430</v>
      </c>
      <c r="Z30">
        <v>8070</v>
      </c>
      <c r="AA30">
        <v>8710</v>
      </c>
      <c r="AB30">
        <v>9350.0000000000018</v>
      </c>
      <c r="AC30" t="s">
        <v>194</v>
      </c>
      <c r="AE30">
        <v>378.1</v>
      </c>
      <c r="AF30">
        <v>506.2</v>
      </c>
      <c r="AG30">
        <v>634.20000000000005</v>
      </c>
      <c r="AH30">
        <v>378.1</v>
      </c>
      <c r="AI30">
        <v>506.2</v>
      </c>
      <c r="AJ30">
        <v>584.20000000000005</v>
      </c>
      <c r="AK30">
        <v>712.3</v>
      </c>
      <c r="AL30">
        <v>840.4</v>
      </c>
      <c r="AM30">
        <v>968.5</v>
      </c>
    </row>
    <row r="31" spans="1:39" x14ac:dyDescent="0.15">
      <c r="A31" t="s">
        <v>179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R31" t="s">
        <v>182</v>
      </c>
      <c r="S31">
        <v>2190</v>
      </c>
      <c r="T31">
        <v>3149.9999999999995</v>
      </c>
      <c r="U31">
        <v>4110</v>
      </c>
      <c r="V31">
        <v>5070</v>
      </c>
      <c r="W31">
        <v>6029.9999999999991</v>
      </c>
      <c r="X31">
        <v>6990.0000000000009</v>
      </c>
      <c r="Y31">
        <v>7630</v>
      </c>
      <c r="Z31">
        <v>8270</v>
      </c>
      <c r="AA31">
        <v>8910</v>
      </c>
      <c r="AB31">
        <v>9550.0000000000018</v>
      </c>
      <c r="AC31" t="s">
        <v>182</v>
      </c>
      <c r="AE31">
        <v>2821.9</v>
      </c>
      <c r="AF31">
        <v>3653.8999999999996</v>
      </c>
      <c r="AG31">
        <v>4485.7</v>
      </c>
      <c r="AH31">
        <v>5701.9000000000005</v>
      </c>
      <c r="AI31">
        <v>6533.9</v>
      </c>
      <c r="AJ31">
        <v>7095.7</v>
      </c>
      <c r="AK31">
        <v>7607.7</v>
      </c>
      <c r="AL31">
        <v>8119.5999999999995</v>
      </c>
      <c r="AM31">
        <v>8631.6</v>
      </c>
    </row>
    <row r="32" spans="1:39" x14ac:dyDescent="0.15">
      <c r="A32" t="s">
        <v>180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R32" t="s">
        <v>325</v>
      </c>
      <c r="S32">
        <v>341.84095989480608</v>
      </c>
      <c r="T32">
        <v>352.93905325443785</v>
      </c>
      <c r="U32">
        <v>368.14983563445099</v>
      </c>
      <c r="V32">
        <v>387.37330703484554</v>
      </c>
      <c r="W32">
        <v>410.60946745562126</v>
      </c>
      <c r="X32">
        <v>437.85831689677843</v>
      </c>
      <c r="Y32">
        <v>458.20904375776161</v>
      </c>
      <c r="Z32">
        <v>480.35429907224784</v>
      </c>
      <c r="AA32">
        <v>504.39408284023671</v>
      </c>
      <c r="AB32">
        <v>530.12839506172838</v>
      </c>
      <c r="AC32" t="s">
        <v>157</v>
      </c>
      <c r="AE32">
        <v>2950</v>
      </c>
      <c r="AF32">
        <v>3910.0999999999995</v>
      </c>
      <c r="AG32">
        <v>4869.8999999999996</v>
      </c>
      <c r="AH32">
        <v>5830.0000000000009</v>
      </c>
      <c r="AI32">
        <v>6790.0999999999995</v>
      </c>
      <c r="AJ32">
        <v>7479.9</v>
      </c>
      <c r="AK32">
        <v>8120</v>
      </c>
      <c r="AL32">
        <v>8760</v>
      </c>
      <c r="AM32">
        <v>9400.1</v>
      </c>
    </row>
    <row r="33" spans="1:39" x14ac:dyDescent="0.15">
      <c r="A33" t="s">
        <v>178</v>
      </c>
      <c r="B33" s="1">
        <v>800</v>
      </c>
      <c r="C33" s="1">
        <v>800</v>
      </c>
      <c r="D33" s="1">
        <v>800</v>
      </c>
      <c r="E33" s="1">
        <v>800</v>
      </c>
      <c r="F33" s="1">
        <v>800</v>
      </c>
      <c r="G33" s="1">
        <v>800</v>
      </c>
      <c r="H33" s="1">
        <v>800</v>
      </c>
      <c r="I33" s="1">
        <v>800</v>
      </c>
      <c r="J33" s="1">
        <v>800</v>
      </c>
      <c r="K33" s="1">
        <v>800</v>
      </c>
      <c r="L33" s="1"/>
      <c r="M33" s="1"/>
      <c r="N33" s="1"/>
      <c r="R33" t="s">
        <v>162</v>
      </c>
      <c r="S33">
        <v>394.74095989480605</v>
      </c>
      <c r="T33">
        <v>405.63905325443784</v>
      </c>
      <c r="U33">
        <v>421.24983563445102</v>
      </c>
      <c r="V33">
        <v>441.57330703484553</v>
      </c>
      <c r="W33">
        <v>466.60946745562126</v>
      </c>
      <c r="X33">
        <v>496.35831689677843</v>
      </c>
      <c r="Y33">
        <v>518.80904375776163</v>
      </c>
      <c r="Z33">
        <v>543.35429907224784</v>
      </c>
      <c r="AA33">
        <v>569.99408284023673</v>
      </c>
      <c r="AB33">
        <v>598.72839506172841</v>
      </c>
      <c r="AC33" t="s">
        <v>159</v>
      </c>
      <c r="AD33">
        <v>2190</v>
      </c>
      <c r="AE33">
        <v>3150</v>
      </c>
      <c r="AF33">
        <v>4110</v>
      </c>
      <c r="AG33">
        <v>5070</v>
      </c>
      <c r="AH33">
        <v>6030</v>
      </c>
      <c r="AI33">
        <v>6990</v>
      </c>
      <c r="AJ33">
        <v>7630</v>
      </c>
      <c r="AK33">
        <v>8270</v>
      </c>
      <c r="AL33">
        <v>8910</v>
      </c>
      <c r="AM33">
        <v>9550</v>
      </c>
    </row>
    <row r="34" spans="1:39" x14ac:dyDescent="0.15">
      <c r="R34" t="s">
        <v>163</v>
      </c>
      <c r="S34">
        <v>394.74095989480605</v>
      </c>
      <c r="T34">
        <v>405.63905325443784</v>
      </c>
      <c r="U34">
        <v>421.24983563445102</v>
      </c>
      <c r="V34">
        <v>441.57330703484553</v>
      </c>
      <c r="W34">
        <v>466.60946745562126</v>
      </c>
      <c r="X34">
        <v>496.35831689677843</v>
      </c>
      <c r="Y34">
        <v>518.80904375776163</v>
      </c>
      <c r="Z34">
        <v>543.35429907224784</v>
      </c>
      <c r="AA34">
        <v>569.99408284023673</v>
      </c>
      <c r="AB34">
        <v>598.72839506172841</v>
      </c>
      <c r="AC34" t="s">
        <v>311</v>
      </c>
      <c r="AE34">
        <v>75</v>
      </c>
      <c r="AF34">
        <v>75</v>
      </c>
      <c r="AG34">
        <v>75</v>
      </c>
      <c r="AH34">
        <v>75</v>
      </c>
      <c r="AI34">
        <v>75</v>
      </c>
      <c r="AJ34">
        <v>75</v>
      </c>
      <c r="AK34">
        <v>75</v>
      </c>
      <c r="AL34">
        <v>75</v>
      </c>
      <c r="AM34">
        <v>75</v>
      </c>
    </row>
    <row r="35" spans="1:39" x14ac:dyDescent="0.15">
      <c r="R35" t="s">
        <v>164</v>
      </c>
      <c r="S35">
        <v>341.84095989480608</v>
      </c>
      <c r="T35">
        <v>352.93905325443785</v>
      </c>
      <c r="U35">
        <v>368.14983563445099</v>
      </c>
      <c r="V35">
        <v>387.37330703484554</v>
      </c>
      <c r="W35">
        <v>410.60946745562126</v>
      </c>
      <c r="X35">
        <v>437.85831689677843</v>
      </c>
      <c r="Y35">
        <v>458.20904375776161</v>
      </c>
      <c r="Z35">
        <v>480.35429907224784</v>
      </c>
      <c r="AA35">
        <v>504.39408284023671</v>
      </c>
      <c r="AB35">
        <v>530.12839506172838</v>
      </c>
      <c r="AC35" t="s">
        <v>312</v>
      </c>
      <c r="AE35">
        <v>75</v>
      </c>
      <c r="AF35">
        <v>75</v>
      </c>
      <c r="AG35">
        <v>75</v>
      </c>
      <c r="AH35">
        <v>75</v>
      </c>
      <c r="AI35">
        <v>75</v>
      </c>
      <c r="AJ35">
        <v>75</v>
      </c>
      <c r="AK35">
        <v>75</v>
      </c>
      <c r="AL35">
        <v>75</v>
      </c>
      <c r="AM35">
        <v>75</v>
      </c>
    </row>
    <row r="36" spans="1:39" x14ac:dyDescent="0.15">
      <c r="B36" s="1">
        <v>70</v>
      </c>
      <c r="C36" s="1">
        <v>80</v>
      </c>
      <c r="D36" s="1">
        <v>80</v>
      </c>
      <c r="E36" s="1">
        <v>80</v>
      </c>
      <c r="F36" s="1">
        <v>80</v>
      </c>
      <c r="G36" s="1">
        <v>80</v>
      </c>
      <c r="H36" s="1">
        <v>80</v>
      </c>
      <c r="I36" s="1">
        <v>80</v>
      </c>
      <c r="J36" s="1">
        <v>80</v>
      </c>
      <c r="K36" s="1">
        <v>80</v>
      </c>
      <c r="R36" t="s">
        <v>326</v>
      </c>
      <c r="S36">
        <v>800</v>
      </c>
      <c r="T36">
        <v>800</v>
      </c>
      <c r="U36">
        <v>800</v>
      </c>
      <c r="V36">
        <v>800</v>
      </c>
      <c r="W36">
        <v>800</v>
      </c>
      <c r="X36">
        <v>800</v>
      </c>
      <c r="Y36">
        <v>600</v>
      </c>
      <c r="Z36">
        <v>600</v>
      </c>
      <c r="AA36">
        <v>600</v>
      </c>
      <c r="AB36">
        <v>600</v>
      </c>
      <c r="AC36" t="s">
        <v>313</v>
      </c>
      <c r="AE36">
        <v>93</v>
      </c>
      <c r="AF36">
        <v>111</v>
      </c>
      <c r="AG36">
        <v>129</v>
      </c>
      <c r="AH36">
        <v>93</v>
      </c>
      <c r="AI36">
        <v>111</v>
      </c>
      <c r="AJ36">
        <v>129</v>
      </c>
      <c r="AK36">
        <v>147</v>
      </c>
      <c r="AL36">
        <v>165</v>
      </c>
      <c r="AM36">
        <v>183</v>
      </c>
    </row>
    <row r="37" spans="1:39" x14ac:dyDescent="0.15">
      <c r="S37">
        <v>27</v>
      </c>
      <c r="T37">
        <v>28</v>
      </c>
      <c r="U37">
        <v>29</v>
      </c>
      <c r="V37">
        <v>30</v>
      </c>
      <c r="W37">
        <v>31</v>
      </c>
      <c r="X37">
        <v>32</v>
      </c>
      <c r="Y37">
        <v>33</v>
      </c>
      <c r="Z37">
        <v>34</v>
      </c>
      <c r="AA37">
        <v>35</v>
      </c>
      <c r="AB37">
        <v>36</v>
      </c>
      <c r="AC37" t="s">
        <v>314</v>
      </c>
      <c r="AE37">
        <v>93</v>
      </c>
      <c r="AF37">
        <v>111</v>
      </c>
      <c r="AG37">
        <v>129</v>
      </c>
      <c r="AH37">
        <v>93</v>
      </c>
      <c r="AI37">
        <v>111</v>
      </c>
      <c r="AJ37">
        <v>129</v>
      </c>
      <c r="AK37">
        <v>147</v>
      </c>
      <c r="AL37">
        <v>165</v>
      </c>
      <c r="AM37">
        <v>183</v>
      </c>
    </row>
    <row r="38" spans="1:39" x14ac:dyDescent="0.15">
      <c r="S38">
        <v>49</v>
      </c>
      <c r="T38">
        <v>48</v>
      </c>
      <c r="U38">
        <v>47</v>
      </c>
      <c r="V38">
        <v>46</v>
      </c>
      <c r="W38">
        <v>45</v>
      </c>
      <c r="X38">
        <v>44</v>
      </c>
      <c r="Y38">
        <v>43</v>
      </c>
      <c r="Z38">
        <v>42</v>
      </c>
      <c r="AA38">
        <v>41</v>
      </c>
      <c r="AB38">
        <v>40</v>
      </c>
      <c r="AC38" t="s">
        <v>179</v>
      </c>
      <c r="AE38">
        <v>75</v>
      </c>
      <c r="AF38">
        <v>75</v>
      </c>
      <c r="AG38">
        <v>75</v>
      </c>
      <c r="AH38">
        <v>75</v>
      </c>
      <c r="AI38">
        <v>75</v>
      </c>
      <c r="AJ38">
        <v>75</v>
      </c>
      <c r="AK38">
        <v>75</v>
      </c>
      <c r="AL38">
        <v>75</v>
      </c>
      <c r="AM38">
        <v>75</v>
      </c>
    </row>
    <row r="39" spans="1:39" x14ac:dyDescent="0.15">
      <c r="AC39" t="s">
        <v>180</v>
      </c>
      <c r="AE39">
        <v>75</v>
      </c>
      <c r="AF39">
        <v>75</v>
      </c>
      <c r="AG39">
        <v>75</v>
      </c>
      <c r="AH39">
        <v>75</v>
      </c>
      <c r="AI39">
        <v>75</v>
      </c>
      <c r="AJ39">
        <v>75</v>
      </c>
      <c r="AK39">
        <v>75</v>
      </c>
      <c r="AL39">
        <v>75</v>
      </c>
      <c r="AM39">
        <v>75</v>
      </c>
    </row>
    <row r="44" spans="1:39" x14ac:dyDescent="0.15">
      <c r="Y44">
        <v>339.25552633501354</v>
      </c>
      <c r="Z44">
        <v>348.78272335451828</v>
      </c>
      <c r="AA44">
        <v>362.42260939440422</v>
      </c>
      <c r="AB44">
        <v>380.07518445467167</v>
      </c>
      <c r="AC44">
        <v>401.74044853532035</v>
      </c>
      <c r="AD44">
        <v>427.41840163635032</v>
      </c>
      <c r="AE44">
        <v>446.72186427058227</v>
      </c>
      <c r="AF44">
        <v>467.81985535831689</v>
      </c>
      <c r="AG44">
        <v>490.81237489955436</v>
      </c>
      <c r="AH44">
        <v>515.49942289429464</v>
      </c>
    </row>
    <row r="45" spans="1:39" x14ac:dyDescent="0.15">
      <c r="Y45">
        <v>392.15552633501352</v>
      </c>
      <c r="Z45">
        <v>401.48272335451827</v>
      </c>
      <c r="AA45">
        <v>415.52260939440424</v>
      </c>
      <c r="AB45">
        <v>434.27518445467166</v>
      </c>
      <c r="AC45">
        <v>457.74044853532035</v>
      </c>
      <c r="AD45">
        <v>485.91840163635032</v>
      </c>
      <c r="AE45">
        <v>507.3218642705823</v>
      </c>
      <c r="AF45">
        <v>530.81985535831689</v>
      </c>
      <c r="AG45">
        <v>556.41237489955438</v>
      </c>
      <c r="AH45">
        <v>584.09942289429466</v>
      </c>
    </row>
    <row r="46" spans="1:39" x14ac:dyDescent="0.15">
      <c r="Y46">
        <v>392.15552633501352</v>
      </c>
      <c r="Z46">
        <v>401.48272335451827</v>
      </c>
      <c r="AA46">
        <v>415.52260939440424</v>
      </c>
      <c r="AB46">
        <v>434.27518445467166</v>
      </c>
      <c r="AC46">
        <v>457.74044853532035</v>
      </c>
      <c r="AD46">
        <v>485.91840163635032</v>
      </c>
      <c r="AE46">
        <v>507.3218642705823</v>
      </c>
      <c r="AF46">
        <v>530.81985535831689</v>
      </c>
      <c r="AG46">
        <v>556.41237489955438</v>
      </c>
      <c r="AH46">
        <v>584.09942289429466</v>
      </c>
    </row>
    <row r="47" spans="1:39" x14ac:dyDescent="0.15">
      <c r="Y47">
        <v>339.25552633501354</v>
      </c>
      <c r="Z47">
        <v>348.78272335451828</v>
      </c>
      <c r="AA47">
        <v>362.42260939440422</v>
      </c>
      <c r="AB47">
        <v>380.07518445467167</v>
      </c>
      <c r="AC47">
        <v>401.74044853532035</v>
      </c>
      <c r="AD47">
        <v>427.41840163635032</v>
      </c>
      <c r="AE47">
        <v>446.72186427058227</v>
      </c>
      <c r="AF47">
        <v>467.81985535831689</v>
      </c>
      <c r="AG47">
        <v>490.81237489955436</v>
      </c>
      <c r="AH47">
        <v>515.49942289429464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"/>
  <sheetViews>
    <sheetView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A71" sqref="A71:XFD103"/>
    </sheetView>
  </sheetViews>
  <sheetFormatPr defaultColWidth="8.875" defaultRowHeight="13.5" x14ac:dyDescent="0.15"/>
  <cols>
    <col min="1" max="24" width="10.75" style="1" customWidth="1"/>
    <col min="25" max="16384" width="8.875" style="1"/>
  </cols>
  <sheetData>
    <row r="1" spans="1:16" ht="14.25" thickBot="1" x14ac:dyDescent="0.2">
      <c r="C1" s="1" t="s">
        <v>191</v>
      </c>
      <c r="D1" s="1" t="s">
        <v>192</v>
      </c>
      <c r="E1" s="1" t="s">
        <v>193</v>
      </c>
      <c r="F1" s="1" t="s">
        <v>194</v>
      </c>
      <c r="G1" s="1" t="s">
        <v>182</v>
      </c>
      <c r="H1" s="1" t="s">
        <v>157</v>
      </c>
      <c r="I1" s="1" t="s">
        <v>159</v>
      </c>
      <c r="J1" s="1" t="s">
        <v>195</v>
      </c>
      <c r="K1" s="1" t="s">
        <v>206</v>
      </c>
      <c r="L1" s="1" t="s">
        <v>207</v>
      </c>
      <c r="M1" s="1" t="s">
        <v>208</v>
      </c>
      <c r="N1" s="1" t="s">
        <v>209</v>
      </c>
      <c r="O1" s="1" t="s">
        <v>246</v>
      </c>
      <c r="P1" s="1" t="s">
        <v>247</v>
      </c>
    </row>
    <row r="2" spans="1:16" s="8" customFormat="1" ht="14.25" thickBot="1" x14ac:dyDescent="0.2">
      <c r="A2" s="7" t="s">
        <v>32</v>
      </c>
      <c r="B2" s="10"/>
    </row>
    <row r="3" spans="1:16" x14ac:dyDescent="0.15">
      <c r="A3" s="1" t="s">
        <v>196</v>
      </c>
      <c r="B3" s="3" t="s">
        <v>212</v>
      </c>
      <c r="C3" s="1">
        <v>980</v>
      </c>
      <c r="O3" s="1">
        <v>40</v>
      </c>
    </row>
    <row r="4" spans="1:16" x14ac:dyDescent="0.15">
      <c r="A4" s="1" t="s">
        <v>197</v>
      </c>
      <c r="B4" s="1" t="s">
        <v>213</v>
      </c>
      <c r="C4" s="1">
        <v>1620</v>
      </c>
      <c r="D4" s="1">
        <v>70.3</v>
      </c>
      <c r="E4" s="1">
        <v>49.7</v>
      </c>
      <c r="F4" s="1">
        <v>49</v>
      </c>
      <c r="G4" s="1">
        <v>52</v>
      </c>
      <c r="H4" s="1">
        <v>49</v>
      </c>
      <c r="I4" s="1">
        <v>49.7</v>
      </c>
      <c r="J4" s="1">
        <v>980.6</v>
      </c>
      <c r="K4" s="1">
        <v>25</v>
      </c>
      <c r="L4" s="1">
        <v>8.1999999999999993</v>
      </c>
      <c r="M4" s="1">
        <v>8.6</v>
      </c>
      <c r="N4" s="1">
        <v>8.1999999999999993</v>
      </c>
      <c r="O4" s="1">
        <v>15</v>
      </c>
      <c r="P4" s="1">
        <v>600</v>
      </c>
    </row>
    <row r="5" spans="1:16" x14ac:dyDescent="0.15">
      <c r="A5" s="1" t="s">
        <v>198</v>
      </c>
      <c r="B5" s="1" t="s">
        <v>213</v>
      </c>
      <c r="C5" s="1">
        <v>2260</v>
      </c>
      <c r="D5" s="1">
        <v>70.3</v>
      </c>
      <c r="E5" s="1">
        <v>49.7</v>
      </c>
      <c r="F5" s="1">
        <v>49</v>
      </c>
      <c r="G5" s="1">
        <v>52</v>
      </c>
      <c r="H5" s="1">
        <v>49</v>
      </c>
      <c r="I5" s="1">
        <v>49.7</v>
      </c>
      <c r="J5" s="1">
        <v>1620.6</v>
      </c>
      <c r="K5" s="1">
        <v>25</v>
      </c>
      <c r="L5" s="1">
        <v>8.1999999999999993</v>
      </c>
      <c r="M5" s="1">
        <v>8.6</v>
      </c>
      <c r="N5" s="1">
        <v>8.1999999999999993</v>
      </c>
      <c r="O5" s="1">
        <v>15</v>
      </c>
      <c r="P5" s="1">
        <v>600</v>
      </c>
    </row>
    <row r="6" spans="1:16" x14ac:dyDescent="0.15">
      <c r="A6" s="1" t="s">
        <v>199</v>
      </c>
      <c r="B6" s="1" t="s">
        <v>213</v>
      </c>
      <c r="C6" s="1">
        <v>2900</v>
      </c>
      <c r="D6" s="1">
        <v>104</v>
      </c>
      <c r="E6" s="1">
        <v>16</v>
      </c>
      <c r="F6" s="1">
        <v>16</v>
      </c>
      <c r="G6" s="1">
        <v>118</v>
      </c>
      <c r="H6" s="1">
        <v>16</v>
      </c>
      <c r="I6" s="1">
        <v>16</v>
      </c>
      <c r="J6" s="1">
        <v>2328</v>
      </c>
      <c r="K6" s="1">
        <v>8</v>
      </c>
      <c r="L6" s="1">
        <v>0.9</v>
      </c>
      <c r="M6" s="1">
        <v>6.2</v>
      </c>
      <c r="N6" s="1">
        <v>0.9</v>
      </c>
      <c r="O6" s="1">
        <v>32</v>
      </c>
      <c r="P6" s="1">
        <v>600</v>
      </c>
    </row>
    <row r="7" spans="1:16" x14ac:dyDescent="0.15">
      <c r="A7" s="1" t="s">
        <v>200</v>
      </c>
      <c r="B7" s="1" t="s">
        <v>213</v>
      </c>
      <c r="C7" s="1">
        <v>3540</v>
      </c>
      <c r="D7" s="1">
        <v>70.3</v>
      </c>
      <c r="E7" s="1">
        <v>49.7</v>
      </c>
      <c r="F7" s="1">
        <v>49</v>
      </c>
      <c r="G7" s="1">
        <v>52</v>
      </c>
      <c r="H7" s="1">
        <v>49</v>
      </c>
      <c r="I7" s="1">
        <v>49.7</v>
      </c>
      <c r="J7" s="1">
        <v>2900.6</v>
      </c>
      <c r="K7" s="1">
        <v>25</v>
      </c>
      <c r="L7" s="1">
        <v>8.1999999999999993</v>
      </c>
      <c r="M7" s="1">
        <v>8.6</v>
      </c>
      <c r="N7" s="1">
        <v>8.1999999999999993</v>
      </c>
      <c r="O7" s="1">
        <v>15</v>
      </c>
      <c r="P7" s="1">
        <v>600</v>
      </c>
    </row>
    <row r="8" spans="1:16" x14ac:dyDescent="0.15">
      <c r="A8" s="1" t="s">
        <v>201</v>
      </c>
      <c r="B8" s="1" t="s">
        <v>213</v>
      </c>
      <c r="C8" s="1">
        <v>4180</v>
      </c>
      <c r="D8" s="1">
        <v>104</v>
      </c>
      <c r="E8" s="1">
        <v>16</v>
      </c>
      <c r="F8" s="1">
        <v>16</v>
      </c>
      <c r="G8" s="1">
        <v>118</v>
      </c>
      <c r="H8" s="1">
        <v>16</v>
      </c>
      <c r="I8" s="1">
        <v>16</v>
      </c>
      <c r="J8" s="1">
        <v>3608</v>
      </c>
      <c r="K8" s="1">
        <v>8</v>
      </c>
      <c r="L8" s="1">
        <v>0.9</v>
      </c>
      <c r="M8" s="1">
        <v>6.2</v>
      </c>
      <c r="N8" s="1">
        <v>0.9</v>
      </c>
      <c r="O8" s="1">
        <v>32</v>
      </c>
      <c r="P8" s="1">
        <v>600</v>
      </c>
    </row>
    <row r="9" spans="1:16" x14ac:dyDescent="0.15">
      <c r="A9" s="1" t="s">
        <v>202</v>
      </c>
      <c r="B9" s="1" t="s">
        <v>213</v>
      </c>
      <c r="C9" s="1">
        <v>4820</v>
      </c>
      <c r="D9" s="1">
        <v>70.3</v>
      </c>
      <c r="E9" s="1">
        <v>49.7</v>
      </c>
      <c r="F9" s="1">
        <v>49</v>
      </c>
      <c r="G9" s="1">
        <v>52</v>
      </c>
      <c r="H9" s="1">
        <v>49</v>
      </c>
      <c r="I9" s="1">
        <v>49.7</v>
      </c>
      <c r="J9" s="1">
        <v>4180.6000000000004</v>
      </c>
      <c r="K9" s="1">
        <v>25</v>
      </c>
      <c r="L9" s="1">
        <v>8.1999999999999993</v>
      </c>
      <c r="M9" s="1">
        <v>8.6</v>
      </c>
      <c r="N9" s="1">
        <v>8.1999999999999993</v>
      </c>
      <c r="O9" s="1">
        <v>15</v>
      </c>
      <c r="P9" s="1">
        <v>600</v>
      </c>
    </row>
    <row r="10" spans="1:16" x14ac:dyDescent="0.15">
      <c r="A10" s="1" t="s">
        <v>203</v>
      </c>
      <c r="B10" s="1" t="s">
        <v>213</v>
      </c>
      <c r="C10" s="1">
        <v>5460</v>
      </c>
      <c r="D10" s="1">
        <v>104</v>
      </c>
      <c r="E10" s="1">
        <v>16</v>
      </c>
      <c r="F10" s="1">
        <v>16</v>
      </c>
      <c r="G10" s="1">
        <v>118</v>
      </c>
      <c r="H10" s="1">
        <v>16</v>
      </c>
      <c r="I10" s="1">
        <v>16</v>
      </c>
      <c r="J10" s="1">
        <v>4888</v>
      </c>
      <c r="K10" s="1">
        <v>8</v>
      </c>
      <c r="L10" s="1">
        <v>0.9</v>
      </c>
      <c r="M10" s="1">
        <v>6.2</v>
      </c>
      <c r="N10" s="1">
        <v>0.9</v>
      </c>
      <c r="O10" s="1">
        <v>32</v>
      </c>
      <c r="P10" s="1">
        <v>600</v>
      </c>
    </row>
    <row r="11" spans="1:16" x14ac:dyDescent="0.15">
      <c r="A11" s="1" t="s">
        <v>204</v>
      </c>
      <c r="B11" s="1" t="s">
        <v>213</v>
      </c>
      <c r="C11" s="1">
        <v>6420</v>
      </c>
      <c r="D11" s="1">
        <v>92.6</v>
      </c>
      <c r="E11" s="1">
        <v>37.4</v>
      </c>
      <c r="F11" s="1">
        <v>37.1</v>
      </c>
      <c r="G11" s="1">
        <v>125.8</v>
      </c>
      <c r="H11" s="1">
        <v>37.1</v>
      </c>
      <c r="I11" s="1">
        <v>37.4</v>
      </c>
      <c r="J11" s="1">
        <v>5685.2</v>
      </c>
      <c r="K11" s="1">
        <v>25</v>
      </c>
      <c r="L11" s="1">
        <v>4.5999999999999996</v>
      </c>
      <c r="M11" s="1">
        <v>15.8</v>
      </c>
      <c r="N11" s="1">
        <v>4.5999999999999996</v>
      </c>
      <c r="O11" s="1">
        <v>15</v>
      </c>
      <c r="P11" s="1">
        <v>600</v>
      </c>
    </row>
    <row r="12" spans="1:16" x14ac:dyDescent="0.15">
      <c r="A12" s="1" t="s">
        <v>205</v>
      </c>
      <c r="B12" s="1" t="s">
        <v>213</v>
      </c>
      <c r="C12" s="1">
        <v>7380</v>
      </c>
      <c r="D12" s="1">
        <v>92.6</v>
      </c>
      <c r="E12" s="1">
        <v>37.4</v>
      </c>
      <c r="F12" s="1">
        <v>37.1</v>
      </c>
      <c r="G12" s="1">
        <v>125.8</v>
      </c>
      <c r="H12" s="1">
        <v>37.1</v>
      </c>
      <c r="I12" s="1">
        <v>37.4</v>
      </c>
      <c r="J12" s="1">
        <v>6645.2</v>
      </c>
      <c r="K12" s="1">
        <v>25</v>
      </c>
      <c r="L12" s="1">
        <v>4.5999999999999996</v>
      </c>
      <c r="M12" s="1">
        <v>15.8</v>
      </c>
      <c r="N12" s="1">
        <v>4.5999999999999996</v>
      </c>
      <c r="O12" s="1">
        <v>15</v>
      </c>
      <c r="P12" s="1">
        <v>600</v>
      </c>
    </row>
    <row r="13" spans="1:16" x14ac:dyDescent="0.15">
      <c r="A13" s="1" t="s">
        <v>34</v>
      </c>
      <c r="B13" s="1" t="s">
        <v>213</v>
      </c>
      <c r="C13" s="1">
        <v>8340</v>
      </c>
      <c r="D13" s="1">
        <v>92.6</v>
      </c>
      <c r="E13" s="1">
        <v>37.4</v>
      </c>
      <c r="F13" s="1">
        <v>37.1</v>
      </c>
      <c r="G13" s="1">
        <v>125.8</v>
      </c>
      <c r="H13" s="1">
        <v>37.1</v>
      </c>
      <c r="I13" s="1">
        <v>37.4</v>
      </c>
      <c r="J13" s="1">
        <v>7605.2</v>
      </c>
      <c r="K13" s="1">
        <v>25</v>
      </c>
      <c r="L13" s="1">
        <v>4.5999999999999996</v>
      </c>
      <c r="M13" s="1">
        <v>15.8</v>
      </c>
      <c r="N13" s="1">
        <v>4.5999999999999996</v>
      </c>
      <c r="O13" s="1">
        <v>15</v>
      </c>
      <c r="P13" s="1">
        <v>600</v>
      </c>
    </row>
    <row r="14" spans="1:16" x14ac:dyDescent="0.15">
      <c r="A14" s="1" t="s">
        <v>35</v>
      </c>
      <c r="B14" s="1" t="s">
        <v>213</v>
      </c>
      <c r="C14" s="1">
        <v>9300</v>
      </c>
      <c r="D14" s="1">
        <v>92.6</v>
      </c>
      <c r="E14" s="1">
        <v>37.4</v>
      </c>
      <c r="F14" s="1">
        <v>37.1</v>
      </c>
      <c r="G14" s="1">
        <v>125.8</v>
      </c>
      <c r="H14" s="1">
        <v>37.1</v>
      </c>
      <c r="I14" s="1">
        <v>37.4</v>
      </c>
      <c r="J14" s="1">
        <v>8565.2000000000007</v>
      </c>
      <c r="K14" s="1">
        <v>25</v>
      </c>
      <c r="L14" s="1">
        <v>4.5999999999999996</v>
      </c>
      <c r="M14" s="1">
        <v>15.8</v>
      </c>
      <c r="N14" s="1">
        <v>4.5999999999999996</v>
      </c>
      <c r="O14" s="1">
        <v>15</v>
      </c>
      <c r="P14" s="1">
        <v>600</v>
      </c>
    </row>
    <row r="15" spans="1:16" x14ac:dyDescent="0.15">
      <c r="A15" s="1" t="s">
        <v>36</v>
      </c>
      <c r="B15" s="1" t="s">
        <v>213</v>
      </c>
      <c r="C15" s="1">
        <v>10260</v>
      </c>
      <c r="D15" s="1">
        <v>92.6</v>
      </c>
      <c r="E15" s="1">
        <v>37.4</v>
      </c>
      <c r="F15" s="1">
        <v>37.1</v>
      </c>
      <c r="G15" s="1">
        <v>125.8</v>
      </c>
      <c r="H15" s="1">
        <v>37.1</v>
      </c>
      <c r="I15" s="1">
        <v>37.4</v>
      </c>
      <c r="J15" s="1">
        <v>9525.2000000000007</v>
      </c>
      <c r="K15" s="1">
        <v>25</v>
      </c>
      <c r="L15" s="1">
        <v>4.5999999999999996</v>
      </c>
      <c r="M15" s="1">
        <v>15.8</v>
      </c>
      <c r="N15" s="1">
        <v>4.5999999999999996</v>
      </c>
      <c r="O15" s="1">
        <v>15</v>
      </c>
      <c r="P15" s="1">
        <v>600</v>
      </c>
    </row>
    <row r="16" spans="1:16" x14ac:dyDescent="0.15">
      <c r="A16" s="1" t="s">
        <v>37</v>
      </c>
      <c r="B16" s="1" t="s">
        <v>213</v>
      </c>
      <c r="C16" s="1">
        <v>11220</v>
      </c>
      <c r="D16" s="1">
        <v>92.6</v>
      </c>
      <c r="E16" s="1">
        <v>37.4</v>
      </c>
      <c r="F16" s="1">
        <v>37.1</v>
      </c>
      <c r="G16" s="1">
        <v>125.8</v>
      </c>
      <c r="H16" s="1">
        <v>37.1</v>
      </c>
      <c r="I16" s="1">
        <v>37.4</v>
      </c>
      <c r="J16" s="1">
        <v>10485.200000000001</v>
      </c>
      <c r="K16" s="1">
        <v>25</v>
      </c>
      <c r="L16" s="1">
        <v>4.5999999999999996</v>
      </c>
      <c r="M16" s="1">
        <v>15.8</v>
      </c>
      <c r="N16" s="1">
        <v>4.5999999999999996</v>
      </c>
      <c r="O16" s="1">
        <v>15</v>
      </c>
      <c r="P16" s="1">
        <v>600</v>
      </c>
    </row>
    <row r="17" spans="1:16" s="9" customFormat="1" x14ac:dyDescent="0.15">
      <c r="A17" s="9" t="s">
        <v>38</v>
      </c>
      <c r="B17" s="1" t="s">
        <v>213</v>
      </c>
      <c r="C17" s="9">
        <v>12180</v>
      </c>
      <c r="D17" s="9">
        <v>92.6</v>
      </c>
      <c r="E17" s="9">
        <v>37.4</v>
      </c>
      <c r="F17" s="9">
        <v>37.1</v>
      </c>
      <c r="G17" s="9">
        <v>125.8</v>
      </c>
      <c r="H17" s="9">
        <v>37.1</v>
      </c>
      <c r="I17" s="9">
        <v>37.4</v>
      </c>
      <c r="J17" s="9">
        <v>11445.2</v>
      </c>
      <c r="K17" s="9">
        <v>25</v>
      </c>
      <c r="L17" s="9">
        <v>4.5999999999999996</v>
      </c>
      <c r="M17" s="9">
        <v>15.8</v>
      </c>
      <c r="N17" s="9">
        <v>4.5999999999999996</v>
      </c>
      <c r="O17" s="9">
        <v>15</v>
      </c>
      <c r="P17" s="1">
        <v>600</v>
      </c>
    </row>
    <row r="18" spans="1:16" s="6" customFormat="1" ht="14.25" thickBot="1" x14ac:dyDescent="0.2">
      <c r="A18" s="6" t="s">
        <v>210</v>
      </c>
      <c r="B18" s="11" t="s">
        <v>212</v>
      </c>
      <c r="C18" s="6">
        <v>12180</v>
      </c>
      <c r="D18" s="1"/>
      <c r="E18" s="1"/>
      <c r="F18" s="1"/>
      <c r="G18" s="1"/>
      <c r="H18" s="1"/>
      <c r="I18" s="1"/>
      <c r="K18" s="1"/>
      <c r="M18" s="1"/>
      <c r="O18" s="6">
        <v>32</v>
      </c>
      <c r="P18" s="1">
        <v>600</v>
      </c>
    </row>
    <row r="19" spans="1:16" s="8" customFormat="1" ht="14.25" thickBot="1" x14ac:dyDescent="0.2">
      <c r="A19" s="7" t="s">
        <v>33</v>
      </c>
      <c r="B19" s="10"/>
    </row>
    <row r="20" spans="1:16" x14ac:dyDescent="0.15">
      <c r="A20" s="1" t="s">
        <v>196</v>
      </c>
      <c r="B20" s="3" t="s">
        <v>212</v>
      </c>
      <c r="C20" s="1">
        <v>980</v>
      </c>
    </row>
    <row r="21" spans="1:16" x14ac:dyDescent="0.15">
      <c r="A21" s="1" t="s">
        <v>197</v>
      </c>
      <c r="B21" s="3" t="s">
        <v>212</v>
      </c>
      <c r="C21" s="1">
        <v>1620</v>
      </c>
    </row>
    <row r="22" spans="1:16" x14ac:dyDescent="0.15">
      <c r="A22" s="1" t="s">
        <v>198</v>
      </c>
      <c r="B22" s="1" t="s">
        <v>213</v>
      </c>
      <c r="C22" s="1">
        <v>2260</v>
      </c>
      <c r="D22" s="1">
        <v>108</v>
      </c>
      <c r="E22" s="1">
        <v>42</v>
      </c>
      <c r="F22" s="1">
        <v>41.5</v>
      </c>
      <c r="G22" s="1">
        <v>38</v>
      </c>
      <c r="H22" s="1">
        <v>41.5</v>
      </c>
      <c r="I22" s="1">
        <v>42</v>
      </c>
      <c r="J22" s="1">
        <v>1633.5</v>
      </c>
      <c r="K22" s="1">
        <v>17</v>
      </c>
      <c r="L22" s="1">
        <v>5.8</v>
      </c>
      <c r="M22" s="1">
        <v>5.4</v>
      </c>
      <c r="N22" s="1">
        <v>5.8</v>
      </c>
      <c r="O22" s="1">
        <v>27</v>
      </c>
      <c r="P22" s="1">
        <v>600</v>
      </c>
    </row>
    <row r="23" spans="1:16" x14ac:dyDescent="0.15">
      <c r="A23" s="1" t="s">
        <v>199</v>
      </c>
      <c r="B23" s="1" t="s">
        <v>213</v>
      </c>
      <c r="C23" s="1">
        <v>2900</v>
      </c>
      <c r="D23" s="1">
        <v>80</v>
      </c>
      <c r="E23" s="1">
        <v>70</v>
      </c>
      <c r="F23" s="1">
        <v>68.900000000000006</v>
      </c>
      <c r="G23" s="1">
        <v>55</v>
      </c>
      <c r="H23" s="1">
        <v>68.900000000000006</v>
      </c>
      <c r="I23" s="1">
        <v>70</v>
      </c>
      <c r="J23" s="1">
        <v>2073.8000000000002</v>
      </c>
      <c r="K23" s="1">
        <v>34</v>
      </c>
      <c r="L23" s="1">
        <v>12.2</v>
      </c>
      <c r="M23" s="1">
        <v>9.6</v>
      </c>
      <c r="N23" s="1">
        <v>12.2</v>
      </c>
      <c r="O23" s="1">
        <v>27</v>
      </c>
      <c r="P23" s="1">
        <v>800</v>
      </c>
    </row>
    <row r="24" spans="1:16" x14ac:dyDescent="0.15">
      <c r="A24" s="1" t="s">
        <v>200</v>
      </c>
      <c r="B24" s="1" t="s">
        <v>213</v>
      </c>
      <c r="C24" s="1">
        <v>3540</v>
      </c>
      <c r="D24" s="1">
        <v>80</v>
      </c>
      <c r="E24" s="1">
        <v>70</v>
      </c>
      <c r="F24" s="1">
        <v>68.900000000000006</v>
      </c>
      <c r="G24" s="1">
        <v>55</v>
      </c>
      <c r="H24" s="1">
        <v>68.900000000000006</v>
      </c>
      <c r="I24" s="1">
        <v>70</v>
      </c>
      <c r="J24" s="1">
        <v>2714.4</v>
      </c>
      <c r="K24" s="1">
        <v>34</v>
      </c>
      <c r="L24" s="1">
        <v>12.2</v>
      </c>
      <c r="M24" s="1">
        <v>9.6</v>
      </c>
      <c r="N24" s="1">
        <v>12.2</v>
      </c>
      <c r="O24" s="1">
        <v>27</v>
      </c>
      <c r="P24" s="1">
        <v>800</v>
      </c>
    </row>
    <row r="25" spans="1:16" x14ac:dyDescent="0.15">
      <c r="A25" s="1" t="s">
        <v>201</v>
      </c>
      <c r="B25" s="1" t="s">
        <v>213</v>
      </c>
      <c r="C25" s="1">
        <v>4180</v>
      </c>
      <c r="D25" s="1">
        <v>80</v>
      </c>
      <c r="E25" s="1">
        <v>70</v>
      </c>
      <c r="F25" s="1">
        <v>68.900000000000006</v>
      </c>
      <c r="G25" s="1">
        <v>151.4</v>
      </c>
      <c r="H25" s="1">
        <v>68.900000000000006</v>
      </c>
      <c r="I25" s="1">
        <v>70</v>
      </c>
      <c r="J25" s="1">
        <v>3161.5</v>
      </c>
      <c r="K25" s="1">
        <v>51</v>
      </c>
      <c r="L25" s="1">
        <v>12.2</v>
      </c>
      <c r="M25" s="1">
        <v>26.6</v>
      </c>
      <c r="N25" s="1">
        <v>12.2</v>
      </c>
      <c r="O25" s="1">
        <v>27</v>
      </c>
      <c r="P25" s="1">
        <v>800</v>
      </c>
    </row>
    <row r="26" spans="1:16" x14ac:dyDescent="0.15">
      <c r="A26" s="1" t="s">
        <v>202</v>
      </c>
      <c r="B26" s="1" t="s">
        <v>213</v>
      </c>
      <c r="C26" s="1">
        <v>4820</v>
      </c>
      <c r="D26" s="1">
        <v>80</v>
      </c>
      <c r="E26" s="1">
        <v>70</v>
      </c>
      <c r="F26" s="1">
        <v>68.900000000000006</v>
      </c>
      <c r="G26" s="1">
        <v>151.4</v>
      </c>
      <c r="H26" s="1">
        <v>68.900000000000006</v>
      </c>
      <c r="I26" s="1">
        <v>70</v>
      </c>
      <c r="J26" s="1">
        <v>3801.5</v>
      </c>
      <c r="K26" s="1">
        <v>51</v>
      </c>
      <c r="L26" s="1">
        <v>12.2</v>
      </c>
      <c r="M26" s="1">
        <v>26.6</v>
      </c>
      <c r="N26" s="1">
        <v>12.2</v>
      </c>
      <c r="O26" s="1">
        <v>27</v>
      </c>
      <c r="P26" s="1">
        <v>800</v>
      </c>
    </row>
    <row r="27" spans="1:16" x14ac:dyDescent="0.15">
      <c r="A27" s="1" t="s">
        <v>203</v>
      </c>
      <c r="B27" s="1" t="s">
        <v>213</v>
      </c>
      <c r="C27" s="1">
        <v>5460</v>
      </c>
      <c r="D27" s="1">
        <v>80</v>
      </c>
      <c r="E27" s="1">
        <v>70</v>
      </c>
      <c r="F27" s="1">
        <v>68.900000000000006</v>
      </c>
      <c r="G27" s="1">
        <v>247.8</v>
      </c>
      <c r="H27" s="1">
        <v>68.900000000000006</v>
      </c>
      <c r="I27" s="1">
        <v>70</v>
      </c>
      <c r="J27" s="1">
        <v>4248.7</v>
      </c>
      <c r="K27" s="1">
        <v>68</v>
      </c>
      <c r="L27" s="1">
        <v>12.2</v>
      </c>
      <c r="M27" s="1">
        <v>43.6</v>
      </c>
      <c r="N27" s="1">
        <v>12.2</v>
      </c>
      <c r="O27" s="1">
        <v>27</v>
      </c>
      <c r="P27" s="1">
        <v>800</v>
      </c>
    </row>
    <row r="28" spans="1:16" x14ac:dyDescent="0.15">
      <c r="A28" s="1" t="s">
        <v>204</v>
      </c>
      <c r="B28" s="1" t="s">
        <v>213</v>
      </c>
      <c r="C28" s="1">
        <v>6420</v>
      </c>
      <c r="D28" s="1">
        <v>130</v>
      </c>
      <c r="E28" s="1">
        <v>70</v>
      </c>
      <c r="F28" s="1">
        <v>68.900000000000006</v>
      </c>
      <c r="G28" s="1">
        <v>247.8</v>
      </c>
      <c r="H28" s="1">
        <v>68.900000000000006</v>
      </c>
      <c r="I28" s="1">
        <v>70</v>
      </c>
      <c r="J28" s="1">
        <v>5108.7</v>
      </c>
      <c r="K28" s="1">
        <v>68</v>
      </c>
      <c r="L28" s="1">
        <v>12.2</v>
      </c>
      <c r="M28" s="1">
        <v>43.6</v>
      </c>
      <c r="N28" s="1">
        <v>12.2</v>
      </c>
      <c r="O28" s="1">
        <v>27</v>
      </c>
      <c r="P28" s="1">
        <v>800</v>
      </c>
    </row>
    <row r="29" spans="1:16" x14ac:dyDescent="0.15">
      <c r="A29" s="1" t="s">
        <v>205</v>
      </c>
      <c r="B29" s="1" t="s">
        <v>213</v>
      </c>
      <c r="C29" s="1">
        <v>7380</v>
      </c>
      <c r="D29" s="1">
        <v>130</v>
      </c>
      <c r="E29" s="1">
        <v>70</v>
      </c>
      <c r="F29" s="1">
        <v>68.900000000000006</v>
      </c>
      <c r="G29" s="1">
        <v>344.3</v>
      </c>
      <c r="H29" s="1">
        <v>68.900000000000006</v>
      </c>
      <c r="I29" s="1">
        <v>70</v>
      </c>
      <c r="J29" s="1">
        <v>5875.9</v>
      </c>
      <c r="K29" s="1">
        <v>85</v>
      </c>
      <c r="L29" s="1">
        <v>12.2</v>
      </c>
      <c r="M29" s="1">
        <v>60.6</v>
      </c>
      <c r="N29" s="1">
        <v>12.2</v>
      </c>
      <c r="O29" s="1">
        <v>27</v>
      </c>
      <c r="P29" s="1">
        <v>800</v>
      </c>
    </row>
    <row r="30" spans="1:16" x14ac:dyDescent="0.15">
      <c r="A30" s="1" t="s">
        <v>34</v>
      </c>
      <c r="B30" s="1" t="s">
        <v>213</v>
      </c>
      <c r="C30" s="1">
        <v>8340</v>
      </c>
      <c r="D30" s="1">
        <v>130</v>
      </c>
      <c r="E30" s="1">
        <v>70</v>
      </c>
      <c r="F30" s="1">
        <v>68.900000000000006</v>
      </c>
      <c r="G30" s="1">
        <v>440.7</v>
      </c>
      <c r="H30" s="1">
        <v>68.900000000000006</v>
      </c>
      <c r="I30" s="1">
        <v>70</v>
      </c>
      <c r="J30" s="1">
        <v>6643.1</v>
      </c>
      <c r="K30" s="1">
        <v>102</v>
      </c>
      <c r="L30" s="1">
        <v>12.2</v>
      </c>
      <c r="M30" s="1">
        <v>77.599999999999994</v>
      </c>
      <c r="N30" s="1">
        <v>12.2</v>
      </c>
      <c r="O30" s="1">
        <v>27</v>
      </c>
      <c r="P30" s="1">
        <v>800</v>
      </c>
    </row>
    <row r="31" spans="1:16" x14ac:dyDescent="0.15">
      <c r="A31" s="1" t="s">
        <v>35</v>
      </c>
      <c r="B31" s="1" t="s">
        <v>213</v>
      </c>
      <c r="C31" s="1">
        <v>9300</v>
      </c>
      <c r="D31" s="1">
        <v>130</v>
      </c>
      <c r="E31" s="1">
        <v>70</v>
      </c>
      <c r="F31" s="1">
        <v>68.900000000000006</v>
      </c>
      <c r="G31" s="1">
        <v>537.1</v>
      </c>
      <c r="H31" s="1">
        <v>68.900000000000006</v>
      </c>
      <c r="I31" s="1">
        <v>70</v>
      </c>
      <c r="J31" s="1">
        <v>7410.2</v>
      </c>
      <c r="K31" s="1">
        <v>119</v>
      </c>
      <c r="L31" s="1">
        <v>12.2</v>
      </c>
      <c r="M31" s="1">
        <v>94.6</v>
      </c>
      <c r="N31" s="1">
        <v>12.2</v>
      </c>
      <c r="O31" s="1">
        <v>27</v>
      </c>
      <c r="P31" s="1">
        <v>800</v>
      </c>
    </row>
    <row r="32" spans="1:16" x14ac:dyDescent="0.15">
      <c r="A32" s="1" t="s">
        <v>36</v>
      </c>
      <c r="B32" s="1" t="s">
        <v>213</v>
      </c>
      <c r="C32" s="1">
        <v>10260</v>
      </c>
      <c r="D32" s="1">
        <v>130</v>
      </c>
      <c r="E32" s="1">
        <v>70</v>
      </c>
      <c r="F32" s="1">
        <v>68.900000000000006</v>
      </c>
      <c r="G32" s="1">
        <v>633.5</v>
      </c>
      <c r="H32" s="1">
        <v>68.900000000000006</v>
      </c>
      <c r="I32" s="1">
        <v>70</v>
      </c>
      <c r="J32" s="1">
        <v>8177.4</v>
      </c>
      <c r="K32" s="1">
        <v>136</v>
      </c>
      <c r="L32" s="1">
        <v>12.2</v>
      </c>
      <c r="M32" s="1">
        <v>111.6</v>
      </c>
      <c r="N32" s="1">
        <v>12.2</v>
      </c>
      <c r="O32" s="1">
        <v>27</v>
      </c>
      <c r="P32" s="1">
        <v>800</v>
      </c>
    </row>
    <row r="33" spans="1:24" x14ac:dyDescent="0.15">
      <c r="A33" s="1" t="s">
        <v>37</v>
      </c>
      <c r="B33" s="1" t="s">
        <v>213</v>
      </c>
      <c r="C33" s="1">
        <v>11220</v>
      </c>
      <c r="D33" s="1">
        <v>130</v>
      </c>
      <c r="E33" s="1">
        <v>70</v>
      </c>
      <c r="F33" s="1">
        <v>68.900000000000006</v>
      </c>
      <c r="G33" s="1">
        <v>729.9</v>
      </c>
      <c r="H33" s="1">
        <v>68.900000000000006</v>
      </c>
      <c r="I33" s="1">
        <v>70</v>
      </c>
      <c r="J33" s="1">
        <v>8944.6</v>
      </c>
      <c r="K33" s="1">
        <v>153</v>
      </c>
      <c r="L33" s="1">
        <v>12.2</v>
      </c>
      <c r="M33" s="1">
        <v>128.6</v>
      </c>
      <c r="N33" s="1">
        <v>12.2</v>
      </c>
      <c r="O33" s="1">
        <v>27</v>
      </c>
      <c r="P33" s="1">
        <v>800</v>
      </c>
    </row>
    <row r="34" spans="1:24" x14ac:dyDescent="0.15">
      <c r="A34" s="1" t="s">
        <v>38</v>
      </c>
      <c r="B34" s="1" t="s">
        <v>213</v>
      </c>
      <c r="C34" s="1">
        <v>12180</v>
      </c>
      <c r="D34" s="1">
        <v>130</v>
      </c>
      <c r="E34" s="1">
        <v>70</v>
      </c>
      <c r="F34" s="1">
        <v>68.900000000000006</v>
      </c>
      <c r="G34" s="1">
        <v>826.3</v>
      </c>
      <c r="H34" s="1">
        <v>68.900000000000006</v>
      </c>
      <c r="I34" s="1">
        <v>70</v>
      </c>
      <c r="J34" s="1">
        <v>9711.7999999999993</v>
      </c>
      <c r="K34" s="1">
        <v>170</v>
      </c>
      <c r="L34" s="1">
        <v>12.2</v>
      </c>
      <c r="M34" s="1">
        <v>145.6</v>
      </c>
      <c r="N34" s="1">
        <v>12.2</v>
      </c>
      <c r="O34" s="1">
        <v>27</v>
      </c>
      <c r="P34" s="1">
        <v>800</v>
      </c>
    </row>
    <row r="35" spans="1:24" x14ac:dyDescent="0.15">
      <c r="A35" s="1" t="s">
        <v>210</v>
      </c>
      <c r="B35" s="1" t="s">
        <v>213</v>
      </c>
      <c r="C35" s="1">
        <v>12180</v>
      </c>
      <c r="D35" s="1">
        <v>80</v>
      </c>
      <c r="E35" s="1">
        <v>70</v>
      </c>
      <c r="F35" s="1">
        <v>68.900000000000006</v>
      </c>
      <c r="G35" s="1">
        <v>151.4</v>
      </c>
      <c r="H35" s="1">
        <v>68.900000000000006</v>
      </c>
      <c r="I35" s="1">
        <v>70</v>
      </c>
      <c r="J35" s="1">
        <v>11161.5</v>
      </c>
      <c r="K35" s="1">
        <v>51</v>
      </c>
      <c r="L35" s="1">
        <v>12.2</v>
      </c>
      <c r="M35" s="1">
        <v>26.6</v>
      </c>
      <c r="N35" s="1">
        <v>12.2</v>
      </c>
      <c r="O35" s="1">
        <v>27</v>
      </c>
      <c r="P35" s="1">
        <v>800</v>
      </c>
    </row>
    <row r="37" spans="1:24" s="14" customFormat="1" x14ac:dyDescent="0.15">
      <c r="A37" s="12" t="s">
        <v>0</v>
      </c>
      <c r="B37" s="13" t="s">
        <v>32</v>
      </c>
      <c r="C37" s="12" t="s">
        <v>1</v>
      </c>
      <c r="D37" s="12" t="s">
        <v>88</v>
      </c>
      <c r="E37" s="12" t="s">
        <v>41</v>
      </c>
      <c r="F37" s="12" t="s">
        <v>89</v>
      </c>
      <c r="G37" s="12" t="s">
        <v>43</v>
      </c>
      <c r="H37" s="12" t="s">
        <v>39</v>
      </c>
      <c r="I37" s="12" t="s">
        <v>90</v>
      </c>
      <c r="J37" s="12" t="s">
        <v>44</v>
      </c>
      <c r="K37" s="13" t="s">
        <v>33</v>
      </c>
      <c r="L37" s="12" t="s">
        <v>1</v>
      </c>
      <c r="M37" s="12" t="s">
        <v>2</v>
      </c>
      <c r="N37" s="12" t="s">
        <v>41</v>
      </c>
      <c r="O37" s="12" t="s">
        <v>42</v>
      </c>
      <c r="P37" s="12" t="s">
        <v>43</v>
      </c>
      <c r="Q37" s="12" t="s">
        <v>39</v>
      </c>
      <c r="R37" s="12" t="s">
        <v>40</v>
      </c>
      <c r="S37" s="12" t="s">
        <v>44</v>
      </c>
      <c r="T37" s="12" t="s">
        <v>47</v>
      </c>
      <c r="U37" s="12" t="s">
        <v>14</v>
      </c>
      <c r="V37" s="12" t="s">
        <v>80</v>
      </c>
      <c r="W37" s="12" t="s">
        <v>81</v>
      </c>
      <c r="X37" s="12" t="s">
        <v>82</v>
      </c>
    </row>
    <row r="38" spans="1:24" x14ac:dyDescent="0.15">
      <c r="A38" s="1" t="s">
        <v>214</v>
      </c>
      <c r="B38" s="3" t="s">
        <v>212</v>
      </c>
      <c r="C38" s="1">
        <f>C3/2</f>
        <v>490</v>
      </c>
      <c r="D38" s="1">
        <f>K3+O3</f>
        <v>40</v>
      </c>
      <c r="K38" s="3" t="s">
        <v>212</v>
      </c>
      <c r="U38" s="2" t="s">
        <v>64</v>
      </c>
      <c r="V38" s="1">
        <v>20</v>
      </c>
      <c r="W38" s="1">
        <v>23</v>
      </c>
      <c r="X38" s="1" t="s">
        <v>249</v>
      </c>
    </row>
    <row r="39" spans="1:24" x14ac:dyDescent="0.15">
      <c r="A39" s="1" t="s">
        <v>215</v>
      </c>
      <c r="C39" s="1">
        <f t="shared" ref="C39:C53" si="0">C4/2</f>
        <v>810</v>
      </c>
      <c r="D39" s="1">
        <f t="shared" ref="D39:D53" si="1">K4+O4</f>
        <v>40</v>
      </c>
      <c r="E39" s="1">
        <f t="shared" ref="E39:E52" si="2">C4/2-D4-E4</f>
        <v>690</v>
      </c>
      <c r="F39" s="1">
        <f>K4+O4</f>
        <v>40</v>
      </c>
      <c r="G39" s="1">
        <f>P4</f>
        <v>600</v>
      </c>
      <c r="H39" s="1">
        <f>C4/2-(D4+E4+F4+G4+H4)</f>
        <v>540</v>
      </c>
      <c r="I39" s="1">
        <f>J4/2+I4</f>
        <v>540</v>
      </c>
      <c r="J39" s="1">
        <f>P4</f>
        <v>600</v>
      </c>
      <c r="K39" s="3" t="s">
        <v>212</v>
      </c>
      <c r="U39" s="2" t="s">
        <v>65</v>
      </c>
      <c r="V39" s="1">
        <v>19</v>
      </c>
      <c r="W39" s="1">
        <v>24</v>
      </c>
      <c r="X39" s="1" t="s">
        <v>249</v>
      </c>
    </row>
    <row r="40" spans="1:24" x14ac:dyDescent="0.15">
      <c r="A40" s="1" t="s">
        <v>216</v>
      </c>
      <c r="C40" s="1">
        <f t="shared" si="0"/>
        <v>1130</v>
      </c>
      <c r="D40" s="1">
        <f t="shared" si="1"/>
        <v>40</v>
      </c>
      <c r="E40" s="1">
        <f t="shared" si="2"/>
        <v>1010</v>
      </c>
      <c r="F40" s="1">
        <f t="shared" ref="F40:F52" si="3">K5+O5</f>
        <v>40</v>
      </c>
      <c r="G40" s="1">
        <f t="shared" ref="G40:G52" si="4">P5</f>
        <v>600</v>
      </c>
      <c r="H40" s="1">
        <f t="shared" ref="H40:H52" si="5">C5/2-(D5+E5+F5+G5+H5)</f>
        <v>860</v>
      </c>
      <c r="I40" s="1">
        <f t="shared" ref="I40:I52" si="6">J5/2+I5</f>
        <v>860</v>
      </c>
      <c r="J40" s="1">
        <f t="shared" ref="J40:J52" si="7">P5</f>
        <v>600</v>
      </c>
      <c r="L40" s="1">
        <v>1130</v>
      </c>
      <c r="M40" s="1">
        <v>27</v>
      </c>
      <c r="N40" s="1">
        <f>C22/2-D22-E22</f>
        <v>980</v>
      </c>
      <c r="O40" s="1">
        <v>27</v>
      </c>
      <c r="P40" s="1">
        <f>P22</f>
        <v>600</v>
      </c>
      <c r="Q40" s="1">
        <f>C22/2-(D22+E22+F22+G22+H22)</f>
        <v>859</v>
      </c>
      <c r="R40" s="1">
        <f>O40+K22</f>
        <v>44</v>
      </c>
      <c r="S40" s="1">
        <v>600</v>
      </c>
      <c r="T40" s="1">
        <v>-6250</v>
      </c>
      <c r="U40" s="2" t="s">
        <v>66</v>
      </c>
      <c r="V40" s="1">
        <v>18</v>
      </c>
      <c r="W40" s="1">
        <v>25</v>
      </c>
      <c r="X40" s="1" t="s">
        <v>248</v>
      </c>
    </row>
    <row r="41" spans="1:24" x14ac:dyDescent="0.15">
      <c r="A41" s="1" t="s">
        <v>217</v>
      </c>
      <c r="C41" s="1">
        <f t="shared" si="0"/>
        <v>1450</v>
      </c>
      <c r="D41" s="1">
        <f t="shared" si="1"/>
        <v>40</v>
      </c>
      <c r="E41" s="1">
        <f t="shared" si="2"/>
        <v>1330</v>
      </c>
      <c r="F41" s="1">
        <f t="shared" si="3"/>
        <v>40</v>
      </c>
      <c r="G41" s="1">
        <f t="shared" si="4"/>
        <v>600</v>
      </c>
      <c r="H41" s="1">
        <f t="shared" si="5"/>
        <v>1180</v>
      </c>
      <c r="I41" s="1">
        <f t="shared" si="6"/>
        <v>1180</v>
      </c>
      <c r="J41" s="1">
        <f t="shared" si="7"/>
        <v>600</v>
      </c>
      <c r="L41" s="1">
        <v>1450</v>
      </c>
      <c r="M41" s="1">
        <v>27</v>
      </c>
      <c r="N41" s="1">
        <f t="shared" ref="N41:N52" si="8">C23/2-D23-E23</f>
        <v>1300</v>
      </c>
      <c r="O41" s="1">
        <v>27</v>
      </c>
      <c r="P41" s="1">
        <f t="shared" ref="P41:P52" si="9">P23</f>
        <v>800</v>
      </c>
      <c r="Q41" s="1">
        <f t="shared" ref="Q41:Q52" si="10">C23/2-(D23+E23+F23+G23+H23)</f>
        <v>1107.2</v>
      </c>
      <c r="R41" s="1">
        <f t="shared" ref="R41:R52" si="11">O41+K23</f>
        <v>61</v>
      </c>
      <c r="S41" s="1">
        <v>800</v>
      </c>
      <c r="T41" s="1">
        <v>-6250</v>
      </c>
      <c r="U41" s="2" t="s">
        <v>67</v>
      </c>
      <c r="V41" s="1">
        <v>17</v>
      </c>
      <c r="W41" s="1">
        <v>26</v>
      </c>
      <c r="X41" s="1" t="s">
        <v>248</v>
      </c>
    </row>
    <row r="42" spans="1:24" x14ac:dyDescent="0.15">
      <c r="A42" s="1" t="s">
        <v>218</v>
      </c>
      <c r="C42" s="1">
        <f t="shared" si="0"/>
        <v>1770</v>
      </c>
      <c r="D42" s="1">
        <f t="shared" si="1"/>
        <v>40</v>
      </c>
      <c r="E42" s="1">
        <f t="shared" si="2"/>
        <v>1650</v>
      </c>
      <c r="F42" s="1">
        <f t="shared" si="3"/>
        <v>40</v>
      </c>
      <c r="G42" s="1">
        <f t="shared" si="4"/>
        <v>600</v>
      </c>
      <c r="H42" s="1">
        <f t="shared" si="5"/>
        <v>1500</v>
      </c>
      <c r="I42" s="1">
        <f t="shared" si="6"/>
        <v>1500</v>
      </c>
      <c r="J42" s="1">
        <f t="shared" si="7"/>
        <v>600</v>
      </c>
      <c r="L42" s="1">
        <v>1770</v>
      </c>
      <c r="M42" s="1">
        <v>27</v>
      </c>
      <c r="N42" s="1">
        <f t="shared" si="8"/>
        <v>1620</v>
      </c>
      <c r="O42" s="1">
        <v>27</v>
      </c>
      <c r="P42" s="1">
        <f t="shared" si="9"/>
        <v>800</v>
      </c>
      <c r="Q42" s="1">
        <f t="shared" si="10"/>
        <v>1427.2</v>
      </c>
      <c r="R42" s="1">
        <f t="shared" si="11"/>
        <v>61</v>
      </c>
      <c r="S42" s="1">
        <v>800</v>
      </c>
      <c r="T42" s="1">
        <v>-6250</v>
      </c>
      <c r="U42" s="2" t="s">
        <v>68</v>
      </c>
      <c r="V42" s="1">
        <v>16</v>
      </c>
      <c r="W42" s="1">
        <v>27</v>
      </c>
      <c r="X42" s="1" t="s">
        <v>248</v>
      </c>
    </row>
    <row r="43" spans="1:24" x14ac:dyDescent="0.15">
      <c r="A43" s="1" t="s">
        <v>219</v>
      </c>
      <c r="C43" s="1">
        <f t="shared" si="0"/>
        <v>2090</v>
      </c>
      <c r="D43" s="1">
        <f t="shared" si="1"/>
        <v>40</v>
      </c>
      <c r="E43" s="1">
        <f t="shared" si="2"/>
        <v>1970</v>
      </c>
      <c r="F43" s="1">
        <f t="shared" si="3"/>
        <v>40</v>
      </c>
      <c r="G43" s="1">
        <f t="shared" si="4"/>
        <v>600</v>
      </c>
      <c r="H43" s="1">
        <f t="shared" si="5"/>
        <v>1820</v>
      </c>
      <c r="I43" s="1">
        <f t="shared" si="6"/>
        <v>1820</v>
      </c>
      <c r="J43" s="1">
        <f t="shared" si="7"/>
        <v>600</v>
      </c>
      <c r="L43" s="1">
        <v>2090</v>
      </c>
      <c r="M43" s="1">
        <v>27</v>
      </c>
      <c r="N43" s="1">
        <f t="shared" si="8"/>
        <v>1940</v>
      </c>
      <c r="O43" s="1">
        <v>27</v>
      </c>
      <c r="P43" s="1">
        <f t="shared" si="9"/>
        <v>800</v>
      </c>
      <c r="Q43" s="1">
        <f t="shared" si="10"/>
        <v>1650.8</v>
      </c>
      <c r="R43" s="1">
        <f t="shared" si="11"/>
        <v>78</v>
      </c>
      <c r="S43" s="1">
        <v>800</v>
      </c>
      <c r="T43" s="1">
        <v>-6250</v>
      </c>
      <c r="U43" s="2" t="s">
        <v>69</v>
      </c>
      <c r="V43" s="1">
        <v>15</v>
      </c>
      <c r="W43" s="1">
        <v>28</v>
      </c>
      <c r="X43" s="1" t="s">
        <v>248</v>
      </c>
    </row>
    <row r="44" spans="1:24" x14ac:dyDescent="0.15">
      <c r="A44" s="1" t="s">
        <v>220</v>
      </c>
      <c r="C44" s="1">
        <f t="shared" si="0"/>
        <v>2410</v>
      </c>
      <c r="D44" s="1">
        <f t="shared" si="1"/>
        <v>40</v>
      </c>
      <c r="E44" s="1">
        <f t="shared" si="2"/>
        <v>2290</v>
      </c>
      <c r="F44" s="1">
        <f t="shared" si="3"/>
        <v>40</v>
      </c>
      <c r="G44" s="1">
        <f t="shared" si="4"/>
        <v>600</v>
      </c>
      <c r="H44" s="1">
        <f t="shared" si="5"/>
        <v>2140</v>
      </c>
      <c r="I44" s="1">
        <f t="shared" si="6"/>
        <v>2140</v>
      </c>
      <c r="J44" s="1">
        <f t="shared" si="7"/>
        <v>600</v>
      </c>
      <c r="L44" s="1">
        <v>2410</v>
      </c>
      <c r="M44" s="1">
        <v>27</v>
      </c>
      <c r="N44" s="1">
        <f t="shared" si="8"/>
        <v>2260</v>
      </c>
      <c r="O44" s="1">
        <v>27</v>
      </c>
      <c r="P44" s="1">
        <f t="shared" si="9"/>
        <v>800</v>
      </c>
      <c r="Q44" s="1">
        <f t="shared" si="10"/>
        <v>1970.8</v>
      </c>
      <c r="R44" s="1">
        <f t="shared" si="11"/>
        <v>78</v>
      </c>
      <c r="S44" s="1">
        <v>800</v>
      </c>
      <c r="T44" s="1">
        <v>-6250</v>
      </c>
      <c r="U44" s="2" t="s">
        <v>70</v>
      </c>
      <c r="V44" s="1">
        <v>14</v>
      </c>
      <c r="W44" s="1">
        <v>29</v>
      </c>
      <c r="X44" s="1" t="s">
        <v>248</v>
      </c>
    </row>
    <row r="45" spans="1:24" x14ac:dyDescent="0.15">
      <c r="A45" s="1" t="s">
        <v>221</v>
      </c>
      <c r="C45" s="1">
        <f t="shared" si="0"/>
        <v>2730</v>
      </c>
      <c r="D45" s="1">
        <f t="shared" si="1"/>
        <v>40</v>
      </c>
      <c r="E45" s="1">
        <f t="shared" si="2"/>
        <v>2610</v>
      </c>
      <c r="F45" s="1">
        <f t="shared" si="3"/>
        <v>40</v>
      </c>
      <c r="G45" s="1">
        <f t="shared" si="4"/>
        <v>600</v>
      </c>
      <c r="H45" s="1">
        <f t="shared" si="5"/>
        <v>2460</v>
      </c>
      <c r="I45" s="1">
        <f t="shared" si="6"/>
        <v>2460</v>
      </c>
      <c r="J45" s="1">
        <f t="shared" si="7"/>
        <v>600</v>
      </c>
      <c r="L45" s="1">
        <v>2730</v>
      </c>
      <c r="M45" s="1">
        <v>27</v>
      </c>
      <c r="N45" s="1">
        <f t="shared" si="8"/>
        <v>2580</v>
      </c>
      <c r="O45" s="1">
        <v>27</v>
      </c>
      <c r="P45" s="1">
        <f t="shared" si="9"/>
        <v>800</v>
      </c>
      <c r="Q45" s="1">
        <f t="shared" si="10"/>
        <v>2194.4</v>
      </c>
      <c r="R45" s="1">
        <f t="shared" si="11"/>
        <v>95</v>
      </c>
      <c r="S45" s="1">
        <v>800</v>
      </c>
      <c r="T45" s="1">
        <v>-6250</v>
      </c>
      <c r="U45" s="2" t="s">
        <v>71</v>
      </c>
      <c r="V45" s="1">
        <v>13</v>
      </c>
      <c r="W45" s="1">
        <v>30</v>
      </c>
      <c r="X45" s="1" t="s">
        <v>248</v>
      </c>
    </row>
    <row r="46" spans="1:24" x14ac:dyDescent="0.15">
      <c r="A46" s="1" t="s">
        <v>222</v>
      </c>
      <c r="C46" s="1">
        <f t="shared" si="0"/>
        <v>3210</v>
      </c>
      <c r="D46" s="1">
        <f t="shared" si="1"/>
        <v>40</v>
      </c>
      <c r="E46" s="1">
        <f t="shared" si="2"/>
        <v>3080</v>
      </c>
      <c r="F46" s="1">
        <f t="shared" si="3"/>
        <v>40</v>
      </c>
      <c r="G46" s="1">
        <f t="shared" si="4"/>
        <v>600</v>
      </c>
      <c r="H46" s="1">
        <f t="shared" si="5"/>
        <v>2880</v>
      </c>
      <c r="I46" s="1">
        <f t="shared" si="6"/>
        <v>2880</v>
      </c>
      <c r="J46" s="1">
        <f t="shared" si="7"/>
        <v>600</v>
      </c>
      <c r="L46" s="1">
        <v>3210</v>
      </c>
      <c r="M46" s="1">
        <v>27</v>
      </c>
      <c r="N46" s="1">
        <f t="shared" si="8"/>
        <v>3010</v>
      </c>
      <c r="O46" s="1">
        <v>27</v>
      </c>
      <c r="P46" s="1">
        <f t="shared" si="9"/>
        <v>800</v>
      </c>
      <c r="Q46" s="1">
        <f t="shared" si="10"/>
        <v>2624.4</v>
      </c>
      <c r="R46" s="1">
        <f t="shared" si="11"/>
        <v>95</v>
      </c>
      <c r="S46" s="1">
        <v>800</v>
      </c>
      <c r="T46" s="1">
        <v>-6250</v>
      </c>
      <c r="U46" s="2" t="s">
        <v>72</v>
      </c>
      <c r="V46" s="1">
        <v>12</v>
      </c>
      <c r="W46" s="1">
        <v>31</v>
      </c>
      <c r="X46" s="1" t="s">
        <v>248</v>
      </c>
    </row>
    <row r="47" spans="1:24" x14ac:dyDescent="0.15">
      <c r="A47" s="1" t="s">
        <v>223</v>
      </c>
      <c r="C47" s="1">
        <f t="shared" si="0"/>
        <v>3690</v>
      </c>
      <c r="D47" s="1">
        <f t="shared" si="1"/>
        <v>40</v>
      </c>
      <c r="E47" s="1">
        <f t="shared" si="2"/>
        <v>3560</v>
      </c>
      <c r="F47" s="1">
        <f t="shared" si="3"/>
        <v>40</v>
      </c>
      <c r="G47" s="1">
        <f t="shared" si="4"/>
        <v>600</v>
      </c>
      <c r="H47" s="1">
        <f t="shared" si="5"/>
        <v>3360</v>
      </c>
      <c r="I47" s="1">
        <f t="shared" si="6"/>
        <v>3360</v>
      </c>
      <c r="J47" s="1">
        <f t="shared" si="7"/>
        <v>600</v>
      </c>
      <c r="L47" s="1">
        <v>3690</v>
      </c>
      <c r="M47" s="1">
        <v>27</v>
      </c>
      <c r="N47" s="1">
        <f t="shared" si="8"/>
        <v>3490</v>
      </c>
      <c r="O47" s="1">
        <v>27</v>
      </c>
      <c r="P47" s="1">
        <f t="shared" si="9"/>
        <v>800</v>
      </c>
      <c r="Q47" s="1">
        <f t="shared" si="10"/>
        <v>3007.9</v>
      </c>
      <c r="R47" s="1">
        <f t="shared" si="11"/>
        <v>112</v>
      </c>
      <c r="S47" s="1">
        <v>800</v>
      </c>
      <c r="T47" s="1">
        <v>-6250</v>
      </c>
      <c r="U47" s="2" t="s">
        <v>73</v>
      </c>
      <c r="V47" s="1">
        <v>11</v>
      </c>
      <c r="W47" s="1">
        <v>32</v>
      </c>
      <c r="X47" s="1" t="s">
        <v>248</v>
      </c>
    </row>
    <row r="48" spans="1:24" x14ac:dyDescent="0.15">
      <c r="A48" s="1" t="s">
        <v>224</v>
      </c>
      <c r="C48" s="1">
        <f t="shared" si="0"/>
        <v>4170</v>
      </c>
      <c r="D48" s="1">
        <f t="shared" si="1"/>
        <v>40</v>
      </c>
      <c r="E48" s="1">
        <f t="shared" si="2"/>
        <v>4040</v>
      </c>
      <c r="F48" s="1">
        <f t="shared" si="3"/>
        <v>40</v>
      </c>
      <c r="G48" s="1">
        <f t="shared" si="4"/>
        <v>600</v>
      </c>
      <c r="H48" s="1">
        <f t="shared" si="5"/>
        <v>3840</v>
      </c>
      <c r="I48" s="1">
        <f t="shared" si="6"/>
        <v>3840</v>
      </c>
      <c r="J48" s="1">
        <f t="shared" si="7"/>
        <v>600</v>
      </c>
      <c r="L48" s="1">
        <v>4170</v>
      </c>
      <c r="M48" s="1">
        <v>27</v>
      </c>
      <c r="N48" s="1">
        <f t="shared" si="8"/>
        <v>3970</v>
      </c>
      <c r="O48" s="1">
        <v>27</v>
      </c>
      <c r="P48" s="1">
        <f t="shared" si="9"/>
        <v>800</v>
      </c>
      <c r="Q48" s="1">
        <f t="shared" si="10"/>
        <v>3391.5</v>
      </c>
      <c r="R48" s="1">
        <f t="shared" si="11"/>
        <v>129</v>
      </c>
      <c r="S48" s="1">
        <v>800</v>
      </c>
      <c r="T48" s="1">
        <v>-6250</v>
      </c>
      <c r="U48" s="2" t="s">
        <v>74</v>
      </c>
      <c r="V48" s="1">
        <v>10</v>
      </c>
      <c r="W48" s="1">
        <v>33</v>
      </c>
      <c r="X48" s="1" t="s">
        <v>248</v>
      </c>
    </row>
    <row r="49" spans="1:24" x14ac:dyDescent="0.15">
      <c r="A49" s="1" t="s">
        <v>225</v>
      </c>
      <c r="C49" s="1">
        <f t="shared" si="0"/>
        <v>4650</v>
      </c>
      <c r="D49" s="1">
        <f t="shared" si="1"/>
        <v>40</v>
      </c>
      <c r="E49" s="1">
        <f t="shared" si="2"/>
        <v>4520</v>
      </c>
      <c r="F49" s="1">
        <f t="shared" si="3"/>
        <v>40</v>
      </c>
      <c r="G49" s="1">
        <f t="shared" si="4"/>
        <v>600</v>
      </c>
      <c r="H49" s="1">
        <f t="shared" si="5"/>
        <v>4320</v>
      </c>
      <c r="I49" s="1">
        <f t="shared" si="6"/>
        <v>4320</v>
      </c>
      <c r="J49" s="1">
        <f t="shared" si="7"/>
        <v>600</v>
      </c>
      <c r="L49" s="1">
        <v>4650</v>
      </c>
      <c r="M49" s="1">
        <v>27</v>
      </c>
      <c r="N49" s="1">
        <f t="shared" si="8"/>
        <v>4450</v>
      </c>
      <c r="O49" s="1">
        <v>27</v>
      </c>
      <c r="P49" s="1">
        <f t="shared" si="9"/>
        <v>800</v>
      </c>
      <c r="Q49" s="1">
        <f t="shared" si="10"/>
        <v>3775.1</v>
      </c>
      <c r="R49" s="1">
        <f t="shared" si="11"/>
        <v>146</v>
      </c>
      <c r="S49" s="1">
        <v>800</v>
      </c>
      <c r="T49" s="1">
        <v>-6250</v>
      </c>
      <c r="U49" s="2" t="s">
        <v>75</v>
      </c>
      <c r="V49" s="1">
        <v>9</v>
      </c>
      <c r="W49" s="1">
        <v>34</v>
      </c>
      <c r="X49" s="1" t="s">
        <v>248</v>
      </c>
    </row>
    <row r="50" spans="1:24" x14ac:dyDescent="0.15">
      <c r="A50" s="1" t="s">
        <v>226</v>
      </c>
      <c r="C50" s="1">
        <f t="shared" si="0"/>
        <v>5130</v>
      </c>
      <c r="D50" s="1">
        <f t="shared" si="1"/>
        <v>40</v>
      </c>
      <c r="E50" s="1">
        <f t="shared" si="2"/>
        <v>5000</v>
      </c>
      <c r="F50" s="1">
        <f t="shared" si="3"/>
        <v>40</v>
      </c>
      <c r="G50" s="1">
        <f t="shared" si="4"/>
        <v>600</v>
      </c>
      <c r="H50" s="1">
        <f t="shared" si="5"/>
        <v>4800</v>
      </c>
      <c r="I50" s="1">
        <f t="shared" si="6"/>
        <v>4800</v>
      </c>
      <c r="J50" s="1">
        <f t="shared" si="7"/>
        <v>600</v>
      </c>
      <c r="L50" s="1">
        <v>5130</v>
      </c>
      <c r="M50" s="1">
        <v>27</v>
      </c>
      <c r="N50" s="1">
        <f t="shared" si="8"/>
        <v>4930</v>
      </c>
      <c r="O50" s="1">
        <v>27</v>
      </c>
      <c r="P50" s="1">
        <f t="shared" si="9"/>
        <v>800</v>
      </c>
      <c r="Q50" s="1">
        <f t="shared" si="10"/>
        <v>4158.7</v>
      </c>
      <c r="R50" s="1">
        <f t="shared" si="11"/>
        <v>163</v>
      </c>
      <c r="S50" s="1">
        <v>800</v>
      </c>
      <c r="T50" s="1">
        <v>-6250</v>
      </c>
      <c r="U50" s="2" t="s">
        <v>76</v>
      </c>
      <c r="V50" s="1">
        <v>8</v>
      </c>
      <c r="W50" s="1">
        <v>35</v>
      </c>
      <c r="X50" s="1" t="s">
        <v>248</v>
      </c>
    </row>
    <row r="51" spans="1:24" x14ac:dyDescent="0.15">
      <c r="A51" s="1" t="s">
        <v>227</v>
      </c>
      <c r="C51" s="1">
        <f t="shared" si="0"/>
        <v>5610</v>
      </c>
      <c r="D51" s="1">
        <f t="shared" si="1"/>
        <v>40</v>
      </c>
      <c r="E51" s="1">
        <f t="shared" si="2"/>
        <v>5480</v>
      </c>
      <c r="F51" s="1">
        <f t="shared" si="3"/>
        <v>40</v>
      </c>
      <c r="G51" s="1">
        <f t="shared" si="4"/>
        <v>600</v>
      </c>
      <c r="H51" s="1">
        <f t="shared" si="5"/>
        <v>5280</v>
      </c>
      <c r="I51" s="1">
        <f t="shared" si="6"/>
        <v>5280</v>
      </c>
      <c r="J51" s="1">
        <f t="shared" si="7"/>
        <v>600</v>
      </c>
      <c r="L51" s="1">
        <v>5610</v>
      </c>
      <c r="M51" s="1">
        <v>27</v>
      </c>
      <c r="N51" s="1">
        <f t="shared" si="8"/>
        <v>5410</v>
      </c>
      <c r="O51" s="1">
        <v>27</v>
      </c>
      <c r="P51" s="1">
        <f t="shared" si="9"/>
        <v>800</v>
      </c>
      <c r="Q51" s="1">
        <f t="shared" si="10"/>
        <v>4542.3</v>
      </c>
      <c r="R51" s="1">
        <f t="shared" si="11"/>
        <v>180</v>
      </c>
      <c r="S51" s="1">
        <v>800</v>
      </c>
      <c r="T51" s="1">
        <v>-6250</v>
      </c>
      <c r="U51" s="2" t="s">
        <v>77</v>
      </c>
      <c r="V51" s="1">
        <v>7</v>
      </c>
      <c r="W51" s="1">
        <v>36</v>
      </c>
      <c r="X51" s="1" t="s">
        <v>248</v>
      </c>
    </row>
    <row r="52" spans="1:24" x14ac:dyDescent="0.15">
      <c r="A52" s="9" t="s">
        <v>228</v>
      </c>
      <c r="C52" s="1">
        <f t="shared" si="0"/>
        <v>6090</v>
      </c>
      <c r="D52" s="1">
        <f t="shared" si="1"/>
        <v>40</v>
      </c>
      <c r="E52" s="1">
        <f t="shared" si="2"/>
        <v>5960</v>
      </c>
      <c r="F52" s="1">
        <f t="shared" si="3"/>
        <v>40</v>
      </c>
      <c r="G52" s="1">
        <f t="shared" si="4"/>
        <v>600</v>
      </c>
      <c r="H52" s="1">
        <f t="shared" si="5"/>
        <v>5760</v>
      </c>
      <c r="I52" s="1">
        <f t="shared" si="6"/>
        <v>5760</v>
      </c>
      <c r="J52" s="1">
        <f t="shared" si="7"/>
        <v>600</v>
      </c>
      <c r="L52" s="1">
        <v>6090</v>
      </c>
      <c r="M52" s="1">
        <v>27</v>
      </c>
      <c r="N52" s="1">
        <f t="shared" si="8"/>
        <v>5890</v>
      </c>
      <c r="O52" s="1">
        <v>27</v>
      </c>
      <c r="P52" s="1">
        <f t="shared" si="9"/>
        <v>800</v>
      </c>
      <c r="Q52" s="1">
        <f t="shared" si="10"/>
        <v>4925.8999999999996</v>
      </c>
      <c r="R52" s="1">
        <f t="shared" si="11"/>
        <v>197</v>
      </c>
      <c r="S52" s="1">
        <v>800</v>
      </c>
      <c r="T52" s="1">
        <v>-6250</v>
      </c>
      <c r="U52" s="2" t="s">
        <v>78</v>
      </c>
      <c r="V52" s="1">
        <v>6</v>
      </c>
      <c r="W52" s="1">
        <v>37</v>
      </c>
      <c r="X52" s="1" t="s">
        <v>248</v>
      </c>
    </row>
    <row r="53" spans="1:24" ht="14.25" thickBot="1" x14ac:dyDescent="0.2">
      <c r="A53" s="6" t="s">
        <v>229</v>
      </c>
      <c r="B53" s="3" t="s">
        <v>212</v>
      </c>
      <c r="C53" s="1">
        <f t="shared" si="0"/>
        <v>6090</v>
      </c>
      <c r="D53" s="1">
        <f t="shared" si="1"/>
        <v>32</v>
      </c>
    </row>
    <row r="54" spans="1:24" x14ac:dyDescent="0.15">
      <c r="A54" s="1" t="s">
        <v>230</v>
      </c>
      <c r="B54" s="3" t="s">
        <v>212</v>
      </c>
      <c r="C54" s="1">
        <v>490</v>
      </c>
      <c r="D54" s="1">
        <v>40</v>
      </c>
      <c r="K54" s="3" t="s">
        <v>211</v>
      </c>
      <c r="U54" s="2" t="s">
        <v>64</v>
      </c>
      <c r="V54" s="1">
        <v>53</v>
      </c>
      <c r="W54" s="1">
        <v>56</v>
      </c>
      <c r="X54" s="1" t="s">
        <v>249</v>
      </c>
    </row>
    <row r="55" spans="1:24" x14ac:dyDescent="0.15">
      <c r="A55" s="1" t="s">
        <v>231</v>
      </c>
      <c r="C55" s="1">
        <v>810</v>
      </c>
      <c r="D55" s="1">
        <v>40</v>
      </c>
      <c r="E55" s="1">
        <v>690</v>
      </c>
      <c r="F55" s="1">
        <v>40</v>
      </c>
      <c r="G55" s="1">
        <v>600</v>
      </c>
      <c r="H55" s="1">
        <v>540</v>
      </c>
      <c r="I55" s="1">
        <v>540</v>
      </c>
      <c r="J55" s="1">
        <v>600</v>
      </c>
      <c r="K55" s="3" t="s">
        <v>211</v>
      </c>
      <c r="U55" s="2" t="s">
        <v>65</v>
      </c>
      <c r="V55" s="1">
        <v>52</v>
      </c>
      <c r="W55" s="1">
        <v>57</v>
      </c>
      <c r="X55" s="1" t="s">
        <v>249</v>
      </c>
    </row>
    <row r="56" spans="1:24" x14ac:dyDescent="0.15">
      <c r="A56" s="1" t="s">
        <v>232</v>
      </c>
      <c r="C56" s="1">
        <v>1130</v>
      </c>
      <c r="D56" s="1">
        <v>40</v>
      </c>
      <c r="E56" s="1">
        <v>1010</v>
      </c>
      <c r="F56" s="1">
        <v>40</v>
      </c>
      <c r="G56" s="1">
        <v>600</v>
      </c>
      <c r="H56" s="1">
        <v>860</v>
      </c>
      <c r="I56" s="1">
        <v>860</v>
      </c>
      <c r="J56" s="1">
        <v>600</v>
      </c>
      <c r="L56" s="1">
        <v>1130</v>
      </c>
      <c r="M56" s="1">
        <v>27</v>
      </c>
      <c r="N56" s="1">
        <v>980</v>
      </c>
      <c r="O56" s="1">
        <v>27</v>
      </c>
      <c r="P56" s="1">
        <v>600</v>
      </c>
      <c r="Q56" s="1">
        <v>859</v>
      </c>
      <c r="R56" s="1">
        <v>44</v>
      </c>
      <c r="S56" s="1">
        <v>600</v>
      </c>
      <c r="T56" s="1">
        <v>6250</v>
      </c>
      <c r="U56" s="2" t="s">
        <v>66</v>
      </c>
      <c r="V56" s="1">
        <v>51</v>
      </c>
      <c r="W56" s="1">
        <v>58</v>
      </c>
      <c r="X56" s="1" t="s">
        <v>248</v>
      </c>
    </row>
    <row r="57" spans="1:24" x14ac:dyDescent="0.15">
      <c r="A57" s="1" t="s">
        <v>233</v>
      </c>
      <c r="C57" s="1">
        <v>1450</v>
      </c>
      <c r="D57" s="1">
        <v>40</v>
      </c>
      <c r="E57" s="1">
        <v>1330</v>
      </c>
      <c r="F57" s="1">
        <v>40</v>
      </c>
      <c r="G57" s="1">
        <v>600</v>
      </c>
      <c r="H57" s="1">
        <v>1180</v>
      </c>
      <c r="I57" s="1">
        <v>1180</v>
      </c>
      <c r="J57" s="1">
        <v>600</v>
      </c>
      <c r="L57" s="1">
        <v>1450</v>
      </c>
      <c r="M57" s="1">
        <v>27</v>
      </c>
      <c r="N57" s="1">
        <v>1300</v>
      </c>
      <c r="O57" s="1">
        <v>27</v>
      </c>
      <c r="P57" s="1">
        <v>800</v>
      </c>
      <c r="Q57" s="1">
        <v>1107.2</v>
      </c>
      <c r="R57" s="1">
        <v>61</v>
      </c>
      <c r="S57" s="1">
        <v>800</v>
      </c>
      <c r="T57" s="1">
        <v>6250</v>
      </c>
      <c r="U57" s="2" t="s">
        <v>67</v>
      </c>
      <c r="V57" s="1">
        <v>50</v>
      </c>
      <c r="W57" s="1">
        <v>59</v>
      </c>
      <c r="X57" s="1" t="s">
        <v>248</v>
      </c>
    </row>
    <row r="58" spans="1:24" x14ac:dyDescent="0.15">
      <c r="A58" s="1" t="s">
        <v>234</v>
      </c>
      <c r="C58" s="1">
        <v>1770</v>
      </c>
      <c r="D58" s="1">
        <v>40</v>
      </c>
      <c r="E58" s="1">
        <v>1650</v>
      </c>
      <c r="F58" s="1">
        <v>40</v>
      </c>
      <c r="G58" s="1">
        <v>600</v>
      </c>
      <c r="H58" s="1">
        <v>1500</v>
      </c>
      <c r="I58" s="1">
        <v>1500</v>
      </c>
      <c r="J58" s="1">
        <v>600</v>
      </c>
      <c r="L58" s="1">
        <v>1770</v>
      </c>
      <c r="M58" s="1">
        <v>27</v>
      </c>
      <c r="N58" s="1">
        <v>1620</v>
      </c>
      <c r="O58" s="1">
        <v>27</v>
      </c>
      <c r="P58" s="1">
        <v>800</v>
      </c>
      <c r="Q58" s="1">
        <v>1427.2</v>
      </c>
      <c r="R58" s="1">
        <v>61</v>
      </c>
      <c r="S58" s="1">
        <v>800</v>
      </c>
      <c r="T58" s="1">
        <v>6250</v>
      </c>
      <c r="U58" s="2" t="s">
        <v>68</v>
      </c>
      <c r="V58" s="1">
        <v>49</v>
      </c>
      <c r="W58" s="1">
        <v>60</v>
      </c>
      <c r="X58" s="1" t="s">
        <v>248</v>
      </c>
    </row>
    <row r="59" spans="1:24" x14ac:dyDescent="0.15">
      <c r="A59" s="1" t="s">
        <v>235</v>
      </c>
      <c r="C59" s="1">
        <v>2090</v>
      </c>
      <c r="D59" s="1">
        <v>40</v>
      </c>
      <c r="E59" s="1">
        <v>1970</v>
      </c>
      <c r="F59" s="1">
        <v>40</v>
      </c>
      <c r="G59" s="1">
        <v>600</v>
      </c>
      <c r="H59" s="1">
        <v>1820</v>
      </c>
      <c r="I59" s="1">
        <v>1820</v>
      </c>
      <c r="J59" s="1">
        <v>600</v>
      </c>
      <c r="L59" s="1">
        <v>2090</v>
      </c>
      <c r="M59" s="1">
        <v>27</v>
      </c>
      <c r="N59" s="1">
        <v>1940</v>
      </c>
      <c r="O59" s="1">
        <v>27</v>
      </c>
      <c r="P59" s="1">
        <v>800</v>
      </c>
      <c r="Q59" s="1">
        <v>1650.8</v>
      </c>
      <c r="R59" s="1">
        <v>78</v>
      </c>
      <c r="S59" s="1">
        <v>800</v>
      </c>
      <c r="T59" s="1">
        <v>6250</v>
      </c>
      <c r="U59" s="2" t="s">
        <v>69</v>
      </c>
      <c r="V59" s="1">
        <v>48</v>
      </c>
      <c r="W59" s="1">
        <v>61</v>
      </c>
      <c r="X59" s="1" t="s">
        <v>248</v>
      </c>
    </row>
    <row r="60" spans="1:24" x14ac:dyDescent="0.15">
      <c r="A60" s="1" t="s">
        <v>236</v>
      </c>
      <c r="C60" s="1">
        <v>2410</v>
      </c>
      <c r="D60" s="1">
        <v>40</v>
      </c>
      <c r="E60" s="1">
        <v>2290</v>
      </c>
      <c r="F60" s="1">
        <v>40</v>
      </c>
      <c r="G60" s="1">
        <v>600</v>
      </c>
      <c r="H60" s="1">
        <v>2140</v>
      </c>
      <c r="I60" s="1">
        <v>2140</v>
      </c>
      <c r="J60" s="1">
        <v>600</v>
      </c>
      <c r="L60" s="1">
        <v>2410</v>
      </c>
      <c r="M60" s="1">
        <v>27</v>
      </c>
      <c r="N60" s="1">
        <v>2260</v>
      </c>
      <c r="O60" s="1">
        <v>27</v>
      </c>
      <c r="P60" s="1">
        <v>800</v>
      </c>
      <c r="Q60" s="1">
        <v>1970.8</v>
      </c>
      <c r="R60" s="1">
        <v>78</v>
      </c>
      <c r="S60" s="1">
        <v>800</v>
      </c>
      <c r="T60" s="1">
        <v>6250</v>
      </c>
      <c r="U60" s="2" t="s">
        <v>70</v>
      </c>
      <c r="V60" s="1">
        <v>47</v>
      </c>
      <c r="W60" s="1">
        <v>62</v>
      </c>
      <c r="X60" s="1" t="s">
        <v>248</v>
      </c>
    </row>
    <row r="61" spans="1:24" x14ac:dyDescent="0.15">
      <c r="A61" s="1" t="s">
        <v>237</v>
      </c>
      <c r="C61" s="1">
        <v>2730</v>
      </c>
      <c r="D61" s="1">
        <v>40</v>
      </c>
      <c r="E61" s="1">
        <v>2610</v>
      </c>
      <c r="F61" s="1">
        <v>40</v>
      </c>
      <c r="G61" s="1">
        <v>600</v>
      </c>
      <c r="H61" s="1">
        <v>2460</v>
      </c>
      <c r="I61" s="1">
        <v>2460</v>
      </c>
      <c r="J61" s="1">
        <v>600</v>
      </c>
      <c r="L61" s="1">
        <v>2730</v>
      </c>
      <c r="M61" s="1">
        <v>27</v>
      </c>
      <c r="N61" s="1">
        <v>2580</v>
      </c>
      <c r="O61" s="1">
        <v>27</v>
      </c>
      <c r="P61" s="1">
        <v>800</v>
      </c>
      <c r="Q61" s="1">
        <v>2194.4</v>
      </c>
      <c r="R61" s="1">
        <v>95</v>
      </c>
      <c r="S61" s="1">
        <v>800</v>
      </c>
      <c r="T61" s="1">
        <v>6250</v>
      </c>
      <c r="U61" s="2" t="s">
        <v>71</v>
      </c>
      <c r="V61" s="1">
        <v>46</v>
      </c>
      <c r="W61" s="1">
        <v>63</v>
      </c>
      <c r="X61" s="1" t="s">
        <v>248</v>
      </c>
    </row>
    <row r="62" spans="1:24" x14ac:dyDescent="0.15">
      <c r="A62" s="1" t="s">
        <v>238</v>
      </c>
      <c r="C62" s="1">
        <v>3210</v>
      </c>
      <c r="D62" s="1">
        <v>40</v>
      </c>
      <c r="E62" s="1">
        <v>3080</v>
      </c>
      <c r="F62" s="1">
        <v>40</v>
      </c>
      <c r="G62" s="1">
        <v>600</v>
      </c>
      <c r="H62" s="1">
        <v>2880</v>
      </c>
      <c r="I62" s="1">
        <v>2880</v>
      </c>
      <c r="J62" s="1">
        <v>600</v>
      </c>
      <c r="L62" s="1">
        <v>3210</v>
      </c>
      <c r="M62" s="1">
        <v>27</v>
      </c>
      <c r="N62" s="1">
        <v>3010</v>
      </c>
      <c r="O62" s="1">
        <v>27</v>
      </c>
      <c r="P62" s="1">
        <v>800</v>
      </c>
      <c r="Q62" s="1">
        <v>2624.4</v>
      </c>
      <c r="R62" s="1">
        <v>95</v>
      </c>
      <c r="S62" s="1">
        <v>800</v>
      </c>
      <c r="T62" s="1">
        <v>6250</v>
      </c>
      <c r="U62" s="2" t="s">
        <v>72</v>
      </c>
      <c r="V62" s="1">
        <v>45</v>
      </c>
      <c r="W62" s="1">
        <v>64</v>
      </c>
      <c r="X62" s="1" t="s">
        <v>248</v>
      </c>
    </row>
    <row r="63" spans="1:24" x14ac:dyDescent="0.15">
      <c r="A63" s="1" t="s">
        <v>239</v>
      </c>
      <c r="C63" s="1">
        <v>3690</v>
      </c>
      <c r="D63" s="1">
        <v>40</v>
      </c>
      <c r="E63" s="1">
        <v>3560</v>
      </c>
      <c r="F63" s="1">
        <v>40</v>
      </c>
      <c r="G63" s="1">
        <v>600</v>
      </c>
      <c r="H63" s="1">
        <v>3360</v>
      </c>
      <c r="I63" s="1">
        <v>3360</v>
      </c>
      <c r="J63" s="1">
        <v>600</v>
      </c>
      <c r="L63" s="1">
        <v>3690</v>
      </c>
      <c r="M63" s="1">
        <v>27</v>
      </c>
      <c r="N63" s="1">
        <v>3490</v>
      </c>
      <c r="O63" s="1">
        <v>27</v>
      </c>
      <c r="P63" s="1">
        <v>800</v>
      </c>
      <c r="Q63" s="1">
        <v>3007.9</v>
      </c>
      <c r="R63" s="1">
        <v>112</v>
      </c>
      <c r="S63" s="1">
        <v>800</v>
      </c>
      <c r="T63" s="1">
        <v>6250</v>
      </c>
      <c r="U63" s="2" t="s">
        <v>73</v>
      </c>
      <c r="V63" s="1">
        <v>44</v>
      </c>
      <c r="W63" s="1">
        <v>65</v>
      </c>
      <c r="X63" s="1" t="s">
        <v>248</v>
      </c>
    </row>
    <row r="64" spans="1:24" x14ac:dyDescent="0.15">
      <c r="A64" s="1" t="s">
        <v>240</v>
      </c>
      <c r="C64" s="1">
        <v>4170</v>
      </c>
      <c r="D64" s="1">
        <v>40</v>
      </c>
      <c r="E64" s="1">
        <v>4040</v>
      </c>
      <c r="F64" s="1">
        <v>40</v>
      </c>
      <c r="G64" s="1">
        <v>600</v>
      </c>
      <c r="H64" s="1">
        <v>3840</v>
      </c>
      <c r="I64" s="1">
        <v>3840</v>
      </c>
      <c r="J64" s="1">
        <v>600</v>
      </c>
      <c r="L64" s="1">
        <v>4170</v>
      </c>
      <c r="M64" s="1">
        <v>27</v>
      </c>
      <c r="N64" s="1">
        <v>3970</v>
      </c>
      <c r="O64" s="1">
        <v>27</v>
      </c>
      <c r="P64" s="1">
        <v>800</v>
      </c>
      <c r="Q64" s="1">
        <v>3391.5</v>
      </c>
      <c r="R64" s="1">
        <v>129</v>
      </c>
      <c r="S64" s="1">
        <v>800</v>
      </c>
      <c r="T64" s="1">
        <v>6250</v>
      </c>
      <c r="U64" s="2" t="s">
        <v>74</v>
      </c>
      <c r="V64" s="1">
        <v>43</v>
      </c>
      <c r="W64" s="1">
        <v>66</v>
      </c>
      <c r="X64" s="1" t="s">
        <v>248</v>
      </c>
    </row>
    <row r="65" spans="1:24" x14ac:dyDescent="0.15">
      <c r="A65" s="1" t="s">
        <v>241</v>
      </c>
      <c r="C65" s="1">
        <v>4650</v>
      </c>
      <c r="D65" s="1">
        <v>40</v>
      </c>
      <c r="E65" s="1">
        <v>4520</v>
      </c>
      <c r="F65" s="1">
        <v>40</v>
      </c>
      <c r="G65" s="1">
        <v>600</v>
      </c>
      <c r="H65" s="1">
        <v>4320</v>
      </c>
      <c r="I65" s="1">
        <v>4320</v>
      </c>
      <c r="J65" s="1">
        <v>600</v>
      </c>
      <c r="L65" s="1">
        <v>4650</v>
      </c>
      <c r="M65" s="1">
        <v>27</v>
      </c>
      <c r="N65" s="1">
        <v>4450</v>
      </c>
      <c r="O65" s="1">
        <v>27</v>
      </c>
      <c r="P65" s="1">
        <v>800</v>
      </c>
      <c r="Q65" s="1">
        <v>3775.1</v>
      </c>
      <c r="R65" s="1">
        <v>146</v>
      </c>
      <c r="S65" s="1">
        <v>800</v>
      </c>
      <c r="T65" s="1">
        <v>6250</v>
      </c>
      <c r="U65" s="2" t="s">
        <v>75</v>
      </c>
      <c r="V65" s="1">
        <v>42</v>
      </c>
      <c r="W65" s="1">
        <v>67</v>
      </c>
      <c r="X65" s="1" t="s">
        <v>248</v>
      </c>
    </row>
    <row r="66" spans="1:24" x14ac:dyDescent="0.15">
      <c r="A66" s="1" t="s">
        <v>242</v>
      </c>
      <c r="C66" s="1">
        <v>5130</v>
      </c>
      <c r="D66" s="1">
        <v>40</v>
      </c>
      <c r="E66" s="1">
        <v>5000</v>
      </c>
      <c r="F66" s="1">
        <v>40</v>
      </c>
      <c r="G66" s="1">
        <v>600</v>
      </c>
      <c r="H66" s="1">
        <v>4800</v>
      </c>
      <c r="I66" s="1">
        <v>4800</v>
      </c>
      <c r="J66" s="1">
        <v>600</v>
      </c>
      <c r="L66" s="1">
        <v>5130</v>
      </c>
      <c r="M66" s="1">
        <v>27</v>
      </c>
      <c r="N66" s="1">
        <v>4930</v>
      </c>
      <c r="O66" s="1">
        <v>27</v>
      </c>
      <c r="P66" s="1">
        <v>800</v>
      </c>
      <c r="Q66" s="1">
        <v>4158.7</v>
      </c>
      <c r="R66" s="1">
        <v>163</v>
      </c>
      <c r="S66" s="1">
        <v>800</v>
      </c>
      <c r="T66" s="1">
        <v>6250</v>
      </c>
      <c r="U66" s="2" t="s">
        <v>76</v>
      </c>
      <c r="V66" s="1">
        <v>41</v>
      </c>
      <c r="W66" s="1">
        <v>68</v>
      </c>
      <c r="X66" s="1" t="s">
        <v>248</v>
      </c>
    </row>
    <row r="67" spans="1:24" x14ac:dyDescent="0.15">
      <c r="A67" s="1" t="s">
        <v>243</v>
      </c>
      <c r="C67" s="1">
        <v>5610</v>
      </c>
      <c r="D67" s="1">
        <v>40</v>
      </c>
      <c r="E67" s="1">
        <v>5480</v>
      </c>
      <c r="F67" s="1">
        <v>40</v>
      </c>
      <c r="G67" s="1">
        <v>600</v>
      </c>
      <c r="H67" s="1">
        <v>5280</v>
      </c>
      <c r="I67" s="1">
        <v>5280</v>
      </c>
      <c r="J67" s="1">
        <v>600</v>
      </c>
      <c r="L67" s="1">
        <v>5610</v>
      </c>
      <c r="M67" s="1">
        <v>27</v>
      </c>
      <c r="N67" s="1">
        <v>5410</v>
      </c>
      <c r="O67" s="1">
        <v>27</v>
      </c>
      <c r="P67" s="1">
        <v>800</v>
      </c>
      <c r="Q67" s="1">
        <v>4542.3</v>
      </c>
      <c r="R67" s="1">
        <v>180</v>
      </c>
      <c r="S67" s="1">
        <v>800</v>
      </c>
      <c r="T67" s="1">
        <v>6250</v>
      </c>
      <c r="U67" s="2" t="s">
        <v>77</v>
      </c>
      <c r="V67" s="1">
        <v>40</v>
      </c>
      <c r="W67" s="1">
        <v>69</v>
      </c>
      <c r="X67" s="1" t="s">
        <v>248</v>
      </c>
    </row>
    <row r="68" spans="1:24" x14ac:dyDescent="0.15">
      <c r="A68" s="1" t="s">
        <v>244</v>
      </c>
      <c r="C68" s="1">
        <v>6090</v>
      </c>
      <c r="D68" s="1">
        <v>40</v>
      </c>
      <c r="E68" s="1">
        <v>5960</v>
      </c>
      <c r="F68" s="1">
        <v>40</v>
      </c>
      <c r="G68" s="1">
        <v>600</v>
      </c>
      <c r="H68" s="1">
        <v>5760</v>
      </c>
      <c r="I68" s="1">
        <v>5760</v>
      </c>
      <c r="J68" s="1">
        <v>600</v>
      </c>
      <c r="L68" s="1">
        <v>6090</v>
      </c>
      <c r="M68" s="1">
        <v>27</v>
      </c>
      <c r="N68" s="1">
        <v>5890</v>
      </c>
      <c r="O68" s="1">
        <v>27</v>
      </c>
      <c r="P68" s="1">
        <v>800</v>
      </c>
      <c r="Q68" s="1">
        <v>4925.8999999999996</v>
      </c>
      <c r="R68" s="1">
        <v>197</v>
      </c>
      <c r="S68" s="1">
        <v>800</v>
      </c>
      <c r="T68" s="1">
        <v>6250</v>
      </c>
      <c r="U68" s="2" t="s">
        <v>78</v>
      </c>
      <c r="V68" s="1">
        <v>39</v>
      </c>
      <c r="W68" s="1">
        <v>70</v>
      </c>
      <c r="X68" s="1" t="s">
        <v>248</v>
      </c>
    </row>
    <row r="69" spans="1:24" x14ac:dyDescent="0.15">
      <c r="A69" s="1" t="s">
        <v>245</v>
      </c>
      <c r="B69" s="3" t="s">
        <v>212</v>
      </c>
      <c r="C69" s="1">
        <v>6090</v>
      </c>
      <c r="D69" s="1">
        <v>32</v>
      </c>
    </row>
    <row r="71" spans="1:24" x14ac:dyDescent="0.15">
      <c r="A71" s="1" t="s">
        <v>259</v>
      </c>
      <c r="B71" s="1" t="s">
        <v>260</v>
      </c>
      <c r="C71" s="1" t="s">
        <v>261</v>
      </c>
      <c r="D71" s="1" t="s">
        <v>262</v>
      </c>
      <c r="E71" s="1" t="s">
        <v>263</v>
      </c>
      <c r="F71" s="1" t="s">
        <v>264</v>
      </c>
      <c r="G71" s="1" t="s">
        <v>265</v>
      </c>
      <c r="H71" s="1" t="s">
        <v>266</v>
      </c>
      <c r="I71" s="1" t="s">
        <v>267</v>
      </c>
      <c r="J71" s="1" t="s">
        <v>268</v>
      </c>
      <c r="K71" s="1" t="s">
        <v>269</v>
      </c>
      <c r="L71" s="1" t="s">
        <v>261</v>
      </c>
      <c r="M71" s="1" t="s">
        <v>270</v>
      </c>
      <c r="N71" s="1" t="s">
        <v>263</v>
      </c>
      <c r="O71" s="1" t="s">
        <v>271</v>
      </c>
      <c r="P71" s="1" t="s">
        <v>265</v>
      </c>
      <c r="Q71" s="1" t="s">
        <v>266</v>
      </c>
      <c r="R71" s="1" t="s">
        <v>272</v>
      </c>
      <c r="S71" s="1" t="s">
        <v>268</v>
      </c>
      <c r="T71" s="1" t="s">
        <v>273</v>
      </c>
      <c r="U71" s="1" t="s">
        <v>274</v>
      </c>
      <c r="V71" s="1" t="s">
        <v>275</v>
      </c>
      <c r="W71" s="1" t="s">
        <v>276</v>
      </c>
      <c r="X71" s="1" t="s">
        <v>277</v>
      </c>
    </row>
    <row r="72" spans="1:24" x14ac:dyDescent="0.15">
      <c r="A72" s="1" t="s">
        <v>278</v>
      </c>
      <c r="B72" s="1" t="s">
        <v>211</v>
      </c>
      <c r="C72" s="1">
        <v>490</v>
      </c>
      <c r="D72" s="1">
        <v>40</v>
      </c>
      <c r="K72" s="1" t="s">
        <v>211</v>
      </c>
      <c r="U72" s="1" t="s">
        <v>279</v>
      </c>
      <c r="V72" s="1">
        <v>20</v>
      </c>
      <c r="W72" s="1">
        <v>23</v>
      </c>
      <c r="X72" s="1" t="s">
        <v>248</v>
      </c>
    </row>
    <row r="73" spans="1:24" x14ac:dyDescent="0.15">
      <c r="A73" s="1" t="s">
        <v>280</v>
      </c>
      <c r="C73" s="1">
        <v>810</v>
      </c>
      <c r="D73" s="1">
        <v>40</v>
      </c>
      <c r="E73" s="1">
        <v>690</v>
      </c>
      <c r="F73" s="1">
        <v>40</v>
      </c>
      <c r="G73" s="1">
        <v>600</v>
      </c>
      <c r="H73" s="1">
        <v>540</v>
      </c>
      <c r="I73" s="1">
        <v>540</v>
      </c>
      <c r="J73" s="1">
        <v>600</v>
      </c>
      <c r="K73" s="1" t="s">
        <v>211</v>
      </c>
      <c r="U73" s="1" t="s">
        <v>65</v>
      </c>
      <c r="V73" s="1">
        <v>19</v>
      </c>
      <c r="W73" s="1">
        <v>24</v>
      </c>
      <c r="X73" s="1" t="s">
        <v>248</v>
      </c>
    </row>
    <row r="74" spans="1:24" x14ac:dyDescent="0.15">
      <c r="A74" s="1" t="s">
        <v>281</v>
      </c>
      <c r="C74" s="1">
        <v>1130</v>
      </c>
      <c r="D74" s="1">
        <v>40</v>
      </c>
      <c r="E74" s="1">
        <v>1010</v>
      </c>
      <c r="F74" s="1">
        <v>40</v>
      </c>
      <c r="G74" s="1">
        <v>600</v>
      </c>
      <c r="H74" s="1">
        <v>860</v>
      </c>
      <c r="I74" s="1">
        <v>860</v>
      </c>
      <c r="J74" s="1">
        <v>600</v>
      </c>
      <c r="L74" s="1">
        <v>1130</v>
      </c>
      <c r="M74" s="1">
        <v>27</v>
      </c>
      <c r="N74" s="1">
        <v>980</v>
      </c>
      <c r="O74" s="1">
        <v>27</v>
      </c>
      <c r="P74" s="1">
        <v>600</v>
      </c>
      <c r="Q74" s="1">
        <v>859</v>
      </c>
      <c r="R74" s="1">
        <v>44</v>
      </c>
      <c r="S74" s="1">
        <v>600</v>
      </c>
      <c r="T74" s="1">
        <v>-6250</v>
      </c>
      <c r="U74" s="1" t="s">
        <v>66</v>
      </c>
      <c r="V74" s="1">
        <v>18</v>
      </c>
      <c r="W74" s="1">
        <v>25</v>
      </c>
      <c r="X74" s="1" t="s">
        <v>248</v>
      </c>
    </row>
    <row r="75" spans="1:24" x14ac:dyDescent="0.15">
      <c r="A75" s="1" t="s">
        <v>282</v>
      </c>
      <c r="C75" s="1">
        <v>1450</v>
      </c>
      <c r="D75" s="1">
        <v>40</v>
      </c>
      <c r="E75" s="1">
        <v>1330</v>
      </c>
      <c r="F75" s="1">
        <v>40</v>
      </c>
      <c r="G75" s="1">
        <v>600</v>
      </c>
      <c r="H75" s="1">
        <v>1180</v>
      </c>
      <c r="I75" s="1">
        <v>1180</v>
      </c>
      <c r="J75" s="1">
        <v>600</v>
      </c>
      <c r="L75" s="1">
        <v>1450</v>
      </c>
      <c r="M75" s="1">
        <v>27</v>
      </c>
      <c r="N75" s="1">
        <v>1300</v>
      </c>
      <c r="O75" s="1">
        <v>27</v>
      </c>
      <c r="P75" s="1">
        <v>800</v>
      </c>
      <c r="Q75" s="1">
        <v>1107.2</v>
      </c>
      <c r="R75" s="1">
        <v>61</v>
      </c>
      <c r="S75" s="1">
        <v>800</v>
      </c>
      <c r="T75" s="1">
        <v>-6250</v>
      </c>
      <c r="U75" s="1" t="s">
        <v>67</v>
      </c>
      <c r="V75" s="1">
        <v>17</v>
      </c>
      <c r="W75" s="1">
        <v>26</v>
      </c>
      <c r="X75" s="1" t="s">
        <v>248</v>
      </c>
    </row>
    <row r="76" spans="1:24" x14ac:dyDescent="0.15">
      <c r="A76" s="1" t="s">
        <v>283</v>
      </c>
      <c r="C76" s="1">
        <v>1770</v>
      </c>
      <c r="D76" s="1">
        <v>40</v>
      </c>
      <c r="E76" s="1">
        <v>1650</v>
      </c>
      <c r="F76" s="1">
        <v>40</v>
      </c>
      <c r="G76" s="1">
        <v>600</v>
      </c>
      <c r="H76" s="1">
        <v>1500</v>
      </c>
      <c r="I76" s="1">
        <v>1500</v>
      </c>
      <c r="J76" s="1">
        <v>600</v>
      </c>
      <c r="L76" s="1">
        <v>1770</v>
      </c>
      <c r="M76" s="1">
        <v>27</v>
      </c>
      <c r="N76" s="1">
        <v>1620</v>
      </c>
      <c r="O76" s="1">
        <v>27</v>
      </c>
      <c r="P76" s="1">
        <v>800</v>
      </c>
      <c r="Q76" s="1">
        <v>1427.2</v>
      </c>
      <c r="R76" s="1">
        <v>61</v>
      </c>
      <c r="S76" s="1">
        <v>800</v>
      </c>
      <c r="T76" s="1">
        <v>-6250</v>
      </c>
      <c r="U76" s="1" t="s">
        <v>68</v>
      </c>
      <c r="V76" s="1">
        <v>16</v>
      </c>
      <c r="W76" s="1">
        <v>27</v>
      </c>
      <c r="X76" s="1" t="s">
        <v>248</v>
      </c>
    </row>
    <row r="77" spans="1:24" x14ac:dyDescent="0.15">
      <c r="A77" s="1" t="s">
        <v>284</v>
      </c>
      <c r="C77" s="1">
        <v>2090</v>
      </c>
      <c r="D77" s="1">
        <v>40</v>
      </c>
      <c r="E77" s="1">
        <v>1970</v>
      </c>
      <c r="F77" s="1">
        <v>40</v>
      </c>
      <c r="G77" s="1">
        <v>600</v>
      </c>
      <c r="H77" s="1">
        <v>1820</v>
      </c>
      <c r="I77" s="1">
        <v>1820</v>
      </c>
      <c r="J77" s="1">
        <v>600</v>
      </c>
      <c r="L77" s="1">
        <v>2090</v>
      </c>
      <c r="M77" s="1">
        <v>27</v>
      </c>
      <c r="N77" s="1">
        <v>1940</v>
      </c>
      <c r="O77" s="1">
        <v>27</v>
      </c>
      <c r="P77" s="1">
        <v>800</v>
      </c>
      <c r="Q77" s="1">
        <v>1650.8</v>
      </c>
      <c r="R77" s="1">
        <v>78</v>
      </c>
      <c r="S77" s="1">
        <v>800</v>
      </c>
      <c r="T77" s="1">
        <v>-6250</v>
      </c>
      <c r="U77" s="1" t="s">
        <v>69</v>
      </c>
      <c r="V77" s="1">
        <v>15</v>
      </c>
      <c r="W77" s="1">
        <v>28</v>
      </c>
      <c r="X77" s="1" t="s">
        <v>248</v>
      </c>
    </row>
    <row r="78" spans="1:24" x14ac:dyDescent="0.15">
      <c r="A78" s="1" t="s">
        <v>285</v>
      </c>
      <c r="C78" s="1">
        <v>2410</v>
      </c>
      <c r="D78" s="1">
        <v>40</v>
      </c>
      <c r="E78" s="1">
        <v>2290</v>
      </c>
      <c r="F78" s="1">
        <v>40</v>
      </c>
      <c r="G78" s="1">
        <v>600</v>
      </c>
      <c r="H78" s="1">
        <v>2140</v>
      </c>
      <c r="I78" s="1">
        <v>2140</v>
      </c>
      <c r="J78" s="1">
        <v>600</v>
      </c>
      <c r="L78" s="1">
        <v>2410</v>
      </c>
      <c r="M78" s="1">
        <v>27</v>
      </c>
      <c r="N78" s="1">
        <v>2260</v>
      </c>
      <c r="O78" s="1">
        <v>27</v>
      </c>
      <c r="P78" s="1">
        <v>800</v>
      </c>
      <c r="Q78" s="1">
        <v>1970.8</v>
      </c>
      <c r="R78" s="1">
        <v>78</v>
      </c>
      <c r="S78" s="1">
        <v>800</v>
      </c>
      <c r="T78" s="1">
        <v>-6250</v>
      </c>
      <c r="U78" s="1" t="s">
        <v>70</v>
      </c>
      <c r="V78" s="1">
        <v>14</v>
      </c>
      <c r="W78" s="1">
        <v>29</v>
      </c>
      <c r="X78" s="1" t="s">
        <v>248</v>
      </c>
    </row>
    <row r="79" spans="1:24" x14ac:dyDescent="0.15">
      <c r="A79" s="1" t="s">
        <v>286</v>
      </c>
      <c r="C79" s="1">
        <v>2730</v>
      </c>
      <c r="D79" s="1">
        <v>40</v>
      </c>
      <c r="E79" s="1">
        <v>2610</v>
      </c>
      <c r="F79" s="1">
        <v>40</v>
      </c>
      <c r="G79" s="1">
        <v>600</v>
      </c>
      <c r="H79" s="1">
        <v>2460</v>
      </c>
      <c r="I79" s="1">
        <v>2460</v>
      </c>
      <c r="J79" s="1">
        <v>600</v>
      </c>
      <c r="L79" s="1">
        <v>2730</v>
      </c>
      <c r="M79" s="1">
        <v>27</v>
      </c>
      <c r="N79" s="1">
        <v>2580</v>
      </c>
      <c r="O79" s="1">
        <v>27</v>
      </c>
      <c r="P79" s="1">
        <v>800</v>
      </c>
      <c r="Q79" s="1">
        <v>2194.4</v>
      </c>
      <c r="R79" s="1">
        <v>95</v>
      </c>
      <c r="S79" s="1">
        <v>800</v>
      </c>
      <c r="T79" s="1">
        <v>-6250</v>
      </c>
      <c r="U79" s="1" t="s">
        <v>71</v>
      </c>
      <c r="V79" s="1">
        <v>13</v>
      </c>
      <c r="W79" s="1">
        <v>30</v>
      </c>
      <c r="X79" s="1" t="s">
        <v>248</v>
      </c>
    </row>
    <row r="80" spans="1:24" x14ac:dyDescent="0.15">
      <c r="A80" s="1" t="s">
        <v>287</v>
      </c>
      <c r="C80" s="1">
        <v>3210</v>
      </c>
      <c r="D80" s="1">
        <v>40</v>
      </c>
      <c r="E80" s="1">
        <v>3080</v>
      </c>
      <c r="F80" s="1">
        <v>40</v>
      </c>
      <c r="G80" s="1">
        <v>600</v>
      </c>
      <c r="H80" s="1">
        <v>2880</v>
      </c>
      <c r="I80" s="1">
        <v>2880</v>
      </c>
      <c r="J80" s="1">
        <v>600</v>
      </c>
      <c r="L80" s="1">
        <v>3210</v>
      </c>
      <c r="M80" s="1">
        <v>27</v>
      </c>
      <c r="N80" s="1">
        <v>3010</v>
      </c>
      <c r="O80" s="1">
        <v>27</v>
      </c>
      <c r="P80" s="1">
        <v>800</v>
      </c>
      <c r="Q80" s="1">
        <v>2624.4</v>
      </c>
      <c r="R80" s="1">
        <v>95</v>
      </c>
      <c r="S80" s="1">
        <v>800</v>
      </c>
      <c r="T80" s="1">
        <v>-6250</v>
      </c>
      <c r="U80" s="1" t="s">
        <v>72</v>
      </c>
      <c r="V80" s="1">
        <v>12</v>
      </c>
      <c r="W80" s="1">
        <v>31</v>
      </c>
      <c r="X80" s="1" t="s">
        <v>248</v>
      </c>
    </row>
    <row r="81" spans="1:24" x14ac:dyDescent="0.15">
      <c r="A81" s="1" t="s">
        <v>288</v>
      </c>
      <c r="C81" s="1">
        <v>3690</v>
      </c>
      <c r="D81" s="1">
        <v>40</v>
      </c>
      <c r="E81" s="1">
        <v>3560</v>
      </c>
      <c r="F81" s="1">
        <v>40</v>
      </c>
      <c r="G81" s="1">
        <v>600</v>
      </c>
      <c r="H81" s="1">
        <v>3360</v>
      </c>
      <c r="I81" s="1">
        <v>3360</v>
      </c>
      <c r="J81" s="1">
        <v>600</v>
      </c>
      <c r="L81" s="1">
        <v>3690</v>
      </c>
      <c r="M81" s="1">
        <v>27</v>
      </c>
      <c r="N81" s="1">
        <v>3490</v>
      </c>
      <c r="O81" s="1">
        <v>27</v>
      </c>
      <c r="P81" s="1">
        <v>800</v>
      </c>
      <c r="Q81" s="1">
        <v>3007.9</v>
      </c>
      <c r="R81" s="1">
        <v>112</v>
      </c>
      <c r="S81" s="1">
        <v>800</v>
      </c>
      <c r="T81" s="1">
        <v>-6250</v>
      </c>
      <c r="U81" s="1" t="s">
        <v>73</v>
      </c>
      <c r="V81" s="1">
        <v>11</v>
      </c>
      <c r="W81" s="1">
        <v>32</v>
      </c>
      <c r="X81" s="1" t="s">
        <v>248</v>
      </c>
    </row>
    <row r="82" spans="1:24" x14ac:dyDescent="0.15">
      <c r="A82" s="1" t="s">
        <v>289</v>
      </c>
      <c r="C82" s="1">
        <v>4170</v>
      </c>
      <c r="D82" s="1">
        <v>40</v>
      </c>
      <c r="E82" s="1">
        <v>4040</v>
      </c>
      <c r="F82" s="1">
        <v>40</v>
      </c>
      <c r="G82" s="1">
        <v>600</v>
      </c>
      <c r="H82" s="1">
        <v>3840</v>
      </c>
      <c r="I82" s="1">
        <v>3840</v>
      </c>
      <c r="J82" s="1">
        <v>600</v>
      </c>
      <c r="L82" s="1">
        <v>4170</v>
      </c>
      <c r="M82" s="1">
        <v>27</v>
      </c>
      <c r="N82" s="1">
        <v>3970</v>
      </c>
      <c r="O82" s="1">
        <v>27</v>
      </c>
      <c r="P82" s="1">
        <v>800</v>
      </c>
      <c r="Q82" s="1">
        <v>3391.5</v>
      </c>
      <c r="R82" s="1">
        <v>129</v>
      </c>
      <c r="S82" s="1">
        <v>800</v>
      </c>
      <c r="T82" s="1">
        <v>-6250</v>
      </c>
      <c r="U82" s="1" t="s">
        <v>74</v>
      </c>
      <c r="V82" s="1">
        <v>10</v>
      </c>
      <c r="W82" s="1">
        <v>33</v>
      </c>
      <c r="X82" s="1" t="s">
        <v>248</v>
      </c>
    </row>
    <row r="83" spans="1:24" x14ac:dyDescent="0.15">
      <c r="A83" s="1" t="s">
        <v>290</v>
      </c>
      <c r="C83" s="1">
        <v>4650</v>
      </c>
      <c r="D83" s="1">
        <v>40</v>
      </c>
      <c r="E83" s="1">
        <v>4520</v>
      </c>
      <c r="F83" s="1">
        <v>40</v>
      </c>
      <c r="G83" s="1">
        <v>600</v>
      </c>
      <c r="H83" s="1">
        <v>4320</v>
      </c>
      <c r="I83" s="1">
        <v>4320</v>
      </c>
      <c r="J83" s="1">
        <v>600</v>
      </c>
      <c r="L83" s="1">
        <v>4650</v>
      </c>
      <c r="M83" s="1">
        <v>27</v>
      </c>
      <c r="N83" s="1">
        <v>4450</v>
      </c>
      <c r="O83" s="1">
        <v>27</v>
      </c>
      <c r="P83" s="1">
        <v>800</v>
      </c>
      <c r="Q83" s="1">
        <v>3775.1</v>
      </c>
      <c r="R83" s="1">
        <v>146</v>
      </c>
      <c r="S83" s="1">
        <v>800</v>
      </c>
      <c r="T83" s="1">
        <v>-6250</v>
      </c>
      <c r="U83" s="1" t="s">
        <v>75</v>
      </c>
      <c r="V83" s="1">
        <v>9</v>
      </c>
      <c r="W83" s="1">
        <v>34</v>
      </c>
      <c r="X83" s="1" t="s">
        <v>248</v>
      </c>
    </row>
    <row r="84" spans="1:24" x14ac:dyDescent="0.15">
      <c r="A84" s="1" t="s">
        <v>291</v>
      </c>
      <c r="C84" s="1">
        <v>5130</v>
      </c>
      <c r="D84" s="1">
        <v>40</v>
      </c>
      <c r="E84" s="1">
        <v>5000</v>
      </c>
      <c r="F84" s="1">
        <v>40</v>
      </c>
      <c r="G84" s="1">
        <v>600</v>
      </c>
      <c r="H84" s="1">
        <v>4800</v>
      </c>
      <c r="I84" s="1">
        <v>4800</v>
      </c>
      <c r="J84" s="1">
        <v>600</v>
      </c>
      <c r="L84" s="1">
        <v>5130</v>
      </c>
      <c r="M84" s="1">
        <v>27</v>
      </c>
      <c r="N84" s="1">
        <v>4930</v>
      </c>
      <c r="O84" s="1">
        <v>27</v>
      </c>
      <c r="P84" s="1">
        <v>800</v>
      </c>
      <c r="Q84" s="1">
        <v>4158.7</v>
      </c>
      <c r="R84" s="1">
        <v>163</v>
      </c>
      <c r="S84" s="1">
        <v>800</v>
      </c>
      <c r="T84" s="1">
        <v>-6250</v>
      </c>
      <c r="U84" s="1" t="s">
        <v>76</v>
      </c>
      <c r="V84" s="1">
        <v>8</v>
      </c>
      <c r="W84" s="1">
        <v>35</v>
      </c>
      <c r="X84" s="1" t="s">
        <v>248</v>
      </c>
    </row>
    <row r="85" spans="1:24" x14ac:dyDescent="0.15">
      <c r="A85" s="1" t="s">
        <v>292</v>
      </c>
      <c r="C85" s="1">
        <v>5610</v>
      </c>
      <c r="D85" s="1">
        <v>40</v>
      </c>
      <c r="E85" s="1">
        <v>5480</v>
      </c>
      <c r="F85" s="1">
        <v>40</v>
      </c>
      <c r="G85" s="1">
        <v>600</v>
      </c>
      <c r="H85" s="1">
        <v>5280</v>
      </c>
      <c r="I85" s="1">
        <v>5280</v>
      </c>
      <c r="J85" s="1">
        <v>600</v>
      </c>
      <c r="L85" s="1">
        <v>5610</v>
      </c>
      <c r="M85" s="1">
        <v>27</v>
      </c>
      <c r="N85" s="1">
        <v>5410</v>
      </c>
      <c r="O85" s="1">
        <v>27</v>
      </c>
      <c r="P85" s="1">
        <v>800</v>
      </c>
      <c r="Q85" s="1">
        <v>4542.3</v>
      </c>
      <c r="R85" s="1">
        <v>180</v>
      </c>
      <c r="S85" s="1">
        <v>800</v>
      </c>
      <c r="T85" s="1">
        <v>-6250</v>
      </c>
      <c r="U85" s="1" t="s">
        <v>77</v>
      </c>
      <c r="V85" s="1">
        <v>7</v>
      </c>
      <c r="W85" s="1">
        <v>36</v>
      </c>
      <c r="X85" s="1" t="s">
        <v>248</v>
      </c>
    </row>
    <row r="86" spans="1:24" x14ac:dyDescent="0.15">
      <c r="A86" s="1" t="s">
        <v>293</v>
      </c>
      <c r="C86" s="1">
        <v>6090</v>
      </c>
      <c r="D86" s="1">
        <v>40</v>
      </c>
      <c r="E86" s="1">
        <v>5960</v>
      </c>
      <c r="F86" s="1">
        <v>40</v>
      </c>
      <c r="G86" s="1">
        <v>600</v>
      </c>
      <c r="H86" s="1">
        <v>5760</v>
      </c>
      <c r="I86" s="1">
        <v>5760</v>
      </c>
      <c r="J86" s="1">
        <v>600</v>
      </c>
      <c r="L86" s="1">
        <v>6090</v>
      </c>
      <c r="M86" s="1">
        <v>27</v>
      </c>
      <c r="N86" s="1">
        <v>5890</v>
      </c>
      <c r="O86" s="1">
        <v>27</v>
      </c>
      <c r="P86" s="1">
        <v>800</v>
      </c>
      <c r="Q86" s="1">
        <v>4925.8999999999996</v>
      </c>
      <c r="R86" s="1">
        <v>197</v>
      </c>
      <c r="S86" s="1">
        <v>800</v>
      </c>
      <c r="T86" s="1">
        <v>-6250</v>
      </c>
      <c r="U86" s="1" t="s">
        <v>78</v>
      </c>
      <c r="V86" s="1">
        <v>6</v>
      </c>
      <c r="W86" s="1">
        <v>37</v>
      </c>
      <c r="X86" s="1" t="s">
        <v>248</v>
      </c>
    </row>
    <row r="87" spans="1:24" x14ac:dyDescent="0.15">
      <c r="A87" s="1" t="s">
        <v>294</v>
      </c>
      <c r="B87" s="1" t="s">
        <v>211</v>
      </c>
      <c r="C87" s="1">
        <v>6090</v>
      </c>
      <c r="D87" s="1">
        <v>32</v>
      </c>
    </row>
    <row r="88" spans="1:24" x14ac:dyDescent="0.15">
      <c r="A88" s="1" t="s">
        <v>295</v>
      </c>
      <c r="B88" s="1" t="s">
        <v>211</v>
      </c>
      <c r="C88" s="1">
        <v>490</v>
      </c>
      <c r="D88" s="1">
        <v>40</v>
      </c>
      <c r="K88" s="1" t="s">
        <v>211</v>
      </c>
      <c r="U88" s="1" t="s">
        <v>279</v>
      </c>
      <c r="V88" s="1">
        <v>53</v>
      </c>
      <c r="W88" s="1">
        <v>56</v>
      </c>
      <c r="X88" s="1" t="s">
        <v>248</v>
      </c>
    </row>
    <row r="89" spans="1:24" x14ac:dyDescent="0.15">
      <c r="A89" s="1" t="s">
        <v>296</v>
      </c>
      <c r="C89" s="1">
        <v>810</v>
      </c>
      <c r="D89" s="1">
        <v>40</v>
      </c>
      <c r="E89" s="1">
        <v>690</v>
      </c>
      <c r="F89" s="1">
        <v>40</v>
      </c>
      <c r="G89" s="1">
        <v>600</v>
      </c>
      <c r="H89" s="1">
        <v>540</v>
      </c>
      <c r="I89" s="1">
        <v>540</v>
      </c>
      <c r="J89" s="1">
        <v>600</v>
      </c>
      <c r="K89" s="1" t="s">
        <v>211</v>
      </c>
      <c r="U89" s="1" t="s">
        <v>65</v>
      </c>
      <c r="V89" s="1">
        <v>52</v>
      </c>
      <c r="W89" s="1">
        <v>57</v>
      </c>
      <c r="X89" s="1" t="s">
        <v>248</v>
      </c>
    </row>
    <row r="90" spans="1:24" x14ac:dyDescent="0.15">
      <c r="A90" s="1" t="s">
        <v>297</v>
      </c>
      <c r="C90" s="1">
        <v>1130</v>
      </c>
      <c r="D90" s="1">
        <v>40</v>
      </c>
      <c r="E90" s="1">
        <v>1010</v>
      </c>
      <c r="F90" s="1">
        <v>40</v>
      </c>
      <c r="G90" s="1">
        <v>600</v>
      </c>
      <c r="H90" s="1">
        <v>860</v>
      </c>
      <c r="I90" s="1">
        <v>860</v>
      </c>
      <c r="J90" s="1">
        <v>600</v>
      </c>
      <c r="L90" s="1">
        <v>1130</v>
      </c>
      <c r="M90" s="1">
        <v>27</v>
      </c>
      <c r="N90" s="1">
        <v>980</v>
      </c>
      <c r="O90" s="1">
        <v>27</v>
      </c>
      <c r="P90" s="1">
        <v>600</v>
      </c>
      <c r="Q90" s="1">
        <v>859</v>
      </c>
      <c r="R90" s="1">
        <v>44</v>
      </c>
      <c r="S90" s="1">
        <v>600</v>
      </c>
      <c r="T90" s="1">
        <v>6250</v>
      </c>
      <c r="U90" s="1" t="s">
        <v>66</v>
      </c>
      <c r="V90" s="1">
        <v>51</v>
      </c>
      <c r="W90" s="1">
        <v>58</v>
      </c>
      <c r="X90" s="1" t="s">
        <v>248</v>
      </c>
    </row>
    <row r="91" spans="1:24" x14ac:dyDescent="0.15">
      <c r="A91" s="1" t="s">
        <v>298</v>
      </c>
      <c r="C91" s="1">
        <v>1450</v>
      </c>
      <c r="D91" s="1">
        <v>40</v>
      </c>
      <c r="E91" s="1">
        <v>1330</v>
      </c>
      <c r="F91" s="1">
        <v>40</v>
      </c>
      <c r="G91" s="1">
        <v>600</v>
      </c>
      <c r="H91" s="1">
        <v>1180</v>
      </c>
      <c r="I91" s="1">
        <v>1180</v>
      </c>
      <c r="J91" s="1">
        <v>600</v>
      </c>
      <c r="L91" s="1">
        <v>1450</v>
      </c>
      <c r="M91" s="1">
        <v>27</v>
      </c>
      <c r="N91" s="1">
        <v>1300</v>
      </c>
      <c r="O91" s="1">
        <v>27</v>
      </c>
      <c r="P91" s="1">
        <v>800</v>
      </c>
      <c r="Q91" s="1">
        <v>1107.2</v>
      </c>
      <c r="R91" s="1">
        <v>61</v>
      </c>
      <c r="S91" s="1">
        <v>800</v>
      </c>
      <c r="T91" s="1">
        <v>6250</v>
      </c>
      <c r="U91" s="1" t="s">
        <v>67</v>
      </c>
      <c r="V91" s="1">
        <v>50</v>
      </c>
      <c r="W91" s="1">
        <v>59</v>
      </c>
      <c r="X91" s="1" t="s">
        <v>248</v>
      </c>
    </row>
    <row r="92" spans="1:24" x14ac:dyDescent="0.15">
      <c r="A92" s="1" t="s">
        <v>299</v>
      </c>
      <c r="C92" s="1">
        <v>1770</v>
      </c>
      <c r="D92" s="1">
        <v>40</v>
      </c>
      <c r="E92" s="1">
        <v>1650</v>
      </c>
      <c r="F92" s="1">
        <v>40</v>
      </c>
      <c r="G92" s="1">
        <v>600</v>
      </c>
      <c r="H92" s="1">
        <v>1500</v>
      </c>
      <c r="I92" s="1">
        <v>1500</v>
      </c>
      <c r="J92" s="1">
        <v>600</v>
      </c>
      <c r="L92" s="1">
        <v>1770</v>
      </c>
      <c r="M92" s="1">
        <v>27</v>
      </c>
      <c r="N92" s="1">
        <v>1620</v>
      </c>
      <c r="O92" s="1">
        <v>27</v>
      </c>
      <c r="P92" s="1">
        <v>800</v>
      </c>
      <c r="Q92" s="1">
        <v>1427.2</v>
      </c>
      <c r="R92" s="1">
        <v>61</v>
      </c>
      <c r="S92" s="1">
        <v>800</v>
      </c>
      <c r="T92" s="1">
        <v>6250</v>
      </c>
      <c r="U92" s="1" t="s">
        <v>68</v>
      </c>
      <c r="V92" s="1">
        <v>49</v>
      </c>
      <c r="W92" s="1">
        <v>60</v>
      </c>
      <c r="X92" s="1" t="s">
        <v>248</v>
      </c>
    </row>
    <row r="93" spans="1:24" x14ac:dyDescent="0.15">
      <c r="A93" s="1" t="s">
        <v>300</v>
      </c>
      <c r="C93" s="1">
        <v>2090</v>
      </c>
      <c r="D93" s="1">
        <v>40</v>
      </c>
      <c r="E93" s="1">
        <v>1970</v>
      </c>
      <c r="F93" s="1">
        <v>40</v>
      </c>
      <c r="G93" s="1">
        <v>600</v>
      </c>
      <c r="H93" s="1">
        <v>1820</v>
      </c>
      <c r="I93" s="1">
        <v>1820</v>
      </c>
      <c r="J93" s="1">
        <v>600</v>
      </c>
      <c r="L93" s="1">
        <v>2090</v>
      </c>
      <c r="M93" s="1">
        <v>27</v>
      </c>
      <c r="N93" s="1">
        <v>1940</v>
      </c>
      <c r="O93" s="1">
        <v>27</v>
      </c>
      <c r="P93" s="1">
        <v>800</v>
      </c>
      <c r="Q93" s="1">
        <v>1650.8</v>
      </c>
      <c r="R93" s="1">
        <v>78</v>
      </c>
      <c r="S93" s="1">
        <v>800</v>
      </c>
      <c r="T93" s="1">
        <v>6250</v>
      </c>
      <c r="U93" s="1" t="s">
        <v>69</v>
      </c>
      <c r="V93" s="1">
        <v>48</v>
      </c>
      <c r="W93" s="1">
        <v>61</v>
      </c>
      <c r="X93" s="1" t="s">
        <v>248</v>
      </c>
    </row>
    <row r="94" spans="1:24" x14ac:dyDescent="0.15">
      <c r="A94" s="1" t="s">
        <v>301</v>
      </c>
      <c r="C94" s="1">
        <v>2410</v>
      </c>
      <c r="D94" s="1">
        <v>40</v>
      </c>
      <c r="E94" s="1">
        <v>2290</v>
      </c>
      <c r="F94" s="1">
        <v>40</v>
      </c>
      <c r="G94" s="1">
        <v>600</v>
      </c>
      <c r="H94" s="1">
        <v>2140</v>
      </c>
      <c r="I94" s="1">
        <v>2140</v>
      </c>
      <c r="J94" s="1">
        <v>600</v>
      </c>
      <c r="L94" s="1">
        <v>2410</v>
      </c>
      <c r="M94" s="1">
        <v>27</v>
      </c>
      <c r="N94" s="1">
        <v>2260</v>
      </c>
      <c r="O94" s="1">
        <v>27</v>
      </c>
      <c r="P94" s="1">
        <v>800</v>
      </c>
      <c r="Q94" s="1">
        <v>1970.8</v>
      </c>
      <c r="R94" s="1">
        <v>78</v>
      </c>
      <c r="S94" s="1">
        <v>800</v>
      </c>
      <c r="T94" s="1">
        <v>6250</v>
      </c>
      <c r="U94" s="1" t="s">
        <v>70</v>
      </c>
      <c r="V94" s="1">
        <v>47</v>
      </c>
      <c r="W94" s="1">
        <v>62</v>
      </c>
      <c r="X94" s="1" t="s">
        <v>248</v>
      </c>
    </row>
    <row r="95" spans="1:24" x14ac:dyDescent="0.15">
      <c r="A95" s="1" t="s">
        <v>302</v>
      </c>
      <c r="C95" s="1">
        <v>2730</v>
      </c>
      <c r="D95" s="1">
        <v>40</v>
      </c>
      <c r="E95" s="1">
        <v>2610</v>
      </c>
      <c r="F95" s="1">
        <v>40</v>
      </c>
      <c r="G95" s="1">
        <v>600</v>
      </c>
      <c r="H95" s="1">
        <v>2460</v>
      </c>
      <c r="I95" s="1">
        <v>2460</v>
      </c>
      <c r="J95" s="1">
        <v>600</v>
      </c>
      <c r="L95" s="1">
        <v>2730</v>
      </c>
      <c r="M95" s="1">
        <v>27</v>
      </c>
      <c r="N95" s="1">
        <v>2580</v>
      </c>
      <c r="O95" s="1">
        <v>27</v>
      </c>
      <c r="P95" s="1">
        <v>800</v>
      </c>
      <c r="Q95" s="1">
        <v>2194.4</v>
      </c>
      <c r="R95" s="1">
        <v>95</v>
      </c>
      <c r="S95" s="1">
        <v>800</v>
      </c>
      <c r="T95" s="1">
        <v>6250</v>
      </c>
      <c r="U95" s="1" t="s">
        <v>71</v>
      </c>
      <c r="V95" s="1">
        <v>46</v>
      </c>
      <c r="W95" s="1">
        <v>63</v>
      </c>
      <c r="X95" s="1" t="s">
        <v>248</v>
      </c>
    </row>
    <row r="96" spans="1:24" x14ac:dyDescent="0.15">
      <c r="A96" s="1" t="s">
        <v>303</v>
      </c>
      <c r="C96" s="1">
        <v>3210</v>
      </c>
      <c r="D96" s="1">
        <v>40</v>
      </c>
      <c r="E96" s="1">
        <v>3080</v>
      </c>
      <c r="F96" s="1">
        <v>40</v>
      </c>
      <c r="G96" s="1">
        <v>600</v>
      </c>
      <c r="H96" s="1">
        <v>2880</v>
      </c>
      <c r="I96" s="1">
        <v>2880</v>
      </c>
      <c r="J96" s="1">
        <v>600</v>
      </c>
      <c r="L96" s="1">
        <v>3210</v>
      </c>
      <c r="M96" s="1">
        <v>27</v>
      </c>
      <c r="N96" s="1">
        <v>3010</v>
      </c>
      <c r="O96" s="1">
        <v>27</v>
      </c>
      <c r="P96" s="1">
        <v>800</v>
      </c>
      <c r="Q96" s="1">
        <v>2624.4</v>
      </c>
      <c r="R96" s="1">
        <v>95</v>
      </c>
      <c r="S96" s="1">
        <v>800</v>
      </c>
      <c r="T96" s="1">
        <v>6250</v>
      </c>
      <c r="U96" s="1" t="s">
        <v>72</v>
      </c>
      <c r="V96" s="1">
        <v>45</v>
      </c>
      <c r="W96" s="1">
        <v>64</v>
      </c>
      <c r="X96" s="1" t="s">
        <v>248</v>
      </c>
    </row>
    <row r="97" spans="1:24" x14ac:dyDescent="0.15">
      <c r="A97" s="1" t="s">
        <v>304</v>
      </c>
      <c r="C97" s="1">
        <v>3690</v>
      </c>
      <c r="D97" s="1">
        <v>40</v>
      </c>
      <c r="E97" s="1">
        <v>3560</v>
      </c>
      <c r="F97" s="1">
        <v>40</v>
      </c>
      <c r="G97" s="1">
        <v>600</v>
      </c>
      <c r="H97" s="1">
        <v>3360</v>
      </c>
      <c r="I97" s="1">
        <v>3360</v>
      </c>
      <c r="J97" s="1">
        <v>600</v>
      </c>
      <c r="L97" s="1">
        <v>3690</v>
      </c>
      <c r="M97" s="1">
        <v>27</v>
      </c>
      <c r="N97" s="1">
        <v>3490</v>
      </c>
      <c r="O97" s="1">
        <v>27</v>
      </c>
      <c r="P97" s="1">
        <v>800</v>
      </c>
      <c r="Q97" s="1">
        <v>3007.9</v>
      </c>
      <c r="R97" s="1">
        <v>112</v>
      </c>
      <c r="S97" s="1">
        <v>800</v>
      </c>
      <c r="T97" s="1">
        <v>6250</v>
      </c>
      <c r="U97" s="1" t="s">
        <v>73</v>
      </c>
      <c r="V97" s="1">
        <v>44</v>
      </c>
      <c r="W97" s="1">
        <v>65</v>
      </c>
      <c r="X97" s="1" t="s">
        <v>248</v>
      </c>
    </row>
    <row r="98" spans="1:24" x14ac:dyDescent="0.15">
      <c r="A98" s="1" t="s">
        <v>305</v>
      </c>
      <c r="C98" s="1">
        <v>4170</v>
      </c>
      <c r="D98" s="1">
        <v>40</v>
      </c>
      <c r="E98" s="1">
        <v>4040</v>
      </c>
      <c r="F98" s="1">
        <v>40</v>
      </c>
      <c r="G98" s="1">
        <v>600</v>
      </c>
      <c r="H98" s="1">
        <v>3840</v>
      </c>
      <c r="I98" s="1">
        <v>3840</v>
      </c>
      <c r="J98" s="1">
        <v>600</v>
      </c>
      <c r="L98" s="1">
        <v>4170</v>
      </c>
      <c r="M98" s="1">
        <v>27</v>
      </c>
      <c r="N98" s="1">
        <v>3970</v>
      </c>
      <c r="O98" s="1">
        <v>27</v>
      </c>
      <c r="P98" s="1">
        <v>800</v>
      </c>
      <c r="Q98" s="1">
        <v>3391.5</v>
      </c>
      <c r="R98" s="1">
        <v>129</v>
      </c>
      <c r="S98" s="1">
        <v>800</v>
      </c>
      <c r="T98" s="1">
        <v>6250</v>
      </c>
      <c r="U98" s="1" t="s">
        <v>74</v>
      </c>
      <c r="V98" s="1">
        <v>43</v>
      </c>
      <c r="W98" s="1">
        <v>66</v>
      </c>
      <c r="X98" s="1" t="s">
        <v>248</v>
      </c>
    </row>
    <row r="99" spans="1:24" x14ac:dyDescent="0.15">
      <c r="A99" s="1" t="s">
        <v>306</v>
      </c>
      <c r="C99" s="1">
        <v>4650</v>
      </c>
      <c r="D99" s="1">
        <v>40</v>
      </c>
      <c r="E99" s="1">
        <v>4520</v>
      </c>
      <c r="F99" s="1">
        <v>40</v>
      </c>
      <c r="G99" s="1">
        <v>600</v>
      </c>
      <c r="H99" s="1">
        <v>4320</v>
      </c>
      <c r="I99" s="1">
        <v>4320</v>
      </c>
      <c r="J99" s="1">
        <v>600</v>
      </c>
      <c r="L99" s="1">
        <v>4650</v>
      </c>
      <c r="M99" s="1">
        <v>27</v>
      </c>
      <c r="N99" s="1">
        <v>4450</v>
      </c>
      <c r="O99" s="1">
        <v>27</v>
      </c>
      <c r="P99" s="1">
        <v>800</v>
      </c>
      <c r="Q99" s="1">
        <v>3775.1</v>
      </c>
      <c r="R99" s="1">
        <v>146</v>
      </c>
      <c r="S99" s="1">
        <v>800</v>
      </c>
      <c r="T99" s="1">
        <v>6250</v>
      </c>
      <c r="U99" s="1" t="s">
        <v>75</v>
      </c>
      <c r="V99" s="1">
        <v>42</v>
      </c>
      <c r="W99" s="1">
        <v>67</v>
      </c>
      <c r="X99" s="1" t="s">
        <v>248</v>
      </c>
    </row>
    <row r="100" spans="1:24" x14ac:dyDescent="0.15">
      <c r="A100" s="1" t="s">
        <v>307</v>
      </c>
      <c r="C100" s="1">
        <v>5130</v>
      </c>
      <c r="D100" s="1">
        <v>40</v>
      </c>
      <c r="E100" s="1">
        <v>5000</v>
      </c>
      <c r="F100" s="1">
        <v>40</v>
      </c>
      <c r="G100" s="1">
        <v>600</v>
      </c>
      <c r="H100" s="1">
        <v>4800</v>
      </c>
      <c r="I100" s="1">
        <v>4800</v>
      </c>
      <c r="J100" s="1">
        <v>600</v>
      </c>
      <c r="L100" s="1">
        <v>5130</v>
      </c>
      <c r="M100" s="1">
        <v>27</v>
      </c>
      <c r="N100" s="1">
        <v>4930</v>
      </c>
      <c r="O100" s="1">
        <v>27</v>
      </c>
      <c r="P100" s="1">
        <v>800</v>
      </c>
      <c r="Q100" s="1">
        <v>4158.7</v>
      </c>
      <c r="R100" s="1">
        <v>163</v>
      </c>
      <c r="S100" s="1">
        <v>800</v>
      </c>
      <c r="T100" s="1">
        <v>6250</v>
      </c>
      <c r="U100" s="1" t="s">
        <v>76</v>
      </c>
      <c r="V100" s="1">
        <v>41</v>
      </c>
      <c r="W100" s="1">
        <v>68</v>
      </c>
      <c r="X100" s="1" t="s">
        <v>248</v>
      </c>
    </row>
    <row r="101" spans="1:24" x14ac:dyDescent="0.15">
      <c r="A101" s="1" t="s">
        <v>308</v>
      </c>
      <c r="C101" s="1">
        <v>5610</v>
      </c>
      <c r="D101" s="1">
        <v>40</v>
      </c>
      <c r="E101" s="1">
        <v>5480</v>
      </c>
      <c r="F101" s="1">
        <v>40</v>
      </c>
      <c r="G101" s="1">
        <v>600</v>
      </c>
      <c r="H101" s="1">
        <v>5280</v>
      </c>
      <c r="I101" s="1">
        <v>5280</v>
      </c>
      <c r="J101" s="1">
        <v>600</v>
      </c>
      <c r="L101" s="1">
        <v>5610</v>
      </c>
      <c r="M101" s="1">
        <v>27</v>
      </c>
      <c r="N101" s="1">
        <v>5410</v>
      </c>
      <c r="O101" s="1">
        <v>27</v>
      </c>
      <c r="P101" s="1">
        <v>800</v>
      </c>
      <c r="Q101" s="1">
        <v>4542.3</v>
      </c>
      <c r="R101" s="1">
        <v>180</v>
      </c>
      <c r="S101" s="1">
        <v>800</v>
      </c>
      <c r="T101" s="1">
        <v>6250</v>
      </c>
      <c r="U101" s="1" t="s">
        <v>77</v>
      </c>
      <c r="V101" s="1">
        <v>40</v>
      </c>
      <c r="W101" s="1">
        <v>69</v>
      </c>
      <c r="X101" s="1" t="s">
        <v>248</v>
      </c>
    </row>
    <row r="102" spans="1:24" x14ac:dyDescent="0.15">
      <c r="A102" s="1" t="s">
        <v>309</v>
      </c>
      <c r="C102" s="1">
        <v>6090</v>
      </c>
      <c r="D102" s="1">
        <v>40</v>
      </c>
      <c r="E102" s="1">
        <v>5960</v>
      </c>
      <c r="F102" s="1">
        <v>40</v>
      </c>
      <c r="G102" s="1">
        <v>600</v>
      </c>
      <c r="H102" s="1">
        <v>5760</v>
      </c>
      <c r="I102" s="1">
        <v>5760</v>
      </c>
      <c r="J102" s="1">
        <v>600</v>
      </c>
      <c r="L102" s="1">
        <v>6090</v>
      </c>
      <c r="M102" s="1">
        <v>27</v>
      </c>
      <c r="N102" s="1">
        <v>5890</v>
      </c>
      <c r="O102" s="1">
        <v>27</v>
      </c>
      <c r="P102" s="1">
        <v>800</v>
      </c>
      <c r="Q102" s="1">
        <v>4925.8999999999996</v>
      </c>
      <c r="R102" s="1">
        <v>197</v>
      </c>
      <c r="S102" s="1">
        <v>800</v>
      </c>
      <c r="T102" s="1">
        <v>6250</v>
      </c>
      <c r="U102" s="1" t="s">
        <v>78</v>
      </c>
      <c r="V102" s="1">
        <v>39</v>
      </c>
      <c r="W102" s="1">
        <v>70</v>
      </c>
      <c r="X102" s="1" t="s">
        <v>248</v>
      </c>
    </row>
    <row r="103" spans="1:24" x14ac:dyDescent="0.15">
      <c r="A103" s="1" t="s">
        <v>310</v>
      </c>
      <c r="B103" s="1" t="s">
        <v>211</v>
      </c>
      <c r="C103" s="1">
        <v>6090</v>
      </c>
      <c r="D103" s="1">
        <v>32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O9" sqref="O9"/>
    </sheetView>
  </sheetViews>
  <sheetFormatPr defaultRowHeight="13.5" x14ac:dyDescent="0.15"/>
  <cols>
    <col min="1" max="1" width="16.875" customWidth="1"/>
    <col min="2" max="11" width="12.375" customWidth="1"/>
    <col min="12" max="35" width="7.625" customWidth="1"/>
    <col min="36" max="39" width="11.5" customWidth="1"/>
  </cols>
  <sheetData>
    <row r="1" spans="1:40" x14ac:dyDescent="0.15">
      <c r="A1" s="15" t="s">
        <v>375</v>
      </c>
      <c r="B1" s="1" t="s">
        <v>327</v>
      </c>
      <c r="C1" s="1" t="s">
        <v>250</v>
      </c>
      <c r="D1" s="1" t="s">
        <v>251</v>
      </c>
      <c r="E1" s="1" t="s">
        <v>252</v>
      </c>
      <c r="F1" s="1" t="s">
        <v>253</v>
      </c>
      <c r="G1" s="1" t="s">
        <v>254</v>
      </c>
      <c r="H1" s="1" t="s">
        <v>255</v>
      </c>
      <c r="I1" s="1" t="s">
        <v>256</v>
      </c>
      <c r="J1" s="1" t="s">
        <v>257</v>
      </c>
      <c r="K1" s="1" t="s">
        <v>258</v>
      </c>
      <c r="AN1" s="4"/>
    </row>
    <row r="2" spans="1:40" x14ac:dyDescent="0.15">
      <c r="A2" s="15" t="s">
        <v>329</v>
      </c>
      <c r="B2" s="1">
        <v>50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  <c r="H2" s="1">
        <v>50</v>
      </c>
      <c r="I2" s="1">
        <v>50</v>
      </c>
      <c r="J2" s="1">
        <v>50</v>
      </c>
      <c r="K2" s="1">
        <v>50</v>
      </c>
      <c r="AN2" s="4"/>
    </row>
    <row r="3" spans="1:40" x14ac:dyDescent="0.15">
      <c r="A3" s="15" t="s">
        <v>330</v>
      </c>
      <c r="B3" s="1">
        <v>250</v>
      </c>
      <c r="C3" s="1">
        <v>250</v>
      </c>
      <c r="D3" s="1">
        <v>250</v>
      </c>
      <c r="E3" s="1">
        <v>250</v>
      </c>
      <c r="F3" s="1">
        <v>250</v>
      </c>
      <c r="G3" s="1">
        <v>250</v>
      </c>
      <c r="H3" s="1">
        <v>250</v>
      </c>
      <c r="I3" s="1">
        <v>250</v>
      </c>
      <c r="J3" s="1">
        <v>250</v>
      </c>
      <c r="K3" s="1">
        <v>250</v>
      </c>
      <c r="AN3" s="4"/>
    </row>
    <row r="4" spans="1:40" x14ac:dyDescent="0.15">
      <c r="A4" s="15" t="s">
        <v>331</v>
      </c>
      <c r="B4" s="1">
        <v>1990</v>
      </c>
      <c r="C4" s="1">
        <v>2949.9999999999995</v>
      </c>
      <c r="D4" s="1">
        <v>3910</v>
      </c>
      <c r="E4" s="1">
        <v>4870</v>
      </c>
      <c r="F4" s="1">
        <v>5829.9999999999991</v>
      </c>
      <c r="G4" s="1">
        <v>6790.0000000000009</v>
      </c>
      <c r="H4" s="1">
        <v>7430</v>
      </c>
      <c r="I4" s="1">
        <v>8070</v>
      </c>
      <c r="J4" s="1">
        <v>8710</v>
      </c>
      <c r="K4" s="1">
        <v>9350.0000000000018</v>
      </c>
    </row>
    <row r="5" spans="1:40" x14ac:dyDescent="0.15">
      <c r="A5" s="15" t="s">
        <v>332</v>
      </c>
      <c r="B5" s="1">
        <v>2190</v>
      </c>
      <c r="C5" s="1">
        <v>3149.9999999999995</v>
      </c>
      <c r="D5" s="1">
        <v>4110</v>
      </c>
      <c r="E5" s="1">
        <v>5070</v>
      </c>
      <c r="F5" s="1">
        <v>6029.9999999999991</v>
      </c>
      <c r="G5" s="1">
        <v>6990.0000000000009</v>
      </c>
      <c r="H5" s="1">
        <v>7630</v>
      </c>
      <c r="I5" s="1">
        <v>8270</v>
      </c>
      <c r="J5" s="1">
        <v>8910</v>
      </c>
      <c r="K5" s="1">
        <v>9550.0000000000018</v>
      </c>
    </row>
    <row r="6" spans="1:40" x14ac:dyDescent="0.15">
      <c r="A6" s="15" t="s">
        <v>333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40" x14ac:dyDescent="0.15">
      <c r="A7" s="15" t="s">
        <v>334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40" x14ac:dyDescent="0.15">
      <c r="A8" s="15" t="s">
        <v>161</v>
      </c>
      <c r="B8">
        <v>339.25552633501354</v>
      </c>
      <c r="C8">
        <v>348.78272335451828</v>
      </c>
      <c r="D8">
        <v>362.42260939440422</v>
      </c>
      <c r="E8">
        <v>380.07518445467167</v>
      </c>
      <c r="F8">
        <v>401.74044853532035</v>
      </c>
      <c r="G8">
        <v>427.41840163635032</v>
      </c>
      <c r="H8">
        <v>446.72186427058227</v>
      </c>
      <c r="I8">
        <v>467.81985535831689</v>
      </c>
      <c r="J8">
        <v>490.81237489955436</v>
      </c>
      <c r="K8">
        <v>515.49942289429464</v>
      </c>
    </row>
    <row r="9" spans="1:40" x14ac:dyDescent="0.15">
      <c r="A9" s="15" t="s">
        <v>162</v>
      </c>
      <c r="B9">
        <v>392.15552633501352</v>
      </c>
      <c r="C9">
        <v>401.48272335451827</v>
      </c>
      <c r="D9">
        <v>415.52260939440424</v>
      </c>
      <c r="E9">
        <v>434.27518445467166</v>
      </c>
      <c r="F9">
        <v>457.74044853532035</v>
      </c>
      <c r="G9">
        <v>485.91840163635032</v>
      </c>
      <c r="H9">
        <v>507.3218642705823</v>
      </c>
      <c r="I9">
        <v>530.81985535831689</v>
      </c>
      <c r="J9">
        <v>556.41237489955438</v>
      </c>
      <c r="K9">
        <v>584.09942289429466</v>
      </c>
    </row>
    <row r="10" spans="1:40" x14ac:dyDescent="0.15">
      <c r="A10" s="15" t="s">
        <v>163</v>
      </c>
      <c r="B10">
        <v>392.15552633501352</v>
      </c>
      <c r="C10">
        <v>401.48272335451827</v>
      </c>
      <c r="D10">
        <v>415.52260939440424</v>
      </c>
      <c r="E10">
        <v>434.27518445467166</v>
      </c>
      <c r="F10">
        <v>457.74044853532035</v>
      </c>
      <c r="G10">
        <v>485.91840163635032</v>
      </c>
      <c r="H10">
        <v>507.3218642705823</v>
      </c>
      <c r="I10">
        <v>530.81985535831689</v>
      </c>
      <c r="J10">
        <v>556.41237489955438</v>
      </c>
      <c r="K10">
        <v>584.09942289429466</v>
      </c>
    </row>
    <row r="11" spans="1:40" x14ac:dyDescent="0.15">
      <c r="A11" s="15" t="s">
        <v>164</v>
      </c>
      <c r="B11">
        <v>339.25552633501354</v>
      </c>
      <c r="C11">
        <v>348.78272335451828</v>
      </c>
      <c r="D11">
        <v>362.42260939440422</v>
      </c>
      <c r="E11">
        <v>380.07518445467167</v>
      </c>
      <c r="F11">
        <v>401.74044853532035</v>
      </c>
      <c r="G11">
        <v>427.41840163635032</v>
      </c>
      <c r="H11">
        <v>446.72186427058227</v>
      </c>
      <c r="I11">
        <v>467.81985535831689</v>
      </c>
      <c r="J11">
        <v>490.81237489955436</v>
      </c>
      <c r="K11">
        <v>515.49942289429464</v>
      </c>
    </row>
    <row r="12" spans="1:40" x14ac:dyDescent="0.15">
      <c r="A12" s="15" t="s">
        <v>165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40" x14ac:dyDescent="0.15">
      <c r="A13" s="15" t="s">
        <v>166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40" x14ac:dyDescent="0.15">
      <c r="A14" s="15" t="s">
        <v>335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40" x14ac:dyDescent="0.15">
      <c r="A15" s="15" t="s">
        <v>336</v>
      </c>
      <c r="B15" s="1">
        <v>800</v>
      </c>
      <c r="C15" s="1">
        <v>800</v>
      </c>
      <c r="D15" s="1">
        <v>800</v>
      </c>
      <c r="E15" s="1">
        <v>800</v>
      </c>
      <c r="F15" s="1">
        <v>800</v>
      </c>
      <c r="G15" s="1">
        <v>800</v>
      </c>
      <c r="H15" s="1">
        <v>600</v>
      </c>
      <c r="I15" s="1">
        <v>600</v>
      </c>
      <c r="J15" s="1">
        <v>600</v>
      </c>
      <c r="K15" s="1">
        <v>600</v>
      </c>
    </row>
    <row r="16" spans="1:40" x14ac:dyDescent="0.15">
      <c r="A16" s="15" t="s">
        <v>337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15">
      <c r="A17" s="15" t="s">
        <v>338</v>
      </c>
      <c r="B17" s="1">
        <v>800</v>
      </c>
      <c r="C17" s="1">
        <v>800</v>
      </c>
      <c r="D17" s="1">
        <v>800</v>
      </c>
      <c r="E17" s="1">
        <v>800</v>
      </c>
      <c r="F17" s="1">
        <v>800</v>
      </c>
      <c r="G17" s="1">
        <v>800</v>
      </c>
      <c r="H17" s="1">
        <v>600</v>
      </c>
      <c r="I17" s="1">
        <v>600</v>
      </c>
      <c r="J17" s="1">
        <v>600</v>
      </c>
      <c r="K17" s="1">
        <v>600</v>
      </c>
    </row>
    <row r="18" spans="1:11" x14ac:dyDescent="0.15">
      <c r="A18" s="15" t="s">
        <v>339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15">
      <c r="A19" s="15" t="s">
        <v>340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15">
      <c r="A20" s="15" t="s">
        <v>341</v>
      </c>
      <c r="B20" s="1">
        <v>50</v>
      </c>
      <c r="C20" s="1">
        <v>50</v>
      </c>
      <c r="D20" s="1">
        <v>50</v>
      </c>
      <c r="E20" s="1">
        <v>50</v>
      </c>
      <c r="F20" s="1">
        <v>50</v>
      </c>
      <c r="G20" s="1">
        <v>50</v>
      </c>
      <c r="H20" s="1">
        <v>50</v>
      </c>
      <c r="I20" s="1">
        <v>50</v>
      </c>
      <c r="J20" s="1">
        <v>50</v>
      </c>
      <c r="K20" s="1">
        <v>50</v>
      </c>
    </row>
    <row r="21" spans="1:11" x14ac:dyDescent="0.15">
      <c r="A21" s="15" t="s">
        <v>342</v>
      </c>
      <c r="B21" s="1"/>
      <c r="C21" s="1">
        <v>250</v>
      </c>
      <c r="D21" s="1">
        <v>250</v>
      </c>
      <c r="E21" s="1">
        <v>250</v>
      </c>
      <c r="F21" s="1">
        <v>250</v>
      </c>
      <c r="G21" s="1">
        <v>250</v>
      </c>
      <c r="H21" s="1">
        <v>200</v>
      </c>
      <c r="I21" s="1">
        <v>200</v>
      </c>
      <c r="J21" s="1">
        <v>200</v>
      </c>
      <c r="K21" s="1">
        <v>200</v>
      </c>
    </row>
    <row r="22" spans="1:11" x14ac:dyDescent="0.15">
      <c r="A22" s="15" t="s">
        <v>343</v>
      </c>
      <c r="B22" s="1"/>
      <c r="C22" s="1">
        <v>378.1</v>
      </c>
      <c r="D22" s="1">
        <v>506.2</v>
      </c>
      <c r="E22" s="1">
        <v>634.20000000000005</v>
      </c>
      <c r="F22" s="1">
        <v>378.1</v>
      </c>
      <c r="G22" s="1">
        <v>506.2</v>
      </c>
      <c r="H22" s="1">
        <v>584.20000000000005</v>
      </c>
      <c r="I22" s="1">
        <v>712.3</v>
      </c>
      <c r="J22" s="1">
        <v>840.4</v>
      </c>
      <c r="K22" s="1">
        <v>968.5</v>
      </c>
    </row>
    <row r="23" spans="1:11" x14ac:dyDescent="0.15">
      <c r="A23" s="15" t="s">
        <v>344</v>
      </c>
      <c r="B23" s="1"/>
      <c r="C23" s="1">
        <v>2821.9</v>
      </c>
      <c r="D23" s="1">
        <v>3653.8999999999996</v>
      </c>
      <c r="E23" s="1">
        <v>4485.7</v>
      </c>
      <c r="F23" s="1">
        <v>5701.9000000000005</v>
      </c>
      <c r="G23" s="1">
        <v>6533.9</v>
      </c>
      <c r="H23" s="1">
        <v>7095.7</v>
      </c>
      <c r="I23" s="1">
        <v>7607.7</v>
      </c>
      <c r="J23" s="1">
        <v>8119.5999999999995</v>
      </c>
      <c r="K23" s="1">
        <v>8631.6</v>
      </c>
    </row>
    <row r="24" spans="1:11" x14ac:dyDescent="0.15">
      <c r="A24" s="15" t="s">
        <v>345</v>
      </c>
      <c r="B24" s="1"/>
      <c r="C24" s="1">
        <v>2950</v>
      </c>
      <c r="D24" s="1">
        <v>3910.0999999999995</v>
      </c>
      <c r="E24" s="1">
        <v>4869.8999999999996</v>
      </c>
      <c r="F24" s="1">
        <v>5830.0000000000009</v>
      </c>
      <c r="G24" s="1">
        <v>6790.0999999999995</v>
      </c>
      <c r="H24" s="1">
        <v>7479.9</v>
      </c>
      <c r="I24" s="1">
        <v>8120</v>
      </c>
      <c r="J24" s="1">
        <v>8760</v>
      </c>
      <c r="K24" s="1">
        <v>9400.1</v>
      </c>
    </row>
    <row r="25" spans="1:11" x14ac:dyDescent="0.15">
      <c r="A25" s="15" t="s">
        <v>346</v>
      </c>
      <c r="B25" s="1">
        <v>2190</v>
      </c>
      <c r="C25" s="1">
        <v>3150</v>
      </c>
      <c r="D25" s="1">
        <v>4110</v>
      </c>
      <c r="E25" s="1">
        <v>5070</v>
      </c>
      <c r="F25" s="1">
        <v>6030</v>
      </c>
      <c r="G25" s="1">
        <v>6990</v>
      </c>
      <c r="H25" s="1">
        <v>7630</v>
      </c>
      <c r="I25" s="1">
        <v>8270</v>
      </c>
      <c r="J25" s="1">
        <v>8910</v>
      </c>
      <c r="K25" s="1">
        <v>9550</v>
      </c>
    </row>
    <row r="26" spans="1:11" x14ac:dyDescent="0.15">
      <c r="A26" s="15" t="s">
        <v>328</v>
      </c>
      <c r="B26" s="1"/>
      <c r="C26" s="1">
        <v>75</v>
      </c>
      <c r="D26" s="1">
        <v>75</v>
      </c>
      <c r="E26" s="1">
        <v>75</v>
      </c>
      <c r="F26" s="1">
        <v>75</v>
      </c>
      <c r="G26" s="1">
        <v>75</v>
      </c>
      <c r="H26" s="1">
        <v>75</v>
      </c>
      <c r="I26" s="1">
        <v>75</v>
      </c>
      <c r="J26" s="1">
        <v>75</v>
      </c>
      <c r="K26" s="1">
        <v>75</v>
      </c>
    </row>
    <row r="27" spans="1:11" x14ac:dyDescent="0.15">
      <c r="A27" s="15" t="s">
        <v>312</v>
      </c>
      <c r="B27" s="1"/>
      <c r="C27" s="1">
        <v>75</v>
      </c>
      <c r="D27" s="1">
        <v>75</v>
      </c>
      <c r="E27" s="1">
        <v>75</v>
      </c>
      <c r="F27" s="1">
        <v>75</v>
      </c>
      <c r="G27" s="1">
        <v>75</v>
      </c>
      <c r="H27" s="1">
        <v>75</v>
      </c>
      <c r="I27" s="1">
        <v>75</v>
      </c>
      <c r="J27" s="1">
        <v>75</v>
      </c>
      <c r="K27" s="1">
        <v>75</v>
      </c>
    </row>
    <row r="28" spans="1:11" x14ac:dyDescent="0.15">
      <c r="A28" s="15" t="s">
        <v>313</v>
      </c>
      <c r="B28" s="1"/>
      <c r="C28" s="1">
        <v>93</v>
      </c>
      <c r="D28" s="1">
        <v>111</v>
      </c>
      <c r="E28" s="1">
        <v>129</v>
      </c>
      <c r="F28" s="1">
        <v>93</v>
      </c>
      <c r="G28" s="1">
        <v>111</v>
      </c>
      <c r="H28" s="1">
        <v>129</v>
      </c>
      <c r="I28" s="1">
        <v>147</v>
      </c>
      <c r="J28" s="1">
        <v>165</v>
      </c>
      <c r="K28" s="1">
        <v>183</v>
      </c>
    </row>
    <row r="29" spans="1:11" x14ac:dyDescent="0.15">
      <c r="A29" s="15" t="s">
        <v>314</v>
      </c>
      <c r="B29" s="1"/>
      <c r="C29" s="1">
        <v>93</v>
      </c>
      <c r="D29" s="1">
        <v>111</v>
      </c>
      <c r="E29" s="1">
        <v>129</v>
      </c>
      <c r="F29" s="1">
        <v>93</v>
      </c>
      <c r="G29" s="1">
        <v>111</v>
      </c>
      <c r="H29" s="1">
        <v>129</v>
      </c>
      <c r="I29" s="1">
        <v>147</v>
      </c>
      <c r="J29" s="1">
        <v>165</v>
      </c>
      <c r="K29" s="1">
        <v>183</v>
      </c>
    </row>
    <row r="30" spans="1:11" x14ac:dyDescent="0.15">
      <c r="A30" s="15" t="s">
        <v>179</v>
      </c>
      <c r="B30" s="1"/>
      <c r="C30" s="1">
        <v>75</v>
      </c>
      <c r="D30" s="1">
        <v>75</v>
      </c>
      <c r="E30" s="1">
        <v>75</v>
      </c>
      <c r="F30" s="1">
        <v>75</v>
      </c>
      <c r="G30" s="1">
        <v>75</v>
      </c>
      <c r="H30" s="1">
        <v>75</v>
      </c>
      <c r="I30" s="1">
        <v>75</v>
      </c>
      <c r="J30" s="1">
        <v>75</v>
      </c>
      <c r="K30" s="1">
        <v>75</v>
      </c>
    </row>
    <row r="31" spans="1:11" x14ac:dyDescent="0.15">
      <c r="A31" s="15" t="s">
        <v>180</v>
      </c>
      <c r="B31" s="1"/>
      <c r="C31" s="1">
        <v>75</v>
      </c>
      <c r="D31" s="1">
        <v>75</v>
      </c>
      <c r="E31" s="1">
        <v>75</v>
      </c>
      <c r="F31" s="1">
        <v>75</v>
      </c>
      <c r="G31" s="1">
        <v>75</v>
      </c>
      <c r="H31" s="1">
        <v>75</v>
      </c>
      <c r="I31" s="1">
        <v>75</v>
      </c>
      <c r="J31" s="1">
        <v>75</v>
      </c>
      <c r="K31" s="1">
        <v>75</v>
      </c>
    </row>
    <row r="32" spans="1:11" x14ac:dyDescent="0.15">
      <c r="A32" s="15" t="s">
        <v>347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15">
      <c r="A33" s="15" t="s">
        <v>348</v>
      </c>
      <c r="B33" s="1">
        <v>600</v>
      </c>
      <c r="C33" s="1">
        <v>600</v>
      </c>
      <c r="D33" s="1">
        <v>600</v>
      </c>
      <c r="E33" s="1">
        <v>600</v>
      </c>
      <c r="F33" s="1">
        <v>600</v>
      </c>
      <c r="G33" s="1">
        <v>600</v>
      </c>
      <c r="H33" s="1">
        <v>600</v>
      </c>
      <c r="I33" s="1">
        <v>600</v>
      </c>
      <c r="J33" s="1">
        <v>600</v>
      </c>
      <c r="K33" s="1">
        <v>600</v>
      </c>
    </row>
    <row r="34" spans="1:11" x14ac:dyDescent="0.15">
      <c r="A34" s="15" t="s">
        <v>349</v>
      </c>
      <c r="B34" s="1">
        <v>600</v>
      </c>
      <c r="C34" s="1">
        <v>600</v>
      </c>
      <c r="D34" s="1">
        <v>600</v>
      </c>
      <c r="E34" s="1">
        <v>600</v>
      </c>
      <c r="F34" s="1">
        <v>600</v>
      </c>
      <c r="G34" s="1">
        <v>600</v>
      </c>
      <c r="H34" s="1">
        <v>600</v>
      </c>
      <c r="I34" s="1">
        <v>600</v>
      </c>
      <c r="J34" s="1">
        <v>600</v>
      </c>
      <c r="K34" s="1">
        <v>600</v>
      </c>
    </row>
    <row r="35" spans="1:11" x14ac:dyDescent="0.15">
      <c r="A35" s="15" t="s">
        <v>350</v>
      </c>
      <c r="B35" s="1">
        <v>600</v>
      </c>
      <c r="C35" s="1">
        <v>600</v>
      </c>
      <c r="D35" s="1">
        <v>600</v>
      </c>
      <c r="E35" s="1">
        <v>600</v>
      </c>
      <c r="F35" s="1">
        <v>600</v>
      </c>
      <c r="G35" s="1">
        <v>600</v>
      </c>
      <c r="H35" s="1">
        <v>600</v>
      </c>
      <c r="I35" s="1">
        <v>600</v>
      </c>
      <c r="J35" s="1">
        <v>600</v>
      </c>
      <c r="K35" s="1">
        <v>600</v>
      </c>
    </row>
    <row r="36" spans="1:11" x14ac:dyDescent="0.15">
      <c r="A36" s="15" t="s">
        <v>351</v>
      </c>
      <c r="B36" s="1">
        <v>600</v>
      </c>
      <c r="C36" s="1">
        <v>600</v>
      </c>
      <c r="D36" s="1">
        <v>600</v>
      </c>
      <c r="E36" s="1">
        <v>600</v>
      </c>
      <c r="F36" s="1">
        <v>600</v>
      </c>
      <c r="G36" s="1">
        <v>600</v>
      </c>
      <c r="H36" s="1">
        <v>600</v>
      </c>
      <c r="I36" s="1">
        <v>600</v>
      </c>
      <c r="J36" s="1">
        <v>600</v>
      </c>
      <c r="K36" s="1">
        <v>600</v>
      </c>
    </row>
    <row r="37" spans="1:11" x14ac:dyDescent="0.15">
      <c r="A37" s="15" t="s">
        <v>352</v>
      </c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15">
      <c r="A38" s="15" t="s">
        <v>167</v>
      </c>
      <c r="B38" s="1">
        <v>36</v>
      </c>
      <c r="C38" s="1">
        <v>35</v>
      </c>
      <c r="D38" s="1">
        <v>34</v>
      </c>
      <c r="E38" s="1">
        <v>33</v>
      </c>
      <c r="F38" s="1">
        <v>32</v>
      </c>
      <c r="G38" s="1">
        <v>31</v>
      </c>
      <c r="H38" s="1">
        <v>30</v>
      </c>
      <c r="I38" s="1">
        <v>29</v>
      </c>
      <c r="J38" s="1">
        <v>28</v>
      </c>
      <c r="K38" s="1">
        <v>27</v>
      </c>
    </row>
    <row r="39" spans="1:11" x14ac:dyDescent="0.15">
      <c r="A39" s="15" t="s">
        <v>168</v>
      </c>
      <c r="B39" s="1">
        <v>40</v>
      </c>
      <c r="C39" s="1">
        <v>41</v>
      </c>
      <c r="D39" s="1">
        <v>42</v>
      </c>
      <c r="E39" s="1">
        <v>43</v>
      </c>
      <c r="F39" s="1">
        <v>44</v>
      </c>
      <c r="G39" s="1">
        <v>45</v>
      </c>
      <c r="H39" s="1">
        <v>46</v>
      </c>
      <c r="I39" s="1">
        <v>47</v>
      </c>
      <c r="J39" s="1">
        <v>48</v>
      </c>
      <c r="K39" s="1">
        <v>49</v>
      </c>
    </row>
    <row r="40" spans="1:11" x14ac:dyDescent="0.15">
      <c r="A40" s="15" t="s">
        <v>353</v>
      </c>
      <c r="B40" s="1" t="s">
        <v>113</v>
      </c>
      <c r="C40" s="1" t="s">
        <v>113</v>
      </c>
      <c r="D40" s="1" t="s">
        <v>113</v>
      </c>
      <c r="E40" s="1" t="s">
        <v>113</v>
      </c>
      <c r="F40" s="1" t="s">
        <v>113</v>
      </c>
      <c r="G40" s="1" t="s">
        <v>113</v>
      </c>
      <c r="H40" s="1" t="s">
        <v>113</v>
      </c>
      <c r="I40" s="1" t="s">
        <v>113</v>
      </c>
      <c r="J40" s="1" t="s">
        <v>113</v>
      </c>
      <c r="K40" s="1" t="s">
        <v>113</v>
      </c>
    </row>
    <row r="41" spans="1:11" x14ac:dyDescent="0.15">
      <c r="A41" s="15" t="s">
        <v>170</v>
      </c>
      <c r="B41" s="1" t="s">
        <v>119</v>
      </c>
      <c r="C41" s="1" t="s">
        <v>119</v>
      </c>
      <c r="D41" s="1" t="s">
        <v>119</v>
      </c>
      <c r="E41" s="1" t="s">
        <v>119</v>
      </c>
      <c r="F41" s="1" t="s">
        <v>119</v>
      </c>
      <c r="G41" s="1" t="s">
        <v>119</v>
      </c>
      <c r="H41" s="1" t="s">
        <v>119</v>
      </c>
      <c r="I41" s="1" t="s">
        <v>119</v>
      </c>
      <c r="J41" s="1" t="s">
        <v>119</v>
      </c>
      <c r="K41" s="1" t="s">
        <v>119</v>
      </c>
    </row>
    <row r="42" spans="1:11" x14ac:dyDescent="0.15">
      <c r="A42" s="16" t="s">
        <v>82</v>
      </c>
      <c r="B42" s="5" t="s">
        <v>87</v>
      </c>
      <c r="C42" s="5" t="s">
        <v>87</v>
      </c>
      <c r="D42" s="5" t="s">
        <v>86</v>
      </c>
      <c r="E42" s="5" t="s">
        <v>86</v>
      </c>
      <c r="F42" s="5" t="s">
        <v>86</v>
      </c>
      <c r="G42" s="5" t="s">
        <v>86</v>
      </c>
      <c r="H42" s="5" t="s">
        <v>86</v>
      </c>
      <c r="I42" s="5" t="s">
        <v>86</v>
      </c>
      <c r="J42" s="5" t="s">
        <v>86</v>
      </c>
      <c r="K42" s="5" t="s">
        <v>86</v>
      </c>
    </row>
    <row r="43" spans="1:11" x14ac:dyDescent="0.15">
      <c r="A43" s="15" t="s">
        <v>354</v>
      </c>
      <c r="B43" s="1" t="s">
        <v>355</v>
      </c>
      <c r="C43" s="1" t="s">
        <v>355</v>
      </c>
      <c r="D43" s="1" t="s">
        <v>355</v>
      </c>
      <c r="E43" s="1" t="s">
        <v>355</v>
      </c>
      <c r="F43" s="1" t="s">
        <v>355</v>
      </c>
      <c r="G43" s="1" t="s">
        <v>355</v>
      </c>
      <c r="H43" s="1" t="s">
        <v>355</v>
      </c>
      <c r="I43" s="1" t="s">
        <v>355</v>
      </c>
      <c r="J43" s="1" t="s">
        <v>355</v>
      </c>
      <c r="K43" s="1" t="s">
        <v>355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悬浇束</vt:lpstr>
      <vt:lpstr>悬浇束顶板</vt:lpstr>
      <vt:lpstr>中跨顶板</vt:lpstr>
      <vt:lpstr>边跨顶板</vt:lpstr>
      <vt:lpstr>边跨底板</vt:lpstr>
      <vt:lpstr>Sheet1</vt:lpstr>
      <vt:lpstr>中跨底板</vt:lpstr>
      <vt:lpstr>顶板悬浇束2019</vt:lpstr>
      <vt:lpstr>中跨底板2019</vt:lpstr>
      <vt:lpstr>边跨底板2019</vt:lpstr>
      <vt:lpstr>体外钢束2019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2019-01-28T15:18:01Z</dcterms:modified>
</cp:coreProperties>
</file>