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Análisis_R\IMG\data\otra\"/>
    </mc:Choice>
  </mc:AlternateContent>
  <bookViews>
    <workbookView xWindow="0" yWindow="600" windowWidth="15345" windowHeight="4275" firstSheet="3" activeTab="5"/>
  </bookViews>
  <sheets>
    <sheet name="Esfuerzo de muestreo (2)" sheetId="6" r:id="rId1"/>
    <sheet name="Base de datos para R 2021" sheetId="1" r:id="rId2"/>
    <sheet name="Esfuerzo de muestreo" sheetId="2" r:id="rId3"/>
    <sheet name="Hoja1" sheetId="5" r:id="rId4"/>
    <sheet name="Detalles colocacion" sheetId="3" r:id="rId5"/>
    <sheet name="2021 gatos" sheetId="4" r:id="rId6"/>
  </sheets>
  <calcPr calcId="162913"/>
  <extLst>
    <ext uri="GoogleSheetsCustomDataVersion1">
      <go:sheetsCustomData xmlns:go="http://customooxmlschemas.google.com/" r:id="rId8" roundtripDataSignature="AMtx7mhXONwiR3jL8PbAj2AXJowdQnOcRQ=="/>
    </ext>
  </extLst>
</workbook>
</file>

<file path=xl/calcChain.xml><?xml version="1.0" encoding="utf-8"?>
<calcChain xmlns="http://schemas.openxmlformats.org/spreadsheetml/2006/main">
  <c r="P31" i="6" l="1"/>
  <c r="N31" i="6"/>
  <c r="M26" i="6"/>
  <c r="M27" i="6" s="1"/>
  <c r="O25" i="6"/>
  <c r="M25" i="6"/>
  <c r="M23" i="6"/>
  <c r="M22" i="6"/>
  <c r="M21" i="6"/>
  <c r="T16" i="6"/>
  <c r="S16" i="6"/>
  <c r="U16" i="6" s="1"/>
  <c r="V16" i="6" s="1"/>
  <c r="T15" i="6"/>
  <c r="S15" i="6"/>
  <c r="U15" i="6" s="1"/>
  <c r="V15" i="6" s="1"/>
  <c r="T14" i="6"/>
  <c r="S14" i="6"/>
  <c r="U14" i="6" s="1"/>
  <c r="V14" i="6" s="1"/>
  <c r="T13" i="6"/>
  <c r="S13" i="6"/>
  <c r="U13" i="6" s="1"/>
  <c r="V13" i="6" s="1"/>
  <c r="T12" i="6"/>
  <c r="S12" i="6"/>
  <c r="U12" i="6" s="1"/>
  <c r="V12" i="6" s="1"/>
  <c r="T11" i="6"/>
  <c r="S11" i="6"/>
  <c r="U11" i="6" s="1"/>
  <c r="V11" i="6" s="1"/>
  <c r="T10" i="6"/>
  <c r="S10" i="6"/>
  <c r="U10" i="6" s="1"/>
  <c r="V10" i="6" s="1"/>
  <c r="T9" i="6"/>
  <c r="S9" i="6"/>
  <c r="U9" i="6" s="1"/>
  <c r="V9" i="6" s="1"/>
  <c r="T8" i="6"/>
  <c r="S8" i="6"/>
  <c r="U8" i="6" s="1"/>
  <c r="V8" i="6" s="1"/>
  <c r="T7" i="6"/>
  <c r="S7" i="6"/>
  <c r="U7" i="6" s="1"/>
  <c r="V7" i="6" s="1"/>
  <c r="T6" i="6"/>
  <c r="S6" i="6"/>
  <c r="U6" i="6" s="1"/>
  <c r="V6" i="6" s="1"/>
  <c r="T5" i="6"/>
  <c r="S5" i="6"/>
  <c r="U5" i="6" s="1"/>
  <c r="N31" i="2"/>
  <c r="P31" i="2"/>
  <c r="X19" i="2"/>
  <c r="X17" i="2"/>
  <c r="V5" i="2"/>
  <c r="S16" i="2"/>
  <c r="T16" i="2"/>
  <c r="O25" i="2"/>
  <c r="M26" i="2"/>
  <c r="M25" i="2"/>
  <c r="S5" i="2"/>
  <c r="M21" i="2"/>
  <c r="M22" i="2" s="1"/>
  <c r="M23" i="2" s="1"/>
  <c r="T15" i="2"/>
  <c r="S15" i="2"/>
  <c r="U15" i="2" s="1"/>
  <c r="V15" i="2" s="1"/>
  <c r="T14" i="2"/>
  <c r="S14" i="2"/>
  <c r="U14" i="2" s="1"/>
  <c r="V14" i="2" s="1"/>
  <c r="T13" i="2"/>
  <c r="S13" i="2"/>
  <c r="T12" i="2"/>
  <c r="S12" i="2"/>
  <c r="T11" i="2"/>
  <c r="S11" i="2"/>
  <c r="T10" i="2"/>
  <c r="S10" i="2"/>
  <c r="T9" i="2"/>
  <c r="S9" i="2"/>
  <c r="U9" i="2" s="1"/>
  <c r="V9" i="2" s="1"/>
  <c r="T8" i="2"/>
  <c r="S8" i="2"/>
  <c r="T7" i="2"/>
  <c r="S7" i="2"/>
  <c r="T6" i="2"/>
  <c r="S6" i="2"/>
  <c r="U6" i="2" s="1"/>
  <c r="V6" i="2" s="1"/>
  <c r="T5" i="2"/>
  <c r="U5" i="2" s="1"/>
  <c r="V5" i="6" l="1"/>
  <c r="X17" i="6" s="1"/>
  <c r="X19" i="6"/>
  <c r="U11" i="2"/>
  <c r="V11" i="2" s="1"/>
  <c r="U13" i="2"/>
  <c r="V13" i="2" s="1"/>
  <c r="U16" i="2"/>
  <c r="V16" i="2" s="1"/>
  <c r="M27" i="2"/>
  <c r="U7" i="2"/>
  <c r="V7" i="2" s="1"/>
  <c r="U12" i="2"/>
  <c r="V12" i="2" s="1"/>
  <c r="U8" i="2"/>
  <c r="V8" i="2" s="1"/>
  <c r="U10" i="2"/>
  <c r="V10" i="2" s="1"/>
</calcChain>
</file>

<file path=xl/comments1.xml><?xml version="1.0" encoding="utf-8"?>
<comments xmlns="http://schemas.openxmlformats.org/spreadsheetml/2006/main">
  <authors>
    <author>HP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puedo sacar esta fecha y poner la de basural viejo costa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3" authorId="0" shapeId="0">
      <text>
        <r>
          <rPr>
            <sz val="10"/>
            <color rgb="FF000000"/>
            <rFont val="Arial"/>
            <scheme val="minor"/>
          </rPr>
          <t>======
ID#AAAAp299RV4
Ian Barbe    (2023-02-10 20:07:18)
ver cuál es esta cámara pq la 5 se fue a Ushuaia el 14/9</t>
        </r>
      </text>
    </comment>
    <comment ref="D14" authorId="0" shapeId="0">
      <text>
        <r>
          <rPr>
            <sz val="10"/>
            <color rgb="FF000000"/>
            <rFont val="Arial"/>
            <scheme val="minor"/>
          </rPr>
          <t>======
ID#AAAAqKDllGA
Ian Barbe    (2023-02-14 19:06:18)
esta se puso en 2020 ara ciervo. ver si va a ser tenido en cuenta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0gHzJWsTPN6Cca7djQRJBSr5f5A=="/>
    </ext>
  </extLst>
</comments>
</file>

<file path=xl/comments3.xml><?xml version="1.0" encoding="utf-8"?>
<comments xmlns="http://schemas.openxmlformats.org/spreadsheetml/2006/main">
  <authors>
    <author>HP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puedo sacar esta fecha y poner la de basural viejo costa</t>
        </r>
      </text>
    </comment>
  </commentList>
</comments>
</file>

<file path=xl/comments4.xml><?xml version="1.0" encoding="utf-8"?>
<comments xmlns="http://schemas.openxmlformats.org/spreadsheetml/2006/main">
  <authors>
    <author>HP</author>
  </authors>
  <commentList>
    <comment ref="E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puedo sacar esta fecha y poner la de basural viejo costa</t>
        </r>
      </text>
    </comment>
  </commentList>
</comments>
</file>

<file path=xl/sharedStrings.xml><?xml version="1.0" encoding="utf-8"?>
<sst xmlns="http://schemas.openxmlformats.org/spreadsheetml/2006/main" count="669" uniqueCount="309">
  <si>
    <t>Cámaras trampa</t>
  </si>
  <si>
    <t>GMS</t>
  </si>
  <si>
    <t>Error de cámara</t>
  </si>
  <si>
    <t>Fin de muestreo</t>
  </si>
  <si>
    <t xml:space="preserve">ID cámara </t>
  </si>
  <si>
    <t>Sur</t>
  </si>
  <si>
    <t>Oeste</t>
  </si>
  <si>
    <t>Sitio</t>
  </si>
  <si>
    <t>Fecha de colocación 1</t>
  </si>
  <si>
    <t>Fecha de revisión 1</t>
  </si>
  <si>
    <t>Fecha de revisión 2</t>
  </si>
  <si>
    <t xml:space="preserve">Fecha de colocación 3 </t>
  </si>
  <si>
    <t>Fecha de revisión 3</t>
  </si>
  <si>
    <t>Fecha de revisión 4</t>
  </si>
  <si>
    <t>Fecha de inicio</t>
  </si>
  <si>
    <t>Fecha que se reactivó</t>
  </si>
  <si>
    <t>Fecha de revisión 5</t>
  </si>
  <si>
    <t>Fecha de colocación 4</t>
  </si>
  <si>
    <t>Fecha de retiro de camara</t>
  </si>
  <si>
    <t>RESUELTO</t>
  </si>
  <si>
    <t>Horas activas</t>
  </si>
  <si>
    <t>Cámara 1</t>
  </si>
  <si>
    <t>34° 10' 52"</t>
  </si>
  <si>
    <t>58° 15' 24.1"</t>
  </si>
  <si>
    <t>Arenal chico</t>
  </si>
  <si>
    <t>Cámara 2</t>
  </si>
  <si>
    <t xml:space="preserve">34° 11' 02" </t>
  </si>
  <si>
    <t>58° 15' 22.9"</t>
  </si>
  <si>
    <t>Tanque combustible</t>
  </si>
  <si>
    <t>Cámara 3</t>
  </si>
  <si>
    <t xml:space="preserve">34° 10' 34.6" </t>
  </si>
  <si>
    <t>58° 15' 06.9"</t>
  </si>
  <si>
    <t>Dos banderas</t>
  </si>
  <si>
    <t>se movió</t>
  </si>
  <si>
    <t>Listo</t>
  </si>
  <si>
    <t>Cámara 4</t>
  </si>
  <si>
    <t xml:space="preserve">34° 11' 25.3" </t>
  </si>
  <si>
    <t>58° 15' 02.1"</t>
  </si>
  <si>
    <t>Basural</t>
  </si>
  <si>
    <t>Cámara 5</t>
  </si>
  <si>
    <t xml:space="preserve">34° 11' 10.3" </t>
  </si>
  <si>
    <t>58° 14' 37.6"</t>
  </si>
  <si>
    <t>Intangible sur</t>
  </si>
  <si>
    <t>al arenal grande</t>
  </si>
  <si>
    <t>arenal grande</t>
  </si>
  <si>
    <t xml:space="preserve"> </t>
  </si>
  <si>
    <t>Cámara 6</t>
  </si>
  <si>
    <t xml:space="preserve">34° 10' 52.8" </t>
  </si>
  <si>
    <t>58° 15' 30.3"</t>
  </si>
  <si>
    <t>Basural viejo.costa</t>
  </si>
  <si>
    <t>06/09/2021</t>
  </si>
  <si>
    <t>28/11/21?</t>
  </si>
  <si>
    <t>Cámara 7</t>
  </si>
  <si>
    <t xml:space="preserve">34° 11.1' 8.1" </t>
  </si>
  <si>
    <t>58° 14' 47.8"</t>
  </si>
  <si>
    <t>Polvorín baterias</t>
  </si>
  <si>
    <t>Cámara 8</t>
  </si>
  <si>
    <t xml:space="preserve">34° 10' 52.9" </t>
  </si>
  <si>
    <t>58° 15' 29"</t>
  </si>
  <si>
    <t>Basural viejo sendero</t>
  </si>
  <si>
    <t>Cámara 9 (Glo)</t>
  </si>
  <si>
    <t>34°10'32.70"</t>
  </si>
  <si>
    <t>58°15'13.50"</t>
  </si>
  <si>
    <t>Sendero Punta La Gata</t>
  </si>
  <si>
    <t>28/11 al 7/12 en Solís</t>
  </si>
  <si>
    <t>Cam 5 bis (Cam10)</t>
  </si>
  <si>
    <t>34°10'48.4"</t>
  </si>
  <si>
    <t>58°15'00.7"</t>
  </si>
  <si>
    <t>Arenal grande</t>
  </si>
  <si>
    <t>Cam 2 bis (Cam 11)</t>
  </si>
  <si>
    <t>34°11'21.4"</t>
  </si>
  <si>
    <t>58°15'20.1"</t>
  </si>
  <si>
    <t>Muelle</t>
  </si>
  <si>
    <t>Cam 9 bis (Glo) (Cam 12)</t>
  </si>
  <si>
    <t>Solis</t>
  </si>
  <si>
    <t>completar las celdas de fechas vacias en amarillo y las columnas de "Error de camaras"</t>
  </si>
  <si>
    <t>Si el dato se perdió, poner FALTA DATO</t>
  </si>
  <si>
    <t>Si la camara no tuvo errores poner SIN ERRORES</t>
  </si>
  <si>
    <t>SI la camara no estaba colocada, poner 0</t>
  </si>
  <si>
    <t>El 14/09/2021 la Camara 5 fue de Intangible Sur a Arenal grande</t>
  </si>
  <si>
    <t>El 3/11/2021 la camara Glo quedo con memoria de 32 megas y se quedo sin espacio al primer video</t>
  </si>
  <si>
    <t>Las camaras estuvieron puestas 3 meses y se revisaron cada 15 dias</t>
  </si>
  <si>
    <t>El 3/11/2021 la Camara 8 basutal viejo quedo en setup y no tomo fotos</t>
  </si>
  <si>
    <t>El 28/11/2021 se revisaron todas las camaras</t>
  </si>
  <si>
    <t>El 28/11/2021 la camara glo se movio al solis hasta el 7/12/2021 por campaña de zoonosis</t>
  </si>
  <si>
    <t>El 23/12/2021 la camara del tanque rojo fue a arenal grande</t>
  </si>
  <si>
    <t>El 23/12/2021 la camara de glo fue a punta la gata</t>
  </si>
  <si>
    <t>El 23/12/2021 se revisaron las camaras y quedaron</t>
  </si>
  <si>
    <t>basural</t>
  </si>
  <si>
    <t>basural viejo costa</t>
  </si>
  <si>
    <t>arenal chico</t>
  </si>
  <si>
    <t>COMPARAR CON PLANILLA DETALLES</t>
  </si>
  <si>
    <t>pta la gata glo</t>
  </si>
  <si>
    <t>Colocacion</t>
  </si>
  <si>
    <t>Retiro</t>
  </si>
  <si>
    <t>FALTAN FOTOS</t>
  </si>
  <si>
    <t>tan poco tiempo? no funciono?</t>
  </si>
  <si>
    <t>se los alimentó</t>
  </si>
  <si>
    <t>tenia otro objetivo</t>
  </si>
  <si>
    <t>COMPARAR CON PLANILLA DETALLES PARA VER LAS FECHAS Y CANTIDAD DE FOTOS Y ERRORES</t>
  </si>
  <si>
    <t>Ver otros lugares y poner fecha y en mapa: fue rotacion de que camaras?</t>
  </si>
  <si>
    <t>usina grumetes?</t>
  </si>
  <si>
    <t>metodologia entonces fue mas de 3 meses y revision cada 15 dias</t>
  </si>
  <si>
    <t>Planilla en limpio</t>
  </si>
  <si>
    <t>Observacion</t>
  </si>
  <si>
    <t>se movio esta camara al arenal grande</t>
  </si>
  <si>
    <t>Se movió. FALTAN 63 FOTOS (resuelto)</t>
  </si>
  <si>
    <t>Ushuaia</t>
  </si>
  <si>
    <t>Se movió. FALTAN 12 FOTOS (resuelto)</t>
  </si>
  <si>
    <t>de enero a marzo 2022 no hay fotos (se quedo sin pila)</t>
  </si>
  <si>
    <t>05/10/2021 al 03/11/2021 sin funcionar</t>
  </si>
  <si>
    <t xml:space="preserve">el 02 de marzo de 2022 se saco. </t>
  </si>
  <si>
    <t>el 24 /04 fue a la usina</t>
  </si>
  <si>
    <t>Se movio? Faltan 22 fotos (se borraron)</t>
  </si>
  <si>
    <t>Se movio? Faltan 79 fotos (se borraron)</t>
  </si>
  <si>
    <t>esta camara vino del tanque es cam2</t>
  </si>
  <si>
    <t>campaña ciervo</t>
  </si>
  <si>
    <t>ver las otras camaras</t>
  </si>
  <si>
    <t>tengo fotos del 12 de noviembre al 23 de noviembre. no coincide con fechas</t>
  </si>
  <si>
    <t>mal fecha, correcion</t>
  </si>
  <si>
    <t>Usina</t>
  </si>
  <si>
    <t>Punta La Gata</t>
  </si>
  <si>
    <t>out</t>
  </si>
  <si>
    <t>se fue a Solis</t>
  </si>
  <si>
    <t>Fechas de las otras colocaciones?</t>
  </si>
  <si>
    <t>Usina grumetes?</t>
  </si>
  <si>
    <t>listo fechas y fotos</t>
  </si>
  <si>
    <r>
      <rPr>
        <sz val="10"/>
        <color theme="1"/>
        <rFont val="Arial"/>
      </rPr>
      <t xml:space="preserve">faltan fotos y fechas </t>
    </r>
    <r>
      <rPr>
        <b/>
        <sz val="10"/>
        <color theme="1"/>
        <rFont val="Arial"/>
      </rPr>
      <t>ok</t>
    </r>
  </si>
  <si>
    <t>fin en mayo 2022</t>
  </si>
  <si>
    <t>ESTACION</t>
  </si>
  <si>
    <t>DESCOMPOSICION</t>
  </si>
  <si>
    <t>horas</t>
  </si>
  <si>
    <t>dias</t>
  </si>
  <si>
    <t>Hora de primer registro</t>
  </si>
  <si>
    <t>Hora de ultimo registro</t>
  </si>
  <si>
    <t>tiempo en funcionamiento</t>
  </si>
  <si>
    <t>minutos</t>
  </si>
  <si>
    <t>segundos</t>
  </si>
  <si>
    <t>min a hs</t>
  </si>
  <si>
    <t>seg a hs</t>
  </si>
  <si>
    <t>total horas</t>
  </si>
  <si>
    <t>hs a dia</t>
  </si>
  <si>
    <t>Parque pre entrada avion caido</t>
  </si>
  <si>
    <t>Promedio dias</t>
  </si>
  <si>
    <t>Esfuerzo de muestreo:  cámaras trampa activas X total de horas trampa activas</t>
  </si>
  <si>
    <t>Promedio horas</t>
  </si>
  <si>
    <t>Latitud Sur</t>
  </si>
  <si>
    <t>Latitu Oeste</t>
  </si>
  <si>
    <t>Localizacion revisada</t>
  </si>
  <si>
    <t>Pilas original</t>
  </si>
  <si>
    <t>Candado cinta metálica</t>
  </si>
  <si>
    <t>Comentarios revisión 1</t>
  </si>
  <si>
    <t>Comentarios revisión 2</t>
  </si>
  <si>
    <t>Obs</t>
  </si>
  <si>
    <t xml:space="preserve">Candado </t>
  </si>
  <si>
    <t>si</t>
  </si>
  <si>
    <t>4 y 4</t>
  </si>
  <si>
    <t>50 / 1CM</t>
  </si>
  <si>
    <t>18 fotos. carga completa</t>
  </si>
  <si>
    <t>presencia de "zorro" y en el sendero de transito del mismo, culebra muerta.</t>
  </si>
  <si>
    <t>/// 39 fotos total.</t>
  </si>
  <si>
    <t>/// VIDEO</t>
  </si>
  <si>
    <t>4 litio 4 desc.</t>
  </si>
  <si>
    <t>carga completa. cambiamos memoria</t>
  </si>
  <si>
    <t>8 rec</t>
  </si>
  <si>
    <t>6A / 7A</t>
  </si>
  <si>
    <t>102 fotos. cambio de pilas 4/4. quedo carga completa</t>
  </si>
  <si>
    <t>/// 225 fotos total</t>
  </si>
  <si>
    <t>// FOTO</t>
  </si>
  <si>
    <t>4 desc. 4 rec</t>
  </si>
  <si>
    <t>2 rayitas pila. no cambiamos</t>
  </si>
  <si>
    <t>19 / 3</t>
  </si>
  <si>
    <t>63 fotos. carga completa</t>
  </si>
  <si>
    <t>/// 114 fotos total.</t>
  </si>
  <si>
    <t>51 / 2 CM</t>
  </si>
  <si>
    <t>61 fotos. cambio 8 pilas. quedo carga //</t>
  </si>
  <si>
    <t>presencia de "zorro"</t>
  </si>
  <si>
    <t>cambiox4 pilas /. 91 fotos total.</t>
  </si>
  <si>
    <t>4 litio 4 rec</t>
  </si>
  <si>
    <t>21 / 10A</t>
  </si>
  <si>
    <t>12 fotos. carga completa</t>
  </si>
  <si>
    <t>5 // 21 fotos total.</t>
  </si>
  <si>
    <t>basural viejo.costa</t>
  </si>
  <si>
    <t>12 / 8A</t>
  </si>
  <si>
    <t xml:space="preserve">105 fotos. carga completa </t>
  </si>
  <si>
    <t>/// 159 fotos total.</t>
  </si>
  <si>
    <t>La memoria habia quedado mal configurada</t>
  </si>
  <si>
    <t>2 litio 2 rec 4 desc</t>
  </si>
  <si>
    <t>sacamos 2 pilas rec y pusimos 2 litio. cambiamos memoria por la de la camara arenal. Marce volvio despues y puso memoria limpia</t>
  </si>
  <si>
    <t>polvorín baterias</t>
  </si>
  <si>
    <t>5 A/ 17</t>
  </si>
  <si>
    <t>/// 15 fotos total.</t>
  </si>
  <si>
    <t>basural viejo. sendero</t>
  </si>
  <si>
    <t>24 / 16</t>
  </si>
  <si>
    <t>79 fotos. cambio de 8pilas rec. quedo con carga /</t>
  </si>
  <si>
    <t>Cambiox8pilas //. 145 fotos total.</t>
  </si>
  <si>
    <t>Cámara Glo</t>
  </si>
  <si>
    <t>49 fotos. //</t>
  </si>
  <si>
    <t>Presencia de "zorro"</t>
  </si>
  <si>
    <t>/// VIDEO+FOTO</t>
  </si>
  <si>
    <t>2 litio 6 desc.</t>
  </si>
  <si>
    <t>cam 5 bis</t>
  </si>
  <si>
    <t>cam 2 bis</t>
  </si>
  <si>
    <t>Station</t>
  </si>
  <si>
    <t>utm_y</t>
  </si>
  <si>
    <t>utm_x</t>
  </si>
  <si>
    <t>Setup_date</t>
  </si>
  <si>
    <t>Retrieval_date</t>
  </si>
  <si>
    <t>Problem1_from</t>
  </si>
  <si>
    <t>Problem1_to</t>
  </si>
  <si>
    <t>zona</t>
  </si>
  <si>
    <t>station_number</t>
  </si>
  <si>
    <t>Station-2</t>
  </si>
  <si>
    <t>Arenal grande selva</t>
  </si>
  <si>
    <t>E18</t>
  </si>
  <si>
    <t>Intangible Norte cantera</t>
  </si>
  <si>
    <t>E28</t>
  </si>
  <si>
    <t>Polvorin viejo CB</t>
  </si>
  <si>
    <t>E26</t>
  </si>
  <si>
    <t>Selva Oeste</t>
  </si>
  <si>
    <t>E24</t>
  </si>
  <si>
    <t>Arenal chico cantera</t>
  </si>
  <si>
    <t>media</t>
  </si>
  <si>
    <t>E21</t>
  </si>
  <si>
    <t>Basural viejo entrada</t>
  </si>
  <si>
    <t>E16</t>
  </si>
  <si>
    <t>basural viejo y sendero</t>
  </si>
  <si>
    <t>CANE</t>
  </si>
  <si>
    <t>alta</t>
  </si>
  <si>
    <t>E09</t>
  </si>
  <si>
    <t>muelle</t>
  </si>
  <si>
    <t>Casa de bombas</t>
  </si>
  <si>
    <t>E02</t>
  </si>
  <si>
    <t>polvorin costa sur</t>
  </si>
  <si>
    <t>Intangible Sur</t>
  </si>
  <si>
    <t>E04</t>
  </si>
  <si>
    <t>playa sur intangible</t>
  </si>
  <si>
    <t>Caballeriza</t>
  </si>
  <si>
    <t>E05</t>
  </si>
  <si>
    <t>Local Urbano</t>
  </si>
  <si>
    <t>E07</t>
  </si>
  <si>
    <t>Cementerio</t>
  </si>
  <si>
    <t>E15</t>
  </si>
  <si>
    <t>Biologos Suroeste</t>
  </si>
  <si>
    <t>E17</t>
  </si>
  <si>
    <t>Camino prepista norte</t>
  </si>
  <si>
    <t>baja</t>
  </si>
  <si>
    <t>E27</t>
  </si>
  <si>
    <t>dos banderas</t>
  </si>
  <si>
    <t>Polvorin pista media</t>
  </si>
  <si>
    <t>E30</t>
  </si>
  <si>
    <t>Camping Solis</t>
  </si>
  <si>
    <t>E03</t>
  </si>
  <si>
    <t>solis</t>
  </si>
  <si>
    <t>Club Brisas</t>
  </si>
  <si>
    <t>E12</t>
  </si>
  <si>
    <t>Arenal grande interior</t>
  </si>
  <si>
    <t>E19</t>
  </si>
  <si>
    <t>Arenal chico interior</t>
  </si>
  <si>
    <t>E22</t>
  </si>
  <si>
    <t>Barrio chino</t>
  </si>
  <si>
    <t>E23</t>
  </si>
  <si>
    <t>Arenal grande entrada</t>
  </si>
  <si>
    <t>E20</t>
  </si>
  <si>
    <t>E25</t>
  </si>
  <si>
    <t>punta la gata</t>
  </si>
  <si>
    <t>Intangible norte ultimo foco</t>
  </si>
  <si>
    <t>E29</t>
  </si>
  <si>
    <t>Galpones</t>
  </si>
  <si>
    <t>E10</t>
  </si>
  <si>
    <t>E11</t>
  </si>
  <si>
    <t>Canaveral Tata</t>
  </si>
  <si>
    <t>E14</t>
  </si>
  <si>
    <t>Circunvlacion Oeste</t>
  </si>
  <si>
    <t>E13</t>
  </si>
  <si>
    <t>tanque rojo</t>
  </si>
  <si>
    <t>Jardin Alcides</t>
  </si>
  <si>
    <t>E08</t>
  </si>
  <si>
    <t>Polvorin Prefectura</t>
  </si>
  <si>
    <t>E01</t>
  </si>
  <si>
    <t>E06</t>
  </si>
  <si>
    <t>Intangible pista media</t>
  </si>
  <si>
    <t>E31</t>
  </si>
  <si>
    <t>Bosque entre campings</t>
  </si>
  <si>
    <t>E32</t>
  </si>
  <si>
    <t>Museo</t>
  </si>
  <si>
    <t>E34</t>
  </si>
  <si>
    <t>Fragata</t>
  </si>
  <si>
    <t>E33</t>
  </si>
  <si>
    <t>si saco la de Punta la Gata porque se dijo que habia un puma y se llevo la camara esos dias</t>
  </si>
  <si>
    <t>activa</t>
  </si>
  <si>
    <t>Estacion</t>
  </si>
  <si>
    <t>Dia</t>
  </si>
  <si>
    <t>Basural viejo costa</t>
  </si>
  <si>
    <t>periodo</t>
  </si>
  <si>
    <t>inicio</t>
  </si>
  <si>
    <t>fin</t>
  </si>
  <si>
    <t>dia 1</t>
  </si>
  <si>
    <t>fin 1</t>
  </si>
  <si>
    <t>dif</t>
  </si>
  <si>
    <t>horas-dif</t>
  </si>
  <si>
    <t>284 horas</t>
  </si>
  <si>
    <t>Problem hours</t>
  </si>
  <si>
    <t>Estaciones</t>
  </si>
  <si>
    <t>Actividad media (dias)</t>
  </si>
  <si>
    <t>Esfuerzo (total cam*actividad media)</t>
  </si>
  <si>
    <t>Gatos</t>
  </si>
  <si>
    <t>FCPUE</t>
  </si>
  <si>
    <t>Actividad media (horas)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</si>
</sst>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dd/mm/yy"/>
    <numFmt numFmtId="165" formatCode="d/mm/yyyy"/>
    <numFmt numFmtId="166" formatCode="d/m/yyyy"/>
    <numFmt numFmtId="167" formatCode="0.000"/>
    <numFmt numFmtId="168" formatCode="dd/mm"/>
    <numFmt numFmtId="170" formatCode="[$-F400]h:mm:ss\ AM/PM"/>
  </numFmts>
  <fonts count="33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rgb="FF000000"/>
      <name val="Arial"/>
    </font>
    <font>
      <b/>
      <sz val="10"/>
      <color rgb="FF000000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FF0000"/>
      <name val="Arial"/>
      <scheme val="minor"/>
    </font>
    <font>
      <sz val="11"/>
      <color theme="1"/>
      <name val="Calibri"/>
    </font>
    <font>
      <sz val="12"/>
      <color theme="1"/>
      <name val="Calibri"/>
    </font>
    <font>
      <sz val="11"/>
      <color rgb="FF000000"/>
      <name val="Calibri"/>
    </font>
    <font>
      <b/>
      <sz val="12"/>
      <color theme="1"/>
      <name val="Arial"/>
    </font>
    <font>
      <sz val="10"/>
      <color rgb="FF000000"/>
      <name val="Roboto"/>
    </font>
    <font>
      <sz val="10"/>
      <color rgb="FF000000"/>
      <name val="Arial"/>
    </font>
    <font>
      <sz val="10"/>
      <color rgb="FF202124"/>
      <name val="&quot;Google Sans&quot;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1"/>
      <color theme="1"/>
      <name val="Calibri"/>
      <family val="2"/>
    </font>
    <font>
      <sz val="11"/>
      <color rgb="FF000000"/>
      <name val="Arial"/>
      <family val="2"/>
      <scheme val="minor"/>
    </font>
    <font>
      <sz val="11"/>
      <color rgb="FFFF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FF0000"/>
      <name val="Arial"/>
      <family val="2"/>
    </font>
    <font>
      <sz val="10"/>
      <color rgb="FFFF0000"/>
      <name val="Arial"/>
      <family val="2"/>
      <scheme val="minor"/>
    </font>
    <font>
      <sz val="10"/>
      <name val="Arial"/>
      <family val="2"/>
    </font>
    <font>
      <sz val="10"/>
      <name val="Arial"/>
      <family val="2"/>
      <scheme val="minor"/>
    </font>
    <font>
      <sz val="11"/>
      <name val="Calibri"/>
      <family val="2"/>
    </font>
    <font>
      <sz val="10"/>
      <color rgb="FF000000"/>
      <name val="Arial"/>
      <family val="2"/>
      <scheme val="minor"/>
    </font>
    <font>
      <b/>
      <sz val="11"/>
      <color theme="1"/>
      <name val="Calibri"/>
      <family val="2"/>
    </font>
    <font>
      <b/>
      <sz val="10"/>
      <color rgb="FF000000"/>
      <name val="Arial"/>
      <family val="2"/>
      <scheme val="minor"/>
    </font>
    <font>
      <b/>
      <sz val="11"/>
      <color rgb="FFFF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00FFFF"/>
      </patternFill>
    </fill>
    <fill>
      <patternFill patternType="solid">
        <fgColor theme="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00FF00"/>
      </patternFill>
    </fill>
    <fill>
      <patternFill patternType="solid">
        <fgColor theme="0"/>
        <bgColor rgb="FF00FF00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00FF00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164" fontId="3" fillId="0" borderId="1" xfId="0" applyNumberFormat="1" applyFont="1" applyBorder="1" applyAlignment="1">
      <alignment horizontal="left"/>
    </xf>
    <xf numFmtId="14" fontId="3" fillId="4" borderId="1" xfId="0" applyNumberFormat="1" applyFont="1" applyFill="1" applyBorder="1" applyAlignment="1">
      <alignment horizontal="left"/>
    </xf>
    <xf numFmtId="14" fontId="3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left"/>
    </xf>
    <xf numFmtId="14" fontId="5" fillId="0" borderId="1" xfId="0" applyNumberFormat="1" applyFont="1" applyBorder="1" applyAlignment="1">
      <alignment horizontal="left" vertical="center"/>
    </xf>
    <xf numFmtId="0" fontId="3" fillId="5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164" fontId="3" fillId="5" borderId="1" xfId="0" applyNumberFormat="1" applyFont="1" applyFill="1" applyBorder="1" applyAlignment="1">
      <alignment horizontal="left"/>
    </xf>
    <xf numFmtId="14" fontId="3" fillId="5" borderId="1" xfId="0" applyNumberFormat="1" applyFont="1" applyFill="1" applyBorder="1" applyAlignment="1">
      <alignment horizontal="left"/>
    </xf>
    <xf numFmtId="0" fontId="5" fillId="5" borderId="1" xfId="0" applyFont="1" applyFill="1" applyBorder="1" applyAlignment="1">
      <alignment horizontal="left" vertical="center"/>
    </xf>
    <xf numFmtId="14" fontId="5" fillId="5" borderId="1" xfId="0" applyNumberFormat="1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0" fontId="5" fillId="5" borderId="0" xfId="0" applyFont="1" applyFill="1"/>
    <xf numFmtId="0" fontId="5" fillId="0" borderId="0" xfId="0" applyFont="1" applyAlignment="1"/>
    <xf numFmtId="49" fontId="3" fillId="4" borderId="1" xfId="0" applyNumberFormat="1" applyFont="1" applyFill="1" applyBorder="1" applyAlignment="1">
      <alignment horizontal="left"/>
    </xf>
    <xf numFmtId="165" fontId="5" fillId="0" borderId="1" xfId="0" applyNumberFormat="1" applyFont="1" applyBorder="1" applyAlignment="1">
      <alignment horizontal="left" vertical="center"/>
    </xf>
    <xf numFmtId="0" fontId="3" fillId="3" borderId="1" xfId="0" applyFont="1" applyFill="1" applyBorder="1" applyAlignment="1">
      <alignment horizontal="left"/>
    </xf>
    <xf numFmtId="0" fontId="5" fillId="0" borderId="1" xfId="0" applyFont="1" applyBorder="1"/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4" fontId="3" fillId="0" borderId="1" xfId="0" applyNumberFormat="1" applyFont="1" applyBorder="1" applyAlignment="1">
      <alignment horizontal="left"/>
    </xf>
    <xf numFmtId="166" fontId="3" fillId="0" borderId="1" xfId="0" applyNumberFormat="1" applyFont="1" applyBorder="1" applyAlignment="1">
      <alignment horizontal="left"/>
    </xf>
    <xf numFmtId="166" fontId="5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/>
    <xf numFmtId="166" fontId="5" fillId="0" borderId="1" xfId="0" applyNumberFormat="1" applyFont="1" applyBorder="1" applyAlignment="1"/>
    <xf numFmtId="14" fontId="5" fillId="0" borderId="1" xfId="0" applyNumberFormat="1" applyFont="1" applyBorder="1" applyAlignment="1"/>
    <xf numFmtId="0" fontId="5" fillId="3" borderId="0" xfId="0" applyFont="1" applyFill="1"/>
    <xf numFmtId="0" fontId="2" fillId="0" borderId="0" xfId="0" applyFont="1" applyAlignment="1"/>
    <xf numFmtId="0" fontId="6" fillId="0" borderId="1" xfId="0" applyFont="1" applyBorder="1" applyAlignment="1"/>
    <xf numFmtId="0" fontId="6" fillId="0" borderId="2" xfId="0" applyFont="1" applyBorder="1" applyAlignment="1"/>
    <xf numFmtId="14" fontId="5" fillId="0" borderId="0" xfId="0" applyNumberFormat="1" applyFont="1" applyAlignment="1">
      <alignment horizontal="left"/>
    </xf>
    <xf numFmtId="14" fontId="5" fillId="6" borderId="0" xfId="0" applyNumberFormat="1" applyFont="1" applyFill="1" applyAlignment="1">
      <alignment horizontal="left"/>
    </xf>
    <xf numFmtId="0" fontId="6" fillId="0" borderId="3" xfId="0" applyFont="1" applyBorder="1" applyAlignment="1"/>
    <xf numFmtId="0" fontId="6" fillId="0" borderId="4" xfId="0" applyFont="1" applyBorder="1" applyAlignment="1"/>
    <xf numFmtId="0" fontId="6" fillId="3" borderId="3" xfId="0" applyFont="1" applyFill="1" applyBorder="1" applyAlignment="1"/>
    <xf numFmtId="0" fontId="6" fillId="3" borderId="4" xfId="0" applyFont="1" applyFill="1" applyBorder="1" applyAlignment="1"/>
    <xf numFmtId="14" fontId="5" fillId="3" borderId="0" xfId="0" applyNumberFormat="1" applyFont="1" applyFill="1" applyAlignment="1">
      <alignment horizontal="left"/>
    </xf>
    <xf numFmtId="166" fontId="5" fillId="0" borderId="0" xfId="0" applyNumberFormat="1" applyFont="1" applyAlignment="1">
      <alignment horizontal="left"/>
    </xf>
    <xf numFmtId="166" fontId="5" fillId="5" borderId="0" xfId="0" applyNumberFormat="1" applyFont="1" applyFill="1" applyAlignment="1">
      <alignment horizontal="left"/>
    </xf>
    <xf numFmtId="166" fontId="5" fillId="2" borderId="0" xfId="0" applyNumberFormat="1" applyFont="1" applyFill="1" applyAlignment="1">
      <alignment horizontal="left"/>
    </xf>
    <xf numFmtId="0" fontId="6" fillId="6" borderId="1" xfId="0" applyFont="1" applyFill="1" applyBorder="1" applyAlignment="1"/>
    <xf numFmtId="0" fontId="6" fillId="6" borderId="2" xfId="0" applyFont="1" applyFill="1" applyBorder="1" applyAlignment="1"/>
    <xf numFmtId="14" fontId="5" fillId="6" borderId="1" xfId="0" applyNumberFormat="1" applyFont="1" applyFill="1" applyBorder="1" applyAlignment="1">
      <alignment horizontal="left"/>
    </xf>
    <xf numFmtId="14" fontId="5" fillId="3" borderId="1" xfId="0" applyNumberFormat="1" applyFont="1" applyFill="1" applyBorder="1" applyAlignment="1">
      <alignment horizontal="left"/>
    </xf>
    <xf numFmtId="0" fontId="5" fillId="3" borderId="1" xfId="0" applyFont="1" applyFill="1" applyBorder="1" applyAlignment="1"/>
    <xf numFmtId="0" fontId="6" fillId="5" borderId="3" xfId="0" applyFont="1" applyFill="1" applyBorder="1" applyAlignment="1"/>
    <xf numFmtId="0" fontId="6" fillId="5" borderId="4" xfId="0" applyFont="1" applyFill="1" applyBorder="1" applyAlignment="1"/>
    <xf numFmtId="14" fontId="5" fillId="5" borderId="1" xfId="0" applyNumberFormat="1" applyFont="1" applyFill="1" applyBorder="1" applyAlignment="1">
      <alignment horizontal="left"/>
    </xf>
    <xf numFmtId="0" fontId="6" fillId="6" borderId="3" xfId="0" applyFont="1" applyFill="1" applyBorder="1" applyAlignment="1"/>
    <xf numFmtId="0" fontId="6" fillId="6" borderId="4" xfId="0" applyFont="1" applyFill="1" applyBorder="1" applyAlignment="1"/>
    <xf numFmtId="14" fontId="5" fillId="0" borderId="1" xfId="0" applyNumberFormat="1" applyFont="1" applyBorder="1" applyAlignment="1">
      <alignment horizontal="left"/>
    </xf>
    <xf numFmtId="0" fontId="7" fillId="0" borderId="1" xfId="0" applyFont="1" applyBorder="1" applyAlignment="1"/>
    <xf numFmtId="166" fontId="5" fillId="3" borderId="1" xfId="0" applyNumberFormat="1" applyFont="1" applyFill="1" applyBorder="1" applyAlignment="1">
      <alignment horizontal="left"/>
    </xf>
    <xf numFmtId="166" fontId="5" fillId="5" borderId="1" xfId="0" applyNumberFormat="1" applyFont="1" applyFill="1" applyBorder="1" applyAlignment="1">
      <alignment horizontal="left"/>
    </xf>
    <xf numFmtId="166" fontId="5" fillId="0" borderId="1" xfId="0" applyNumberFormat="1" applyFont="1" applyBorder="1" applyAlignment="1">
      <alignment horizontal="left"/>
    </xf>
    <xf numFmtId="166" fontId="5" fillId="2" borderId="1" xfId="0" applyNumberFormat="1" applyFont="1" applyFill="1" applyBorder="1" applyAlignment="1">
      <alignment horizontal="left"/>
    </xf>
    <xf numFmtId="0" fontId="7" fillId="0" borderId="0" xfId="0" applyFont="1" applyAlignment="1"/>
    <xf numFmtId="14" fontId="5" fillId="0" borderId="0" xfId="0" applyNumberFormat="1" applyFont="1" applyAlignment="1"/>
    <xf numFmtId="166" fontId="5" fillId="0" borderId="0" xfId="0" applyNumberFormat="1" applyFont="1" applyAlignment="1"/>
    <xf numFmtId="0" fontId="5" fillId="6" borderId="0" xfId="0" applyFont="1" applyFill="1" applyAlignment="1"/>
    <xf numFmtId="0" fontId="5" fillId="3" borderId="0" xfId="0" applyFont="1" applyFill="1" applyAlignment="1"/>
    <xf numFmtId="0" fontId="5" fillId="5" borderId="0" xfId="0" applyFont="1" applyFill="1" applyAlignment="1"/>
    <xf numFmtId="0" fontId="8" fillId="0" borderId="0" xfId="0" applyFont="1"/>
    <xf numFmtId="0" fontId="8" fillId="0" borderId="5" xfId="0" applyFont="1" applyBorder="1"/>
    <xf numFmtId="0" fontId="9" fillId="0" borderId="6" xfId="0" applyFont="1" applyBorder="1" applyAlignment="1">
      <alignment horizontal="center"/>
    </xf>
    <xf numFmtId="0" fontId="8" fillId="0" borderId="6" xfId="0" applyFont="1" applyBorder="1"/>
    <xf numFmtId="0" fontId="8" fillId="0" borderId="7" xfId="0" applyFont="1" applyBorder="1"/>
    <xf numFmtId="0" fontId="8" fillId="0" borderId="5" xfId="0" applyFont="1" applyBorder="1" applyAlignment="1"/>
    <xf numFmtId="0" fontId="8" fillId="0" borderId="0" xfId="0" applyFont="1" applyAlignment="1"/>
    <xf numFmtId="0" fontId="8" fillId="0" borderId="0" xfId="0" applyFont="1" applyAlignment="1">
      <alignment horizontal="center"/>
    </xf>
    <xf numFmtId="0" fontId="10" fillId="0" borderId="0" xfId="0" applyFont="1" applyAlignment="1"/>
    <xf numFmtId="0" fontId="10" fillId="0" borderId="0" xfId="0" applyFont="1" applyAlignment="1">
      <alignment horizontal="right"/>
    </xf>
    <xf numFmtId="0" fontId="10" fillId="0" borderId="0" xfId="0" applyFont="1" applyAlignment="1"/>
    <xf numFmtId="2" fontId="5" fillId="0" borderId="0" xfId="0" applyNumberFormat="1" applyFont="1"/>
    <xf numFmtId="167" fontId="5" fillId="0" borderId="0" xfId="0" applyNumberFormat="1" applyFont="1"/>
    <xf numFmtId="0" fontId="1" fillId="0" borderId="0" xfId="0" applyFont="1"/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6" fillId="0" borderId="1" xfId="0" applyFont="1" applyBorder="1"/>
    <xf numFmtId="0" fontId="6" fillId="0" borderId="1" xfId="0" applyFont="1" applyBorder="1" applyAlignment="1"/>
    <xf numFmtId="0" fontId="12" fillId="4" borderId="1" xfId="0" applyFont="1" applyFill="1" applyBorder="1" applyAlignment="1"/>
    <xf numFmtId="0" fontId="6" fillId="0" borderId="1" xfId="0" applyFont="1" applyBorder="1" applyAlignment="1">
      <alignment horizontal="right"/>
    </xf>
    <xf numFmtId="164" fontId="6" fillId="0" borderId="1" xfId="0" applyNumberFormat="1" applyFont="1" applyBorder="1"/>
    <xf numFmtId="164" fontId="6" fillId="0" borderId="1" xfId="0" applyNumberFormat="1" applyFont="1" applyBorder="1" applyAlignment="1">
      <alignment horizontal="right"/>
    </xf>
    <xf numFmtId="14" fontId="12" fillId="4" borderId="1" xfId="0" applyNumberFormat="1" applyFont="1" applyFill="1" applyBorder="1"/>
    <xf numFmtId="14" fontId="6" fillId="0" borderId="1" xfId="0" applyNumberFormat="1" applyFont="1" applyBorder="1"/>
    <xf numFmtId="0" fontId="5" fillId="3" borderId="1" xfId="0" applyFont="1" applyFill="1" applyBorder="1"/>
    <xf numFmtId="0" fontId="13" fillId="0" borderId="1" xfId="0" applyFont="1" applyBorder="1"/>
    <xf numFmtId="0" fontId="13" fillId="0" borderId="1" xfId="0" applyFont="1" applyBorder="1" applyAlignment="1"/>
    <xf numFmtId="0" fontId="12" fillId="0" borderId="1" xfId="0" applyFont="1" applyBorder="1" applyAlignment="1"/>
    <xf numFmtId="168" fontId="12" fillId="4" borderId="1" xfId="0" applyNumberFormat="1" applyFont="1" applyFill="1" applyBorder="1"/>
    <xf numFmtId="0" fontId="6" fillId="3" borderId="1" xfId="0" applyFont="1" applyFill="1" applyBorder="1" applyAlignment="1"/>
    <xf numFmtId="0" fontId="6" fillId="0" borderId="1" xfId="0" applyFont="1" applyBorder="1" applyAlignment="1"/>
    <xf numFmtId="0" fontId="14" fillId="4" borderId="1" xfId="0" applyFont="1" applyFill="1" applyBorder="1" applyAlignment="1">
      <alignment horizontal="left"/>
    </xf>
    <xf numFmtId="14" fontId="10" fillId="0" borderId="0" xfId="0" applyNumberFormat="1" applyFont="1" applyAlignment="1">
      <alignment horizontal="right"/>
    </xf>
    <xf numFmtId="0" fontId="10" fillId="3" borderId="0" xfId="0" applyFont="1" applyFill="1" applyAlignment="1"/>
    <xf numFmtId="0" fontId="10" fillId="3" borderId="0" xfId="0" applyFont="1" applyFill="1" applyAlignment="1">
      <alignment horizontal="right"/>
    </xf>
    <xf numFmtId="14" fontId="10" fillId="3" borderId="0" xfId="0" applyNumberFormat="1" applyFont="1" applyFill="1" applyAlignment="1">
      <alignment horizontal="right"/>
    </xf>
    <xf numFmtId="0" fontId="10" fillId="3" borderId="0" xfId="0" applyFont="1" applyFill="1" applyAlignment="1"/>
    <xf numFmtId="0" fontId="2" fillId="2" borderId="0" xfId="0" applyFont="1" applyFill="1" applyAlignment="1">
      <alignment horizontal="center" vertical="center"/>
    </xf>
    <xf numFmtId="0" fontId="0" fillId="0" borderId="0" xfId="0" applyFont="1" applyAlignment="1"/>
    <xf numFmtId="0" fontId="2" fillId="3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/>
    <xf numFmtId="0" fontId="3" fillId="7" borderId="1" xfId="0" applyFont="1" applyFill="1" applyBorder="1" applyAlignment="1">
      <alignment horizontal="left"/>
    </xf>
    <xf numFmtId="0" fontId="0" fillId="0" borderId="0" xfId="0" applyFont="1" applyAlignment="1">
      <alignment horizontal="right"/>
    </xf>
    <xf numFmtId="0" fontId="5" fillId="0" borderId="0" xfId="0" applyFont="1" applyFill="1" applyBorder="1" applyAlignment="1"/>
    <xf numFmtId="0" fontId="5" fillId="0" borderId="8" xfId="0" applyFont="1" applyFill="1" applyBorder="1" applyAlignment="1"/>
    <xf numFmtId="0" fontId="0" fillId="0" borderId="0" xfId="0" applyFont="1" applyAlignment="1">
      <alignment horizontal="left" indent="1"/>
    </xf>
    <xf numFmtId="0" fontId="15" fillId="0" borderId="0" xfId="0" applyFont="1"/>
    <xf numFmtId="0" fontId="3" fillId="0" borderId="9" xfId="0" applyFont="1" applyBorder="1" applyAlignment="1">
      <alignment horizontal="left"/>
    </xf>
    <xf numFmtId="0" fontId="0" fillId="0" borderId="0" xfId="0"/>
    <xf numFmtId="0" fontId="0" fillId="0" borderId="9" xfId="0" applyBorder="1"/>
    <xf numFmtId="0" fontId="19" fillId="0" borderId="0" xfId="0" applyFont="1" applyAlignment="1">
      <alignment horizontal="right"/>
    </xf>
    <xf numFmtId="166" fontId="18" fillId="9" borderId="1" xfId="0" applyNumberFormat="1" applyFont="1" applyFill="1" applyBorder="1" applyAlignment="1">
      <alignment horizontal="left"/>
    </xf>
    <xf numFmtId="14" fontId="18" fillId="8" borderId="1" xfId="0" applyNumberFormat="1" applyFont="1" applyFill="1" applyBorder="1" applyAlignment="1">
      <alignment horizontal="left"/>
    </xf>
    <xf numFmtId="0" fontId="19" fillId="0" borderId="9" xfId="0" applyFont="1" applyBorder="1" applyAlignment="1">
      <alignment horizontal="right"/>
    </xf>
    <xf numFmtId="166" fontId="18" fillId="9" borderId="9" xfId="0" applyNumberFormat="1" applyFont="1" applyFill="1" applyBorder="1" applyAlignment="1">
      <alignment horizontal="left"/>
    </xf>
    <xf numFmtId="14" fontId="18" fillId="8" borderId="9" xfId="0" applyNumberFormat="1" applyFont="1" applyFill="1" applyBorder="1" applyAlignment="1">
      <alignment horizontal="left"/>
    </xf>
    <xf numFmtId="46" fontId="8" fillId="0" borderId="9" xfId="0" applyNumberFormat="1" applyFont="1" applyBorder="1" applyAlignment="1"/>
    <xf numFmtId="164" fontId="16" fillId="0" borderId="0" xfId="0" applyNumberFormat="1" applyFont="1" applyBorder="1"/>
    <xf numFmtId="0" fontId="15" fillId="0" borderId="0" xfId="0" applyFont="1" applyAlignment="1"/>
    <xf numFmtId="0" fontId="19" fillId="10" borderId="0" xfId="0" applyFont="1" applyFill="1" applyAlignment="1"/>
    <xf numFmtId="0" fontId="19" fillId="7" borderId="0" xfId="0" applyFont="1" applyFill="1" applyAlignment="1"/>
    <xf numFmtId="0" fontId="19" fillId="7" borderId="0" xfId="0" applyFont="1" applyFill="1" applyAlignment="1">
      <alignment horizontal="right"/>
    </xf>
    <xf numFmtId="14" fontId="18" fillId="11" borderId="1" xfId="0" applyNumberFormat="1" applyFont="1" applyFill="1" applyBorder="1" applyAlignment="1">
      <alignment horizontal="left"/>
    </xf>
    <xf numFmtId="14" fontId="18" fillId="11" borderId="1" xfId="0" applyNumberFormat="1" applyFont="1" applyFill="1" applyBorder="1" applyAlignment="1">
      <alignment horizontal="left" vertical="center"/>
    </xf>
    <xf numFmtId="166" fontId="17" fillId="0" borderId="1" xfId="0" applyNumberFormat="1" applyFont="1" applyBorder="1" applyAlignment="1">
      <alignment horizontal="left"/>
    </xf>
    <xf numFmtId="166" fontId="18" fillId="0" borderId="1" xfId="0" applyNumberFormat="1" applyFont="1" applyBorder="1" applyAlignment="1">
      <alignment horizontal="left"/>
    </xf>
    <xf numFmtId="0" fontId="20" fillId="0" borderId="0" xfId="0" applyFont="1" applyAlignment="1"/>
    <xf numFmtId="164" fontId="17" fillId="0" borderId="1" xfId="0" applyNumberFormat="1" applyFont="1" applyBorder="1" applyAlignment="1">
      <alignment horizontal="left"/>
    </xf>
    <xf numFmtId="14" fontId="17" fillId="0" borderId="1" xfId="0" applyNumberFormat="1" applyFont="1" applyBorder="1" applyAlignment="1">
      <alignment horizontal="left"/>
    </xf>
    <xf numFmtId="0" fontId="19" fillId="0" borderId="0" xfId="0" applyFont="1" applyAlignment="1"/>
    <xf numFmtId="14" fontId="18" fillId="12" borderId="1" xfId="0" applyNumberFormat="1" applyFont="1" applyFill="1" applyBorder="1" applyAlignment="1">
      <alignment horizontal="left"/>
    </xf>
    <xf numFmtId="0" fontId="21" fillId="7" borderId="0" xfId="0" applyFont="1" applyFill="1" applyAlignment="1"/>
    <xf numFmtId="14" fontId="18" fillId="9" borderId="1" xfId="0" applyNumberFormat="1" applyFont="1" applyFill="1" applyBorder="1" applyAlignment="1">
      <alignment horizontal="left"/>
    </xf>
    <xf numFmtId="14" fontId="18" fillId="0" borderId="0" xfId="0" applyNumberFormat="1" applyFont="1" applyAlignment="1"/>
    <xf numFmtId="166" fontId="18" fillId="0" borderId="0" xfId="0" applyNumberFormat="1" applyFont="1" applyAlignment="1"/>
    <xf numFmtId="0" fontId="0" fillId="7" borderId="0" xfId="0" applyFont="1" applyFill="1" applyAlignment="1"/>
    <xf numFmtId="14" fontId="18" fillId="7" borderId="1" xfId="0" applyNumberFormat="1" applyFont="1" applyFill="1" applyBorder="1" applyAlignment="1">
      <alignment horizontal="left"/>
    </xf>
    <xf numFmtId="14" fontId="0" fillId="7" borderId="0" xfId="0" applyNumberFormat="1" applyFont="1" applyFill="1" applyAlignment="1"/>
    <xf numFmtId="0" fontId="8" fillId="0" borderId="10" xfId="0" applyFont="1" applyBorder="1" applyAlignment="1">
      <alignment horizontal="center" vertical="center"/>
    </xf>
    <xf numFmtId="1" fontId="8" fillId="0" borderId="9" xfId="0" applyNumberFormat="1" applyFont="1" applyBorder="1" applyAlignment="1">
      <alignment horizontal="center"/>
    </xf>
    <xf numFmtId="2" fontId="8" fillId="0" borderId="9" xfId="0" applyNumberFormat="1" applyFont="1" applyBorder="1" applyAlignment="1">
      <alignment horizontal="center"/>
    </xf>
    <xf numFmtId="167" fontId="8" fillId="0" borderId="9" xfId="0" applyNumberFormat="1" applyFont="1" applyBorder="1" applyAlignment="1">
      <alignment horizontal="center"/>
    </xf>
    <xf numFmtId="164" fontId="16" fillId="0" borderId="9" xfId="0" applyNumberFormat="1" applyFont="1" applyBorder="1"/>
    <xf numFmtId="14" fontId="18" fillId="9" borderId="9" xfId="0" applyNumberFormat="1" applyFont="1" applyFill="1" applyBorder="1" applyAlignment="1">
      <alignment horizontal="left"/>
    </xf>
    <xf numFmtId="0" fontId="19" fillId="13" borderId="9" xfId="0" applyFont="1" applyFill="1" applyBorder="1" applyAlignment="1">
      <alignment horizontal="right"/>
    </xf>
    <xf numFmtId="14" fontId="18" fillId="12" borderId="9" xfId="0" applyNumberFormat="1" applyFont="1" applyFill="1" applyBorder="1" applyAlignment="1">
      <alignment horizontal="left"/>
    </xf>
    <xf numFmtId="0" fontId="17" fillId="0" borderId="9" xfId="0" applyFont="1" applyBorder="1" applyAlignment="1">
      <alignment horizontal="left"/>
    </xf>
    <xf numFmtId="14" fontId="18" fillId="7" borderId="9" xfId="0" applyNumberFormat="1" applyFont="1" applyFill="1" applyBorder="1" applyAlignment="1">
      <alignment horizontal="left"/>
    </xf>
    <xf numFmtId="14" fontId="0" fillId="7" borderId="9" xfId="0" applyNumberFormat="1" applyFont="1" applyFill="1" applyBorder="1" applyAlignment="1"/>
    <xf numFmtId="164" fontId="17" fillId="0" borderId="9" xfId="0" applyNumberFormat="1" applyFont="1" applyBorder="1" applyAlignment="1">
      <alignment horizontal="left"/>
    </xf>
    <xf numFmtId="14" fontId="17" fillId="0" borderId="9" xfId="0" applyNumberFormat="1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2" fontId="8" fillId="0" borderId="12" xfId="0" applyNumberFormat="1" applyFont="1" applyBorder="1" applyAlignment="1">
      <alignment horizontal="center"/>
    </xf>
    <xf numFmtId="0" fontId="27" fillId="13" borderId="13" xfId="0" applyFont="1" applyFill="1" applyBorder="1" applyAlignment="1"/>
    <xf numFmtId="0" fontId="26" fillId="13" borderId="14" xfId="0" applyFont="1" applyFill="1" applyBorder="1" applyAlignment="1">
      <alignment horizontal="left"/>
    </xf>
    <xf numFmtId="0" fontId="28" fillId="13" borderId="14" xfId="0" applyFont="1" applyFill="1" applyBorder="1" applyAlignment="1">
      <alignment horizontal="right"/>
    </xf>
    <xf numFmtId="14" fontId="27" fillId="13" borderId="14" xfId="0" applyNumberFormat="1" applyFont="1" applyFill="1" applyBorder="1" applyAlignment="1"/>
    <xf numFmtId="166" fontId="18" fillId="0" borderId="14" xfId="0" applyNumberFormat="1" applyFont="1" applyBorder="1" applyAlignment="1"/>
    <xf numFmtId="0" fontId="0" fillId="0" borderId="14" xfId="0" applyFont="1" applyBorder="1" applyAlignment="1"/>
    <xf numFmtId="14" fontId="3" fillId="0" borderId="14" xfId="0" applyNumberFormat="1" applyFont="1" applyBorder="1" applyAlignment="1">
      <alignment horizontal="left"/>
    </xf>
    <xf numFmtId="46" fontId="8" fillId="0" borderId="14" xfId="0" applyNumberFormat="1" applyFont="1" applyBorder="1" applyAlignment="1"/>
    <xf numFmtId="14" fontId="8" fillId="0" borderId="14" xfId="0" applyNumberFormat="1" applyFont="1" applyBorder="1" applyAlignment="1"/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8" fillId="0" borderId="16" xfId="0" applyFont="1" applyBorder="1" applyAlignment="1">
      <alignment horizontal="right"/>
    </xf>
    <xf numFmtId="164" fontId="6" fillId="0" borderId="16" xfId="0" applyNumberFormat="1" applyFont="1" applyBorder="1"/>
    <xf numFmtId="14" fontId="5" fillId="8" borderId="16" xfId="0" applyNumberFormat="1" applyFont="1" applyFill="1" applyBorder="1" applyAlignment="1">
      <alignment horizontal="left"/>
    </xf>
    <xf numFmtId="0" fontId="0" fillId="0" borderId="16" xfId="0" applyBorder="1"/>
    <xf numFmtId="14" fontId="3" fillId="0" borderId="16" xfId="0" applyNumberFormat="1" applyFont="1" applyBorder="1" applyAlignment="1">
      <alignment horizontal="left"/>
    </xf>
    <xf numFmtId="46" fontId="8" fillId="0" borderId="16" xfId="0" applyNumberFormat="1" applyFont="1" applyBorder="1" applyAlignment="1"/>
    <xf numFmtId="14" fontId="8" fillId="0" borderId="16" xfId="0" applyNumberFormat="1" applyFont="1" applyBorder="1" applyAlignment="1"/>
    <xf numFmtId="1" fontId="8" fillId="0" borderId="16" xfId="0" applyNumberFormat="1" applyFont="1" applyBorder="1" applyAlignment="1">
      <alignment horizontal="center"/>
    </xf>
    <xf numFmtId="2" fontId="8" fillId="0" borderId="16" xfId="0" applyNumberFormat="1" applyFont="1" applyBorder="1" applyAlignment="1">
      <alignment horizontal="center"/>
    </xf>
    <xf numFmtId="167" fontId="8" fillId="0" borderId="16" xfId="0" applyNumberFormat="1" applyFont="1" applyBorder="1" applyAlignment="1">
      <alignment horizontal="center"/>
    </xf>
    <xf numFmtId="2" fontId="8" fillId="0" borderId="17" xfId="0" applyNumberFormat="1" applyFont="1" applyBorder="1" applyAlignment="1">
      <alignment horizontal="center"/>
    </xf>
    <xf numFmtId="0" fontId="3" fillId="0" borderId="18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0" fontId="18" fillId="0" borderId="19" xfId="0" applyFont="1" applyBorder="1"/>
    <xf numFmtId="0" fontId="17" fillId="0" borderId="19" xfId="0" applyFont="1" applyBorder="1" applyAlignment="1">
      <alignment horizontal="left" vertical="center" wrapText="1"/>
    </xf>
    <xf numFmtId="0" fontId="8" fillId="3" borderId="19" xfId="0" applyFont="1" applyFill="1" applyBorder="1" applyAlignment="1"/>
    <xf numFmtId="0" fontId="8" fillId="0" borderId="19" xfId="0" applyFont="1" applyBorder="1" applyAlignment="1"/>
    <xf numFmtId="0" fontId="8" fillId="0" borderId="19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26" fillId="14" borderId="11" xfId="0" applyFont="1" applyFill="1" applyBorder="1" applyAlignment="1">
      <alignment horizontal="left"/>
    </xf>
    <xf numFmtId="0" fontId="26" fillId="14" borderId="9" xfId="0" applyFont="1" applyFill="1" applyBorder="1" applyAlignment="1">
      <alignment horizontal="left"/>
    </xf>
    <xf numFmtId="166" fontId="27" fillId="15" borderId="9" xfId="0" applyNumberFormat="1" applyFont="1" applyFill="1" applyBorder="1" applyAlignment="1">
      <alignment horizontal="left"/>
    </xf>
    <xf numFmtId="166" fontId="27" fillId="14" borderId="9" xfId="0" applyNumberFormat="1" applyFont="1" applyFill="1" applyBorder="1" applyAlignment="1">
      <alignment horizontal="left"/>
    </xf>
    <xf numFmtId="0" fontId="3" fillId="14" borderId="9" xfId="0" applyFont="1" applyFill="1" applyBorder="1" applyAlignment="1">
      <alignment horizontal="left"/>
    </xf>
    <xf numFmtId="0" fontId="0" fillId="14" borderId="0" xfId="0" applyFill="1"/>
    <xf numFmtId="20" fontId="5" fillId="14" borderId="9" xfId="0" applyNumberFormat="1" applyFont="1" applyFill="1" applyBorder="1"/>
    <xf numFmtId="0" fontId="5" fillId="14" borderId="9" xfId="0" applyFont="1" applyFill="1" applyBorder="1"/>
    <xf numFmtId="2" fontId="8" fillId="14" borderId="9" xfId="0" applyNumberFormat="1" applyFont="1" applyFill="1" applyBorder="1" applyAlignment="1">
      <alignment horizontal="center"/>
    </xf>
    <xf numFmtId="167" fontId="8" fillId="14" borderId="9" xfId="0" applyNumberFormat="1" applyFont="1" applyFill="1" applyBorder="1" applyAlignment="1">
      <alignment horizontal="center"/>
    </xf>
    <xf numFmtId="2" fontId="8" fillId="14" borderId="12" xfId="0" applyNumberFormat="1" applyFont="1" applyFill="1" applyBorder="1" applyAlignment="1">
      <alignment horizontal="center"/>
    </xf>
    <xf numFmtId="0" fontId="24" fillId="14" borderId="11" xfId="0" applyFont="1" applyFill="1" applyBorder="1" applyAlignment="1">
      <alignment horizontal="left"/>
    </xf>
    <xf numFmtId="0" fontId="24" fillId="14" borderId="9" xfId="0" applyFont="1" applyFill="1" applyBorder="1" applyAlignment="1">
      <alignment horizontal="left"/>
    </xf>
    <xf numFmtId="0" fontId="21" fillId="14" borderId="9" xfId="0" applyFont="1" applyFill="1" applyBorder="1" applyAlignment="1">
      <alignment horizontal="right"/>
    </xf>
    <xf numFmtId="14" fontId="25" fillId="15" borderId="9" xfId="0" applyNumberFormat="1" applyFont="1" applyFill="1" applyBorder="1" applyAlignment="1">
      <alignment horizontal="left"/>
    </xf>
    <xf numFmtId="14" fontId="25" fillId="15" borderId="9" xfId="0" applyNumberFormat="1" applyFont="1" applyFill="1" applyBorder="1" applyAlignment="1">
      <alignment horizontal="left" vertical="center"/>
    </xf>
    <xf numFmtId="0" fontId="25" fillId="14" borderId="9" xfId="0" applyFont="1" applyFill="1" applyBorder="1"/>
    <xf numFmtId="46" fontId="21" fillId="14" borderId="9" xfId="0" applyNumberFormat="1" applyFont="1" applyFill="1" applyBorder="1" applyAlignment="1"/>
    <xf numFmtId="1" fontId="21" fillId="14" borderId="9" xfId="0" applyNumberFormat="1" applyFont="1" applyFill="1" applyBorder="1" applyAlignment="1">
      <alignment horizontal="center"/>
    </xf>
    <xf numFmtId="2" fontId="21" fillId="14" borderId="9" xfId="0" applyNumberFormat="1" applyFont="1" applyFill="1" applyBorder="1" applyAlignment="1">
      <alignment horizontal="center"/>
    </xf>
    <xf numFmtId="167" fontId="21" fillId="14" borderId="9" xfId="0" applyNumberFormat="1" applyFont="1" applyFill="1" applyBorder="1" applyAlignment="1">
      <alignment horizontal="center"/>
    </xf>
    <xf numFmtId="2" fontId="21" fillId="14" borderId="12" xfId="0" applyNumberFormat="1" applyFont="1" applyFill="1" applyBorder="1" applyAlignment="1">
      <alignment horizontal="center"/>
    </xf>
    <xf numFmtId="0" fontId="29" fillId="0" borderId="0" xfId="0" applyFont="1" applyAlignment="1"/>
    <xf numFmtId="0" fontId="29" fillId="0" borderId="0" xfId="0" applyFont="1" applyAlignment="1">
      <alignment horizontal="right" vertical="center"/>
    </xf>
    <xf numFmtId="0" fontId="29" fillId="0" borderId="0" xfId="0" applyFont="1" applyFill="1" applyBorder="1" applyAlignment="1">
      <alignment horizontal="right" vertical="center"/>
    </xf>
    <xf numFmtId="170" fontId="29" fillId="0" borderId="0" xfId="0" applyNumberFormat="1" applyFont="1" applyAlignment="1"/>
    <xf numFmtId="170" fontId="0" fillId="0" borderId="0" xfId="0" applyNumberFormat="1" applyFont="1" applyAlignment="1"/>
    <xf numFmtId="0" fontId="0" fillId="0" borderId="0" xfId="0" applyNumberFormat="1" applyFont="1" applyAlignment="1"/>
    <xf numFmtId="170" fontId="8" fillId="0" borderId="9" xfId="0" applyNumberFormat="1" applyFont="1" applyBorder="1" applyAlignment="1"/>
    <xf numFmtId="1" fontId="0" fillId="0" borderId="0" xfId="0" applyNumberFormat="1" applyFont="1" applyAlignment="1"/>
    <xf numFmtId="0" fontId="18" fillId="14" borderId="9" xfId="0" applyFont="1" applyFill="1" applyBorder="1"/>
    <xf numFmtId="2" fontId="8" fillId="13" borderId="9" xfId="0" applyNumberFormat="1" applyFont="1" applyFill="1" applyBorder="1" applyAlignment="1">
      <alignment horizontal="center"/>
    </xf>
    <xf numFmtId="167" fontId="8" fillId="13" borderId="9" xfId="0" applyNumberFormat="1" applyFont="1" applyFill="1" applyBorder="1" applyAlignment="1">
      <alignment horizontal="center"/>
    </xf>
    <xf numFmtId="2" fontId="8" fillId="13" borderId="12" xfId="0" applyNumberFormat="1" applyFont="1" applyFill="1" applyBorder="1" applyAlignment="1">
      <alignment horizontal="center"/>
    </xf>
    <xf numFmtId="0" fontId="30" fillId="0" borderId="0" xfId="0" applyFont="1"/>
    <xf numFmtId="0" fontId="31" fillId="0" borderId="0" xfId="0" applyFont="1" applyAlignment="1"/>
    <xf numFmtId="0" fontId="32" fillId="0" borderId="0" xfId="0" applyFont="1" applyAlignment="1"/>
    <xf numFmtId="167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1009650</xdr:colOff>
      <xdr:row>20</xdr:row>
      <xdr:rowOff>123825</xdr:rowOff>
    </xdr:from>
    <xdr:ext cx="5543550" cy="2457450"/>
    <xdr:pic>
      <xdr:nvPicPr>
        <xdr:cNvPr id="2" name="image1.png" title="Imagen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71600" y="3848100"/>
          <a:ext cx="5543550" cy="245745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1009650</xdr:colOff>
      <xdr:row>20</xdr:row>
      <xdr:rowOff>123825</xdr:rowOff>
    </xdr:from>
    <xdr:ext cx="5543550" cy="2457450"/>
    <xdr:pic>
      <xdr:nvPicPr>
        <xdr:cNvPr id="2" name="image1.png" title="Imagen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71600" y="3848100"/>
          <a:ext cx="5543550" cy="24574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Y34"/>
  <sheetViews>
    <sheetView topLeftCell="C1" workbookViewId="0">
      <selection activeCell="F38" sqref="F38"/>
    </sheetView>
  </sheetViews>
  <sheetFormatPr baseColWidth="10" defaultColWidth="12.5703125" defaultRowHeight="15" customHeight="1"/>
  <cols>
    <col min="1" max="1" width="5.42578125" customWidth="1"/>
    <col min="2" max="2" width="17.42578125" customWidth="1"/>
    <col min="3" max="3" width="27.140625" customWidth="1"/>
    <col min="4" max="4" width="8" bestFit="1" customWidth="1"/>
    <col min="5" max="5" width="7" bestFit="1" customWidth="1"/>
    <col min="6" max="6" width="10.42578125" bestFit="1" customWidth="1"/>
    <col min="7" max="7" width="12.5703125" bestFit="1" customWidth="1"/>
    <col min="8" max="8" width="13.42578125" bestFit="1" customWidth="1"/>
    <col min="9" max="9" width="11.42578125" bestFit="1" customWidth="1"/>
    <col min="10" max="10" width="8.28515625" bestFit="1" customWidth="1"/>
    <col min="11" max="11" width="10.140625" customWidth="1"/>
    <col min="12" max="12" width="18.42578125" customWidth="1"/>
    <col min="13" max="13" width="18.140625" customWidth="1"/>
    <col min="14" max="14" width="18.28515625" customWidth="1"/>
    <col min="15" max="15" width="23.42578125" customWidth="1"/>
  </cols>
  <sheetData>
    <row r="1" spans="1:25" ht="15" customHeight="1" thickBot="1"/>
    <row r="2" spans="1:25" ht="15" customHeight="1">
      <c r="A2" s="79"/>
      <c r="B2" s="80" t="s">
        <v>129</v>
      </c>
      <c r="C2" s="81">
        <v>2021</v>
      </c>
      <c r="D2" s="81"/>
      <c r="E2" s="81"/>
      <c r="F2" s="81"/>
      <c r="G2" s="81"/>
      <c r="H2" s="81"/>
      <c r="I2" s="81"/>
      <c r="J2" s="81"/>
      <c r="K2" s="81"/>
      <c r="L2" s="82"/>
      <c r="M2" s="82"/>
      <c r="N2" s="82"/>
      <c r="O2" s="83"/>
      <c r="P2" s="79"/>
      <c r="Q2" s="79"/>
      <c r="R2" s="79"/>
      <c r="S2" s="79"/>
      <c r="T2" s="79"/>
      <c r="U2" s="79"/>
      <c r="V2" s="79"/>
    </row>
    <row r="3" spans="1:25" ht="15" customHeight="1" thickBot="1">
      <c r="A3" s="79"/>
      <c r="B3" s="84"/>
      <c r="C3" s="85"/>
      <c r="D3" s="85"/>
      <c r="E3" s="85"/>
      <c r="F3" s="85"/>
      <c r="G3" s="85"/>
      <c r="H3" s="85"/>
      <c r="I3" s="85"/>
      <c r="J3" s="85"/>
      <c r="K3" s="164" t="s">
        <v>93</v>
      </c>
      <c r="L3" s="164"/>
      <c r="M3" s="164" t="s">
        <v>94</v>
      </c>
      <c r="N3" s="164"/>
      <c r="O3" s="84"/>
      <c r="P3" s="125" t="s">
        <v>130</v>
      </c>
      <c r="Q3" s="123"/>
      <c r="R3" s="123"/>
      <c r="S3" s="125" t="s">
        <v>131</v>
      </c>
      <c r="T3" s="123"/>
      <c r="U3" s="123"/>
      <c r="V3" s="86" t="s">
        <v>132</v>
      </c>
    </row>
    <row r="4" spans="1:25" ht="15" customHeight="1" thickBot="1">
      <c r="A4" s="79"/>
      <c r="B4" s="201" t="s">
        <v>4</v>
      </c>
      <c r="C4" s="202" t="s">
        <v>7</v>
      </c>
      <c r="D4" s="203" t="s">
        <v>204</v>
      </c>
      <c r="E4" s="203" t="s">
        <v>205</v>
      </c>
      <c r="F4" s="203" t="s">
        <v>206</v>
      </c>
      <c r="G4" s="203" t="s">
        <v>207</v>
      </c>
      <c r="H4" s="203" t="s">
        <v>208</v>
      </c>
      <c r="I4" s="203" t="s">
        <v>209</v>
      </c>
      <c r="J4" s="204" t="s">
        <v>291</v>
      </c>
      <c r="K4" s="202" t="s">
        <v>292</v>
      </c>
      <c r="L4" s="205" t="s">
        <v>133</v>
      </c>
      <c r="M4" s="205" t="s">
        <v>292</v>
      </c>
      <c r="N4" s="205" t="s">
        <v>134</v>
      </c>
      <c r="O4" s="206" t="s">
        <v>135</v>
      </c>
      <c r="P4" s="206" t="s">
        <v>131</v>
      </c>
      <c r="Q4" s="206" t="s">
        <v>136</v>
      </c>
      <c r="R4" s="206" t="s">
        <v>137</v>
      </c>
      <c r="S4" s="207" t="s">
        <v>138</v>
      </c>
      <c r="T4" s="207" t="s">
        <v>139</v>
      </c>
      <c r="U4" s="207" t="s">
        <v>140</v>
      </c>
      <c r="V4" s="208" t="s">
        <v>141</v>
      </c>
    </row>
    <row r="5" spans="1:25" ht="15" customHeight="1">
      <c r="A5" s="243">
        <v>1</v>
      </c>
      <c r="B5" s="188" t="s">
        <v>21</v>
      </c>
      <c r="C5" s="189" t="s">
        <v>24</v>
      </c>
      <c r="D5" s="190">
        <v>6217007</v>
      </c>
      <c r="E5" s="190">
        <v>384180</v>
      </c>
      <c r="F5" s="191">
        <v>44426</v>
      </c>
      <c r="G5" s="192">
        <v>44697</v>
      </c>
      <c r="H5" s="192"/>
      <c r="I5" s="192"/>
      <c r="J5" s="193" t="s">
        <v>223</v>
      </c>
      <c r="K5" s="194"/>
      <c r="L5" s="195">
        <v>0.47638888888888892</v>
      </c>
      <c r="M5" s="196"/>
      <c r="N5" s="195">
        <v>0.39652777777777781</v>
      </c>
      <c r="O5" s="195"/>
      <c r="P5" s="197">
        <v>6501</v>
      </c>
      <c r="Q5" s="197">
        <v>0</v>
      </c>
      <c r="R5" s="197">
        <v>0</v>
      </c>
      <c r="S5" s="198">
        <f>Q5/60</f>
        <v>0</v>
      </c>
      <c r="T5" s="199">
        <f t="shared" ref="T5:T16" si="0">R5/3600</f>
        <v>0</v>
      </c>
      <c r="U5" s="199">
        <f t="shared" ref="U5:U16" si="1">P5+S5+T5</f>
        <v>6501</v>
      </c>
      <c r="V5" s="200">
        <f>U5/24</f>
        <v>270.875</v>
      </c>
    </row>
    <row r="6" spans="1:25" ht="15" customHeight="1">
      <c r="A6" s="243">
        <v>2</v>
      </c>
      <c r="B6" s="177" t="s">
        <v>25</v>
      </c>
      <c r="C6" s="133" t="s">
        <v>28</v>
      </c>
      <c r="D6" s="139">
        <v>6216622</v>
      </c>
      <c r="E6" s="139">
        <v>384283</v>
      </c>
      <c r="F6" s="168">
        <v>44426</v>
      </c>
      <c r="G6" s="169">
        <v>44553</v>
      </c>
      <c r="H6" s="169"/>
      <c r="I6" s="169"/>
      <c r="J6" s="135" t="s">
        <v>274</v>
      </c>
      <c r="K6" s="133"/>
      <c r="L6" s="142">
        <v>0.73819444444444438</v>
      </c>
      <c r="M6" s="142"/>
      <c r="N6" s="142">
        <v>0.64236111111111105</v>
      </c>
      <c r="O6" s="142"/>
      <c r="P6" s="165">
        <v>30333</v>
      </c>
      <c r="Q6" s="165">
        <v>0</v>
      </c>
      <c r="R6" s="165">
        <v>0</v>
      </c>
      <c r="S6" s="166">
        <f t="shared" ref="S6:S16" si="2">Q6/60</f>
        <v>0</v>
      </c>
      <c r="T6" s="167">
        <f t="shared" si="0"/>
        <v>0</v>
      </c>
      <c r="U6" s="167">
        <f t="shared" si="1"/>
        <v>30333</v>
      </c>
      <c r="V6" s="178">
        <f t="shared" ref="V6:V16" si="3">U6/24</f>
        <v>1263.875</v>
      </c>
    </row>
    <row r="7" spans="1:25" ht="15" customHeight="1">
      <c r="A7" s="243">
        <v>3</v>
      </c>
      <c r="B7" s="177" t="s">
        <v>29</v>
      </c>
      <c r="C7" s="133" t="s">
        <v>142</v>
      </c>
      <c r="D7" s="170">
        <v>6217568</v>
      </c>
      <c r="E7" s="170">
        <v>384846</v>
      </c>
      <c r="F7" s="171">
        <v>44426</v>
      </c>
      <c r="G7" s="171">
        <v>44453</v>
      </c>
      <c r="H7" s="171"/>
      <c r="I7" s="171"/>
      <c r="J7" s="172" t="s">
        <v>247</v>
      </c>
      <c r="K7" s="133"/>
      <c r="L7" s="142">
        <v>0.51666666666666672</v>
      </c>
      <c r="M7" s="142"/>
      <c r="N7" s="142">
        <v>0.69444444444444453</v>
      </c>
      <c r="O7" s="142"/>
      <c r="P7" s="165">
        <v>629</v>
      </c>
      <c r="Q7" s="165">
        <v>0</v>
      </c>
      <c r="R7" s="165">
        <v>0</v>
      </c>
      <c r="S7" s="166">
        <f t="shared" si="2"/>
        <v>0</v>
      </c>
      <c r="T7" s="167">
        <f t="shared" si="0"/>
        <v>0</v>
      </c>
      <c r="U7" s="167">
        <f t="shared" si="1"/>
        <v>629</v>
      </c>
      <c r="V7" s="178">
        <f t="shared" si="3"/>
        <v>26.208333333333332</v>
      </c>
      <c r="W7" s="126"/>
      <c r="X7" s="123"/>
      <c r="Y7" s="89"/>
    </row>
    <row r="8" spans="1:25" ht="15" customHeight="1">
      <c r="A8" s="243">
        <v>4</v>
      </c>
      <c r="B8" s="177" t="s">
        <v>35</v>
      </c>
      <c r="C8" s="133" t="s">
        <v>38</v>
      </c>
      <c r="D8" s="139">
        <v>6216083</v>
      </c>
      <c r="E8" s="139">
        <v>384746</v>
      </c>
      <c r="F8" s="168">
        <v>44426</v>
      </c>
      <c r="G8" s="141">
        <v>44697</v>
      </c>
      <c r="H8" s="141"/>
      <c r="I8" s="141"/>
      <c r="J8" s="135" t="s">
        <v>280</v>
      </c>
      <c r="K8" s="133"/>
      <c r="L8" s="237">
        <v>0.64236111111111105</v>
      </c>
      <c r="M8" s="142"/>
      <c r="N8" s="142">
        <v>0.47222222222222227</v>
      </c>
      <c r="O8" s="142"/>
      <c r="P8" s="165">
        <v>6483</v>
      </c>
      <c r="Q8" s="165">
        <v>0</v>
      </c>
      <c r="R8" s="165">
        <v>0</v>
      </c>
      <c r="S8" s="166">
        <f t="shared" si="2"/>
        <v>0</v>
      </c>
      <c r="T8" s="167">
        <f t="shared" si="0"/>
        <v>0</v>
      </c>
      <c r="U8" s="167">
        <f t="shared" si="1"/>
        <v>6483</v>
      </c>
      <c r="V8" s="178">
        <f t="shared" si="3"/>
        <v>270.125</v>
      </c>
      <c r="W8" s="88"/>
      <c r="X8" s="89"/>
      <c r="Y8" s="88"/>
    </row>
    <row r="9" spans="1:25" ht="15" customHeight="1">
      <c r="A9" s="243">
        <v>5</v>
      </c>
      <c r="B9" s="177" t="s">
        <v>39</v>
      </c>
      <c r="C9" s="133" t="s">
        <v>42</v>
      </c>
      <c r="D9" s="139">
        <v>6216487</v>
      </c>
      <c r="E9" s="139">
        <v>385286</v>
      </c>
      <c r="F9" s="168">
        <v>44426</v>
      </c>
      <c r="G9" s="171">
        <v>44453</v>
      </c>
      <c r="H9" s="171"/>
      <c r="I9" s="171"/>
      <c r="J9" s="135" t="s">
        <v>235</v>
      </c>
      <c r="K9" s="133"/>
      <c r="L9" s="142">
        <v>0.41180555555555554</v>
      </c>
      <c r="M9" s="142"/>
      <c r="N9" s="142">
        <v>0.37361111111111112</v>
      </c>
      <c r="O9" s="142"/>
      <c r="P9" s="165">
        <v>643</v>
      </c>
      <c r="Q9" s="165">
        <v>0</v>
      </c>
      <c r="R9" s="165">
        <v>0</v>
      </c>
      <c r="S9" s="166">
        <f t="shared" si="2"/>
        <v>0</v>
      </c>
      <c r="T9" s="167">
        <f t="shared" si="0"/>
        <v>0</v>
      </c>
      <c r="U9" s="167">
        <f t="shared" si="1"/>
        <v>643</v>
      </c>
      <c r="V9" s="178">
        <f t="shared" si="3"/>
        <v>26.791666666666668</v>
      </c>
    </row>
    <row r="10" spans="1:25" ht="15" customHeight="1">
      <c r="A10" s="243">
        <v>6</v>
      </c>
      <c r="B10" s="177" t="s">
        <v>46</v>
      </c>
      <c r="C10" s="133" t="s">
        <v>49</v>
      </c>
      <c r="D10" s="133"/>
      <c r="E10" s="133"/>
      <c r="F10" s="173">
        <v>44426</v>
      </c>
      <c r="G10" s="173">
        <v>44581</v>
      </c>
      <c r="H10" s="174">
        <v>44474</v>
      </c>
      <c r="I10" s="174">
        <v>44503</v>
      </c>
      <c r="J10" s="135" t="s">
        <v>225</v>
      </c>
      <c r="K10" s="133"/>
      <c r="L10" s="142">
        <v>0.45763888888888887</v>
      </c>
      <c r="M10" s="142"/>
      <c r="N10" s="142">
        <v>0.60902777777777783</v>
      </c>
      <c r="O10" s="142"/>
      <c r="P10" s="165">
        <v>3002</v>
      </c>
      <c r="Q10" s="165">
        <v>0</v>
      </c>
      <c r="R10" s="165">
        <v>0</v>
      </c>
      <c r="S10" s="166">
        <f t="shared" si="2"/>
        <v>0</v>
      </c>
      <c r="T10" s="167">
        <f t="shared" si="0"/>
        <v>0</v>
      </c>
      <c r="U10" s="167">
        <f t="shared" si="1"/>
        <v>3002</v>
      </c>
      <c r="V10" s="178">
        <f t="shared" si="3"/>
        <v>125.08333333333333</v>
      </c>
    </row>
    <row r="11" spans="1:25" ht="15" customHeight="1">
      <c r="A11" s="243">
        <v>7</v>
      </c>
      <c r="B11" s="177" t="s">
        <v>52</v>
      </c>
      <c r="C11" s="133" t="s">
        <v>55</v>
      </c>
      <c r="D11" s="139">
        <v>6216150</v>
      </c>
      <c r="E11" s="139">
        <v>384938</v>
      </c>
      <c r="F11" s="175">
        <v>44426</v>
      </c>
      <c r="G11" s="176">
        <v>44453</v>
      </c>
      <c r="H11" s="133"/>
      <c r="I11" s="133"/>
      <c r="J11" s="135" t="s">
        <v>232</v>
      </c>
      <c r="K11" s="133"/>
      <c r="L11" s="142">
        <v>0.37708333333333338</v>
      </c>
      <c r="M11" s="142"/>
      <c r="N11" s="142">
        <v>0.34930555555555554</v>
      </c>
      <c r="O11" s="142"/>
      <c r="P11" s="165">
        <v>641</v>
      </c>
      <c r="Q11" s="165">
        <v>0</v>
      </c>
      <c r="R11" s="165">
        <v>0</v>
      </c>
      <c r="S11" s="166">
        <f t="shared" si="2"/>
        <v>0</v>
      </c>
      <c r="T11" s="167">
        <f t="shared" si="0"/>
        <v>0</v>
      </c>
      <c r="U11" s="167">
        <f t="shared" si="1"/>
        <v>641</v>
      </c>
      <c r="V11" s="178">
        <f t="shared" si="3"/>
        <v>26.708333333333332</v>
      </c>
    </row>
    <row r="12" spans="1:25" ht="15" customHeight="1">
      <c r="A12" s="243"/>
      <c r="B12" s="220" t="s">
        <v>56</v>
      </c>
      <c r="C12" s="221" t="s">
        <v>59</v>
      </c>
      <c r="D12" s="222">
        <v>6216853</v>
      </c>
      <c r="E12" s="222">
        <v>384271</v>
      </c>
      <c r="F12" s="223">
        <v>44426</v>
      </c>
      <c r="G12" s="224">
        <v>44453</v>
      </c>
      <c r="H12" s="224"/>
      <c r="I12" s="224"/>
      <c r="J12" s="225"/>
      <c r="K12" s="221"/>
      <c r="L12" s="226"/>
      <c r="M12" s="226"/>
      <c r="N12" s="226"/>
      <c r="O12" s="226"/>
      <c r="P12" s="227"/>
      <c r="Q12" s="227"/>
      <c r="R12" s="227"/>
      <c r="S12" s="228">
        <f t="shared" si="2"/>
        <v>0</v>
      </c>
      <c r="T12" s="229">
        <f t="shared" si="0"/>
        <v>0</v>
      </c>
      <c r="U12" s="229">
        <f t="shared" si="1"/>
        <v>0</v>
      </c>
      <c r="V12" s="230">
        <f t="shared" si="3"/>
        <v>0</v>
      </c>
    </row>
    <row r="13" spans="1:25" ht="15" customHeight="1">
      <c r="A13" s="243">
        <v>8</v>
      </c>
      <c r="B13" s="177" t="s">
        <v>60</v>
      </c>
      <c r="C13" s="133" t="s">
        <v>63</v>
      </c>
      <c r="D13" s="139">
        <v>6217647</v>
      </c>
      <c r="E13" s="139">
        <v>384510</v>
      </c>
      <c r="F13" s="168">
        <v>44435</v>
      </c>
      <c r="G13" s="141">
        <v>44697</v>
      </c>
      <c r="H13" s="133"/>
      <c r="I13" s="133"/>
      <c r="J13" s="134" t="s">
        <v>264</v>
      </c>
      <c r="K13" s="133"/>
      <c r="L13" s="142">
        <v>0.65763888888888888</v>
      </c>
      <c r="M13" s="142"/>
      <c r="N13" s="142">
        <v>0.45694444444444443</v>
      </c>
      <c r="O13" s="142"/>
      <c r="P13" s="165">
        <v>6267</v>
      </c>
      <c r="Q13" s="165">
        <v>0</v>
      </c>
      <c r="R13" s="165">
        <v>0</v>
      </c>
      <c r="S13" s="166">
        <f t="shared" si="2"/>
        <v>0</v>
      </c>
      <c r="T13" s="167">
        <f t="shared" si="0"/>
        <v>0</v>
      </c>
      <c r="U13" s="167">
        <f t="shared" si="1"/>
        <v>6267</v>
      </c>
      <c r="V13" s="178">
        <f t="shared" si="3"/>
        <v>261.125</v>
      </c>
    </row>
    <row r="14" spans="1:25" ht="15" customHeight="1">
      <c r="A14" s="243">
        <v>9</v>
      </c>
      <c r="B14" s="177" t="s">
        <v>65</v>
      </c>
      <c r="C14" s="133" t="s">
        <v>68</v>
      </c>
      <c r="D14" s="139">
        <v>6217168</v>
      </c>
      <c r="E14" s="139">
        <v>384786</v>
      </c>
      <c r="F14" s="140">
        <v>44553</v>
      </c>
      <c r="G14" s="141">
        <v>44697</v>
      </c>
      <c r="H14" s="141"/>
      <c r="I14" s="141"/>
      <c r="J14" s="135" t="s">
        <v>257</v>
      </c>
      <c r="K14" s="133"/>
      <c r="L14" s="142">
        <v>0.45</v>
      </c>
      <c r="M14" s="142"/>
      <c r="N14" s="142">
        <v>0.42291666666666666</v>
      </c>
      <c r="O14" s="142"/>
      <c r="P14" s="165">
        <v>3453</v>
      </c>
      <c r="Q14" s="165">
        <v>0</v>
      </c>
      <c r="R14" s="165">
        <v>0</v>
      </c>
      <c r="S14" s="166">
        <f t="shared" si="2"/>
        <v>0</v>
      </c>
      <c r="T14" s="167">
        <f t="shared" si="0"/>
        <v>0</v>
      </c>
      <c r="U14" s="167">
        <f t="shared" si="1"/>
        <v>3453</v>
      </c>
      <c r="V14" s="178">
        <f t="shared" si="3"/>
        <v>143.875</v>
      </c>
    </row>
    <row r="15" spans="1:25" ht="15" customHeight="1">
      <c r="A15" s="244"/>
      <c r="B15" s="209" t="s">
        <v>69</v>
      </c>
      <c r="C15" s="210" t="s">
        <v>72</v>
      </c>
      <c r="D15" s="210"/>
      <c r="E15" s="210"/>
      <c r="F15" s="211">
        <v>44151</v>
      </c>
      <c r="G15" s="212">
        <v>44163</v>
      </c>
      <c r="H15" s="213"/>
      <c r="I15" s="213"/>
      <c r="J15" s="214" t="s">
        <v>229</v>
      </c>
      <c r="K15" s="213"/>
      <c r="L15" s="215">
        <v>0.56180555555555556</v>
      </c>
      <c r="M15" s="216"/>
      <c r="N15" s="215">
        <v>0.26180555555555557</v>
      </c>
      <c r="O15" s="239" t="s">
        <v>301</v>
      </c>
      <c r="P15" s="216"/>
      <c r="Q15" s="216"/>
      <c r="R15" s="216"/>
      <c r="S15" s="217">
        <f t="shared" si="2"/>
        <v>0</v>
      </c>
      <c r="T15" s="218">
        <f t="shared" si="0"/>
        <v>0</v>
      </c>
      <c r="U15" s="218">
        <f t="shared" si="1"/>
        <v>0</v>
      </c>
      <c r="V15" s="219">
        <f t="shared" si="3"/>
        <v>0</v>
      </c>
    </row>
    <row r="16" spans="1:25" ht="15" customHeight="1" thickBot="1">
      <c r="A16" s="245">
        <v>10</v>
      </c>
      <c r="B16" s="179"/>
      <c r="C16" s="180" t="s">
        <v>120</v>
      </c>
      <c r="D16" s="181">
        <v>6216680</v>
      </c>
      <c r="E16" s="181">
        <v>384632</v>
      </c>
      <c r="F16" s="182">
        <v>44474</v>
      </c>
      <c r="G16" s="182">
        <v>44697</v>
      </c>
      <c r="H16" s="183">
        <v>44528</v>
      </c>
      <c r="I16" s="183">
        <v>44538</v>
      </c>
      <c r="J16" s="184" t="s">
        <v>270</v>
      </c>
      <c r="K16" s="185">
        <v>44675</v>
      </c>
      <c r="L16" s="186">
        <v>0.72222222222222221</v>
      </c>
      <c r="M16" s="187">
        <v>44694</v>
      </c>
      <c r="N16" s="186">
        <v>0.7631944444444444</v>
      </c>
      <c r="O16" s="184"/>
      <c r="P16" s="184">
        <v>5100</v>
      </c>
      <c r="Q16" s="184">
        <v>0</v>
      </c>
      <c r="R16" s="184">
        <v>0</v>
      </c>
      <c r="S16" s="240">
        <f t="shared" si="2"/>
        <v>0</v>
      </c>
      <c r="T16" s="241">
        <f t="shared" si="0"/>
        <v>0</v>
      </c>
      <c r="U16" s="241">
        <f t="shared" si="1"/>
        <v>5100</v>
      </c>
      <c r="V16" s="242">
        <f t="shared" si="3"/>
        <v>212.5</v>
      </c>
    </row>
    <row r="17" spans="2:24" ht="12.75">
      <c r="W17" s="29" t="s">
        <v>143</v>
      </c>
      <c r="X17" s="90">
        <f>AVERAGE(V5:V15)</f>
        <v>219.5151515151515</v>
      </c>
    </row>
    <row r="18" spans="2:24" ht="12.75">
      <c r="W18" s="29"/>
      <c r="X18" s="90"/>
    </row>
    <row r="19" spans="2:24" ht="12.75">
      <c r="B19" s="29" t="s">
        <v>144</v>
      </c>
      <c r="M19" s="231" t="s">
        <v>295</v>
      </c>
      <c r="N19" s="231" t="s">
        <v>296</v>
      </c>
      <c r="W19" s="29" t="s">
        <v>145</v>
      </c>
      <c r="X19" s="91">
        <f>AVERAGE(U5:U15)</f>
        <v>5268.363636363636</v>
      </c>
    </row>
    <row r="20" spans="2:24" ht="15" customHeight="1" thickBot="1">
      <c r="L20" s="232" t="s">
        <v>294</v>
      </c>
      <c r="M20" s="183">
        <v>44528</v>
      </c>
      <c r="N20" s="183">
        <v>44538</v>
      </c>
    </row>
    <row r="21" spans="2:24" ht="15" customHeight="1">
      <c r="L21" s="232" t="s">
        <v>132</v>
      </c>
      <c r="M21">
        <f>_xlfn.DAYS(N20,M20)</f>
        <v>10</v>
      </c>
      <c r="O21" s="234">
        <v>0.99998842592592585</v>
      </c>
    </row>
    <row r="22" spans="2:24" ht="15" customHeight="1">
      <c r="L22" s="232" t="s">
        <v>131</v>
      </c>
      <c r="M22">
        <f>M21*24</f>
        <v>240</v>
      </c>
    </row>
    <row r="23" spans="2:24" ht="15" customHeight="1">
      <c r="L23" s="233" t="s">
        <v>300</v>
      </c>
      <c r="M23" s="236">
        <f>M22-12</f>
        <v>228</v>
      </c>
      <c r="O23" s="231" t="s">
        <v>302</v>
      </c>
    </row>
    <row r="24" spans="2:24" ht="15" customHeight="1">
      <c r="O24" s="165">
        <v>5340</v>
      </c>
    </row>
    <row r="25" spans="2:24" ht="15" customHeight="1">
      <c r="L25" s="233" t="s">
        <v>297</v>
      </c>
      <c r="M25" s="142">
        <f>O21-L16</f>
        <v>0.27776620370370364</v>
      </c>
      <c r="O25" s="238">
        <f>5340-240</f>
        <v>5100</v>
      </c>
    </row>
    <row r="26" spans="2:24" ht="15" customHeight="1">
      <c r="L26" s="233" t="s">
        <v>298</v>
      </c>
      <c r="M26" s="142">
        <f>O21-N16</f>
        <v>0.23679398148148145</v>
      </c>
    </row>
    <row r="27" spans="2:24" ht="15" customHeight="1">
      <c r="L27" s="233" t="s">
        <v>299</v>
      </c>
      <c r="M27" s="235">
        <f>M25+M26</f>
        <v>0.51456018518518509</v>
      </c>
    </row>
    <row r="30" spans="2:24" ht="15" customHeight="1">
      <c r="L30" s="233" t="s">
        <v>303</v>
      </c>
      <c r="M30" s="231" t="s">
        <v>304</v>
      </c>
      <c r="N30" s="231" t="s">
        <v>305</v>
      </c>
      <c r="O30" s="231" t="s">
        <v>306</v>
      </c>
      <c r="P30" s="231" t="s">
        <v>307</v>
      </c>
    </row>
    <row r="31" spans="2:24" ht="15" customHeight="1">
      <c r="L31">
        <v>10</v>
      </c>
      <c r="M31">
        <v>219.52</v>
      </c>
      <c r="N31">
        <f>L31*M31</f>
        <v>2195.2000000000003</v>
      </c>
      <c r="O31">
        <v>145</v>
      </c>
      <c r="P31" s="246">
        <f>O31/N31</f>
        <v>6.6053206997084543E-2</v>
      </c>
    </row>
    <row r="33" spans="13:13" ht="15" customHeight="1">
      <c r="M33" s="231" t="s">
        <v>308</v>
      </c>
    </row>
    <row r="34" spans="13:13" ht="15" customHeight="1">
      <c r="M34">
        <v>5268.363636363636</v>
      </c>
    </row>
  </sheetData>
  <mergeCells count="5">
    <mergeCell ref="K3:L3"/>
    <mergeCell ref="M3:N3"/>
    <mergeCell ref="P3:R3"/>
    <mergeCell ref="S3:U3"/>
    <mergeCell ref="W7:X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F92"/>
  <sheetViews>
    <sheetView topLeftCell="A54" workbookViewId="0">
      <pane xSplit="1" topLeftCell="B1" activePane="topRight" state="frozen"/>
      <selection pane="topRight" activeCell="C68" sqref="C68:D68"/>
    </sheetView>
  </sheetViews>
  <sheetFormatPr baseColWidth="10" defaultColWidth="12.5703125" defaultRowHeight="15" customHeight="1"/>
  <cols>
    <col min="1" max="1" width="25.7109375" customWidth="1"/>
    <col min="2" max="2" width="21.7109375" customWidth="1"/>
    <col min="3" max="3" width="10.42578125" customWidth="1"/>
    <col min="4" max="4" width="24.28515625" customWidth="1"/>
    <col min="5" max="5" width="36.42578125" customWidth="1"/>
    <col min="6" max="6" width="10.42578125" customWidth="1"/>
    <col min="7" max="7" width="10.140625" bestFit="1" customWidth="1"/>
    <col min="8" max="8" width="13.7109375" customWidth="1"/>
    <col min="9" max="10" width="11.140625" customWidth="1"/>
    <col min="11" max="11" width="8.42578125" customWidth="1"/>
    <col min="12" max="12" width="8.85546875" customWidth="1"/>
    <col min="13" max="13" width="11.7109375" customWidth="1"/>
    <col min="14" max="14" width="18.28515625" customWidth="1"/>
    <col min="15" max="15" width="14.85546875" customWidth="1"/>
    <col min="16" max="16" width="11" customWidth="1"/>
    <col min="17" max="17" width="8.5703125" customWidth="1"/>
  </cols>
  <sheetData>
    <row r="1" spans="1:32" ht="38.25" customHeight="1">
      <c r="A1" s="1" t="s">
        <v>0</v>
      </c>
      <c r="B1" s="2">
        <v>2021</v>
      </c>
      <c r="M1" s="3"/>
      <c r="N1" s="3"/>
    </row>
    <row r="2" spans="1:32" ht="12.75">
      <c r="B2" s="122" t="s">
        <v>1</v>
      </c>
      <c r="C2" s="123"/>
      <c r="K2" s="124" t="s">
        <v>2</v>
      </c>
      <c r="L2" s="123"/>
      <c r="O2" s="4" t="s">
        <v>3</v>
      </c>
    </row>
    <row r="3" spans="1:32" ht="51">
      <c r="A3" s="5" t="s">
        <v>4</v>
      </c>
      <c r="B3" s="6" t="s">
        <v>5</v>
      </c>
      <c r="C3" s="6" t="s">
        <v>6</v>
      </c>
      <c r="D3" s="5" t="s">
        <v>7</v>
      </c>
      <c r="E3" s="7" t="s">
        <v>8</v>
      </c>
      <c r="F3" s="8" t="s">
        <v>9</v>
      </c>
      <c r="G3" s="8" t="s">
        <v>10</v>
      </c>
      <c r="H3" s="7" t="s">
        <v>11</v>
      </c>
      <c r="I3" s="7" t="s">
        <v>12</v>
      </c>
      <c r="J3" s="7" t="s">
        <v>13</v>
      </c>
      <c r="K3" s="9" t="s">
        <v>14</v>
      </c>
      <c r="L3" s="9" t="s">
        <v>15</v>
      </c>
      <c r="M3" s="7" t="s">
        <v>16</v>
      </c>
      <c r="N3" s="7" t="s">
        <v>17</v>
      </c>
      <c r="O3" s="10" t="s">
        <v>18</v>
      </c>
      <c r="P3" s="11" t="s">
        <v>19</v>
      </c>
      <c r="Q3" s="11" t="s">
        <v>20</v>
      </c>
    </row>
    <row r="4" spans="1:32" ht="12.75">
      <c r="A4" s="12" t="s">
        <v>21</v>
      </c>
      <c r="B4" s="13" t="s">
        <v>22</v>
      </c>
      <c r="C4" s="14" t="s">
        <v>23</v>
      </c>
      <c r="D4" s="12" t="s">
        <v>24</v>
      </c>
      <c r="E4" s="15">
        <v>44426</v>
      </c>
      <c r="F4" s="15">
        <v>44435</v>
      </c>
      <c r="G4" s="16">
        <v>44445</v>
      </c>
      <c r="H4" s="15">
        <v>44453</v>
      </c>
      <c r="I4" s="15">
        <v>44466</v>
      </c>
      <c r="J4" s="17">
        <v>44474</v>
      </c>
      <c r="K4" s="18"/>
      <c r="L4" s="18"/>
      <c r="M4" s="19">
        <v>44528</v>
      </c>
      <c r="N4" s="15"/>
      <c r="O4" s="20">
        <v>44697</v>
      </c>
      <c r="P4" s="18"/>
      <c r="Q4" s="18"/>
    </row>
    <row r="5" spans="1:32" ht="12.75">
      <c r="A5" s="12" t="s">
        <v>25</v>
      </c>
      <c r="B5" s="13" t="s">
        <v>26</v>
      </c>
      <c r="C5" s="14" t="s">
        <v>27</v>
      </c>
      <c r="D5" s="12" t="s">
        <v>28</v>
      </c>
      <c r="E5" s="15">
        <v>44426</v>
      </c>
      <c r="F5" s="15">
        <v>44435</v>
      </c>
      <c r="G5" s="16">
        <v>44445</v>
      </c>
      <c r="H5" s="15">
        <v>44453</v>
      </c>
      <c r="I5" s="15">
        <v>44466</v>
      </c>
      <c r="J5" s="17">
        <v>44474</v>
      </c>
      <c r="K5" s="18"/>
      <c r="L5" s="18"/>
      <c r="M5" s="19">
        <v>44528</v>
      </c>
      <c r="N5" s="15"/>
      <c r="O5" s="20">
        <v>44697</v>
      </c>
      <c r="P5" s="18"/>
      <c r="Q5" s="18"/>
    </row>
    <row r="6" spans="1:32" ht="12.75">
      <c r="A6" s="21" t="s">
        <v>29</v>
      </c>
      <c r="B6" s="22" t="s">
        <v>30</v>
      </c>
      <c r="C6" s="22" t="s">
        <v>31</v>
      </c>
      <c r="D6" s="22" t="s">
        <v>32</v>
      </c>
      <c r="E6" s="23">
        <v>44426</v>
      </c>
      <c r="F6" s="23">
        <v>44435</v>
      </c>
      <c r="G6" s="24">
        <v>44445</v>
      </c>
      <c r="H6" s="22" t="s">
        <v>33</v>
      </c>
      <c r="I6" s="22" t="s">
        <v>33</v>
      </c>
      <c r="J6" s="22" t="s">
        <v>33</v>
      </c>
      <c r="K6" s="25"/>
      <c r="L6" s="25"/>
      <c r="M6" s="22">
        <v>0</v>
      </c>
      <c r="N6" s="22"/>
      <c r="O6" s="26">
        <v>44453</v>
      </c>
      <c r="P6" s="27" t="s">
        <v>34</v>
      </c>
      <c r="Q6" s="25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</row>
    <row r="7" spans="1:32" ht="12.75">
      <c r="A7" s="12" t="s">
        <v>35</v>
      </c>
      <c r="B7" s="13" t="s">
        <v>36</v>
      </c>
      <c r="C7" s="14" t="s">
        <v>37</v>
      </c>
      <c r="D7" s="12" t="s">
        <v>38</v>
      </c>
      <c r="E7" s="15">
        <v>44426</v>
      </c>
      <c r="F7" s="15">
        <v>44437</v>
      </c>
      <c r="G7" s="16">
        <v>44445</v>
      </c>
      <c r="H7" s="15">
        <v>44453</v>
      </c>
      <c r="I7" s="15">
        <v>44466</v>
      </c>
      <c r="J7" s="17">
        <v>44474</v>
      </c>
      <c r="K7" s="18"/>
      <c r="L7" s="18"/>
      <c r="M7" s="19">
        <v>44528</v>
      </c>
      <c r="N7" s="15"/>
      <c r="O7" s="20">
        <v>44697</v>
      </c>
      <c r="P7" s="18"/>
      <c r="Q7" s="18"/>
    </row>
    <row r="8" spans="1:32" ht="12.75">
      <c r="A8" s="12" t="s">
        <v>39</v>
      </c>
      <c r="B8" s="13" t="s">
        <v>40</v>
      </c>
      <c r="C8" s="14" t="s">
        <v>41</v>
      </c>
      <c r="D8" s="12" t="s">
        <v>42</v>
      </c>
      <c r="E8" s="15">
        <v>44426</v>
      </c>
      <c r="F8" s="15">
        <v>44437</v>
      </c>
      <c r="G8" s="16">
        <v>44445</v>
      </c>
      <c r="H8" s="13" t="s">
        <v>43</v>
      </c>
      <c r="I8" s="13" t="s">
        <v>44</v>
      </c>
      <c r="J8" s="13" t="s">
        <v>44</v>
      </c>
      <c r="K8" s="18"/>
      <c r="L8" s="18"/>
      <c r="M8" s="13"/>
      <c r="N8" s="13"/>
      <c r="O8" s="20">
        <v>44453</v>
      </c>
      <c r="P8" s="18"/>
      <c r="Q8" s="18"/>
      <c r="T8" s="29" t="s">
        <v>45</v>
      </c>
    </row>
    <row r="9" spans="1:32" ht="12.75">
      <c r="A9" s="12" t="s">
        <v>46</v>
      </c>
      <c r="B9" s="13" t="s">
        <v>47</v>
      </c>
      <c r="C9" s="13" t="s">
        <v>48</v>
      </c>
      <c r="D9" s="13" t="s">
        <v>49</v>
      </c>
      <c r="E9" s="15">
        <v>44426</v>
      </c>
      <c r="F9" s="15">
        <v>44435</v>
      </c>
      <c r="G9" s="30" t="s">
        <v>50</v>
      </c>
      <c r="H9" s="15">
        <v>44453</v>
      </c>
      <c r="I9" s="15">
        <v>44468</v>
      </c>
      <c r="J9" s="17">
        <v>44474</v>
      </c>
      <c r="L9" s="31">
        <v>44503</v>
      </c>
      <c r="M9" s="13" t="s">
        <v>51</v>
      </c>
      <c r="N9" s="15"/>
      <c r="O9" s="20">
        <v>44697</v>
      </c>
      <c r="P9" s="18"/>
      <c r="Q9" s="18"/>
    </row>
    <row r="10" spans="1:32" ht="12.75">
      <c r="A10" s="12" t="s">
        <v>52</v>
      </c>
      <c r="B10" s="13" t="s">
        <v>53</v>
      </c>
      <c r="C10" s="14" t="s">
        <v>54</v>
      </c>
      <c r="D10" s="127" t="s">
        <v>55</v>
      </c>
      <c r="E10" s="15">
        <v>44426</v>
      </c>
      <c r="F10" s="15">
        <v>44437</v>
      </c>
      <c r="G10" s="16">
        <v>44445</v>
      </c>
      <c r="H10" s="13">
        <v>0</v>
      </c>
      <c r="I10" s="13">
        <v>0</v>
      </c>
      <c r="J10" s="13">
        <v>0</v>
      </c>
      <c r="K10" s="18"/>
      <c r="L10" s="18"/>
      <c r="M10" s="13"/>
      <c r="N10" s="13"/>
      <c r="O10" s="20">
        <v>44453</v>
      </c>
      <c r="P10" s="18"/>
      <c r="Q10" s="18"/>
    </row>
    <row r="11" spans="1:32" ht="12.75">
      <c r="A11" s="12" t="s">
        <v>56</v>
      </c>
      <c r="B11" s="13" t="s">
        <v>57</v>
      </c>
      <c r="C11" s="14" t="s">
        <v>58</v>
      </c>
      <c r="D11" s="13" t="s">
        <v>59</v>
      </c>
      <c r="E11" s="15">
        <v>44426</v>
      </c>
      <c r="F11" s="15">
        <v>44435</v>
      </c>
      <c r="G11" s="16">
        <v>44445</v>
      </c>
      <c r="H11" s="13">
        <v>0</v>
      </c>
      <c r="I11" s="13">
        <v>0</v>
      </c>
      <c r="J11" s="13">
        <v>0</v>
      </c>
      <c r="K11" s="18"/>
      <c r="L11" s="18"/>
      <c r="M11" s="13"/>
      <c r="N11" s="13"/>
      <c r="O11" s="20">
        <v>44453</v>
      </c>
      <c r="P11" s="18"/>
      <c r="Q11" s="18"/>
    </row>
    <row r="12" spans="1:32" ht="25.5">
      <c r="A12" s="13" t="s">
        <v>60</v>
      </c>
      <c r="B12" s="13" t="s">
        <v>61</v>
      </c>
      <c r="C12" s="13" t="s">
        <v>62</v>
      </c>
      <c r="D12" s="12" t="s">
        <v>63</v>
      </c>
      <c r="E12" s="15">
        <v>44435</v>
      </c>
      <c r="F12" s="15">
        <v>44445</v>
      </c>
      <c r="G12" s="32"/>
      <c r="H12" s="17">
        <v>44465</v>
      </c>
      <c r="I12" s="15">
        <v>44466</v>
      </c>
      <c r="J12" s="17">
        <v>44474</v>
      </c>
      <c r="K12" s="31">
        <v>44503</v>
      </c>
      <c r="L12" s="33"/>
      <c r="M12" s="33"/>
      <c r="N12" s="34" t="s">
        <v>64</v>
      </c>
      <c r="O12" s="18"/>
      <c r="P12" s="18"/>
      <c r="Q12" s="18"/>
    </row>
    <row r="13" spans="1:32" ht="12.75">
      <c r="A13" s="35" t="s">
        <v>65</v>
      </c>
      <c r="B13" s="35" t="s">
        <v>66</v>
      </c>
      <c r="C13" s="14" t="s">
        <v>67</v>
      </c>
      <c r="D13" s="36" t="s">
        <v>68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8"/>
      <c r="L13" s="18"/>
      <c r="M13" s="37"/>
      <c r="N13" s="37">
        <v>44658</v>
      </c>
      <c r="O13" s="20">
        <v>44697</v>
      </c>
      <c r="P13" s="18"/>
      <c r="Q13" s="18"/>
    </row>
    <row r="14" spans="1:32" ht="12.75">
      <c r="A14" s="35" t="s">
        <v>69</v>
      </c>
      <c r="B14" s="35" t="s">
        <v>70</v>
      </c>
      <c r="C14" s="14" t="s">
        <v>71</v>
      </c>
      <c r="D14" s="36" t="s">
        <v>72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8"/>
      <c r="L14" s="18"/>
      <c r="M14" s="13"/>
      <c r="N14" s="38">
        <v>44151</v>
      </c>
      <c r="O14" s="39">
        <v>44163</v>
      </c>
      <c r="P14" s="18"/>
      <c r="Q14" s="18"/>
    </row>
    <row r="15" spans="1:32" ht="12.75">
      <c r="A15" s="40" t="s">
        <v>73</v>
      </c>
      <c r="B15" s="33"/>
      <c r="C15" s="33"/>
      <c r="D15" s="40" t="s">
        <v>74</v>
      </c>
      <c r="E15" s="40">
        <v>0</v>
      </c>
      <c r="F15" s="40">
        <v>0</v>
      </c>
      <c r="G15" s="40">
        <v>0</v>
      </c>
      <c r="H15" s="40">
        <v>0</v>
      </c>
      <c r="I15" s="40">
        <v>0</v>
      </c>
      <c r="J15" s="40">
        <v>0</v>
      </c>
      <c r="K15" s="33"/>
      <c r="L15" s="33"/>
      <c r="M15" s="33"/>
      <c r="N15" s="41">
        <v>44528</v>
      </c>
      <c r="O15" s="42">
        <v>44537</v>
      </c>
      <c r="P15" s="33"/>
      <c r="Q15" s="33"/>
    </row>
    <row r="17" spans="1:6" ht="12.75">
      <c r="A17" s="43"/>
      <c r="B17" s="44" t="s">
        <v>75</v>
      </c>
    </row>
    <row r="18" spans="1:6" ht="12.75">
      <c r="A18" s="43"/>
      <c r="B18" s="29" t="s">
        <v>76</v>
      </c>
    </row>
    <row r="19" spans="1:6" ht="12.75">
      <c r="A19" s="43"/>
      <c r="B19" s="29" t="s">
        <v>77</v>
      </c>
      <c r="F19" s="128"/>
    </row>
    <row r="20" spans="1:6" ht="12.75">
      <c r="A20" s="43"/>
      <c r="B20" s="29" t="s">
        <v>78</v>
      </c>
      <c r="E20" s="29" t="s">
        <v>79</v>
      </c>
      <c r="F20" s="128"/>
    </row>
    <row r="21" spans="1:6" ht="12.75">
      <c r="E21" s="29" t="s">
        <v>80</v>
      </c>
      <c r="F21" s="128"/>
    </row>
    <row r="22" spans="1:6" ht="12.75">
      <c r="A22" s="29" t="s">
        <v>81</v>
      </c>
      <c r="E22" s="29" t="s">
        <v>82</v>
      </c>
      <c r="F22" s="128"/>
    </row>
    <row r="23" spans="1:6" ht="12.75">
      <c r="E23" s="29" t="s">
        <v>83</v>
      </c>
      <c r="F23" s="128"/>
    </row>
    <row r="24" spans="1:6" ht="12.75">
      <c r="E24" s="29" t="s">
        <v>84</v>
      </c>
      <c r="F24" s="128"/>
    </row>
    <row r="25" spans="1:6" ht="12.75">
      <c r="E25" s="29" t="s">
        <v>85</v>
      </c>
      <c r="F25" s="128"/>
    </row>
    <row r="26" spans="1:6" ht="12.75">
      <c r="E26" s="29" t="s">
        <v>86</v>
      </c>
      <c r="F26" s="128"/>
    </row>
    <row r="27" spans="1:6" ht="15" customHeight="1">
      <c r="F27" s="128"/>
    </row>
    <row r="28" spans="1:6" ht="12.75">
      <c r="E28" s="29" t="s">
        <v>87</v>
      </c>
      <c r="F28" s="128"/>
    </row>
    <row r="29" spans="1:6" ht="12.75">
      <c r="E29" s="29" t="s">
        <v>88</v>
      </c>
      <c r="F29" s="128"/>
    </row>
    <row r="30" spans="1:6" ht="12.75">
      <c r="E30" s="29" t="s">
        <v>89</v>
      </c>
    </row>
    <row r="31" spans="1:6" ht="12.75">
      <c r="E31" s="29" t="s">
        <v>90</v>
      </c>
    </row>
    <row r="32" spans="1:6" ht="12.75">
      <c r="B32" s="44" t="s">
        <v>91</v>
      </c>
      <c r="E32" s="29" t="s">
        <v>92</v>
      </c>
    </row>
    <row r="33" spans="1:6" ht="12.75">
      <c r="E33" s="29" t="s">
        <v>44</v>
      </c>
    </row>
    <row r="34" spans="1:6" ht="12.75">
      <c r="C34" s="29" t="s">
        <v>93</v>
      </c>
      <c r="D34" s="29" t="s">
        <v>94</v>
      </c>
    </row>
    <row r="35" spans="1:6" ht="12.75">
      <c r="A35" s="45" t="s">
        <v>21</v>
      </c>
      <c r="B35" s="46" t="s">
        <v>24</v>
      </c>
      <c r="C35" s="47">
        <v>44426</v>
      </c>
      <c r="D35" s="48">
        <v>44697</v>
      </c>
    </row>
    <row r="36" spans="1:6" ht="12.75">
      <c r="A36" s="49" t="s">
        <v>25</v>
      </c>
      <c r="B36" s="50" t="s">
        <v>28</v>
      </c>
      <c r="C36" s="47">
        <v>44429</v>
      </c>
      <c r="D36" s="47">
        <v>44536</v>
      </c>
    </row>
    <row r="37" spans="1:6" ht="12.75">
      <c r="A37" s="49" t="s">
        <v>29</v>
      </c>
      <c r="B37" s="50" t="s">
        <v>32</v>
      </c>
      <c r="C37" s="47">
        <v>44426</v>
      </c>
      <c r="D37" s="47">
        <v>44444</v>
      </c>
    </row>
    <row r="38" spans="1:6" ht="12.75">
      <c r="A38" s="49" t="s">
        <v>35</v>
      </c>
      <c r="B38" s="50" t="s">
        <v>38</v>
      </c>
      <c r="C38" s="47">
        <v>44426</v>
      </c>
      <c r="D38" s="48">
        <v>44684</v>
      </c>
    </row>
    <row r="39" spans="1:6" ht="12.75">
      <c r="A39" s="49" t="s">
        <v>39</v>
      </c>
      <c r="B39" s="50" t="s">
        <v>42</v>
      </c>
      <c r="C39" s="47">
        <v>44435</v>
      </c>
      <c r="D39" s="47">
        <v>44445</v>
      </c>
    </row>
    <row r="40" spans="1:6" ht="12.75">
      <c r="A40" s="49" t="s">
        <v>46</v>
      </c>
      <c r="B40" s="50" t="s">
        <v>49</v>
      </c>
      <c r="C40" s="47">
        <v>44426</v>
      </c>
      <c r="D40" s="48">
        <v>44581</v>
      </c>
    </row>
    <row r="41" spans="1:6" ht="12.75">
      <c r="A41" s="51" t="s">
        <v>52</v>
      </c>
      <c r="B41" s="52" t="s">
        <v>55</v>
      </c>
      <c r="C41" s="53">
        <v>44433</v>
      </c>
      <c r="D41" s="53">
        <v>44433</v>
      </c>
      <c r="E41" s="29" t="s">
        <v>95</v>
      </c>
      <c r="F41" s="29" t="s">
        <v>96</v>
      </c>
    </row>
    <row r="42" spans="1:6" ht="12.75">
      <c r="A42" s="49" t="s">
        <v>56</v>
      </c>
      <c r="B42" s="50" t="s">
        <v>59</v>
      </c>
      <c r="C42" s="47">
        <v>44426</v>
      </c>
      <c r="D42" s="47">
        <v>44325</v>
      </c>
    </row>
    <row r="43" spans="1:6" ht="12.75">
      <c r="A43" s="49" t="s">
        <v>60</v>
      </c>
      <c r="B43" s="50" t="s">
        <v>63</v>
      </c>
      <c r="C43" s="47">
        <v>44435</v>
      </c>
      <c r="D43" s="48">
        <v>44697</v>
      </c>
    </row>
    <row r="44" spans="1:6" ht="12.75">
      <c r="A44" s="49" t="s">
        <v>65</v>
      </c>
      <c r="B44" s="50" t="s">
        <v>68</v>
      </c>
      <c r="C44" s="54">
        <v>44553</v>
      </c>
      <c r="D44" s="48">
        <v>44697</v>
      </c>
    </row>
    <row r="45" spans="1:6" ht="12.75">
      <c r="A45" s="49" t="s">
        <v>69</v>
      </c>
      <c r="B45" s="50" t="s">
        <v>72</v>
      </c>
      <c r="C45" s="55">
        <v>44151</v>
      </c>
      <c r="D45" s="55">
        <v>44163</v>
      </c>
    </row>
    <row r="46" spans="1:6" ht="12.75">
      <c r="A46" s="49" t="s">
        <v>73</v>
      </c>
      <c r="B46" s="50" t="s">
        <v>74</v>
      </c>
      <c r="C46" s="56">
        <v>44512</v>
      </c>
      <c r="D46" s="56">
        <v>44523</v>
      </c>
      <c r="E46" s="29" t="s">
        <v>97</v>
      </c>
      <c r="F46" s="29" t="s">
        <v>98</v>
      </c>
    </row>
    <row r="49" spans="1:14" ht="12.75">
      <c r="A49" s="29" t="s">
        <v>99</v>
      </c>
    </row>
    <row r="50" spans="1:14" ht="12.75">
      <c r="A50" s="29" t="s">
        <v>100</v>
      </c>
    </row>
    <row r="51" spans="1:14" ht="12.75">
      <c r="A51" s="29" t="s">
        <v>101</v>
      </c>
    </row>
    <row r="53" spans="1:14" ht="12.75">
      <c r="A53" s="29" t="s">
        <v>102</v>
      </c>
    </row>
    <row r="56" spans="1:14" ht="12.75">
      <c r="A56" s="44" t="s">
        <v>103</v>
      </c>
    </row>
    <row r="57" spans="1:14" ht="12.75">
      <c r="C57" s="40" t="s">
        <v>93</v>
      </c>
      <c r="D57" s="40" t="s">
        <v>94</v>
      </c>
      <c r="E57" s="40" t="s">
        <v>104</v>
      </c>
    </row>
    <row r="58" spans="1:14" ht="12.75">
      <c r="A58" s="57" t="s">
        <v>21</v>
      </c>
      <c r="B58" s="58" t="s">
        <v>24</v>
      </c>
      <c r="C58" s="59">
        <v>44426</v>
      </c>
      <c r="D58" s="59">
        <v>44697</v>
      </c>
      <c r="E58" s="33"/>
    </row>
    <row r="59" spans="1:14" ht="12.75">
      <c r="A59" s="51" t="s">
        <v>25</v>
      </c>
      <c r="B59" s="52" t="s">
        <v>28</v>
      </c>
      <c r="C59" s="60">
        <v>44426</v>
      </c>
      <c r="D59" s="60">
        <v>44553</v>
      </c>
      <c r="E59" s="61" t="s">
        <v>105</v>
      </c>
    </row>
    <row r="60" spans="1:14" ht="12.75">
      <c r="A60" s="62" t="s">
        <v>29</v>
      </c>
      <c r="B60" s="63" t="s">
        <v>32</v>
      </c>
      <c r="C60" s="64">
        <v>44426</v>
      </c>
      <c r="D60" s="64">
        <v>44453</v>
      </c>
      <c r="E60" s="40" t="s">
        <v>106</v>
      </c>
      <c r="F60" s="29" t="s">
        <v>107</v>
      </c>
    </row>
    <row r="61" spans="1:14" ht="12.75">
      <c r="A61" s="65" t="s">
        <v>35</v>
      </c>
      <c r="B61" s="66" t="s">
        <v>38</v>
      </c>
      <c r="C61" s="59">
        <v>44426</v>
      </c>
      <c r="D61" s="59">
        <v>44697</v>
      </c>
      <c r="E61" s="33"/>
    </row>
    <row r="62" spans="1:14" ht="12.75">
      <c r="A62" s="62" t="s">
        <v>39</v>
      </c>
      <c r="B62" s="63" t="s">
        <v>42</v>
      </c>
      <c r="C62" s="64">
        <v>44426</v>
      </c>
      <c r="D62" s="64">
        <v>44453</v>
      </c>
      <c r="E62" s="40" t="s">
        <v>108</v>
      </c>
      <c r="F62" s="29" t="s">
        <v>107</v>
      </c>
    </row>
    <row r="63" spans="1:14" ht="12.75">
      <c r="A63" s="49" t="s">
        <v>46</v>
      </c>
      <c r="B63" s="50" t="s">
        <v>49</v>
      </c>
      <c r="C63" s="67">
        <v>44426</v>
      </c>
      <c r="D63" s="67">
        <v>44581</v>
      </c>
      <c r="E63" s="68" t="s">
        <v>109</v>
      </c>
      <c r="I63" s="29" t="s">
        <v>110</v>
      </c>
      <c r="L63" s="29" t="s">
        <v>111</v>
      </c>
      <c r="N63" s="29" t="s">
        <v>112</v>
      </c>
    </row>
    <row r="64" spans="1:14" ht="12.75">
      <c r="A64" s="49" t="s">
        <v>52</v>
      </c>
      <c r="B64" s="50" t="s">
        <v>55</v>
      </c>
      <c r="C64" s="67">
        <v>44426</v>
      </c>
      <c r="D64" s="37">
        <v>44453</v>
      </c>
      <c r="E64" s="40" t="s">
        <v>113</v>
      </c>
      <c r="F64" s="29" t="s">
        <v>107</v>
      </c>
    </row>
    <row r="65" spans="1:9" ht="12.75">
      <c r="A65" s="62" t="s">
        <v>56</v>
      </c>
      <c r="B65" s="63" t="s">
        <v>59</v>
      </c>
      <c r="C65" s="64">
        <v>44426</v>
      </c>
      <c r="D65" s="26">
        <v>44453</v>
      </c>
      <c r="E65" s="40" t="s">
        <v>114</v>
      </c>
      <c r="F65" s="29" t="s">
        <v>107</v>
      </c>
    </row>
    <row r="66" spans="1:9" ht="12.75">
      <c r="A66" s="65" t="s">
        <v>60</v>
      </c>
      <c r="B66" s="66" t="s">
        <v>63</v>
      </c>
      <c r="C66" s="59">
        <v>44435</v>
      </c>
      <c r="D66" s="59">
        <v>44697</v>
      </c>
      <c r="E66" s="33"/>
    </row>
    <row r="67" spans="1:9" ht="12.75">
      <c r="A67" s="51" t="s">
        <v>65</v>
      </c>
      <c r="B67" s="52" t="s">
        <v>68</v>
      </c>
      <c r="C67" s="69">
        <v>44553</v>
      </c>
      <c r="D67" s="59">
        <v>44697</v>
      </c>
      <c r="E67" s="61" t="s">
        <v>115</v>
      </c>
    </row>
    <row r="68" spans="1:9" ht="12.75">
      <c r="A68" s="49" t="s">
        <v>69</v>
      </c>
      <c r="B68" s="50" t="s">
        <v>72</v>
      </c>
      <c r="C68" s="70">
        <v>44151</v>
      </c>
      <c r="D68" s="71">
        <v>44163</v>
      </c>
      <c r="E68" s="40" t="s">
        <v>116</v>
      </c>
      <c r="F68" s="29" t="s">
        <v>117</v>
      </c>
    </row>
    <row r="69" spans="1:9" ht="12.75">
      <c r="A69" s="49" t="s">
        <v>73</v>
      </c>
      <c r="B69" s="50" t="s">
        <v>74</v>
      </c>
      <c r="C69" s="72">
        <v>44528</v>
      </c>
      <c r="D69" s="71">
        <v>44537</v>
      </c>
      <c r="E69" s="40" t="s">
        <v>118</v>
      </c>
      <c r="I69" s="73" t="s">
        <v>119</v>
      </c>
    </row>
    <row r="70" spans="1:9" ht="12.75">
      <c r="A70" s="29" t="s">
        <v>120</v>
      </c>
      <c r="B70" s="29" t="s">
        <v>121</v>
      </c>
      <c r="C70" s="74">
        <v>44435</v>
      </c>
      <c r="E70" s="130" t="s">
        <v>289</v>
      </c>
    </row>
    <row r="71" spans="1:9" ht="12.75">
      <c r="A71" s="129" t="s">
        <v>290</v>
      </c>
      <c r="B71" s="129"/>
      <c r="C71" s="74">
        <v>44474</v>
      </c>
      <c r="D71" s="74">
        <v>44503</v>
      </c>
      <c r="E71" s="29" t="s">
        <v>122</v>
      </c>
    </row>
    <row r="72" spans="1:9" ht="12.75">
      <c r="A72" s="129" t="s">
        <v>290</v>
      </c>
      <c r="B72" s="129"/>
      <c r="C72" s="75">
        <v>44503</v>
      </c>
      <c r="D72" s="75">
        <v>44528</v>
      </c>
    </row>
    <row r="73" spans="1:9" ht="12.75">
      <c r="B73" s="29" t="s">
        <v>123</v>
      </c>
      <c r="C73" s="75">
        <v>44528</v>
      </c>
      <c r="D73" s="75">
        <v>44537</v>
      </c>
    </row>
    <row r="74" spans="1:9" ht="12.75">
      <c r="B74" s="29" t="s">
        <v>121</v>
      </c>
      <c r="C74" s="75">
        <v>44537</v>
      </c>
      <c r="D74" s="75">
        <v>44538</v>
      </c>
      <c r="E74" s="29" t="s">
        <v>122</v>
      </c>
    </row>
    <row r="75" spans="1:9" ht="12.75">
      <c r="A75" s="129" t="s">
        <v>290</v>
      </c>
      <c r="B75" s="29"/>
      <c r="C75" s="75">
        <v>44538</v>
      </c>
      <c r="D75" s="74">
        <v>44697</v>
      </c>
    </row>
    <row r="77" spans="1:9" ht="15" customHeight="1">
      <c r="D77" s="131"/>
    </row>
    <row r="84" spans="1:4" ht="12.75">
      <c r="A84" s="75">
        <v>44553</v>
      </c>
      <c r="B84" s="76" t="s">
        <v>88</v>
      </c>
    </row>
    <row r="85" spans="1:4" ht="12.75">
      <c r="B85" s="29" t="s">
        <v>89</v>
      </c>
      <c r="D85" s="29" t="s">
        <v>124</v>
      </c>
    </row>
    <row r="86" spans="1:4" ht="12.75">
      <c r="B86" s="76" t="s">
        <v>90</v>
      </c>
      <c r="D86" s="29" t="s">
        <v>125</v>
      </c>
    </row>
    <row r="87" spans="1:4" ht="12.75">
      <c r="B87" s="76" t="s">
        <v>92</v>
      </c>
    </row>
    <row r="88" spans="1:4" ht="12.75">
      <c r="B88" s="76" t="s">
        <v>44</v>
      </c>
    </row>
    <row r="90" spans="1:4" ht="12.75">
      <c r="A90" s="77" t="s">
        <v>126</v>
      </c>
    </row>
    <row r="91" spans="1:4" ht="12.75">
      <c r="A91" s="78" t="s">
        <v>127</v>
      </c>
    </row>
    <row r="92" spans="1:4" ht="12.75">
      <c r="A92" s="76" t="s">
        <v>128</v>
      </c>
    </row>
  </sheetData>
  <mergeCells count="2">
    <mergeCell ref="B2:C2"/>
    <mergeCell ref="K2:L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2:Y34"/>
  <sheetViews>
    <sheetView topLeftCell="C1" workbookViewId="0">
      <selection activeCell="F38" sqref="F38"/>
    </sheetView>
  </sheetViews>
  <sheetFormatPr baseColWidth="10" defaultColWidth="12.5703125" defaultRowHeight="15" customHeight="1"/>
  <cols>
    <col min="1" max="1" width="5.42578125" customWidth="1"/>
    <col min="2" max="2" width="17.42578125" customWidth="1"/>
    <col min="3" max="3" width="27.140625" customWidth="1"/>
    <col min="4" max="4" width="8" bestFit="1" customWidth="1"/>
    <col min="5" max="5" width="7" bestFit="1" customWidth="1"/>
    <col min="6" max="6" width="10.42578125" bestFit="1" customWidth="1"/>
    <col min="7" max="7" width="12.5703125" bestFit="1" customWidth="1"/>
    <col min="8" max="8" width="13.42578125" bestFit="1" customWidth="1"/>
    <col min="9" max="9" width="11.42578125" bestFit="1" customWidth="1"/>
    <col min="10" max="10" width="8.28515625" bestFit="1" customWidth="1"/>
    <col min="11" max="11" width="10.140625" customWidth="1"/>
    <col min="12" max="12" width="18.42578125" customWidth="1"/>
    <col min="13" max="13" width="18.140625" customWidth="1"/>
    <col min="14" max="14" width="18.28515625" customWidth="1"/>
    <col min="15" max="15" width="23.42578125" customWidth="1"/>
  </cols>
  <sheetData>
    <row r="2" spans="1:25" ht="15" customHeight="1">
      <c r="A2" s="79"/>
      <c r="B2" s="80" t="s">
        <v>129</v>
      </c>
      <c r="C2" s="81">
        <v>2021</v>
      </c>
      <c r="D2" s="81"/>
      <c r="E2" s="81"/>
      <c r="F2" s="81"/>
      <c r="G2" s="81"/>
      <c r="H2" s="81"/>
      <c r="I2" s="81"/>
      <c r="J2" s="81"/>
      <c r="K2" s="81"/>
      <c r="L2" s="82"/>
      <c r="M2" s="82"/>
      <c r="N2" s="82"/>
      <c r="O2" s="83"/>
      <c r="P2" s="79"/>
      <c r="Q2" s="79"/>
      <c r="R2" s="79"/>
      <c r="S2" s="79"/>
      <c r="T2" s="79"/>
      <c r="U2" s="79"/>
      <c r="V2" s="79"/>
    </row>
    <row r="3" spans="1:25" ht="15" customHeight="1" thickBot="1">
      <c r="A3" s="79"/>
      <c r="B3" s="84"/>
      <c r="C3" s="85"/>
      <c r="D3" s="85"/>
      <c r="E3" s="85"/>
      <c r="F3" s="85"/>
      <c r="G3" s="85"/>
      <c r="H3" s="85"/>
      <c r="I3" s="85"/>
      <c r="J3" s="85"/>
      <c r="K3" s="164" t="s">
        <v>93</v>
      </c>
      <c r="L3" s="164"/>
      <c r="M3" s="164" t="s">
        <v>94</v>
      </c>
      <c r="N3" s="164"/>
      <c r="O3" s="84"/>
      <c r="P3" s="125" t="s">
        <v>130</v>
      </c>
      <c r="Q3" s="123"/>
      <c r="R3" s="123"/>
      <c r="S3" s="125" t="s">
        <v>131</v>
      </c>
      <c r="T3" s="123"/>
      <c r="U3" s="123"/>
      <c r="V3" s="86" t="s">
        <v>132</v>
      </c>
    </row>
    <row r="4" spans="1:25" ht="15" customHeight="1" thickBot="1">
      <c r="A4" s="79"/>
      <c r="B4" s="201" t="s">
        <v>4</v>
      </c>
      <c r="C4" s="202" t="s">
        <v>7</v>
      </c>
      <c r="D4" s="203" t="s">
        <v>204</v>
      </c>
      <c r="E4" s="203" t="s">
        <v>205</v>
      </c>
      <c r="F4" s="203" t="s">
        <v>206</v>
      </c>
      <c r="G4" s="203" t="s">
        <v>207</v>
      </c>
      <c r="H4" s="203" t="s">
        <v>208</v>
      </c>
      <c r="I4" s="203" t="s">
        <v>209</v>
      </c>
      <c r="J4" s="204" t="s">
        <v>291</v>
      </c>
      <c r="K4" s="202" t="s">
        <v>292</v>
      </c>
      <c r="L4" s="205" t="s">
        <v>133</v>
      </c>
      <c r="M4" s="205" t="s">
        <v>292</v>
      </c>
      <c r="N4" s="205" t="s">
        <v>134</v>
      </c>
      <c r="O4" s="206" t="s">
        <v>135</v>
      </c>
      <c r="P4" s="206" t="s">
        <v>131</v>
      </c>
      <c r="Q4" s="206" t="s">
        <v>136</v>
      </c>
      <c r="R4" s="206" t="s">
        <v>137</v>
      </c>
      <c r="S4" s="207" t="s">
        <v>138</v>
      </c>
      <c r="T4" s="207" t="s">
        <v>139</v>
      </c>
      <c r="U4" s="207" t="s">
        <v>140</v>
      </c>
      <c r="V4" s="208" t="s">
        <v>141</v>
      </c>
    </row>
    <row r="5" spans="1:25" ht="15" customHeight="1">
      <c r="A5" s="243">
        <v>1</v>
      </c>
      <c r="B5" s="188" t="s">
        <v>21</v>
      </c>
      <c r="C5" s="189" t="s">
        <v>24</v>
      </c>
      <c r="D5" s="190">
        <v>6217007</v>
      </c>
      <c r="E5" s="190">
        <v>384180</v>
      </c>
      <c r="F5" s="191">
        <v>44426</v>
      </c>
      <c r="G5" s="192">
        <v>44697</v>
      </c>
      <c r="H5" s="192"/>
      <c r="I5" s="192"/>
      <c r="J5" s="193" t="s">
        <v>223</v>
      </c>
      <c r="K5" s="194"/>
      <c r="L5" s="195">
        <v>0.47638888888888892</v>
      </c>
      <c r="M5" s="196"/>
      <c r="N5" s="195">
        <v>0.39652777777777781</v>
      </c>
      <c r="O5" s="195"/>
      <c r="P5" s="197">
        <v>6501</v>
      </c>
      <c r="Q5" s="197">
        <v>0</v>
      </c>
      <c r="R5" s="197">
        <v>0</v>
      </c>
      <c r="S5" s="198">
        <f>Q5/60</f>
        <v>0</v>
      </c>
      <c r="T5" s="199">
        <f t="shared" ref="T5:T15" si="0">R5/3600</f>
        <v>0</v>
      </c>
      <c r="U5" s="199">
        <f t="shared" ref="U5:U15" si="1">P5+S5+T5</f>
        <v>6501</v>
      </c>
      <c r="V5" s="200">
        <f>U5/24</f>
        <v>270.875</v>
      </c>
    </row>
    <row r="6" spans="1:25" ht="15" customHeight="1">
      <c r="A6" s="243">
        <v>2</v>
      </c>
      <c r="B6" s="177" t="s">
        <v>25</v>
      </c>
      <c r="C6" s="133" t="s">
        <v>28</v>
      </c>
      <c r="D6" s="139">
        <v>6216622</v>
      </c>
      <c r="E6" s="139">
        <v>384283</v>
      </c>
      <c r="F6" s="168">
        <v>44426</v>
      </c>
      <c r="G6" s="169">
        <v>44553</v>
      </c>
      <c r="H6" s="169"/>
      <c r="I6" s="169"/>
      <c r="J6" s="135" t="s">
        <v>274</v>
      </c>
      <c r="K6" s="133"/>
      <c r="L6" s="142">
        <v>0.73819444444444438</v>
      </c>
      <c r="M6" s="142"/>
      <c r="N6" s="142">
        <v>0.64236111111111105</v>
      </c>
      <c r="O6" s="142"/>
      <c r="P6" s="165">
        <v>30333</v>
      </c>
      <c r="Q6" s="165">
        <v>0</v>
      </c>
      <c r="R6" s="165">
        <v>0</v>
      </c>
      <c r="S6" s="166">
        <f t="shared" ref="S5:S15" si="2">Q6/60</f>
        <v>0</v>
      </c>
      <c r="T6" s="167">
        <f t="shared" si="0"/>
        <v>0</v>
      </c>
      <c r="U6" s="167">
        <f t="shared" si="1"/>
        <v>30333</v>
      </c>
      <c r="V6" s="178">
        <f t="shared" ref="V5:V15" si="3">U6/24</f>
        <v>1263.875</v>
      </c>
    </row>
    <row r="7" spans="1:25" ht="15" customHeight="1">
      <c r="A7" s="243">
        <v>3</v>
      </c>
      <c r="B7" s="177" t="s">
        <v>29</v>
      </c>
      <c r="C7" s="133" t="s">
        <v>142</v>
      </c>
      <c r="D7" s="170">
        <v>6217568</v>
      </c>
      <c r="E7" s="170">
        <v>384846</v>
      </c>
      <c r="F7" s="171">
        <v>44426</v>
      </c>
      <c r="G7" s="171">
        <v>44453</v>
      </c>
      <c r="H7" s="171"/>
      <c r="I7" s="171"/>
      <c r="J7" s="172" t="s">
        <v>247</v>
      </c>
      <c r="K7" s="133"/>
      <c r="L7" s="142">
        <v>0.51666666666666672</v>
      </c>
      <c r="M7" s="142"/>
      <c r="N7" s="142">
        <v>0.69444444444444453</v>
      </c>
      <c r="O7" s="142"/>
      <c r="P7" s="165">
        <v>629</v>
      </c>
      <c r="Q7" s="165">
        <v>0</v>
      </c>
      <c r="R7" s="165">
        <v>0</v>
      </c>
      <c r="S7" s="166">
        <f t="shared" si="2"/>
        <v>0</v>
      </c>
      <c r="T7" s="167">
        <f t="shared" si="0"/>
        <v>0</v>
      </c>
      <c r="U7" s="167">
        <f t="shared" si="1"/>
        <v>629</v>
      </c>
      <c r="V7" s="178">
        <f t="shared" si="3"/>
        <v>26.208333333333332</v>
      </c>
      <c r="W7" s="126"/>
      <c r="X7" s="123"/>
      <c r="Y7" s="87"/>
    </row>
    <row r="8" spans="1:25" ht="15" customHeight="1">
      <c r="A8" s="243">
        <v>4</v>
      </c>
      <c r="B8" s="177" t="s">
        <v>35</v>
      </c>
      <c r="C8" s="133" t="s">
        <v>38</v>
      </c>
      <c r="D8" s="139">
        <v>6216083</v>
      </c>
      <c r="E8" s="139">
        <v>384746</v>
      </c>
      <c r="F8" s="168">
        <v>44426</v>
      </c>
      <c r="G8" s="141">
        <v>44697</v>
      </c>
      <c r="H8" s="141"/>
      <c r="I8" s="141"/>
      <c r="J8" s="135" t="s">
        <v>280</v>
      </c>
      <c r="K8" s="133"/>
      <c r="L8" s="237">
        <v>0.64236111111111105</v>
      </c>
      <c r="M8" s="142"/>
      <c r="N8" s="142">
        <v>0.47222222222222227</v>
      </c>
      <c r="O8" s="142"/>
      <c r="P8" s="165">
        <v>6483</v>
      </c>
      <c r="Q8" s="165">
        <v>0</v>
      </c>
      <c r="R8" s="165">
        <v>0</v>
      </c>
      <c r="S8" s="166">
        <f t="shared" si="2"/>
        <v>0</v>
      </c>
      <c r="T8" s="167">
        <f t="shared" si="0"/>
        <v>0</v>
      </c>
      <c r="U8" s="167">
        <f t="shared" si="1"/>
        <v>6483</v>
      </c>
      <c r="V8" s="178">
        <f t="shared" si="3"/>
        <v>270.125</v>
      </c>
      <c r="W8" s="88"/>
      <c r="X8" s="89"/>
      <c r="Y8" s="88"/>
    </row>
    <row r="9" spans="1:25" ht="15" customHeight="1">
      <c r="A9" s="243">
        <v>5</v>
      </c>
      <c r="B9" s="177" t="s">
        <v>39</v>
      </c>
      <c r="C9" s="133" t="s">
        <v>42</v>
      </c>
      <c r="D9" s="139">
        <v>6216487</v>
      </c>
      <c r="E9" s="139">
        <v>385286</v>
      </c>
      <c r="F9" s="168">
        <v>44426</v>
      </c>
      <c r="G9" s="171">
        <v>44453</v>
      </c>
      <c r="H9" s="171"/>
      <c r="I9" s="171"/>
      <c r="J9" s="135" t="s">
        <v>235</v>
      </c>
      <c r="K9" s="133"/>
      <c r="L9" s="142">
        <v>0.41180555555555554</v>
      </c>
      <c r="M9" s="142"/>
      <c r="N9" s="142">
        <v>0.37361111111111112</v>
      </c>
      <c r="O9" s="142"/>
      <c r="P9" s="165">
        <v>643</v>
      </c>
      <c r="Q9" s="165">
        <v>0</v>
      </c>
      <c r="R9" s="165">
        <v>0</v>
      </c>
      <c r="S9" s="166">
        <f t="shared" si="2"/>
        <v>0</v>
      </c>
      <c r="T9" s="167">
        <f t="shared" si="0"/>
        <v>0</v>
      </c>
      <c r="U9" s="167">
        <f t="shared" si="1"/>
        <v>643</v>
      </c>
      <c r="V9" s="178">
        <f t="shared" si="3"/>
        <v>26.791666666666668</v>
      </c>
    </row>
    <row r="10" spans="1:25" ht="15" customHeight="1">
      <c r="A10" s="243">
        <v>6</v>
      </c>
      <c r="B10" s="177" t="s">
        <v>46</v>
      </c>
      <c r="C10" s="133" t="s">
        <v>49</v>
      </c>
      <c r="D10" s="133"/>
      <c r="E10" s="133"/>
      <c r="F10" s="173">
        <v>44426</v>
      </c>
      <c r="G10" s="173">
        <v>44581</v>
      </c>
      <c r="H10" s="174">
        <v>44474</v>
      </c>
      <c r="I10" s="174">
        <v>44503</v>
      </c>
      <c r="J10" s="135" t="s">
        <v>225</v>
      </c>
      <c r="K10" s="133"/>
      <c r="L10" s="142">
        <v>0.45763888888888887</v>
      </c>
      <c r="M10" s="142"/>
      <c r="N10" s="142">
        <v>0.60902777777777783</v>
      </c>
      <c r="O10" s="142"/>
      <c r="P10" s="165">
        <v>3002</v>
      </c>
      <c r="Q10" s="165">
        <v>0</v>
      </c>
      <c r="R10" s="165">
        <v>0</v>
      </c>
      <c r="S10" s="166">
        <f t="shared" si="2"/>
        <v>0</v>
      </c>
      <c r="T10" s="167">
        <f t="shared" si="0"/>
        <v>0</v>
      </c>
      <c r="U10" s="167">
        <f t="shared" si="1"/>
        <v>3002</v>
      </c>
      <c r="V10" s="178">
        <f t="shared" si="3"/>
        <v>125.08333333333333</v>
      </c>
    </row>
    <row r="11" spans="1:25" ht="15" customHeight="1">
      <c r="A11" s="243">
        <v>7</v>
      </c>
      <c r="B11" s="177" t="s">
        <v>52</v>
      </c>
      <c r="C11" s="133" t="s">
        <v>55</v>
      </c>
      <c r="D11" s="139">
        <v>6216150</v>
      </c>
      <c r="E11" s="139">
        <v>384938</v>
      </c>
      <c r="F11" s="175">
        <v>44426</v>
      </c>
      <c r="G11" s="176">
        <v>44453</v>
      </c>
      <c r="H11" s="133"/>
      <c r="I11" s="133"/>
      <c r="J11" s="135" t="s">
        <v>232</v>
      </c>
      <c r="K11" s="133"/>
      <c r="L11" s="142">
        <v>0.37708333333333338</v>
      </c>
      <c r="M11" s="142"/>
      <c r="N11" s="142">
        <v>0.34930555555555554</v>
      </c>
      <c r="O11" s="142"/>
      <c r="P11" s="165">
        <v>641</v>
      </c>
      <c r="Q11" s="165">
        <v>0</v>
      </c>
      <c r="R11" s="165">
        <v>0</v>
      </c>
      <c r="S11" s="166">
        <f t="shared" si="2"/>
        <v>0</v>
      </c>
      <c r="T11" s="167">
        <f t="shared" si="0"/>
        <v>0</v>
      </c>
      <c r="U11" s="167">
        <f t="shared" si="1"/>
        <v>641</v>
      </c>
      <c r="V11" s="178">
        <f t="shared" si="3"/>
        <v>26.708333333333332</v>
      </c>
    </row>
    <row r="12" spans="1:25" ht="15" customHeight="1">
      <c r="A12" s="243"/>
      <c r="B12" s="220" t="s">
        <v>56</v>
      </c>
      <c r="C12" s="221" t="s">
        <v>59</v>
      </c>
      <c r="D12" s="222">
        <v>6216853</v>
      </c>
      <c r="E12" s="222">
        <v>384271</v>
      </c>
      <c r="F12" s="223">
        <v>44426</v>
      </c>
      <c r="G12" s="224">
        <v>44453</v>
      </c>
      <c r="H12" s="224"/>
      <c r="I12" s="224"/>
      <c r="J12" s="225"/>
      <c r="K12" s="221"/>
      <c r="L12" s="226"/>
      <c r="M12" s="226"/>
      <c r="N12" s="226"/>
      <c r="O12" s="226"/>
      <c r="P12" s="227"/>
      <c r="Q12" s="227"/>
      <c r="R12" s="227"/>
      <c r="S12" s="228">
        <f t="shared" si="2"/>
        <v>0</v>
      </c>
      <c r="T12" s="229">
        <f t="shared" si="0"/>
        <v>0</v>
      </c>
      <c r="U12" s="229">
        <f t="shared" si="1"/>
        <v>0</v>
      </c>
      <c r="V12" s="230">
        <f t="shared" si="3"/>
        <v>0</v>
      </c>
    </row>
    <row r="13" spans="1:25" ht="15" customHeight="1">
      <c r="A13" s="243">
        <v>8</v>
      </c>
      <c r="B13" s="177" t="s">
        <v>60</v>
      </c>
      <c r="C13" s="133" t="s">
        <v>63</v>
      </c>
      <c r="D13" s="139">
        <v>6217647</v>
      </c>
      <c r="E13" s="139">
        <v>384510</v>
      </c>
      <c r="F13" s="168">
        <v>44435</v>
      </c>
      <c r="G13" s="141">
        <v>44697</v>
      </c>
      <c r="H13" s="133"/>
      <c r="I13" s="133"/>
      <c r="J13" s="134" t="s">
        <v>264</v>
      </c>
      <c r="K13" s="133"/>
      <c r="L13" s="142">
        <v>0.65763888888888888</v>
      </c>
      <c r="M13" s="142"/>
      <c r="N13" s="142">
        <v>0.45694444444444443</v>
      </c>
      <c r="O13" s="142"/>
      <c r="P13" s="165">
        <v>6267</v>
      </c>
      <c r="Q13" s="165">
        <v>0</v>
      </c>
      <c r="R13" s="165">
        <v>0</v>
      </c>
      <c r="S13" s="166">
        <f t="shared" si="2"/>
        <v>0</v>
      </c>
      <c r="T13" s="167">
        <f t="shared" si="0"/>
        <v>0</v>
      </c>
      <c r="U13" s="167">
        <f t="shared" si="1"/>
        <v>6267</v>
      </c>
      <c r="V13" s="178">
        <f t="shared" si="3"/>
        <v>261.125</v>
      </c>
    </row>
    <row r="14" spans="1:25" ht="15" customHeight="1">
      <c r="A14" s="243">
        <v>9</v>
      </c>
      <c r="B14" s="177" t="s">
        <v>65</v>
      </c>
      <c r="C14" s="133" t="s">
        <v>68</v>
      </c>
      <c r="D14" s="139">
        <v>6217168</v>
      </c>
      <c r="E14" s="139">
        <v>384786</v>
      </c>
      <c r="F14" s="140">
        <v>44553</v>
      </c>
      <c r="G14" s="141">
        <v>44697</v>
      </c>
      <c r="H14" s="141"/>
      <c r="I14" s="141"/>
      <c r="J14" s="135" t="s">
        <v>257</v>
      </c>
      <c r="K14" s="133"/>
      <c r="L14" s="142">
        <v>0.45</v>
      </c>
      <c r="M14" s="142"/>
      <c r="N14" s="142">
        <v>0.42291666666666666</v>
      </c>
      <c r="O14" s="142"/>
      <c r="P14" s="165">
        <v>3453</v>
      </c>
      <c r="Q14" s="165">
        <v>0</v>
      </c>
      <c r="R14" s="165">
        <v>0</v>
      </c>
      <c r="S14" s="166">
        <f t="shared" si="2"/>
        <v>0</v>
      </c>
      <c r="T14" s="167">
        <f t="shared" si="0"/>
        <v>0</v>
      </c>
      <c r="U14" s="167">
        <f t="shared" si="1"/>
        <v>3453</v>
      </c>
      <c r="V14" s="178">
        <f t="shared" si="3"/>
        <v>143.875</v>
      </c>
    </row>
    <row r="15" spans="1:25" ht="15" customHeight="1">
      <c r="A15" s="244"/>
      <c r="B15" s="209" t="s">
        <v>69</v>
      </c>
      <c r="C15" s="210" t="s">
        <v>72</v>
      </c>
      <c r="D15" s="210"/>
      <c r="E15" s="210"/>
      <c r="F15" s="211">
        <v>44151</v>
      </c>
      <c r="G15" s="212">
        <v>44163</v>
      </c>
      <c r="H15" s="213"/>
      <c r="I15" s="213"/>
      <c r="J15" s="214" t="s">
        <v>229</v>
      </c>
      <c r="K15" s="213"/>
      <c r="L15" s="215">
        <v>0.56180555555555556</v>
      </c>
      <c r="M15" s="216"/>
      <c r="N15" s="215">
        <v>0.26180555555555557</v>
      </c>
      <c r="O15" s="239" t="s">
        <v>301</v>
      </c>
      <c r="P15" s="216"/>
      <c r="Q15" s="216"/>
      <c r="R15" s="216"/>
      <c r="S15" s="217">
        <f t="shared" si="2"/>
        <v>0</v>
      </c>
      <c r="T15" s="218">
        <f t="shared" si="0"/>
        <v>0</v>
      </c>
      <c r="U15" s="218">
        <f t="shared" si="1"/>
        <v>0</v>
      </c>
      <c r="V15" s="219">
        <f t="shared" si="3"/>
        <v>0</v>
      </c>
    </row>
    <row r="16" spans="1:25" ht="15" customHeight="1" thickBot="1">
      <c r="A16" s="245">
        <v>10</v>
      </c>
      <c r="B16" s="179"/>
      <c r="C16" s="180" t="s">
        <v>120</v>
      </c>
      <c r="D16" s="181">
        <v>6216680</v>
      </c>
      <c r="E16" s="181">
        <v>384632</v>
      </c>
      <c r="F16" s="182">
        <v>44474</v>
      </c>
      <c r="G16" s="182">
        <v>44697</v>
      </c>
      <c r="H16" s="183">
        <v>44528</v>
      </c>
      <c r="I16" s="183">
        <v>44538</v>
      </c>
      <c r="J16" s="184" t="s">
        <v>270</v>
      </c>
      <c r="K16" s="185">
        <v>44675</v>
      </c>
      <c r="L16" s="186">
        <v>0.72222222222222221</v>
      </c>
      <c r="M16" s="187">
        <v>44694</v>
      </c>
      <c r="N16" s="186">
        <v>0.7631944444444444</v>
      </c>
      <c r="O16" s="184"/>
      <c r="P16" s="184">
        <v>5100</v>
      </c>
      <c r="Q16" s="184">
        <v>0</v>
      </c>
      <c r="R16" s="184">
        <v>0</v>
      </c>
      <c r="S16" s="240">
        <f t="shared" ref="S16" si="4">Q16/60</f>
        <v>0</v>
      </c>
      <c r="T16" s="241">
        <f t="shared" ref="T16" si="5">R16/3600</f>
        <v>0</v>
      </c>
      <c r="U16" s="241">
        <f t="shared" ref="U16" si="6">P16+S16+T16</f>
        <v>5100</v>
      </c>
      <c r="V16" s="242">
        <f t="shared" ref="V16" si="7">U16/24</f>
        <v>212.5</v>
      </c>
    </row>
    <row r="17" spans="2:24" ht="12.75">
      <c r="W17" s="29" t="s">
        <v>143</v>
      </c>
      <c r="X17" s="90">
        <f>AVERAGE(V5:V15)</f>
        <v>219.5151515151515</v>
      </c>
    </row>
    <row r="18" spans="2:24" ht="12.75">
      <c r="W18" s="29"/>
      <c r="X18" s="90"/>
    </row>
    <row r="19" spans="2:24" ht="12.75">
      <c r="B19" s="29" t="s">
        <v>144</v>
      </c>
      <c r="M19" s="231" t="s">
        <v>295</v>
      </c>
      <c r="N19" s="231" t="s">
        <v>296</v>
      </c>
      <c r="W19" s="29" t="s">
        <v>145</v>
      </c>
      <c r="X19" s="91">
        <f>AVERAGE(U5:U15)</f>
        <v>5268.363636363636</v>
      </c>
    </row>
    <row r="20" spans="2:24" ht="15" customHeight="1" thickBot="1">
      <c r="L20" s="232" t="s">
        <v>294</v>
      </c>
      <c r="M20" s="183">
        <v>44528</v>
      </c>
      <c r="N20" s="183">
        <v>44538</v>
      </c>
    </row>
    <row r="21" spans="2:24" ht="15" customHeight="1">
      <c r="L21" s="232" t="s">
        <v>132</v>
      </c>
      <c r="M21">
        <f>_xlfn.DAYS(N20,M20)</f>
        <v>10</v>
      </c>
      <c r="O21" s="234">
        <v>0.99998842592592585</v>
      </c>
    </row>
    <row r="22" spans="2:24" ht="15" customHeight="1">
      <c r="L22" s="232" t="s">
        <v>131</v>
      </c>
      <c r="M22">
        <f>M21*24</f>
        <v>240</v>
      </c>
    </row>
    <row r="23" spans="2:24" ht="15" customHeight="1">
      <c r="L23" s="233" t="s">
        <v>300</v>
      </c>
      <c r="M23" s="236">
        <f>M22-12</f>
        <v>228</v>
      </c>
      <c r="O23" s="231" t="s">
        <v>302</v>
      </c>
    </row>
    <row r="24" spans="2:24" ht="15" customHeight="1">
      <c r="O24" s="165">
        <v>5340</v>
      </c>
    </row>
    <row r="25" spans="2:24" ht="15" customHeight="1">
      <c r="L25" s="233" t="s">
        <v>297</v>
      </c>
      <c r="M25" s="142">
        <f>O21-L16</f>
        <v>0.27776620370370364</v>
      </c>
      <c r="O25" s="238">
        <f>5340-240</f>
        <v>5100</v>
      </c>
    </row>
    <row r="26" spans="2:24" ht="15" customHeight="1">
      <c r="L26" s="233" t="s">
        <v>298</v>
      </c>
      <c r="M26" s="142">
        <f>O21-N16</f>
        <v>0.23679398148148145</v>
      </c>
    </row>
    <row r="27" spans="2:24" ht="15" customHeight="1">
      <c r="L27" s="233" t="s">
        <v>299</v>
      </c>
      <c r="M27" s="235">
        <f>M25+M26</f>
        <v>0.51456018518518509</v>
      </c>
    </row>
    <row r="30" spans="2:24" ht="15" customHeight="1">
      <c r="L30" s="233" t="s">
        <v>303</v>
      </c>
      <c r="M30" s="231" t="s">
        <v>304</v>
      </c>
      <c r="N30" s="231" t="s">
        <v>305</v>
      </c>
      <c r="O30" s="231" t="s">
        <v>306</v>
      </c>
      <c r="P30" s="231" t="s">
        <v>307</v>
      </c>
    </row>
    <row r="31" spans="2:24" ht="15" customHeight="1">
      <c r="L31">
        <v>10</v>
      </c>
      <c r="M31">
        <v>219.52</v>
      </c>
      <c r="N31">
        <f>L31*M31</f>
        <v>2195.2000000000003</v>
      </c>
      <c r="O31">
        <v>145</v>
      </c>
      <c r="P31" s="246">
        <f>O31/N31</f>
        <v>6.6053206997084543E-2</v>
      </c>
    </row>
    <row r="33" spans="13:13" ht="15" customHeight="1">
      <c r="M33" s="231" t="s">
        <v>308</v>
      </c>
    </row>
    <row r="34" spans="13:13" ht="15" customHeight="1">
      <c r="M34">
        <v>5268.363636363636</v>
      </c>
    </row>
  </sheetData>
  <mergeCells count="5">
    <mergeCell ref="P3:R3"/>
    <mergeCell ref="S3:U3"/>
    <mergeCell ref="W7:X7"/>
    <mergeCell ref="K3:L3"/>
    <mergeCell ref="M3:N3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4"/>
  <sheetViews>
    <sheetView workbookViewId="0">
      <selection activeCell="A16" sqref="A16"/>
    </sheetView>
  </sheetViews>
  <sheetFormatPr baseColWidth="10" defaultRowHeight="12.75"/>
  <cols>
    <col min="1" max="1" width="20.85546875" bestFit="1" customWidth="1"/>
  </cols>
  <sheetData>
    <row r="1" spans="1:9" ht="15">
      <c r="A1" s="144" t="s">
        <v>203</v>
      </c>
      <c r="B1" s="132" t="s">
        <v>204</v>
      </c>
      <c r="C1" s="132" t="s">
        <v>205</v>
      </c>
      <c r="D1" s="132" t="s">
        <v>206</v>
      </c>
      <c r="E1" s="132" t="s">
        <v>207</v>
      </c>
      <c r="F1" s="132" t="s">
        <v>208</v>
      </c>
      <c r="G1" s="132" t="s">
        <v>209</v>
      </c>
      <c r="H1" s="132" t="s">
        <v>210</v>
      </c>
      <c r="I1" s="132" t="s">
        <v>211</v>
      </c>
    </row>
    <row r="2" spans="1:9" ht="15">
      <c r="A2" s="145" t="s">
        <v>221</v>
      </c>
      <c r="B2" s="136">
        <v>6217007</v>
      </c>
      <c r="C2" s="136">
        <v>384180</v>
      </c>
      <c r="D2" s="143">
        <v>44426</v>
      </c>
      <c r="E2" s="138">
        <v>44697</v>
      </c>
      <c r="H2" s="134" t="s">
        <v>222</v>
      </c>
      <c r="I2" s="134" t="s">
        <v>223</v>
      </c>
    </row>
    <row r="3" spans="1:9" ht="15">
      <c r="A3" s="146" t="s">
        <v>224</v>
      </c>
      <c r="B3" s="147">
        <v>6216853</v>
      </c>
      <c r="C3" s="147">
        <v>384271</v>
      </c>
      <c r="D3" s="148">
        <v>44426</v>
      </c>
      <c r="E3" s="149">
        <v>44453</v>
      </c>
      <c r="H3" s="134" t="s">
        <v>222</v>
      </c>
      <c r="I3" s="134" t="s">
        <v>225</v>
      </c>
    </row>
    <row r="4" spans="1:9" ht="15">
      <c r="A4" s="145" t="s">
        <v>227</v>
      </c>
      <c r="B4" s="136">
        <v>6216306</v>
      </c>
      <c r="C4" s="136">
        <v>384276</v>
      </c>
      <c r="D4" s="150">
        <v>44151</v>
      </c>
      <c r="E4" s="151">
        <v>44163</v>
      </c>
      <c r="H4" s="152" t="s">
        <v>228</v>
      </c>
      <c r="I4" s="134" t="s">
        <v>229</v>
      </c>
    </row>
    <row r="5" spans="1:9" ht="15">
      <c r="A5" s="145" t="s">
        <v>231</v>
      </c>
      <c r="B5" s="136">
        <v>6216150</v>
      </c>
      <c r="C5" s="136">
        <v>384938</v>
      </c>
      <c r="D5" s="153">
        <v>44426</v>
      </c>
      <c r="E5" s="154">
        <v>44453</v>
      </c>
      <c r="H5" s="152" t="s">
        <v>222</v>
      </c>
      <c r="I5" s="134" t="s">
        <v>232</v>
      </c>
    </row>
    <row r="6" spans="1:9" ht="15">
      <c r="A6" s="155" t="s">
        <v>234</v>
      </c>
      <c r="B6" s="136">
        <v>6216487</v>
      </c>
      <c r="C6" s="136">
        <v>385286</v>
      </c>
      <c r="D6" s="143">
        <v>44426</v>
      </c>
      <c r="E6" s="156">
        <v>44453</v>
      </c>
      <c r="H6" s="152" t="s">
        <v>222</v>
      </c>
      <c r="I6" s="134" t="s">
        <v>235</v>
      </c>
    </row>
    <row r="7" spans="1:9" ht="15">
      <c r="A7" s="157" t="s">
        <v>245</v>
      </c>
      <c r="B7" s="147">
        <v>6217568</v>
      </c>
      <c r="C7" s="147">
        <v>384846</v>
      </c>
      <c r="D7" s="148">
        <v>44426</v>
      </c>
      <c r="E7" s="148">
        <v>44453</v>
      </c>
      <c r="F7" s="152"/>
      <c r="G7" s="152"/>
      <c r="H7" s="152" t="s">
        <v>246</v>
      </c>
      <c r="I7" s="134" t="s">
        <v>247</v>
      </c>
    </row>
    <row r="8" spans="1:9" ht="15">
      <c r="A8" s="145" t="s">
        <v>256</v>
      </c>
      <c r="B8" s="136">
        <v>6217168</v>
      </c>
      <c r="C8" s="136">
        <v>384786</v>
      </c>
      <c r="D8" s="137">
        <v>44553</v>
      </c>
      <c r="E8" s="138">
        <v>44697</v>
      </c>
      <c r="H8" s="152" t="s">
        <v>246</v>
      </c>
      <c r="I8" s="134" t="s">
        <v>257</v>
      </c>
    </row>
    <row r="9" spans="1:9" ht="15">
      <c r="A9" s="145" t="s">
        <v>121</v>
      </c>
      <c r="B9" s="136">
        <v>6217647</v>
      </c>
      <c r="C9" s="136">
        <v>384510</v>
      </c>
      <c r="D9" s="143">
        <v>44435</v>
      </c>
      <c r="E9" s="138">
        <v>44697</v>
      </c>
      <c r="H9" s="152" t="s">
        <v>246</v>
      </c>
      <c r="I9" s="134" t="s">
        <v>264</v>
      </c>
    </row>
    <row r="10" spans="1:9" ht="15">
      <c r="A10" s="145" t="s">
        <v>273</v>
      </c>
      <c r="B10" s="136">
        <v>6216622</v>
      </c>
      <c r="C10" s="136">
        <v>384283</v>
      </c>
      <c r="D10" s="143">
        <v>44426</v>
      </c>
      <c r="E10" s="158">
        <v>44553</v>
      </c>
      <c r="H10" s="152" t="s">
        <v>222</v>
      </c>
      <c r="I10" s="134" t="s">
        <v>274</v>
      </c>
    </row>
    <row r="11" spans="1:9" ht="15">
      <c r="A11" s="145" t="s">
        <v>38</v>
      </c>
      <c r="B11" s="136">
        <v>6216083</v>
      </c>
      <c r="C11" s="136">
        <v>384746</v>
      </c>
      <c r="D11" s="143">
        <v>44426</v>
      </c>
      <c r="E11" s="138">
        <v>44697</v>
      </c>
      <c r="H11" s="152" t="s">
        <v>222</v>
      </c>
      <c r="I11" s="134" t="s">
        <v>280</v>
      </c>
    </row>
    <row r="12" spans="1:9" ht="15">
      <c r="A12" s="145" t="s">
        <v>120</v>
      </c>
      <c r="B12" s="136">
        <v>6216680</v>
      </c>
      <c r="C12" s="136">
        <v>384632</v>
      </c>
      <c r="D12" s="159">
        <v>44474</v>
      </c>
      <c r="E12" s="159">
        <v>44697</v>
      </c>
      <c r="F12" s="160">
        <v>44528</v>
      </c>
      <c r="G12" s="160">
        <v>44538</v>
      </c>
      <c r="H12" s="152" t="s">
        <v>228</v>
      </c>
      <c r="I12" s="134" t="s">
        <v>270</v>
      </c>
    </row>
    <row r="14" spans="1:9" ht="15">
      <c r="A14" s="146" t="s">
        <v>293</v>
      </c>
      <c r="B14" s="161"/>
      <c r="C14" s="161"/>
      <c r="D14" s="162">
        <v>44426</v>
      </c>
      <c r="E14" s="162">
        <v>44581</v>
      </c>
      <c r="F14" s="163">
        <v>44474</v>
      </c>
      <c r="G14" s="163">
        <v>44503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995"/>
  <sheetViews>
    <sheetView topLeftCell="W1" workbookViewId="0">
      <selection activeCell="X21" sqref="X21"/>
    </sheetView>
  </sheetViews>
  <sheetFormatPr baseColWidth="10" defaultColWidth="12.5703125" defaultRowHeight="15" customHeight="1"/>
  <cols>
    <col min="1" max="1" width="15.140625" customWidth="1"/>
    <col min="2" max="2" width="11.28515625" customWidth="1"/>
    <col min="3" max="3" width="10.42578125" customWidth="1"/>
    <col min="4" max="4" width="24.28515625" customWidth="1"/>
    <col min="5" max="5" width="17.7109375" customWidth="1"/>
    <col min="6" max="6" width="12.5703125" customWidth="1"/>
    <col min="7" max="7" width="19.5703125" customWidth="1"/>
    <col min="8" max="8" width="18.42578125" customWidth="1"/>
    <col min="9" max="9" width="16.42578125" customWidth="1"/>
    <col min="10" max="10" width="42.42578125" customWidth="1"/>
    <col min="11" max="11" width="56.5703125" customWidth="1"/>
    <col min="12" max="13" width="17.7109375" customWidth="1"/>
    <col min="14" max="14" width="25.140625" customWidth="1"/>
    <col min="15" max="16" width="17.42578125" customWidth="1"/>
    <col min="17" max="17" width="16.42578125" customWidth="1"/>
    <col min="18" max="18" width="19.42578125" customWidth="1"/>
    <col min="19" max="19" width="33.5703125" customWidth="1"/>
    <col min="21" max="23" width="15.42578125" customWidth="1"/>
    <col min="24" max="24" width="98.42578125" customWidth="1"/>
  </cols>
  <sheetData>
    <row r="1" spans="1:24" ht="15.75" customHeight="1">
      <c r="A1" s="92" t="s">
        <v>0</v>
      </c>
      <c r="B1" s="29">
        <v>2021</v>
      </c>
    </row>
    <row r="2" spans="1:24" ht="15.75" customHeight="1"/>
    <row r="3" spans="1:24" ht="29.25" customHeight="1">
      <c r="A3" s="93" t="s">
        <v>4</v>
      </c>
      <c r="B3" s="94" t="s">
        <v>146</v>
      </c>
      <c r="C3" s="94" t="s">
        <v>147</v>
      </c>
      <c r="D3" s="93" t="s">
        <v>7</v>
      </c>
      <c r="E3" s="94" t="s">
        <v>148</v>
      </c>
      <c r="F3" s="93" t="s">
        <v>149</v>
      </c>
      <c r="G3" s="93" t="s">
        <v>150</v>
      </c>
      <c r="H3" s="95" t="s">
        <v>8</v>
      </c>
      <c r="I3" s="96" t="s">
        <v>9</v>
      </c>
      <c r="J3" s="93" t="s">
        <v>151</v>
      </c>
      <c r="K3" s="97" t="s">
        <v>104</v>
      </c>
      <c r="L3" s="93" t="s">
        <v>4</v>
      </c>
      <c r="M3" s="96" t="s">
        <v>10</v>
      </c>
      <c r="N3" s="93" t="s">
        <v>152</v>
      </c>
      <c r="O3" s="93" t="s">
        <v>4</v>
      </c>
      <c r="P3" s="98" t="s">
        <v>11</v>
      </c>
      <c r="Q3" s="98" t="s">
        <v>12</v>
      </c>
      <c r="R3" s="99" t="s">
        <v>151</v>
      </c>
      <c r="S3" s="97" t="s">
        <v>153</v>
      </c>
      <c r="T3" s="99" t="s">
        <v>149</v>
      </c>
      <c r="U3" s="100" t="s">
        <v>154</v>
      </c>
      <c r="V3" s="93" t="s">
        <v>4</v>
      </c>
      <c r="W3" s="95" t="s">
        <v>13</v>
      </c>
      <c r="X3" s="93" t="s">
        <v>152</v>
      </c>
    </row>
    <row r="4" spans="1:24" ht="15.75" customHeight="1">
      <c r="A4" s="101" t="s">
        <v>21</v>
      </c>
      <c r="B4" s="102" t="s">
        <v>22</v>
      </c>
      <c r="C4" s="103" t="s">
        <v>23</v>
      </c>
      <c r="D4" s="101" t="s">
        <v>24</v>
      </c>
      <c r="E4" s="102" t="s">
        <v>155</v>
      </c>
      <c r="F4" s="101" t="s">
        <v>156</v>
      </c>
      <c r="G4" s="104" t="s">
        <v>157</v>
      </c>
      <c r="H4" s="105">
        <v>44426</v>
      </c>
      <c r="I4" s="106">
        <v>44435</v>
      </c>
      <c r="J4" s="101" t="s">
        <v>158</v>
      </c>
      <c r="K4" s="101" t="s">
        <v>159</v>
      </c>
      <c r="L4" s="101" t="s">
        <v>21</v>
      </c>
      <c r="M4" s="107">
        <v>44445</v>
      </c>
      <c r="N4" s="101" t="s">
        <v>160</v>
      </c>
      <c r="O4" s="101" t="s">
        <v>21</v>
      </c>
      <c r="P4" s="105">
        <v>44453</v>
      </c>
      <c r="Q4" s="105">
        <v>44466</v>
      </c>
      <c r="R4" s="101" t="s">
        <v>161</v>
      </c>
      <c r="S4" s="101"/>
      <c r="T4" s="101" t="s">
        <v>162</v>
      </c>
      <c r="U4" s="104" t="s">
        <v>157</v>
      </c>
      <c r="V4" s="101" t="s">
        <v>21</v>
      </c>
      <c r="W4" s="108">
        <v>44474</v>
      </c>
      <c r="X4" s="101" t="s">
        <v>163</v>
      </c>
    </row>
    <row r="5" spans="1:24" ht="15.75" customHeight="1">
      <c r="A5" s="101" t="s">
        <v>25</v>
      </c>
      <c r="B5" s="102" t="s">
        <v>26</v>
      </c>
      <c r="C5" s="103" t="s">
        <v>27</v>
      </c>
      <c r="D5" s="101" t="s">
        <v>28</v>
      </c>
      <c r="E5" s="102" t="s">
        <v>155</v>
      </c>
      <c r="F5" s="101" t="s">
        <v>164</v>
      </c>
      <c r="G5" s="104" t="s">
        <v>165</v>
      </c>
      <c r="H5" s="105">
        <v>44426</v>
      </c>
      <c r="I5" s="106">
        <v>44435</v>
      </c>
      <c r="J5" s="101" t="s">
        <v>166</v>
      </c>
      <c r="K5" s="33"/>
      <c r="L5" s="101" t="s">
        <v>25</v>
      </c>
      <c r="M5" s="107">
        <v>44445</v>
      </c>
      <c r="N5" s="101" t="s">
        <v>167</v>
      </c>
      <c r="O5" s="101" t="s">
        <v>25</v>
      </c>
      <c r="P5" s="105">
        <v>44453</v>
      </c>
      <c r="Q5" s="105">
        <v>44466</v>
      </c>
      <c r="R5" s="101" t="s">
        <v>168</v>
      </c>
      <c r="S5" s="101"/>
      <c r="T5" s="101" t="s">
        <v>169</v>
      </c>
      <c r="U5" s="104" t="s">
        <v>165</v>
      </c>
      <c r="V5" s="101" t="s">
        <v>25</v>
      </c>
      <c r="W5" s="108">
        <v>44474</v>
      </c>
      <c r="X5" s="101" t="s">
        <v>170</v>
      </c>
    </row>
    <row r="6" spans="1:24" ht="15.75" customHeight="1">
      <c r="A6" s="101" t="s">
        <v>29</v>
      </c>
      <c r="B6" s="102" t="s">
        <v>30</v>
      </c>
      <c r="C6" s="103" t="s">
        <v>31</v>
      </c>
      <c r="D6" s="101" t="s">
        <v>142</v>
      </c>
      <c r="E6" s="102" t="s">
        <v>155</v>
      </c>
      <c r="F6" s="101" t="s">
        <v>156</v>
      </c>
      <c r="G6" s="104" t="s">
        <v>171</v>
      </c>
      <c r="H6" s="105">
        <v>44426</v>
      </c>
      <c r="I6" s="106">
        <v>44435</v>
      </c>
      <c r="J6" s="101" t="s">
        <v>172</v>
      </c>
      <c r="K6" s="33"/>
      <c r="L6" s="101" t="s">
        <v>29</v>
      </c>
      <c r="M6" s="107">
        <v>44445</v>
      </c>
      <c r="N6" s="101" t="s">
        <v>173</v>
      </c>
      <c r="O6" s="101" t="s">
        <v>29</v>
      </c>
      <c r="P6" s="33"/>
      <c r="Q6" s="33"/>
      <c r="R6" s="33"/>
      <c r="S6" s="33"/>
      <c r="T6" s="33"/>
      <c r="U6" s="33"/>
      <c r="V6" s="101" t="s">
        <v>29</v>
      </c>
      <c r="W6" s="109"/>
      <c r="X6" s="33"/>
    </row>
    <row r="7" spans="1:24" ht="15.75" customHeight="1">
      <c r="A7" s="101" t="s">
        <v>35</v>
      </c>
      <c r="B7" s="102" t="s">
        <v>36</v>
      </c>
      <c r="C7" s="103" t="s">
        <v>37</v>
      </c>
      <c r="D7" s="101" t="s">
        <v>38</v>
      </c>
      <c r="E7" s="102" t="s">
        <v>155</v>
      </c>
      <c r="F7" s="101" t="s">
        <v>164</v>
      </c>
      <c r="G7" s="104" t="s">
        <v>174</v>
      </c>
      <c r="H7" s="105">
        <v>44426</v>
      </c>
      <c r="I7" s="105">
        <v>44437</v>
      </c>
      <c r="J7" s="101" t="s">
        <v>175</v>
      </c>
      <c r="K7" s="101" t="s">
        <v>176</v>
      </c>
      <c r="L7" s="101" t="s">
        <v>35</v>
      </c>
      <c r="M7" s="107">
        <v>44445</v>
      </c>
      <c r="N7" s="101" t="s">
        <v>177</v>
      </c>
      <c r="O7" s="101" t="s">
        <v>35</v>
      </c>
      <c r="P7" s="105">
        <v>44453</v>
      </c>
      <c r="Q7" s="105">
        <v>44466</v>
      </c>
      <c r="R7" s="101" t="s">
        <v>161</v>
      </c>
      <c r="S7" s="101"/>
      <c r="T7" s="101" t="s">
        <v>178</v>
      </c>
      <c r="U7" s="104" t="s">
        <v>174</v>
      </c>
      <c r="V7" s="101" t="s">
        <v>35</v>
      </c>
      <c r="W7" s="108">
        <v>44474</v>
      </c>
      <c r="X7" s="33"/>
    </row>
    <row r="8" spans="1:24" ht="15.75" customHeight="1">
      <c r="A8" s="101" t="s">
        <v>39</v>
      </c>
      <c r="B8" s="102" t="s">
        <v>40</v>
      </c>
      <c r="C8" s="103" t="s">
        <v>41</v>
      </c>
      <c r="D8" s="101" t="s">
        <v>42</v>
      </c>
      <c r="E8" s="102" t="s">
        <v>155</v>
      </c>
      <c r="F8" s="101" t="s">
        <v>156</v>
      </c>
      <c r="G8" s="104" t="s">
        <v>179</v>
      </c>
      <c r="H8" s="105">
        <v>44426</v>
      </c>
      <c r="I8" s="105">
        <v>44437</v>
      </c>
      <c r="J8" s="101" t="s">
        <v>180</v>
      </c>
      <c r="K8" s="33"/>
      <c r="L8" s="101" t="s">
        <v>39</v>
      </c>
      <c r="M8" s="107">
        <v>44445</v>
      </c>
      <c r="N8" s="101" t="s">
        <v>181</v>
      </c>
      <c r="O8" s="101" t="s">
        <v>39</v>
      </c>
      <c r="P8" s="33"/>
      <c r="Q8" s="33"/>
      <c r="R8" s="33"/>
      <c r="S8" s="33"/>
      <c r="T8" s="33"/>
      <c r="U8" s="33"/>
      <c r="V8" s="101" t="s">
        <v>39</v>
      </c>
      <c r="W8" s="109"/>
      <c r="X8" s="33"/>
    </row>
    <row r="9" spans="1:24" ht="15.75" customHeight="1">
      <c r="A9" s="110" t="s">
        <v>46</v>
      </c>
      <c r="B9" s="111" t="s">
        <v>47</v>
      </c>
      <c r="C9" s="112" t="s">
        <v>48</v>
      </c>
      <c r="D9" s="110" t="s">
        <v>182</v>
      </c>
      <c r="E9" s="102" t="s">
        <v>155</v>
      </c>
      <c r="F9" s="101" t="s">
        <v>156</v>
      </c>
      <c r="G9" s="104" t="s">
        <v>183</v>
      </c>
      <c r="H9" s="105">
        <v>44426</v>
      </c>
      <c r="I9" s="105">
        <v>44435</v>
      </c>
      <c r="J9" s="101" t="s">
        <v>184</v>
      </c>
      <c r="K9" s="33"/>
      <c r="L9" s="110" t="s">
        <v>46</v>
      </c>
      <c r="M9" s="113">
        <v>44445</v>
      </c>
      <c r="N9" s="101" t="s">
        <v>185</v>
      </c>
      <c r="O9" s="110" t="s">
        <v>46</v>
      </c>
      <c r="P9" s="105">
        <v>44453</v>
      </c>
      <c r="Q9" s="105">
        <v>44468</v>
      </c>
      <c r="R9" s="101" t="s">
        <v>161</v>
      </c>
      <c r="S9" s="101" t="s">
        <v>186</v>
      </c>
      <c r="T9" s="101" t="s">
        <v>187</v>
      </c>
      <c r="U9" s="104" t="s">
        <v>183</v>
      </c>
      <c r="V9" s="110" t="s">
        <v>46</v>
      </c>
      <c r="W9" s="108">
        <v>44474</v>
      </c>
      <c r="X9" s="101" t="s">
        <v>188</v>
      </c>
    </row>
    <row r="10" spans="1:24" ht="15.75" customHeight="1">
      <c r="A10" s="101" t="s">
        <v>52</v>
      </c>
      <c r="B10" s="102" t="s">
        <v>53</v>
      </c>
      <c r="C10" s="103" t="s">
        <v>54</v>
      </c>
      <c r="D10" s="101" t="s">
        <v>189</v>
      </c>
      <c r="E10" s="102" t="s">
        <v>155</v>
      </c>
      <c r="F10" s="101" t="s">
        <v>156</v>
      </c>
      <c r="G10" s="104" t="s">
        <v>190</v>
      </c>
      <c r="H10" s="105">
        <v>44426</v>
      </c>
      <c r="I10" s="105">
        <v>44437</v>
      </c>
      <c r="J10" s="101" t="s">
        <v>180</v>
      </c>
      <c r="K10" s="33"/>
      <c r="L10" s="101" t="s">
        <v>52</v>
      </c>
      <c r="M10" s="107">
        <v>44445</v>
      </c>
      <c r="N10" s="101" t="s">
        <v>191</v>
      </c>
      <c r="O10" s="101" t="s">
        <v>52</v>
      </c>
      <c r="P10" s="109"/>
      <c r="Q10" s="109"/>
      <c r="R10" s="33"/>
      <c r="S10" s="33"/>
      <c r="T10" s="33"/>
      <c r="U10" s="33"/>
      <c r="V10" s="101" t="s">
        <v>52</v>
      </c>
      <c r="W10" s="109"/>
      <c r="X10" s="33"/>
    </row>
    <row r="11" spans="1:24" ht="15.75" customHeight="1">
      <c r="A11" s="110" t="s">
        <v>56</v>
      </c>
      <c r="B11" s="111" t="s">
        <v>57</v>
      </c>
      <c r="C11" s="103" t="s">
        <v>58</v>
      </c>
      <c r="D11" s="110" t="s">
        <v>192</v>
      </c>
      <c r="E11" s="102" t="s">
        <v>155</v>
      </c>
      <c r="F11" s="101" t="s">
        <v>164</v>
      </c>
      <c r="G11" s="104" t="s">
        <v>193</v>
      </c>
      <c r="H11" s="105">
        <v>44426</v>
      </c>
      <c r="I11" s="105">
        <v>44435</v>
      </c>
      <c r="J11" s="101" t="s">
        <v>194</v>
      </c>
      <c r="K11" s="33"/>
      <c r="L11" s="110" t="s">
        <v>56</v>
      </c>
      <c r="M11" s="107">
        <v>44445</v>
      </c>
      <c r="N11" s="101" t="s">
        <v>195</v>
      </c>
      <c r="O11" s="110" t="s">
        <v>56</v>
      </c>
      <c r="P11" s="109"/>
      <c r="Q11" s="109"/>
      <c r="R11" s="33"/>
      <c r="S11" s="33"/>
      <c r="T11" s="33"/>
      <c r="U11" s="33"/>
      <c r="V11" s="110" t="s">
        <v>56</v>
      </c>
      <c r="W11" s="109"/>
      <c r="X11" s="33"/>
    </row>
    <row r="12" spans="1:24" ht="15.75" customHeight="1">
      <c r="A12" s="101" t="s">
        <v>196</v>
      </c>
      <c r="B12" s="40" t="s">
        <v>61</v>
      </c>
      <c r="C12" s="102" t="s">
        <v>62</v>
      </c>
      <c r="D12" s="101" t="s">
        <v>63</v>
      </c>
      <c r="E12" s="102" t="s">
        <v>155</v>
      </c>
      <c r="F12" s="33"/>
      <c r="G12" s="33"/>
      <c r="H12" s="105">
        <v>44435</v>
      </c>
      <c r="I12" s="105">
        <v>44445</v>
      </c>
      <c r="J12" s="101" t="s">
        <v>197</v>
      </c>
      <c r="K12" s="101" t="s">
        <v>198</v>
      </c>
      <c r="L12" s="101" t="s">
        <v>196</v>
      </c>
      <c r="M12" s="109"/>
      <c r="N12" s="33"/>
      <c r="O12" s="101" t="s">
        <v>196</v>
      </c>
      <c r="P12" s="108">
        <v>44465</v>
      </c>
      <c r="Q12" s="105">
        <v>44466</v>
      </c>
      <c r="R12" s="101" t="s">
        <v>199</v>
      </c>
      <c r="S12" s="33"/>
      <c r="T12" s="101" t="s">
        <v>200</v>
      </c>
      <c r="U12" s="108"/>
      <c r="V12" s="101" t="s">
        <v>196</v>
      </c>
      <c r="W12" s="108">
        <v>44474</v>
      </c>
      <c r="X12" s="101" t="s">
        <v>163</v>
      </c>
    </row>
    <row r="13" spans="1:24" ht="15.75" customHeight="1">
      <c r="A13" s="114" t="s">
        <v>201</v>
      </c>
      <c r="B13" s="115" t="s">
        <v>66</v>
      </c>
      <c r="C13" s="116" t="s">
        <v>67</v>
      </c>
      <c r="D13" s="45" t="s">
        <v>68</v>
      </c>
      <c r="E13" s="102" t="s">
        <v>155</v>
      </c>
      <c r="F13" s="33"/>
      <c r="G13" s="33"/>
      <c r="H13" s="109"/>
      <c r="I13" s="109"/>
      <c r="J13" s="33"/>
      <c r="K13" s="33"/>
      <c r="L13" s="114" t="s">
        <v>201</v>
      </c>
      <c r="M13" s="109"/>
      <c r="N13" s="33"/>
      <c r="O13" s="114" t="s">
        <v>201</v>
      </c>
      <c r="P13" s="109"/>
      <c r="Q13" s="109"/>
      <c r="R13" s="33"/>
      <c r="S13" s="33"/>
      <c r="T13" s="33"/>
      <c r="U13" s="33"/>
      <c r="V13" s="114" t="s">
        <v>201</v>
      </c>
      <c r="W13" s="109"/>
      <c r="X13" s="33"/>
    </row>
    <row r="14" spans="1:24" ht="15.75" customHeight="1">
      <c r="A14" s="114" t="s">
        <v>202</v>
      </c>
      <c r="B14" s="115" t="s">
        <v>70</v>
      </c>
      <c r="C14" s="116" t="s">
        <v>71</v>
      </c>
      <c r="D14" s="45" t="s">
        <v>72</v>
      </c>
      <c r="E14" s="102" t="s">
        <v>155</v>
      </c>
      <c r="F14" s="33"/>
      <c r="G14" s="33"/>
      <c r="H14" s="109"/>
      <c r="I14" s="109"/>
      <c r="J14" s="33"/>
      <c r="K14" s="33"/>
      <c r="L14" s="114" t="s">
        <v>202</v>
      </c>
      <c r="M14" s="109"/>
      <c r="N14" s="33"/>
      <c r="O14" s="114" t="s">
        <v>202</v>
      </c>
      <c r="P14" s="109"/>
      <c r="Q14" s="109"/>
      <c r="R14" s="33"/>
      <c r="S14" s="33"/>
      <c r="T14" s="33"/>
      <c r="U14" s="33"/>
      <c r="V14" s="114" t="s">
        <v>202</v>
      </c>
      <c r="W14" s="109"/>
      <c r="X14" s="33"/>
    </row>
    <row r="15" spans="1:24" ht="15.75" customHeight="1"/>
    <row r="16" spans="1:24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35"/>
  <sheetViews>
    <sheetView tabSelected="1" workbookViewId="0"/>
  </sheetViews>
  <sheetFormatPr baseColWidth="10" defaultColWidth="12.5703125" defaultRowHeight="15" customHeight="1"/>
  <cols>
    <col min="1" max="1" width="21.7109375" customWidth="1"/>
    <col min="2" max="2" width="7.42578125" customWidth="1"/>
    <col min="3" max="3" width="6.5703125" customWidth="1"/>
    <col min="4" max="4" width="9.85546875" customWidth="1"/>
    <col min="5" max="5" width="11.7109375" customWidth="1"/>
    <col min="6" max="6" width="12.7109375" customWidth="1"/>
    <col min="7" max="7" width="10.5703125" customWidth="1"/>
    <col min="8" max="8" width="5.42578125" customWidth="1"/>
    <col min="9" max="9" width="12.85546875" customWidth="1"/>
    <col min="10" max="10" width="20.140625" customWidth="1"/>
    <col min="11" max="11" width="15.42578125" customWidth="1"/>
  </cols>
  <sheetData>
    <row r="1" spans="1:26" ht="15" customHeight="1">
      <c r="A1" s="87" t="s">
        <v>203</v>
      </c>
      <c r="B1" s="87" t="s">
        <v>204</v>
      </c>
      <c r="C1" s="87" t="s">
        <v>205</v>
      </c>
      <c r="D1" s="87" t="s">
        <v>206</v>
      </c>
      <c r="E1" s="87" t="s">
        <v>207</v>
      </c>
      <c r="F1" s="87" t="s">
        <v>208</v>
      </c>
      <c r="G1" s="87" t="s">
        <v>209</v>
      </c>
      <c r="H1" s="87" t="s">
        <v>210</v>
      </c>
      <c r="I1" s="87" t="s">
        <v>211</v>
      </c>
      <c r="J1" s="29" t="s">
        <v>212</v>
      </c>
    </row>
    <row r="2" spans="1:26" ht="15" customHeight="1">
      <c r="A2" s="87" t="s">
        <v>213</v>
      </c>
      <c r="B2" s="88">
        <v>6217169</v>
      </c>
      <c r="C2" s="88">
        <v>384831</v>
      </c>
      <c r="D2" s="117">
        <v>43325</v>
      </c>
      <c r="E2" s="117">
        <v>43330</v>
      </c>
      <c r="F2" s="89"/>
      <c r="G2" s="89"/>
      <c r="H2" s="87"/>
      <c r="I2" s="87" t="s">
        <v>214</v>
      </c>
    </row>
    <row r="3" spans="1:26" ht="15" customHeight="1">
      <c r="A3" s="87" t="s">
        <v>215</v>
      </c>
      <c r="B3" s="88">
        <v>6217596</v>
      </c>
      <c r="C3" s="88">
        <v>385005</v>
      </c>
      <c r="D3" s="117">
        <v>43325</v>
      </c>
      <c r="E3" s="117">
        <v>43330</v>
      </c>
      <c r="F3" s="89"/>
      <c r="G3" s="89"/>
      <c r="H3" s="87"/>
      <c r="I3" s="87" t="s">
        <v>216</v>
      </c>
    </row>
    <row r="4" spans="1:26" ht="15" customHeight="1">
      <c r="A4" s="87" t="s">
        <v>217</v>
      </c>
      <c r="B4" s="88">
        <v>6217417</v>
      </c>
      <c r="C4" s="88">
        <v>384722</v>
      </c>
      <c r="D4" s="117">
        <v>43325</v>
      </c>
      <c r="E4" s="117">
        <v>43330</v>
      </c>
      <c r="F4" s="89"/>
      <c r="G4" s="89"/>
      <c r="H4" s="87"/>
      <c r="I4" s="87" t="s">
        <v>218</v>
      </c>
    </row>
    <row r="5" spans="1:26" ht="15" customHeight="1">
      <c r="A5" s="87" t="s">
        <v>219</v>
      </c>
      <c r="B5" s="88">
        <v>6217140</v>
      </c>
      <c r="C5" s="88">
        <v>384408</v>
      </c>
      <c r="D5" s="117">
        <v>43325</v>
      </c>
      <c r="E5" s="117">
        <v>43330</v>
      </c>
      <c r="F5" s="89"/>
      <c r="G5" s="89"/>
      <c r="H5" s="87"/>
      <c r="I5" s="87" t="s">
        <v>220</v>
      </c>
    </row>
    <row r="6" spans="1:26" ht="15" customHeight="1">
      <c r="A6" s="118" t="s">
        <v>221</v>
      </c>
      <c r="B6" s="119">
        <v>6217007</v>
      </c>
      <c r="C6" s="119">
        <v>384180</v>
      </c>
      <c r="D6" s="120"/>
      <c r="E6" s="120"/>
      <c r="F6" s="121"/>
      <c r="G6" s="121"/>
      <c r="H6" s="118" t="s">
        <v>222</v>
      </c>
      <c r="I6" s="118" t="s">
        <v>223</v>
      </c>
      <c r="J6" s="77" t="s">
        <v>90</v>
      </c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spans="1:26" ht="15" customHeight="1">
      <c r="A7" s="118" t="s">
        <v>224</v>
      </c>
      <c r="B7" s="119">
        <v>6216853</v>
      </c>
      <c r="C7" s="119">
        <v>384271</v>
      </c>
      <c r="D7" s="120"/>
      <c r="E7" s="120"/>
      <c r="F7" s="121"/>
      <c r="G7" s="121"/>
      <c r="H7" s="118" t="s">
        <v>222</v>
      </c>
      <c r="I7" s="118" t="s">
        <v>225</v>
      </c>
      <c r="J7" s="77" t="s">
        <v>226</v>
      </c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spans="1:26" ht="15" customHeight="1">
      <c r="A8" s="118" t="s">
        <v>227</v>
      </c>
      <c r="B8" s="119">
        <v>6216306</v>
      </c>
      <c r="C8" s="119">
        <v>384276</v>
      </c>
      <c r="D8" s="120"/>
      <c r="E8" s="120"/>
      <c r="F8" s="121"/>
      <c r="G8" s="121"/>
      <c r="H8" s="118" t="s">
        <v>228</v>
      </c>
      <c r="I8" s="118" t="s">
        <v>229</v>
      </c>
      <c r="J8" s="77" t="s">
        <v>230</v>
      </c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spans="1:26" ht="15" customHeight="1">
      <c r="A9" s="118" t="s">
        <v>231</v>
      </c>
      <c r="B9" s="119">
        <v>6216150</v>
      </c>
      <c r="C9" s="119">
        <v>384938</v>
      </c>
      <c r="D9" s="120"/>
      <c r="E9" s="120"/>
      <c r="F9" s="121"/>
      <c r="G9" s="121"/>
      <c r="H9" s="118" t="s">
        <v>222</v>
      </c>
      <c r="I9" s="118" t="s">
        <v>232</v>
      </c>
      <c r="J9" s="77" t="s">
        <v>233</v>
      </c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spans="1:26" ht="15" customHeight="1">
      <c r="A10" s="118" t="s">
        <v>234</v>
      </c>
      <c r="B10" s="119">
        <v>6216487</v>
      </c>
      <c r="C10" s="119">
        <v>385286</v>
      </c>
      <c r="D10" s="120"/>
      <c r="E10" s="120"/>
      <c r="F10" s="121"/>
      <c r="G10" s="121"/>
      <c r="H10" s="118" t="s">
        <v>222</v>
      </c>
      <c r="I10" s="118" t="s">
        <v>235</v>
      </c>
      <c r="J10" s="77" t="s">
        <v>236</v>
      </c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spans="1:26" ht="15" customHeight="1">
      <c r="A11" s="87" t="s">
        <v>237</v>
      </c>
      <c r="B11" s="88">
        <v>6216213</v>
      </c>
      <c r="C11" s="88">
        <v>384673</v>
      </c>
      <c r="D11" s="117">
        <v>43325</v>
      </c>
      <c r="E11" s="117">
        <v>43330</v>
      </c>
      <c r="F11" s="89"/>
      <c r="G11" s="89"/>
      <c r="H11" s="87"/>
      <c r="I11" s="87" t="s">
        <v>238</v>
      </c>
    </row>
    <row r="12" spans="1:26" ht="15" customHeight="1">
      <c r="A12" s="87" t="s">
        <v>239</v>
      </c>
      <c r="B12" s="88">
        <v>6216989</v>
      </c>
      <c r="C12" s="88">
        <v>384220</v>
      </c>
      <c r="D12" s="117">
        <v>43332</v>
      </c>
      <c r="E12" s="117">
        <v>43338</v>
      </c>
      <c r="F12" s="117">
        <v>43335</v>
      </c>
      <c r="G12" s="117">
        <v>43336</v>
      </c>
      <c r="H12" s="87"/>
      <c r="I12" s="87" t="s">
        <v>240</v>
      </c>
    </row>
    <row r="13" spans="1:26" ht="15" customHeight="1">
      <c r="A13" s="87" t="s">
        <v>241</v>
      </c>
      <c r="B13" s="88">
        <v>6216787</v>
      </c>
      <c r="C13" s="88">
        <v>384588</v>
      </c>
      <c r="D13" s="117">
        <v>43332</v>
      </c>
      <c r="E13" s="117">
        <v>43337</v>
      </c>
      <c r="F13" s="89"/>
      <c r="G13" s="89"/>
      <c r="H13" s="87"/>
      <c r="I13" s="87" t="s">
        <v>242</v>
      </c>
    </row>
    <row r="14" spans="1:26" ht="15" customHeight="1">
      <c r="A14" s="87" t="s">
        <v>243</v>
      </c>
      <c r="B14" s="88">
        <v>6217218</v>
      </c>
      <c r="C14" s="88">
        <v>384600</v>
      </c>
      <c r="D14" s="117">
        <v>43332</v>
      </c>
      <c r="E14" s="117">
        <v>43337</v>
      </c>
      <c r="F14" s="89"/>
      <c r="G14" s="89"/>
      <c r="H14" s="87"/>
      <c r="I14" s="87" t="s">
        <v>244</v>
      </c>
    </row>
    <row r="15" spans="1:26" ht="15" customHeight="1">
      <c r="A15" s="118" t="s">
        <v>245</v>
      </c>
      <c r="B15" s="119">
        <v>6217568</v>
      </c>
      <c r="C15" s="119">
        <v>384846</v>
      </c>
      <c r="D15" s="120"/>
      <c r="E15" s="120"/>
      <c r="F15" s="121"/>
      <c r="G15" s="121"/>
      <c r="H15" s="118" t="s">
        <v>246</v>
      </c>
      <c r="I15" s="118" t="s">
        <v>247</v>
      </c>
      <c r="J15" s="77" t="s">
        <v>248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spans="1:26" ht="15" customHeight="1">
      <c r="A16" s="87" t="s">
        <v>249</v>
      </c>
      <c r="B16" s="88">
        <v>6216919</v>
      </c>
      <c r="C16" s="88">
        <v>384957</v>
      </c>
      <c r="D16" s="117">
        <v>43332</v>
      </c>
      <c r="E16" s="117">
        <v>43337</v>
      </c>
      <c r="F16" s="89"/>
      <c r="G16" s="89"/>
      <c r="H16" s="87"/>
      <c r="I16" s="87" t="s">
        <v>250</v>
      </c>
    </row>
    <row r="17" spans="1:26" ht="15" customHeight="1">
      <c r="A17" s="118" t="s">
        <v>251</v>
      </c>
      <c r="B17" s="119">
        <v>6216327</v>
      </c>
      <c r="C17" s="119">
        <v>384887</v>
      </c>
      <c r="D17" s="120">
        <v>43332</v>
      </c>
      <c r="E17" s="120">
        <v>43337</v>
      </c>
      <c r="F17" s="121"/>
      <c r="G17" s="121"/>
      <c r="H17" s="118"/>
      <c r="I17" s="118" t="s">
        <v>252</v>
      </c>
      <c r="J17" s="77" t="s">
        <v>253</v>
      </c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 ht="15" customHeight="1">
      <c r="A18" s="87" t="s">
        <v>254</v>
      </c>
      <c r="B18" s="88">
        <v>6216631</v>
      </c>
      <c r="C18" s="88">
        <v>384393</v>
      </c>
      <c r="D18" s="117">
        <v>43332</v>
      </c>
      <c r="E18" s="117">
        <v>43337</v>
      </c>
      <c r="F18" s="89"/>
      <c r="G18" s="89"/>
      <c r="H18" s="87"/>
      <c r="I18" s="87" t="s">
        <v>255</v>
      </c>
    </row>
    <row r="19" spans="1:26" ht="15" customHeight="1">
      <c r="A19" s="118" t="s">
        <v>256</v>
      </c>
      <c r="B19" s="119">
        <v>6217168</v>
      </c>
      <c r="C19" s="119">
        <v>384786</v>
      </c>
      <c r="D19" s="120">
        <v>43332</v>
      </c>
      <c r="E19" s="120">
        <v>43337</v>
      </c>
      <c r="F19" s="121"/>
      <c r="G19" s="121"/>
      <c r="H19" s="118" t="s">
        <v>246</v>
      </c>
      <c r="I19" s="118" t="s">
        <v>257</v>
      </c>
      <c r="J19" s="77" t="s">
        <v>44</v>
      </c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spans="1:26" ht="15" customHeight="1">
      <c r="A20" s="87" t="s">
        <v>258</v>
      </c>
      <c r="B20" s="88">
        <v>6216991</v>
      </c>
      <c r="C20" s="88">
        <v>384214</v>
      </c>
      <c r="D20" s="117">
        <v>43332</v>
      </c>
      <c r="E20" s="117">
        <v>43337</v>
      </c>
      <c r="F20" s="89"/>
      <c r="G20" s="89"/>
      <c r="H20" s="87"/>
      <c r="I20" s="87" t="s">
        <v>259</v>
      </c>
    </row>
    <row r="21" spans="1:26" ht="15" customHeight="1">
      <c r="A21" s="87" t="s">
        <v>260</v>
      </c>
      <c r="B21" s="88">
        <v>6217085</v>
      </c>
      <c r="C21" s="88">
        <v>384295</v>
      </c>
      <c r="D21" s="117">
        <v>43332</v>
      </c>
      <c r="E21" s="117">
        <v>43337</v>
      </c>
      <c r="F21" s="89"/>
      <c r="G21" s="89"/>
      <c r="H21" s="87"/>
      <c r="I21" s="87" t="s">
        <v>261</v>
      </c>
    </row>
    <row r="22" spans="1:26" ht="15" customHeight="1">
      <c r="A22" s="87" t="s">
        <v>262</v>
      </c>
      <c r="B22" s="88">
        <v>6217114</v>
      </c>
      <c r="C22" s="88">
        <v>384764</v>
      </c>
      <c r="D22" s="117">
        <v>43339</v>
      </c>
      <c r="E22" s="117">
        <v>43344</v>
      </c>
      <c r="F22" s="89"/>
      <c r="G22" s="89"/>
      <c r="H22" s="87"/>
      <c r="I22" s="87" t="s">
        <v>263</v>
      </c>
    </row>
    <row r="23" spans="1:26" ht="15" customHeight="1">
      <c r="A23" s="118" t="s">
        <v>121</v>
      </c>
      <c r="B23" s="119">
        <v>6217647</v>
      </c>
      <c r="C23" s="119">
        <v>384510</v>
      </c>
      <c r="D23" s="120"/>
      <c r="E23" s="120"/>
      <c r="F23" s="121"/>
      <c r="G23" s="121"/>
      <c r="H23" s="118" t="s">
        <v>246</v>
      </c>
      <c r="I23" s="118" t="s">
        <v>264</v>
      </c>
      <c r="J23" s="77" t="s">
        <v>265</v>
      </c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spans="1:26">
      <c r="A24" s="87" t="s">
        <v>266</v>
      </c>
      <c r="B24" s="88">
        <v>6217564</v>
      </c>
      <c r="C24" s="88">
        <v>384976</v>
      </c>
      <c r="D24" s="117">
        <v>43339</v>
      </c>
      <c r="E24" s="117">
        <v>43344</v>
      </c>
      <c r="F24" s="89"/>
      <c r="G24" s="89"/>
      <c r="H24" s="87"/>
      <c r="I24" s="87" t="s">
        <v>267</v>
      </c>
    </row>
    <row r="25" spans="1:26">
      <c r="A25" s="87" t="s">
        <v>268</v>
      </c>
      <c r="B25" s="88">
        <v>6216611</v>
      </c>
      <c r="C25" s="88">
        <v>384850</v>
      </c>
      <c r="D25" s="117">
        <v>43339</v>
      </c>
      <c r="E25" s="117">
        <v>43344</v>
      </c>
      <c r="F25" s="89"/>
      <c r="G25" s="89"/>
      <c r="H25" s="87"/>
      <c r="I25" s="87" t="s">
        <v>269</v>
      </c>
    </row>
    <row r="26" spans="1:26">
      <c r="A26" s="87" t="s">
        <v>120</v>
      </c>
      <c r="B26" s="88">
        <v>6216680</v>
      </c>
      <c r="C26" s="88">
        <v>384632</v>
      </c>
      <c r="D26" s="117">
        <v>43339</v>
      </c>
      <c r="E26" s="117">
        <v>43344</v>
      </c>
      <c r="F26" s="89"/>
      <c r="G26" s="89"/>
      <c r="H26" s="87"/>
      <c r="I26" s="87" t="s">
        <v>270</v>
      </c>
    </row>
    <row r="27" spans="1:26">
      <c r="A27" s="87" t="s">
        <v>271</v>
      </c>
      <c r="B27" s="88">
        <v>6216762</v>
      </c>
      <c r="C27" s="88">
        <v>384384</v>
      </c>
      <c r="D27" s="117">
        <v>43339</v>
      </c>
      <c r="E27" s="117">
        <v>43344</v>
      </c>
      <c r="F27" s="89"/>
      <c r="G27" s="89"/>
      <c r="H27" s="87"/>
      <c r="I27" s="87" t="s">
        <v>272</v>
      </c>
    </row>
    <row r="28" spans="1:26">
      <c r="A28" s="118" t="s">
        <v>273</v>
      </c>
      <c r="B28" s="119">
        <v>6216622</v>
      </c>
      <c r="C28" s="119">
        <v>384283</v>
      </c>
      <c r="D28" s="120"/>
      <c r="E28" s="120"/>
      <c r="F28" s="121"/>
      <c r="G28" s="121"/>
      <c r="H28" s="118" t="s">
        <v>222</v>
      </c>
      <c r="I28" s="118" t="s">
        <v>274</v>
      </c>
      <c r="J28" s="77" t="s">
        <v>275</v>
      </c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spans="1:26">
      <c r="A29" s="87" t="s">
        <v>276</v>
      </c>
      <c r="B29" s="88">
        <v>6216444</v>
      </c>
      <c r="C29" s="88">
        <v>384620</v>
      </c>
      <c r="D29" s="117">
        <v>43339</v>
      </c>
      <c r="E29" s="117">
        <v>43344</v>
      </c>
      <c r="F29" s="89"/>
      <c r="G29" s="89"/>
      <c r="H29" s="87"/>
      <c r="I29" s="87" t="s">
        <v>277</v>
      </c>
    </row>
    <row r="30" spans="1:26">
      <c r="A30" s="87" t="s">
        <v>278</v>
      </c>
      <c r="B30" s="88">
        <v>6216066</v>
      </c>
      <c r="C30" s="88">
        <v>384545</v>
      </c>
      <c r="D30" s="117">
        <v>43339</v>
      </c>
      <c r="E30" s="117">
        <v>43344</v>
      </c>
      <c r="F30" s="89"/>
      <c r="G30" s="89"/>
      <c r="H30" s="87"/>
      <c r="I30" s="87" t="s">
        <v>279</v>
      </c>
    </row>
    <row r="31" spans="1:26">
      <c r="A31" s="118" t="s">
        <v>38</v>
      </c>
      <c r="B31" s="119">
        <v>6216083</v>
      </c>
      <c r="C31" s="119">
        <v>384746</v>
      </c>
      <c r="D31" s="120"/>
      <c r="E31" s="120"/>
      <c r="F31" s="121"/>
      <c r="G31" s="121"/>
      <c r="H31" s="118" t="s">
        <v>222</v>
      </c>
      <c r="I31" s="118" t="s">
        <v>280</v>
      </c>
      <c r="J31" s="77" t="s">
        <v>88</v>
      </c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spans="1:26">
      <c r="A32" s="87" t="s">
        <v>281</v>
      </c>
      <c r="B32" s="88">
        <v>6217025</v>
      </c>
      <c r="C32" s="88">
        <v>385133</v>
      </c>
      <c r="D32" s="117">
        <v>43346</v>
      </c>
      <c r="E32" s="117">
        <v>43351</v>
      </c>
      <c r="F32" s="89"/>
      <c r="G32" s="89"/>
      <c r="H32" s="87"/>
      <c r="I32" s="87" t="s">
        <v>282</v>
      </c>
    </row>
    <row r="33" spans="1:9">
      <c r="A33" s="87" t="s">
        <v>283</v>
      </c>
      <c r="B33" s="88">
        <v>6216394</v>
      </c>
      <c r="C33" s="88">
        <v>384921</v>
      </c>
      <c r="D33" s="117">
        <v>43346</v>
      </c>
      <c r="E33" s="117">
        <v>43351</v>
      </c>
      <c r="F33" s="89"/>
      <c r="G33" s="89"/>
      <c r="H33" s="87"/>
      <c r="I33" s="87" t="s">
        <v>284</v>
      </c>
    </row>
    <row r="34" spans="1:9">
      <c r="A34" s="87" t="s">
        <v>285</v>
      </c>
      <c r="B34" s="88">
        <v>6216318</v>
      </c>
      <c r="C34" s="88">
        <v>384497</v>
      </c>
      <c r="D34" s="117">
        <v>43346</v>
      </c>
      <c r="E34" s="117">
        <v>43351</v>
      </c>
      <c r="F34" s="89"/>
      <c r="G34" s="89"/>
      <c r="H34" s="87"/>
      <c r="I34" s="87" t="s">
        <v>286</v>
      </c>
    </row>
    <row r="35" spans="1:9">
      <c r="A35" s="87" t="s">
        <v>287</v>
      </c>
      <c r="B35" s="88">
        <v>6216342</v>
      </c>
      <c r="C35" s="88">
        <v>384334</v>
      </c>
      <c r="D35" s="117">
        <v>43346</v>
      </c>
      <c r="E35" s="117">
        <v>43351</v>
      </c>
      <c r="F35" s="89"/>
      <c r="G35" s="89"/>
      <c r="H35" s="87"/>
      <c r="I35" s="87" t="s">
        <v>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Esfuerzo de muestreo (2)</vt:lpstr>
      <vt:lpstr>Base de datos para R 2021</vt:lpstr>
      <vt:lpstr>Esfuerzo de muestreo</vt:lpstr>
      <vt:lpstr>Hoja1</vt:lpstr>
      <vt:lpstr>Detalles colocacion</vt:lpstr>
      <vt:lpstr>2021 gatos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IannB</dc:creator>
  <cp:lastModifiedBy>HP</cp:lastModifiedBy>
  <dcterms:created xsi:type="dcterms:W3CDTF">2023-07-25T20:36:16Z</dcterms:created>
  <dcterms:modified xsi:type="dcterms:W3CDTF">2023-07-25T20:36:16Z</dcterms:modified>
</cp:coreProperties>
</file>