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nálisis_R\IMG\RN_IMG\otros\otra data B\"/>
    </mc:Choice>
  </mc:AlternateContent>
  <bookViews>
    <workbookView xWindow="0" yWindow="4200" windowWidth="15360" windowHeight="7350" tabRatio="812" firstSheet="7" activeTab="7"/>
  </bookViews>
  <sheets>
    <sheet name="Esfuerzo SIN ALTA  18y19" sheetId="16" r:id="rId1"/>
    <sheet name="Esfuerzo por estacion 18y19" sheetId="14" r:id="rId2"/>
    <sheet name="Tiempo de deteccion entre event" sheetId="15" r:id="rId3"/>
    <sheet name="CT21" sheetId="3" r:id="rId4"/>
    <sheet name="metadata_21" sheetId="2" r:id="rId5"/>
    <sheet name="metadata_2min_21" sheetId="6" r:id="rId6"/>
    <sheet name="Esfuerzo de muestreo 21" sheetId="7" r:id="rId7"/>
    <sheet name="Esfuerzo paper" sheetId="9" r:id="rId8"/>
    <sheet name="metadata_paper al15" sheetId="18" r:id="rId9"/>
    <sheet name="metadata_paper" sheetId="8" r:id="rId10"/>
    <sheet name="Esfuerzo CT por zona" sheetId="13" r:id="rId11"/>
    <sheet name="PA" sheetId="4" r:id="rId12"/>
    <sheet name="PA de estaciones ocho" sheetId="11" r:id="rId13"/>
    <sheet name="historico_temperaturas" sheetId="12" r:id="rId14"/>
    <sheet name="camara trampa 181921" sheetId="10" r:id="rId15"/>
    <sheet name="EVENTOS" sheetId="5" r:id="rId16"/>
  </sheets>
  <definedNames>
    <definedName name="_xlnm._FilterDatabase" localSheetId="4" hidden="1">metadata_21!$A$2:$N$15</definedName>
    <definedName name="_xlnm._FilterDatabase" localSheetId="5" hidden="1">metadata_2min_21!$A$1:$N$51</definedName>
    <definedName name="eventos_gatos_2018." localSheetId="15">EVENTOS!$A$1:$D$101</definedName>
    <definedName name="patronesactividad" localSheetId="11">PA!$A$1:$I$1327</definedName>
  </definedNames>
  <calcPr calcId="162913"/>
  <extLst>
    <ext uri="GoogleSheetsCustomDataVersion2">
      <go:sheetsCustomData xmlns:go="http://customooxmlschemas.google.com/" r:id="rId17" roundtripDataChecksum="Jdfa+lojH8keXCnkZLWnCo8biO50mlDNib5MA166We4="/>
    </ext>
  </extLst>
</workbook>
</file>

<file path=xl/calcChain.xml><?xml version="1.0" encoding="utf-8"?>
<calcChain xmlns="http://schemas.openxmlformats.org/spreadsheetml/2006/main">
  <c r="A6" i="18" l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Z43" i="18"/>
  <c r="M43" i="18"/>
  <c r="Z42" i="18"/>
  <c r="M42" i="18"/>
  <c r="Z41" i="18"/>
  <c r="M41" i="18"/>
  <c r="Z40" i="18"/>
  <c r="M40" i="18"/>
  <c r="Z39" i="18"/>
  <c r="M39" i="18"/>
  <c r="Z38" i="18"/>
  <c r="M38" i="18"/>
  <c r="Z37" i="18"/>
  <c r="M37" i="18"/>
  <c r="Z36" i="18"/>
  <c r="M36" i="18"/>
  <c r="Z35" i="18"/>
  <c r="M35" i="18"/>
  <c r="Z34" i="18"/>
  <c r="M34" i="18"/>
  <c r="Z33" i="18"/>
  <c r="M33" i="18"/>
  <c r="Z32" i="18"/>
  <c r="M32" i="18"/>
  <c r="Z31" i="18"/>
  <c r="M31" i="18"/>
  <c r="Z30" i="18"/>
  <c r="M30" i="18"/>
  <c r="Z29" i="18"/>
  <c r="M29" i="18"/>
  <c r="Z28" i="18"/>
  <c r="M28" i="18"/>
  <c r="Z27" i="18"/>
  <c r="M27" i="18"/>
  <c r="Z26" i="18"/>
  <c r="M26" i="18"/>
  <c r="Z25" i="18"/>
  <c r="M25" i="18"/>
  <c r="Z24" i="18"/>
  <c r="M24" i="18"/>
  <c r="Z23" i="18"/>
  <c r="M23" i="18"/>
  <c r="Z22" i="18"/>
  <c r="M22" i="18"/>
  <c r="Z21" i="18"/>
  <c r="M21" i="18"/>
  <c r="Z20" i="18"/>
  <c r="M20" i="18"/>
  <c r="Z19" i="18"/>
  <c r="M19" i="18"/>
  <c r="Z18" i="18"/>
  <c r="M18" i="18"/>
  <c r="Z17" i="18"/>
  <c r="M17" i="18"/>
  <c r="Z16" i="18"/>
  <c r="M16" i="18"/>
  <c r="Z15" i="18"/>
  <c r="M15" i="18"/>
  <c r="Z14" i="18"/>
  <c r="M14" i="18"/>
  <c r="Z13" i="18"/>
  <c r="M13" i="18"/>
  <c r="Z12" i="18"/>
  <c r="M12" i="18"/>
  <c r="Z11" i="18"/>
  <c r="M11" i="18"/>
  <c r="Z10" i="18"/>
  <c r="M10" i="18"/>
  <c r="Z9" i="18"/>
  <c r="M9" i="18"/>
  <c r="Z8" i="18"/>
  <c r="M8" i="18"/>
  <c r="Z7" i="18"/>
  <c r="M7" i="18"/>
  <c r="Z6" i="18"/>
  <c r="M6" i="18"/>
  <c r="Z5" i="18"/>
  <c r="M5" i="18"/>
  <c r="Z4" i="18"/>
  <c r="M4" i="18"/>
  <c r="Z3" i="18"/>
  <c r="M3" i="18"/>
  <c r="Z2" i="18"/>
  <c r="M2" i="18"/>
  <c r="A2" i="18"/>
  <c r="A3" i="18" s="1"/>
  <c r="A4" i="18" s="1"/>
  <c r="A5" i="18" s="1"/>
  <c r="V28" i="9"/>
  <c r="V27" i="9"/>
  <c r="W20" i="9"/>
  <c r="V20" i="9"/>
  <c r="E57" i="16"/>
  <c r="E60" i="16"/>
  <c r="P27" i="9"/>
  <c r="E59" i="16"/>
  <c r="N27" i="9"/>
  <c r="M27" i="9"/>
  <c r="E56" i="16"/>
  <c r="E54" i="16"/>
  <c r="F51" i="16"/>
  <c r="E53" i="16" s="1"/>
  <c r="K33" i="16"/>
  <c r="F50" i="16"/>
  <c r="N46" i="16"/>
  <c r="K46" i="16"/>
  <c r="H46" i="16"/>
  <c r="E46" i="16"/>
  <c r="N44" i="16"/>
  <c r="K44" i="16"/>
  <c r="H44" i="16"/>
  <c r="E44" i="16"/>
  <c r="K45" i="16"/>
  <c r="F48" i="16"/>
  <c r="N45" i="16"/>
  <c r="H45" i="16"/>
  <c r="E45" i="16"/>
  <c r="N43" i="16"/>
  <c r="K43" i="16"/>
  <c r="H43" i="16"/>
  <c r="E43" i="16"/>
  <c r="K35" i="16"/>
  <c r="D34" i="16"/>
  <c r="K30" i="16"/>
  <c r="J33" i="16"/>
  <c r="AA32" i="16"/>
  <c r="Y32" i="16"/>
  <c r="Z32" i="16"/>
  <c r="AA29" i="16"/>
  <c r="P6" i="16"/>
  <c r="P7" i="16"/>
  <c r="P8" i="16"/>
  <c r="P9" i="16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5" i="16"/>
  <c r="D32" i="16"/>
  <c r="J30" i="16"/>
  <c r="L28" i="16"/>
  <c r="L9" i="16"/>
  <c r="A6" i="16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5" i="16"/>
  <c r="S32" i="16"/>
  <c r="Y28" i="16"/>
  <c r="Z28" i="16" s="1"/>
  <c r="X28" i="16"/>
  <c r="W28" i="16"/>
  <c r="I28" i="16"/>
  <c r="H28" i="16"/>
  <c r="J28" i="16" s="1"/>
  <c r="K28" i="16" s="1"/>
  <c r="X27" i="16"/>
  <c r="W27" i="16"/>
  <c r="I27" i="16"/>
  <c r="H27" i="16"/>
  <c r="J27" i="16" s="1"/>
  <c r="K27" i="16" s="1"/>
  <c r="X26" i="16"/>
  <c r="W26" i="16"/>
  <c r="Y26" i="16" s="1"/>
  <c r="Z26" i="16" s="1"/>
  <c r="I26" i="16"/>
  <c r="H26" i="16"/>
  <c r="X25" i="16"/>
  <c r="W25" i="16"/>
  <c r="Y25" i="16" s="1"/>
  <c r="Z25" i="16" s="1"/>
  <c r="I25" i="16"/>
  <c r="H25" i="16"/>
  <c r="J25" i="16" s="1"/>
  <c r="K25" i="16" s="1"/>
  <c r="X24" i="16"/>
  <c r="W24" i="16"/>
  <c r="I24" i="16"/>
  <c r="H24" i="16"/>
  <c r="X23" i="16"/>
  <c r="W23" i="16"/>
  <c r="Y23" i="16" s="1"/>
  <c r="Z23" i="16" s="1"/>
  <c r="I23" i="16"/>
  <c r="H23" i="16"/>
  <c r="X22" i="16"/>
  <c r="W22" i="16"/>
  <c r="Y22" i="16" s="1"/>
  <c r="Z22" i="16" s="1"/>
  <c r="I22" i="16"/>
  <c r="H22" i="16"/>
  <c r="X21" i="16"/>
  <c r="W21" i="16"/>
  <c r="Y21" i="16" s="1"/>
  <c r="Z21" i="16" s="1"/>
  <c r="I21" i="16"/>
  <c r="H21" i="16"/>
  <c r="X20" i="16"/>
  <c r="W20" i="16"/>
  <c r="Y20" i="16" s="1"/>
  <c r="Z20" i="16" s="1"/>
  <c r="I20" i="16"/>
  <c r="H20" i="16"/>
  <c r="X19" i="16"/>
  <c r="W19" i="16"/>
  <c r="Y19" i="16" s="1"/>
  <c r="I19" i="16"/>
  <c r="H19" i="16"/>
  <c r="X18" i="16"/>
  <c r="W18" i="16"/>
  <c r="Y18" i="16" s="1"/>
  <c r="Z18" i="16" s="1"/>
  <c r="I18" i="16"/>
  <c r="H18" i="16"/>
  <c r="X17" i="16"/>
  <c r="W17" i="16"/>
  <c r="Y17" i="16" s="1"/>
  <c r="Z17" i="16" s="1"/>
  <c r="I17" i="16"/>
  <c r="H17" i="16"/>
  <c r="X16" i="16"/>
  <c r="W16" i="16"/>
  <c r="I16" i="16"/>
  <c r="H16" i="16"/>
  <c r="X15" i="16"/>
  <c r="W15" i="16"/>
  <c r="Y15" i="16" s="1"/>
  <c r="Z15" i="16" s="1"/>
  <c r="I15" i="16"/>
  <c r="H15" i="16"/>
  <c r="X14" i="16"/>
  <c r="W14" i="16"/>
  <c r="I14" i="16"/>
  <c r="H14" i="16"/>
  <c r="X13" i="16"/>
  <c r="W13" i="16"/>
  <c r="Y13" i="16" s="1"/>
  <c r="Z13" i="16" s="1"/>
  <c r="I13" i="16"/>
  <c r="H13" i="16"/>
  <c r="X12" i="16"/>
  <c r="W12" i="16"/>
  <c r="Y12" i="16" s="1"/>
  <c r="I12" i="16"/>
  <c r="H12" i="16"/>
  <c r="X11" i="16"/>
  <c r="W11" i="16"/>
  <c r="Y11" i="16" s="1"/>
  <c r="Z11" i="16" s="1"/>
  <c r="I11" i="16"/>
  <c r="H11" i="16"/>
  <c r="X10" i="16"/>
  <c r="W10" i="16"/>
  <c r="I10" i="16"/>
  <c r="H10" i="16"/>
  <c r="X9" i="16"/>
  <c r="W9" i="16"/>
  <c r="I9" i="16"/>
  <c r="H9" i="16"/>
  <c r="J9" i="16" s="1"/>
  <c r="K9" i="16" s="1"/>
  <c r="X8" i="16"/>
  <c r="W8" i="16"/>
  <c r="I8" i="16"/>
  <c r="H8" i="16"/>
  <c r="J8" i="16" s="1"/>
  <c r="K8" i="16" s="1"/>
  <c r="X7" i="16"/>
  <c r="W7" i="16"/>
  <c r="I7" i="16"/>
  <c r="H7" i="16"/>
  <c r="X6" i="16"/>
  <c r="W6" i="16"/>
  <c r="I6" i="16"/>
  <c r="H6" i="16"/>
  <c r="X5" i="16"/>
  <c r="W5" i="16"/>
  <c r="I5" i="16"/>
  <c r="H5" i="16"/>
  <c r="X4" i="16"/>
  <c r="W4" i="16"/>
  <c r="I4" i="16"/>
  <c r="H4" i="16"/>
  <c r="F49" i="16" l="1"/>
  <c r="J20" i="16"/>
  <c r="K20" i="16" s="1"/>
  <c r="J13" i="16"/>
  <c r="K13" i="16" s="1"/>
  <c r="J17" i="16"/>
  <c r="K17" i="16" s="1"/>
  <c r="Y9" i="16"/>
  <c r="Z9" i="16" s="1"/>
  <c r="Y10" i="16"/>
  <c r="Z10" i="16" s="1"/>
  <c r="J5" i="16"/>
  <c r="K5" i="16" s="1"/>
  <c r="J7" i="16"/>
  <c r="K7" i="16" s="1"/>
  <c r="J14" i="16"/>
  <c r="K14" i="16" s="1"/>
  <c r="Y4" i="16"/>
  <c r="Z4" i="16" s="1"/>
  <c r="Y5" i="16"/>
  <c r="Z5" i="16" s="1"/>
  <c r="Y6" i="16"/>
  <c r="Z6" i="16" s="1"/>
  <c r="Y7" i="16"/>
  <c r="Z7" i="16" s="1"/>
  <c r="J16" i="16"/>
  <c r="K16" i="16" s="1"/>
  <c r="J18" i="16"/>
  <c r="K18" i="16" s="1"/>
  <c r="J21" i="16"/>
  <c r="K21" i="16" s="1"/>
  <c r="J15" i="16"/>
  <c r="K15" i="16" s="1"/>
  <c r="J22" i="16"/>
  <c r="K22" i="16" s="1"/>
  <c r="Y24" i="16"/>
  <c r="Z24" i="16" s="1"/>
  <c r="J26" i="16"/>
  <c r="K26" i="16" s="1"/>
  <c r="J4" i="16"/>
  <c r="Y8" i="16"/>
  <c r="Z8" i="16" s="1"/>
  <c r="J10" i="16"/>
  <c r="K10" i="16" s="1"/>
  <c r="J11" i="16"/>
  <c r="K11" i="16" s="1"/>
  <c r="Y14" i="16"/>
  <c r="Z14" i="16" s="1"/>
  <c r="Y27" i="16"/>
  <c r="Z27" i="16" s="1"/>
  <c r="J6" i="16"/>
  <c r="K6" i="16" s="1"/>
  <c r="J12" i="16"/>
  <c r="K12" i="16" s="1"/>
  <c r="Y16" i="16"/>
  <c r="Z16" i="16" s="1"/>
  <c r="J19" i="16"/>
  <c r="K19" i="16" s="1"/>
  <c r="J23" i="16"/>
  <c r="K23" i="16" s="1"/>
  <c r="J24" i="16"/>
  <c r="K24" i="16" s="1"/>
  <c r="Z19" i="16"/>
  <c r="Z12" i="16"/>
  <c r="N28" i="16"/>
  <c r="V34" i="9"/>
  <c r="V12" i="9"/>
  <c r="M21" i="9"/>
  <c r="M23" i="9" s="1"/>
  <c r="M19" i="9"/>
  <c r="M22" i="9"/>
  <c r="M18" i="9"/>
  <c r="K4" i="16" l="1"/>
  <c r="AD8" i="16"/>
  <c r="N35" i="16"/>
  <c r="N9" i="16"/>
  <c r="AB28" i="16"/>
  <c r="AB34" i="16"/>
  <c r="AD28" i="16"/>
  <c r="AB8" i="16"/>
  <c r="Z29" i="16"/>
  <c r="N4" i="5"/>
  <c r="M4" i="5"/>
  <c r="AD32" i="16" l="1"/>
  <c r="AB32" i="16"/>
  <c r="I13" i="13"/>
  <c r="I14" i="13" s="1"/>
  <c r="U11" i="13"/>
  <c r="U12" i="13"/>
  <c r="U10" i="13"/>
  <c r="S13" i="13"/>
  <c r="T13" i="13"/>
  <c r="R13" i="13"/>
  <c r="G13" i="13"/>
  <c r="G14" i="13" s="1"/>
  <c r="J11" i="13"/>
  <c r="J12" i="13"/>
  <c r="J10" i="13"/>
  <c r="H13" i="13"/>
  <c r="H14" i="13" s="1"/>
  <c r="E11" i="13"/>
  <c r="E12" i="13"/>
  <c r="E10" i="13"/>
  <c r="C13" i="13"/>
  <c r="D13" i="13"/>
  <c r="B13" i="13"/>
  <c r="N11" i="13"/>
  <c r="M11" i="13"/>
  <c r="M12" i="13"/>
  <c r="M10" i="13"/>
  <c r="L11" i="13"/>
  <c r="L12" i="13"/>
  <c r="O12" i="13" s="1"/>
  <c r="L10" i="13"/>
  <c r="L13" i="13" s="1"/>
  <c r="L4" i="5"/>
  <c r="F20" i="15"/>
  <c r="B5" i="15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4" i="15"/>
  <c r="K3" i="15"/>
  <c r="D43" i="14"/>
  <c r="S41" i="14"/>
  <c r="D41" i="14"/>
  <c r="Y37" i="14"/>
  <c r="Z37" i="14" s="1"/>
  <c r="X37" i="14"/>
  <c r="W37" i="14"/>
  <c r="J37" i="14"/>
  <c r="K37" i="14" s="1"/>
  <c r="I37" i="14"/>
  <c r="H37" i="14"/>
  <c r="Y36" i="14"/>
  <c r="Z36" i="14" s="1"/>
  <c r="X36" i="14"/>
  <c r="W36" i="14"/>
  <c r="J36" i="14"/>
  <c r="K36" i="14" s="1"/>
  <c r="I36" i="14"/>
  <c r="H36" i="14"/>
  <c r="X35" i="14"/>
  <c r="W35" i="14"/>
  <c r="Y35" i="14" s="1"/>
  <c r="Z35" i="14" s="1"/>
  <c r="J35" i="14"/>
  <c r="K35" i="14" s="1"/>
  <c r="I35" i="14"/>
  <c r="H35" i="14"/>
  <c r="Y34" i="14"/>
  <c r="AD35" i="14" s="1"/>
  <c r="X34" i="14"/>
  <c r="W34" i="14"/>
  <c r="J34" i="14"/>
  <c r="N35" i="14" s="1"/>
  <c r="I34" i="14"/>
  <c r="H34" i="14"/>
  <c r="Y33" i="14"/>
  <c r="Z33" i="14" s="1"/>
  <c r="X33" i="14"/>
  <c r="W33" i="14"/>
  <c r="J33" i="14"/>
  <c r="K33" i="14" s="1"/>
  <c r="I33" i="14"/>
  <c r="H33" i="14"/>
  <c r="Y32" i="14"/>
  <c r="Z32" i="14" s="1"/>
  <c r="X32" i="14"/>
  <c r="W32" i="14"/>
  <c r="J32" i="14"/>
  <c r="K32" i="14" s="1"/>
  <c r="I32" i="14"/>
  <c r="H32" i="14"/>
  <c r="Y31" i="14"/>
  <c r="Z31" i="14" s="1"/>
  <c r="X31" i="14"/>
  <c r="W31" i="14"/>
  <c r="J31" i="14"/>
  <c r="K31" i="14" s="1"/>
  <c r="I31" i="14"/>
  <c r="H31" i="14"/>
  <c r="Y30" i="14"/>
  <c r="Z30" i="14" s="1"/>
  <c r="X30" i="14"/>
  <c r="W30" i="14"/>
  <c r="J30" i="14"/>
  <c r="K30" i="14" s="1"/>
  <c r="I30" i="14"/>
  <c r="H30" i="14"/>
  <c r="Y29" i="14"/>
  <c r="Z29" i="14" s="1"/>
  <c r="X29" i="14"/>
  <c r="W29" i="14"/>
  <c r="J29" i="14"/>
  <c r="K29" i="14" s="1"/>
  <c r="I29" i="14"/>
  <c r="H29" i="14"/>
  <c r="X28" i="14"/>
  <c r="W28" i="14"/>
  <c r="Y28" i="14" s="1"/>
  <c r="Z28" i="14" s="1"/>
  <c r="J28" i="14"/>
  <c r="K28" i="14" s="1"/>
  <c r="I28" i="14"/>
  <c r="H28" i="14"/>
  <c r="Y27" i="14"/>
  <c r="Z27" i="14" s="1"/>
  <c r="X27" i="14"/>
  <c r="W27" i="14"/>
  <c r="I27" i="14"/>
  <c r="H27" i="14"/>
  <c r="J27" i="14" s="1"/>
  <c r="K27" i="14" s="1"/>
  <c r="X26" i="14"/>
  <c r="W26" i="14"/>
  <c r="Y26" i="14" s="1"/>
  <c r="Z26" i="14" s="1"/>
  <c r="I26" i="14"/>
  <c r="H26" i="14"/>
  <c r="J26" i="14" s="1"/>
  <c r="K26" i="14" s="1"/>
  <c r="X25" i="14"/>
  <c r="W25" i="14"/>
  <c r="Y25" i="14" s="1"/>
  <c r="Z25" i="14" s="1"/>
  <c r="I25" i="14"/>
  <c r="H25" i="14"/>
  <c r="J25" i="14" s="1"/>
  <c r="K25" i="14" s="1"/>
  <c r="X24" i="14"/>
  <c r="W24" i="14"/>
  <c r="Y24" i="14" s="1"/>
  <c r="I24" i="14"/>
  <c r="H24" i="14"/>
  <c r="J24" i="14" s="1"/>
  <c r="X23" i="14"/>
  <c r="W23" i="14"/>
  <c r="Y23" i="14" s="1"/>
  <c r="Z23" i="14" s="1"/>
  <c r="I23" i="14"/>
  <c r="H23" i="14"/>
  <c r="J23" i="14" s="1"/>
  <c r="K23" i="14" s="1"/>
  <c r="Y22" i="14"/>
  <c r="Z22" i="14" s="1"/>
  <c r="X22" i="14"/>
  <c r="W22" i="14"/>
  <c r="J22" i="14"/>
  <c r="K22" i="14" s="1"/>
  <c r="I22" i="14"/>
  <c r="H22" i="14"/>
  <c r="X21" i="14"/>
  <c r="W21" i="14"/>
  <c r="Y21" i="14" s="1"/>
  <c r="Z21" i="14" s="1"/>
  <c r="I21" i="14"/>
  <c r="H21" i="14"/>
  <c r="J21" i="14" s="1"/>
  <c r="K21" i="14" s="1"/>
  <c r="Y20" i="14"/>
  <c r="Z20" i="14" s="1"/>
  <c r="X20" i="14"/>
  <c r="W20" i="14"/>
  <c r="J20" i="14"/>
  <c r="K20" i="14" s="1"/>
  <c r="I20" i="14"/>
  <c r="H20" i="14"/>
  <c r="Y19" i="14"/>
  <c r="Z19" i="14" s="1"/>
  <c r="X19" i="14"/>
  <c r="W19" i="14"/>
  <c r="J19" i="14"/>
  <c r="K19" i="14" s="1"/>
  <c r="I19" i="14"/>
  <c r="H19" i="14"/>
  <c r="X18" i="14"/>
  <c r="W18" i="14"/>
  <c r="Y18" i="14" s="1"/>
  <c r="Z18" i="14" s="1"/>
  <c r="I18" i="14"/>
  <c r="H18" i="14"/>
  <c r="J18" i="14" s="1"/>
  <c r="K18" i="14" s="1"/>
  <c r="Y17" i="14"/>
  <c r="Z17" i="14" s="1"/>
  <c r="X17" i="14"/>
  <c r="W17" i="14"/>
  <c r="J17" i="14"/>
  <c r="K17" i="14" s="1"/>
  <c r="I17" i="14"/>
  <c r="H17" i="14"/>
  <c r="X16" i="14"/>
  <c r="W16" i="14"/>
  <c r="Y16" i="14" s="1"/>
  <c r="Z16" i="14" s="1"/>
  <c r="I16" i="14"/>
  <c r="H16" i="14"/>
  <c r="J16" i="14" s="1"/>
  <c r="K16" i="14" s="1"/>
  <c r="Y15" i="14"/>
  <c r="Z15" i="14" s="1"/>
  <c r="X15" i="14"/>
  <c r="W15" i="14"/>
  <c r="J15" i="14"/>
  <c r="K15" i="14" s="1"/>
  <c r="I15" i="14"/>
  <c r="H15" i="14"/>
  <c r="X14" i="14"/>
  <c r="W14" i="14"/>
  <c r="Y14" i="14" s="1"/>
  <c r="I14" i="14"/>
  <c r="H14" i="14"/>
  <c r="J14" i="14" s="1"/>
  <c r="Y13" i="14"/>
  <c r="Z13" i="14" s="1"/>
  <c r="X13" i="14"/>
  <c r="W13" i="14"/>
  <c r="J13" i="14"/>
  <c r="K13" i="14" s="1"/>
  <c r="I13" i="14"/>
  <c r="H13" i="14"/>
  <c r="X12" i="14"/>
  <c r="W12" i="14"/>
  <c r="Y12" i="14" s="1"/>
  <c r="Z12" i="14" s="1"/>
  <c r="I12" i="14"/>
  <c r="H12" i="14"/>
  <c r="J12" i="14" s="1"/>
  <c r="K12" i="14" s="1"/>
  <c r="Y11" i="14"/>
  <c r="Z11" i="14" s="1"/>
  <c r="X11" i="14"/>
  <c r="W11" i="14"/>
  <c r="I11" i="14"/>
  <c r="J11" i="14" s="1"/>
  <c r="K11" i="14" s="1"/>
  <c r="H11" i="14"/>
  <c r="X10" i="14"/>
  <c r="W10" i="14"/>
  <c r="Y10" i="14" s="1"/>
  <c r="Z10" i="14" s="1"/>
  <c r="I10" i="14"/>
  <c r="H10" i="14"/>
  <c r="J10" i="14" s="1"/>
  <c r="K10" i="14" s="1"/>
  <c r="Y9" i="14"/>
  <c r="Z9" i="14" s="1"/>
  <c r="X9" i="14"/>
  <c r="W9" i="14"/>
  <c r="I9" i="14"/>
  <c r="H9" i="14"/>
  <c r="J9" i="14" s="1"/>
  <c r="K9" i="14" s="1"/>
  <c r="X8" i="14"/>
  <c r="W8" i="14"/>
  <c r="Y8" i="14" s="1"/>
  <c r="Z8" i="14" s="1"/>
  <c r="I8" i="14"/>
  <c r="H8" i="14"/>
  <c r="J8" i="14" s="1"/>
  <c r="K8" i="14" s="1"/>
  <c r="Y7" i="14"/>
  <c r="Z7" i="14" s="1"/>
  <c r="X7" i="14"/>
  <c r="W7" i="14"/>
  <c r="I7" i="14"/>
  <c r="J7" i="14" s="1"/>
  <c r="K7" i="14" s="1"/>
  <c r="H7" i="14"/>
  <c r="X6" i="14"/>
  <c r="W6" i="14"/>
  <c r="Y6" i="14" s="1"/>
  <c r="Z6" i="14" s="1"/>
  <c r="I6" i="14"/>
  <c r="H6" i="14"/>
  <c r="J6" i="14" s="1"/>
  <c r="K6" i="14" s="1"/>
  <c r="Y5" i="14"/>
  <c r="Z5" i="14" s="1"/>
  <c r="X5" i="14"/>
  <c r="W5" i="14"/>
  <c r="I5" i="14"/>
  <c r="J5" i="14" s="1"/>
  <c r="K5" i="14" s="1"/>
  <c r="H5" i="14"/>
  <c r="X4" i="14"/>
  <c r="W4" i="14"/>
  <c r="Y4" i="14" s="1"/>
  <c r="I4" i="14"/>
  <c r="H4" i="14"/>
  <c r="J4" i="14" s="1"/>
  <c r="O11" i="13" l="1"/>
  <c r="E13" i="13"/>
  <c r="N10" i="13"/>
  <c r="N13" i="13" s="1"/>
  <c r="M13" i="13"/>
  <c r="J13" i="13"/>
  <c r="J14" i="13" s="1"/>
  <c r="O10" i="13"/>
  <c r="N19" i="14"/>
  <c r="K14" i="14"/>
  <c r="L19" i="14" s="1"/>
  <c r="J39" i="14"/>
  <c r="J42" i="14"/>
  <c r="N9" i="14"/>
  <c r="K4" i="14"/>
  <c r="AD19" i="14"/>
  <c r="Z14" i="14"/>
  <c r="AB19" i="14" s="1"/>
  <c r="Y41" i="14"/>
  <c r="AA41" i="14"/>
  <c r="AB43" i="14" s="1"/>
  <c r="Z4" i="14"/>
  <c r="AD8" i="14"/>
  <c r="AD41" i="14" s="1"/>
  <c r="AD28" i="14"/>
  <c r="Z24" i="14"/>
  <c r="AB28" i="14" s="1"/>
  <c r="N28" i="14"/>
  <c r="N44" i="14" s="1"/>
  <c r="K24" i="14"/>
  <c r="L28" i="14" s="1"/>
  <c r="K34" i="14"/>
  <c r="L35" i="14" s="1"/>
  <c r="Z34" i="14"/>
  <c r="AB35" i="14" s="1"/>
  <c r="O13" i="13" l="1"/>
  <c r="Z38" i="14"/>
  <c r="AA38" i="14" s="1"/>
  <c r="Z41" i="14"/>
  <c r="AB8" i="14"/>
  <c r="AB41" i="14" s="1"/>
  <c r="K44" i="14"/>
  <c r="K42" i="14"/>
  <c r="K39" i="14"/>
  <c r="L9" i="14"/>
  <c r="D39" i="12" l="1"/>
  <c r="C39" i="12"/>
  <c r="D38" i="12"/>
  <c r="C38" i="12"/>
  <c r="D37" i="12"/>
  <c r="C37" i="12"/>
  <c r="B35" i="12"/>
  <c r="B32" i="12"/>
  <c r="B31" i="12"/>
  <c r="B33" i="12" s="1"/>
  <c r="B30" i="12"/>
  <c r="B29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31" i="9"/>
  <c r="W30" i="9"/>
  <c r="V22" i="9"/>
  <c r="V21" i="9"/>
  <c r="W21" i="9" s="1"/>
  <c r="W22" i="9"/>
  <c r="V23" i="9"/>
  <c r="W23" i="9" s="1"/>
  <c r="V24" i="9"/>
  <c r="W24" i="9" s="1"/>
  <c r="V25" i="9"/>
  <c r="W25" i="9" s="1"/>
  <c r="V26" i="9"/>
  <c r="W26" i="9"/>
  <c r="W27" i="9"/>
  <c r="W28" i="9" l="1"/>
  <c r="B34" i="12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" i="11"/>
  <c r="O21" i="9"/>
  <c r="M17" i="9"/>
  <c r="T12" i="9"/>
  <c r="S12" i="9"/>
  <c r="U12" i="9" s="1"/>
  <c r="T11" i="9"/>
  <c r="S11" i="9"/>
  <c r="T10" i="9"/>
  <c r="S10" i="9"/>
  <c r="U10" i="9" s="1"/>
  <c r="V10" i="9" s="1"/>
  <c r="T9" i="9"/>
  <c r="S9" i="9"/>
  <c r="T8" i="9"/>
  <c r="S8" i="9"/>
  <c r="U8" i="9" s="1"/>
  <c r="V8" i="9" s="1"/>
  <c r="T7" i="9"/>
  <c r="S7" i="9"/>
  <c r="T6" i="9"/>
  <c r="S6" i="9"/>
  <c r="U6" i="9" s="1"/>
  <c r="V6" i="9" s="1"/>
  <c r="T5" i="9"/>
  <c r="S5" i="9"/>
  <c r="U5" i="9" s="1"/>
  <c r="Z56" i="8"/>
  <c r="M56" i="8"/>
  <c r="Z55" i="8"/>
  <c r="M55" i="8"/>
  <c r="A55" i="8"/>
  <c r="A56" i="8" s="1"/>
  <c r="Z54" i="8"/>
  <c r="M54" i="8"/>
  <c r="A54" i="8"/>
  <c r="Z53" i="8"/>
  <c r="M53" i="8"/>
  <c r="A53" i="8"/>
  <c r="Z52" i="8"/>
  <c r="M52" i="8"/>
  <c r="A52" i="8"/>
  <c r="Z51" i="8"/>
  <c r="M51" i="8"/>
  <c r="A51" i="8"/>
  <c r="Z50" i="8"/>
  <c r="M50" i="8"/>
  <c r="A50" i="8"/>
  <c r="Z49" i="8"/>
  <c r="M49" i="8"/>
  <c r="A49" i="8"/>
  <c r="Z48" i="8"/>
  <c r="M48" i="8"/>
  <c r="Z47" i="8"/>
  <c r="M47" i="8"/>
  <c r="Z46" i="8"/>
  <c r="M46" i="8"/>
  <c r="Z45" i="8"/>
  <c r="M45" i="8"/>
  <c r="Z44" i="8"/>
  <c r="M44" i="8"/>
  <c r="Z43" i="8"/>
  <c r="M43" i="8"/>
  <c r="Z42" i="8"/>
  <c r="M42" i="8"/>
  <c r="Z41" i="8"/>
  <c r="M41" i="8"/>
  <c r="Z40" i="8"/>
  <c r="M40" i="8"/>
  <c r="Z39" i="8"/>
  <c r="M39" i="8"/>
  <c r="Z38" i="8"/>
  <c r="M38" i="8"/>
  <c r="Z37" i="8"/>
  <c r="M37" i="8"/>
  <c r="Z36" i="8"/>
  <c r="M36" i="8"/>
  <c r="Z35" i="8"/>
  <c r="M35" i="8"/>
  <c r="Z34" i="8"/>
  <c r="M34" i="8"/>
  <c r="Z33" i="8"/>
  <c r="M33" i="8"/>
  <c r="Z32" i="8"/>
  <c r="M32" i="8"/>
  <c r="Z31" i="8"/>
  <c r="M31" i="8"/>
  <c r="Z30" i="8"/>
  <c r="M30" i="8"/>
  <c r="Z29" i="8"/>
  <c r="M29" i="8"/>
  <c r="Z28" i="8"/>
  <c r="M28" i="8"/>
  <c r="Z27" i="8"/>
  <c r="M27" i="8"/>
  <c r="Z26" i="8"/>
  <c r="M26" i="8"/>
  <c r="Z25" i="8"/>
  <c r="M25" i="8"/>
  <c r="Z24" i="8"/>
  <c r="M24" i="8"/>
  <c r="Z23" i="8"/>
  <c r="M23" i="8"/>
  <c r="Z22" i="8"/>
  <c r="M22" i="8"/>
  <c r="Z21" i="8"/>
  <c r="M21" i="8"/>
  <c r="Z20" i="8"/>
  <c r="M20" i="8"/>
  <c r="Z19" i="8"/>
  <c r="M19" i="8"/>
  <c r="Z18" i="8"/>
  <c r="M18" i="8"/>
  <c r="Z17" i="8"/>
  <c r="M17" i="8"/>
  <c r="Z16" i="8"/>
  <c r="M16" i="8"/>
  <c r="Z15" i="8"/>
  <c r="M15" i="8"/>
  <c r="Z14" i="8"/>
  <c r="M14" i="8"/>
  <c r="Z13" i="8"/>
  <c r="M13" i="8"/>
  <c r="Z12" i="8"/>
  <c r="M12" i="8"/>
  <c r="Z11" i="8"/>
  <c r="M11" i="8"/>
  <c r="Z10" i="8"/>
  <c r="M10" i="8"/>
  <c r="Z9" i="8"/>
  <c r="M9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Z8" i="8"/>
  <c r="M8" i="8"/>
  <c r="A8" i="8"/>
  <c r="Z7" i="8"/>
  <c r="M7" i="8"/>
  <c r="A7" i="8"/>
  <c r="Z6" i="8"/>
  <c r="M6" i="8"/>
  <c r="A6" i="8"/>
  <c r="A2" i="8"/>
  <c r="Z5" i="8"/>
  <c r="M5" i="8"/>
  <c r="Z4" i="8"/>
  <c r="M4" i="8"/>
  <c r="Z3" i="8"/>
  <c r="M3" i="8"/>
  <c r="Z2" i="8"/>
  <c r="M2" i="8"/>
  <c r="A3" i="8"/>
  <c r="A4" i="8" s="1"/>
  <c r="A5" i="8" s="1"/>
  <c r="A29" i="2"/>
  <c r="A30" i="2"/>
  <c r="A31" i="2"/>
  <c r="N31" i="7"/>
  <c r="P31" i="7" s="1"/>
  <c r="M26" i="7"/>
  <c r="O25" i="7"/>
  <c r="M25" i="7"/>
  <c r="M27" i="7" s="1"/>
  <c r="M22" i="7"/>
  <c r="M23" i="7" s="1"/>
  <c r="M21" i="7"/>
  <c r="V16" i="7"/>
  <c r="U16" i="7"/>
  <c r="T16" i="7"/>
  <c r="S16" i="7"/>
  <c r="V15" i="7"/>
  <c r="U15" i="7"/>
  <c r="T15" i="7"/>
  <c r="S15" i="7"/>
  <c r="V14" i="7"/>
  <c r="U14" i="7"/>
  <c r="T14" i="7"/>
  <c r="S14" i="7"/>
  <c r="V13" i="7"/>
  <c r="U13" i="7"/>
  <c r="T13" i="7"/>
  <c r="S13" i="7"/>
  <c r="V12" i="7"/>
  <c r="U12" i="7"/>
  <c r="T12" i="7"/>
  <c r="S12" i="7"/>
  <c r="V11" i="7"/>
  <c r="U11" i="7"/>
  <c r="T11" i="7"/>
  <c r="S11" i="7"/>
  <c r="V10" i="7"/>
  <c r="U10" i="7"/>
  <c r="T10" i="7"/>
  <c r="S10" i="7"/>
  <c r="V9" i="7"/>
  <c r="U9" i="7"/>
  <c r="T9" i="7"/>
  <c r="S9" i="7"/>
  <c r="V8" i="7"/>
  <c r="U8" i="7"/>
  <c r="T8" i="7"/>
  <c r="S8" i="7"/>
  <c r="V7" i="7"/>
  <c r="U7" i="7"/>
  <c r="T7" i="7"/>
  <c r="S7" i="7"/>
  <c r="V6" i="7"/>
  <c r="U6" i="7"/>
  <c r="T6" i="7"/>
  <c r="S6" i="7"/>
  <c r="V5" i="7"/>
  <c r="X17" i="7" s="1"/>
  <c r="U5" i="7"/>
  <c r="X19" i="7" s="1"/>
  <c r="T5" i="7"/>
  <c r="S5" i="7"/>
  <c r="A14" i="6"/>
  <c r="M13" i="6"/>
  <c r="M12" i="2"/>
  <c r="Z24" i="6"/>
  <c r="M24" i="6"/>
  <c r="Z26" i="6"/>
  <c r="M26" i="6"/>
  <c r="Z28" i="6"/>
  <c r="M28" i="6"/>
  <c r="Z30" i="6"/>
  <c r="M30" i="6"/>
  <c r="Z32" i="6"/>
  <c r="M32" i="6"/>
  <c r="Z34" i="6"/>
  <c r="M34" i="6"/>
  <c r="Z36" i="6"/>
  <c r="M36" i="6"/>
  <c r="Z38" i="6"/>
  <c r="M38" i="6"/>
  <c r="Z40" i="6"/>
  <c r="M40" i="6"/>
  <c r="Z42" i="6"/>
  <c r="M42" i="6"/>
  <c r="Z47" i="6"/>
  <c r="M47" i="6"/>
  <c r="Z70" i="6"/>
  <c r="M70" i="6"/>
  <c r="Z69" i="6"/>
  <c r="M69" i="6"/>
  <c r="Z80" i="6"/>
  <c r="M80" i="6"/>
  <c r="Z146" i="6"/>
  <c r="M146" i="6"/>
  <c r="Z145" i="6"/>
  <c r="M145" i="6"/>
  <c r="Z144" i="6"/>
  <c r="M144" i="6"/>
  <c r="Z143" i="6"/>
  <c r="M143" i="6"/>
  <c r="Z142" i="6"/>
  <c r="M142" i="6"/>
  <c r="Z141" i="6"/>
  <c r="M141" i="6"/>
  <c r="Z140" i="6"/>
  <c r="M140" i="6"/>
  <c r="Z139" i="6"/>
  <c r="M139" i="6"/>
  <c r="Z138" i="6"/>
  <c r="M138" i="6"/>
  <c r="Z137" i="6"/>
  <c r="M137" i="6"/>
  <c r="Z136" i="6"/>
  <c r="M136" i="6"/>
  <c r="Z135" i="6"/>
  <c r="M135" i="6"/>
  <c r="Z134" i="6"/>
  <c r="M134" i="6"/>
  <c r="Z133" i="6"/>
  <c r="M133" i="6"/>
  <c r="Z132" i="6"/>
  <c r="M132" i="6"/>
  <c r="Z131" i="6"/>
  <c r="M131" i="6"/>
  <c r="Z130" i="6"/>
  <c r="M130" i="6"/>
  <c r="Z129" i="6"/>
  <c r="M129" i="6"/>
  <c r="Z128" i="6"/>
  <c r="M128" i="6"/>
  <c r="Z127" i="6"/>
  <c r="M127" i="6"/>
  <c r="Z126" i="6"/>
  <c r="M126" i="6"/>
  <c r="Z125" i="6"/>
  <c r="M125" i="6"/>
  <c r="Z124" i="6"/>
  <c r="M124" i="6"/>
  <c r="Z123" i="6"/>
  <c r="M123" i="6"/>
  <c r="Z122" i="6"/>
  <c r="M122" i="6"/>
  <c r="Z121" i="6"/>
  <c r="M121" i="6"/>
  <c r="Z120" i="6"/>
  <c r="M120" i="6"/>
  <c r="Z119" i="6"/>
  <c r="M119" i="6"/>
  <c r="Z118" i="6"/>
  <c r="M118" i="6"/>
  <c r="Z117" i="6"/>
  <c r="M117" i="6"/>
  <c r="Z87" i="6"/>
  <c r="M87" i="6"/>
  <c r="Z116" i="6"/>
  <c r="M116" i="6"/>
  <c r="Z115" i="6"/>
  <c r="M115" i="6"/>
  <c r="Z114" i="6"/>
  <c r="M114" i="6"/>
  <c r="Z113" i="6"/>
  <c r="M113" i="6"/>
  <c r="Z112" i="6"/>
  <c r="M112" i="6"/>
  <c r="Z111" i="6"/>
  <c r="M111" i="6"/>
  <c r="Z110" i="6"/>
  <c r="M110" i="6"/>
  <c r="Z109" i="6"/>
  <c r="M109" i="6"/>
  <c r="Z108" i="6"/>
  <c r="M108" i="6"/>
  <c r="Z107" i="6"/>
  <c r="M107" i="6"/>
  <c r="Z106" i="6"/>
  <c r="M106" i="6"/>
  <c r="Z105" i="6"/>
  <c r="M105" i="6"/>
  <c r="Z104" i="6"/>
  <c r="M104" i="6"/>
  <c r="Z103" i="6"/>
  <c r="M103" i="6"/>
  <c r="Z102" i="6"/>
  <c r="M102" i="6"/>
  <c r="Z101" i="6"/>
  <c r="M101" i="6"/>
  <c r="Z100" i="6"/>
  <c r="M100" i="6"/>
  <c r="Z99" i="6"/>
  <c r="M99" i="6"/>
  <c r="Z98" i="6"/>
  <c r="M98" i="6"/>
  <c r="Z97" i="6"/>
  <c r="M97" i="6"/>
  <c r="Z96" i="6"/>
  <c r="M96" i="6"/>
  <c r="Z95" i="6"/>
  <c r="M95" i="6"/>
  <c r="Z94" i="6"/>
  <c r="M94" i="6"/>
  <c r="Z93" i="6"/>
  <c r="M93" i="6"/>
  <c r="Z92" i="6"/>
  <c r="M92" i="6"/>
  <c r="Z91" i="6"/>
  <c r="M91" i="6"/>
  <c r="Z90" i="6"/>
  <c r="M90" i="6"/>
  <c r="Z89" i="6"/>
  <c r="M89" i="6"/>
  <c r="Z88" i="6"/>
  <c r="M88" i="6"/>
  <c r="Z86" i="6"/>
  <c r="M86" i="6"/>
  <c r="Z85" i="6"/>
  <c r="M85" i="6"/>
  <c r="Z84" i="6"/>
  <c r="M84" i="6"/>
  <c r="Z83" i="6"/>
  <c r="M83" i="6"/>
  <c r="Z82" i="6"/>
  <c r="M82" i="6"/>
  <c r="Z81" i="6"/>
  <c r="M81" i="6"/>
  <c r="Z79" i="6"/>
  <c r="M79" i="6"/>
  <c r="Z78" i="6"/>
  <c r="M78" i="6"/>
  <c r="Z77" i="6"/>
  <c r="M77" i="6"/>
  <c r="Z76" i="6"/>
  <c r="M76" i="6"/>
  <c r="Z75" i="6"/>
  <c r="M75" i="6"/>
  <c r="Z74" i="6"/>
  <c r="M74" i="6"/>
  <c r="Z73" i="6"/>
  <c r="M73" i="6"/>
  <c r="Z72" i="6"/>
  <c r="M72" i="6"/>
  <c r="Z71" i="6"/>
  <c r="M71" i="6"/>
  <c r="Z68" i="6"/>
  <c r="M68" i="6"/>
  <c r="Z67" i="6"/>
  <c r="M67" i="6"/>
  <c r="Z66" i="6"/>
  <c r="M66" i="6"/>
  <c r="Z65" i="6"/>
  <c r="M65" i="6"/>
  <c r="Z64" i="6"/>
  <c r="M64" i="6"/>
  <c r="Z63" i="6"/>
  <c r="M63" i="6"/>
  <c r="Z62" i="6"/>
  <c r="M62" i="6"/>
  <c r="Z61" i="6"/>
  <c r="M61" i="6"/>
  <c r="Z60" i="6"/>
  <c r="M60" i="6"/>
  <c r="Z59" i="6"/>
  <c r="M59" i="6"/>
  <c r="Z58" i="6"/>
  <c r="M58" i="6"/>
  <c r="Z57" i="6"/>
  <c r="M57" i="6"/>
  <c r="Z56" i="6"/>
  <c r="M56" i="6"/>
  <c r="Z55" i="6"/>
  <c r="M55" i="6"/>
  <c r="Z54" i="6"/>
  <c r="M54" i="6"/>
  <c r="Z53" i="6"/>
  <c r="M53" i="6"/>
  <c r="Z52" i="6"/>
  <c r="M52" i="6"/>
  <c r="Z51" i="6"/>
  <c r="M51" i="6"/>
  <c r="Z50" i="6"/>
  <c r="M50" i="6"/>
  <c r="Z49" i="6"/>
  <c r="M49" i="6"/>
  <c r="Z48" i="6"/>
  <c r="M48" i="6"/>
  <c r="Z46" i="6"/>
  <c r="M46" i="6"/>
  <c r="Z45" i="6"/>
  <c r="M45" i="6"/>
  <c r="Z44" i="6"/>
  <c r="M44" i="6"/>
  <c r="Z43" i="6"/>
  <c r="M43" i="6"/>
  <c r="Z41" i="6"/>
  <c r="M41" i="6"/>
  <c r="Z39" i="6"/>
  <c r="M39" i="6"/>
  <c r="Z37" i="6"/>
  <c r="M37" i="6"/>
  <c r="Z35" i="6"/>
  <c r="M35" i="6"/>
  <c r="Z33" i="6"/>
  <c r="M33" i="6"/>
  <c r="Z31" i="6"/>
  <c r="M31" i="6"/>
  <c r="Z29" i="6"/>
  <c r="M29" i="6"/>
  <c r="Z27" i="6"/>
  <c r="M27" i="6"/>
  <c r="Z25" i="6"/>
  <c r="M25" i="6"/>
  <c r="Z23" i="6"/>
  <c r="M23" i="6"/>
  <c r="Z22" i="6"/>
  <c r="M22" i="6"/>
  <c r="Z21" i="6"/>
  <c r="M21" i="6"/>
  <c r="Z20" i="6"/>
  <c r="M20" i="6"/>
  <c r="Z19" i="6"/>
  <c r="M19" i="6"/>
  <c r="Z18" i="6"/>
  <c r="M18" i="6"/>
  <c r="Z17" i="6"/>
  <c r="M17" i="6"/>
  <c r="Z16" i="6"/>
  <c r="M16" i="6"/>
  <c r="Z15" i="6"/>
  <c r="M15" i="6"/>
  <c r="Z14" i="6"/>
  <c r="M14" i="6"/>
  <c r="Z13" i="6"/>
  <c r="Z12" i="6"/>
  <c r="M12" i="6"/>
  <c r="Z11" i="6"/>
  <c r="M11" i="6"/>
  <c r="Z10" i="6"/>
  <c r="M10" i="6"/>
  <c r="Z9" i="6"/>
  <c r="M9" i="6"/>
  <c r="Z8" i="6"/>
  <c r="M8" i="6"/>
  <c r="Z7" i="6"/>
  <c r="M7" i="6"/>
  <c r="Z6" i="6"/>
  <c r="M6" i="6"/>
  <c r="Z5" i="6"/>
  <c r="M5" i="6"/>
  <c r="Z4" i="6"/>
  <c r="M4" i="6"/>
  <c r="Z3" i="6"/>
  <c r="M3" i="6"/>
  <c r="A3" i="6"/>
  <c r="A4" i="6" s="1"/>
  <c r="A5" i="6" s="1"/>
  <c r="A6" i="6" s="1"/>
  <c r="A7" i="6" s="1"/>
  <c r="A8" i="6" s="1"/>
  <c r="A9" i="6" s="1"/>
  <c r="A10" i="6" s="1"/>
  <c r="A11" i="6" s="1"/>
  <c r="A12" i="6" s="1"/>
  <c r="Z2" i="6"/>
  <c r="M2" i="6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A193" i="2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169" i="2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62" i="2"/>
  <c r="A163" i="2" s="1"/>
  <c r="A164" i="2" s="1"/>
  <c r="A165" i="2" s="1"/>
  <c r="A166" i="2" s="1"/>
  <c r="A127" i="2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A122" i="2"/>
  <c r="A123" i="2" s="1"/>
  <c r="A124" i="2" s="1"/>
  <c r="Z120" i="2"/>
  <c r="Z121" i="2"/>
  <c r="Z122" i="2"/>
  <c r="Z123" i="2"/>
  <c r="Z12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12" i="2"/>
  <c r="Z13" i="2"/>
  <c r="Z14" i="2"/>
  <c r="Z10" i="2"/>
  <c r="Z41" i="2"/>
  <c r="Z33" i="2"/>
  <c r="Z34" i="2"/>
  <c r="Z35" i="2"/>
  <c r="Z36" i="2"/>
  <c r="Z37" i="2"/>
  <c r="Z38" i="2"/>
  <c r="Z39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3" i="2"/>
  <c r="Z4" i="2"/>
  <c r="Z5" i="2"/>
  <c r="Z6" i="2"/>
  <c r="Z7" i="2"/>
  <c r="Z8" i="2"/>
  <c r="Z9" i="2"/>
  <c r="Z11" i="2"/>
  <c r="Z2" i="2"/>
  <c r="M39" i="2"/>
  <c r="M38" i="2"/>
  <c r="M37" i="2"/>
  <c r="M36" i="2"/>
  <c r="M35" i="2"/>
  <c r="M34" i="2"/>
  <c r="M33" i="2"/>
  <c r="M31" i="2"/>
  <c r="M41" i="2"/>
  <c r="M28" i="2"/>
  <c r="M29" i="2"/>
  <c r="M30" i="2"/>
  <c r="M2" i="2"/>
  <c r="M3" i="2"/>
  <c r="M4" i="2"/>
  <c r="M5" i="2"/>
  <c r="M6" i="2"/>
  <c r="M7" i="2"/>
  <c r="M8" i="2"/>
  <c r="M9" i="2"/>
  <c r="M11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13" i="2"/>
  <c r="M14" i="2"/>
  <c r="M10" i="2"/>
  <c r="U9" i="9" l="1"/>
  <c r="V9" i="9" s="1"/>
  <c r="U11" i="9"/>
  <c r="V11" i="9" s="1"/>
  <c r="U7" i="9"/>
  <c r="V7" i="9" s="1"/>
  <c r="X15" i="9"/>
  <c r="V5" i="9"/>
  <c r="X13" i="9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13" i="6"/>
  <c r="W34" i="9" l="1"/>
  <c r="M30" i="9"/>
  <c r="A3" i="2"/>
  <c r="A4" i="2" s="1"/>
  <c r="A5" i="2" s="1"/>
  <c r="A6" i="2" s="1"/>
  <c r="A7" i="2" s="1"/>
  <c r="A8" i="2" s="1"/>
  <c r="A9" i="2" s="1"/>
  <c r="A44" i="2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l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0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34" i="2" s="1"/>
  <c r="A35" i="2" s="1"/>
  <c r="A36" i="2" s="1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37" i="2" l="1"/>
  <c r="A38" i="2" l="1"/>
  <c r="A39" i="2" s="1"/>
</calcChain>
</file>

<file path=xl/comments1.xml><?xml version="1.0" encoding="utf-8"?>
<comments xmlns="http://schemas.openxmlformats.org/spreadsheetml/2006/main">
  <authors>
    <author>HP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puedo sacar esta fecha y poner la de basural viejo costa</t>
        </r>
      </text>
    </comment>
  </commentList>
</comments>
</file>

<file path=xl/comments2.xml><?xml version="1.0" encoding="utf-8"?>
<comments xmlns="http://schemas.openxmlformats.org/spreadsheetml/2006/main">
  <authors>
    <author>HP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puedo sacar esta fecha y poner la de basural viejo costa</t>
        </r>
      </text>
    </comment>
  </commentList>
</comments>
</file>

<file path=xl/connections.xml><?xml version="1.0" encoding="utf-8"?>
<connections xmlns="http://schemas.openxmlformats.org/spreadsheetml/2006/main">
  <connection id="1" name="eventos_gatos_2018" type="6" refreshedVersion="6" background="1" saveData="1">
    <textPr codePage="65001" sourceFile="E:\Análisis_R\IMG\eventos_gatos_2018." decimal="," thousands="." tab="0" comma="1">
      <textFields count="4">
        <textField/>
        <textField/>
        <textField/>
        <textField/>
      </textFields>
    </textPr>
  </connection>
  <connection id="2" name="patronesactividad" type="6" refreshedVersion="6" background="1" saveData="1">
    <textPr codePage="437" sourceFile="E:\Análisis_R\IMG\data\patronesactividad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<sst xmlns="http://schemas.openxmlformats.org/spreadsheetml/2006/main" count="9854" uniqueCount="699">
  <si>
    <t>Arenal Grande Interior</t>
  </si>
  <si>
    <t>05150022.JPG</t>
  </si>
  <si>
    <t>Negro</t>
  </si>
  <si>
    <t>Gato 1</t>
  </si>
  <si>
    <t>05090426.JPG</t>
  </si>
  <si>
    <t>04090040.JPG</t>
  </si>
  <si>
    <t>04090041.JPG</t>
  </si>
  <si>
    <t>04090039.JPG</t>
  </si>
  <si>
    <t>04090038.JPG</t>
  </si>
  <si>
    <t>Gato 2</t>
  </si>
  <si>
    <t>Mutante</t>
  </si>
  <si>
    <t>04090036.JPG</t>
  </si>
  <si>
    <t>04090037.JPG</t>
  </si>
  <si>
    <t>04080031.JPG</t>
  </si>
  <si>
    <t>04080032.JPG</t>
  </si>
  <si>
    <t>04080030.JPG</t>
  </si>
  <si>
    <t>04060749.JPG</t>
  </si>
  <si>
    <t>04060750.JPG</t>
  </si>
  <si>
    <t>04060748.JPG</t>
  </si>
  <si>
    <t>03150319.JPG</t>
  </si>
  <si>
    <t>03150320.JPG</t>
  </si>
  <si>
    <t>03150321.JPG</t>
  </si>
  <si>
    <t>03110230.JPG</t>
  </si>
  <si>
    <t>03110229.JPG</t>
  </si>
  <si>
    <t>03110231.JPG</t>
  </si>
  <si>
    <t>03030132.JPG</t>
  </si>
  <si>
    <t>Amarillo cola Corta</t>
  </si>
  <si>
    <t>Gato 3</t>
  </si>
  <si>
    <t>03030131.JPG</t>
  </si>
  <si>
    <t>03030130.JPG</t>
  </si>
  <si>
    <t>03020083.JPG</t>
  </si>
  <si>
    <t>03020084.JPG</t>
  </si>
  <si>
    <t>03020082.JPG</t>
  </si>
  <si>
    <t>01030283.JPG</t>
  </si>
  <si>
    <t xml:space="preserve">Tipo Siamés </t>
  </si>
  <si>
    <t>12240492.JPG</t>
  </si>
  <si>
    <t>12240491.JPG</t>
  </si>
  <si>
    <t>12240490.JPG</t>
  </si>
  <si>
    <t>Casa de bombas</t>
  </si>
  <si>
    <t>08250001.JPG</t>
  </si>
  <si>
    <t>08/25/2021</t>
  </si>
  <si>
    <t>Basural viejo entrada y costa</t>
  </si>
  <si>
    <t>08210038.JPG</t>
  </si>
  <si>
    <t>08/21/2021</t>
  </si>
  <si>
    <t>08210039.JPG</t>
  </si>
  <si>
    <t>08210040.JPG</t>
  </si>
  <si>
    <t>08240053.JPG</t>
  </si>
  <si>
    <t>08/24/2021</t>
  </si>
  <si>
    <t>08280089.JPG</t>
  </si>
  <si>
    <t>08/28/2021</t>
  </si>
  <si>
    <t>No se ve</t>
  </si>
  <si>
    <t>08280091.JPG</t>
  </si>
  <si>
    <t>08280090.JPG</t>
  </si>
  <si>
    <t>Camping / Solís</t>
  </si>
  <si>
    <t>Gato 4</t>
  </si>
  <si>
    <t>Gato 5</t>
  </si>
  <si>
    <t>Gato 6</t>
  </si>
  <si>
    <t>Gato 7</t>
  </si>
  <si>
    <t>Gato 9</t>
  </si>
  <si>
    <t>Gato 10</t>
  </si>
  <si>
    <t>IMAG0403.JPG</t>
  </si>
  <si>
    <t>Basural</t>
  </si>
  <si>
    <t>08130010.JPG</t>
  </si>
  <si>
    <t>08/19/2021</t>
  </si>
  <si>
    <t>Negro Peludo</t>
  </si>
  <si>
    <t>08200016.JPG</t>
  </si>
  <si>
    <t>08/20/2021</t>
  </si>
  <si>
    <t>08200018.JPG</t>
  </si>
  <si>
    <t>08210025.JPG</t>
  </si>
  <si>
    <t>Amarillo Peludo</t>
  </si>
  <si>
    <t>08210026.JPG</t>
  </si>
  <si>
    <t>08210027.JPG</t>
  </si>
  <si>
    <t>08210028.JPG</t>
  </si>
  <si>
    <t>08210029.JPG</t>
  </si>
  <si>
    <t>08230043.JPG</t>
  </si>
  <si>
    <t>08/23/2021</t>
  </si>
  <si>
    <t>Negro y Blanco</t>
  </si>
  <si>
    <t>09140105.AVI</t>
  </si>
  <si>
    <t>09/14/2021</t>
  </si>
  <si>
    <t>Amarillo peludo</t>
  </si>
  <si>
    <t>09140106.AVI</t>
  </si>
  <si>
    <t>Amarillo peludo + Marmolado negro peludo</t>
  </si>
  <si>
    <t>Gato 2 y 4</t>
  </si>
  <si>
    <t>09140107.AVI</t>
  </si>
  <si>
    <t>09140108.AVI</t>
  </si>
  <si>
    <t>09140109.AVI</t>
  </si>
  <si>
    <t>09140110.AVI</t>
  </si>
  <si>
    <t>09140111.AVI</t>
  </si>
  <si>
    <t>09140112.AVI</t>
  </si>
  <si>
    <t>09140113.AVI</t>
  </si>
  <si>
    <t>09140114.AVI</t>
  </si>
  <si>
    <t>09140117.AVI</t>
  </si>
  <si>
    <t>09140118.AVI</t>
  </si>
  <si>
    <t>09140119.AVI</t>
  </si>
  <si>
    <t xml:space="preserve">01190005.AVI </t>
  </si>
  <si>
    <t>01/19/2022</t>
  </si>
  <si>
    <t>01280181.AVI</t>
  </si>
  <si>
    <t>02/14/2022</t>
  </si>
  <si>
    <t>Amarillo pelo corto</t>
  </si>
  <si>
    <t>02140275.AVI</t>
  </si>
  <si>
    <t>02150290.AVI</t>
  </si>
  <si>
    <t>02/15/2022</t>
  </si>
  <si>
    <t>02250324.AVI</t>
  </si>
  <si>
    <t>02/25/2022</t>
  </si>
  <si>
    <t>Gato cria negro</t>
  </si>
  <si>
    <t>04120012.AVI</t>
  </si>
  <si>
    <t>Marmolado negro peludo</t>
  </si>
  <si>
    <t>04210044.AVI</t>
  </si>
  <si>
    <t>04/21/2022</t>
  </si>
  <si>
    <t>Marmolado negro peludo + Negro</t>
  </si>
  <si>
    <t>Gato 4 + Gato 8</t>
  </si>
  <si>
    <t>09140120.AVI</t>
  </si>
  <si>
    <t>09140121.AVI</t>
  </si>
  <si>
    <t>09140123.AVI</t>
  </si>
  <si>
    <t>09150125.AVI</t>
  </si>
  <si>
    <t>09/15/2021</t>
  </si>
  <si>
    <t>Gris</t>
  </si>
  <si>
    <t>09150127.AVI</t>
  </si>
  <si>
    <t>09150128.AVI</t>
  </si>
  <si>
    <t>09150119.AVI</t>
  </si>
  <si>
    <t>09150130.AVI</t>
  </si>
  <si>
    <t>Tricolor</t>
  </si>
  <si>
    <t>09150131.AVI</t>
  </si>
  <si>
    <t>09150312.AVI</t>
  </si>
  <si>
    <t>09150133.AVI</t>
  </si>
  <si>
    <t>09150134.AVI</t>
  </si>
  <si>
    <t>09150135.AVI</t>
  </si>
  <si>
    <t>09150136.AVI</t>
  </si>
  <si>
    <t>09150137.AVI</t>
  </si>
  <si>
    <t>09150138.AVI</t>
  </si>
  <si>
    <t>09150140.AVI</t>
  </si>
  <si>
    <t>09150141.AVI</t>
  </si>
  <si>
    <t>09150142.AVI</t>
  </si>
  <si>
    <t>09150143.AVI</t>
  </si>
  <si>
    <t>09150144.AVI</t>
  </si>
  <si>
    <t>09150145.AVI</t>
  </si>
  <si>
    <t>09150146.AVI</t>
  </si>
  <si>
    <t>09150147.AVI</t>
  </si>
  <si>
    <t>09150148.AVI</t>
  </si>
  <si>
    <t>09150149.AVI</t>
  </si>
  <si>
    <t>09150150.AVI</t>
  </si>
  <si>
    <t>09/16/2021</t>
  </si>
  <si>
    <t>09150151.AVI</t>
  </si>
  <si>
    <t>09150152.AVI</t>
  </si>
  <si>
    <t>09150153.AVI</t>
  </si>
  <si>
    <t>09160155.AVI</t>
  </si>
  <si>
    <t>Amarillo</t>
  </si>
  <si>
    <t>Gato 12</t>
  </si>
  <si>
    <t>09160156.AVI</t>
  </si>
  <si>
    <t>10100014.AVI</t>
  </si>
  <si>
    <t>Amarillo cria</t>
  </si>
  <si>
    <t>Gato 11</t>
  </si>
  <si>
    <t>10160021.AVI</t>
  </si>
  <si>
    <t>10/16/2021</t>
  </si>
  <si>
    <t>10160023.AVI</t>
  </si>
  <si>
    <t>10180027.AVI</t>
  </si>
  <si>
    <t>10/18/2021</t>
  </si>
  <si>
    <t>10180028.AVI</t>
  </si>
  <si>
    <t>Negro + Negro + Amarillo descaderado</t>
  </si>
  <si>
    <t>Gato 6 + Gato 13+ Gato14</t>
  </si>
  <si>
    <t>10180029.AVI</t>
  </si>
  <si>
    <t>Amarillo descaderado</t>
  </si>
  <si>
    <t>Gato 14</t>
  </si>
  <si>
    <t>10180030.AVI</t>
  </si>
  <si>
    <t>10180031.AVI</t>
  </si>
  <si>
    <t>10180032.AVI</t>
  </si>
  <si>
    <t>10180033.AVI</t>
  </si>
  <si>
    <t>11050012.AVI</t>
  </si>
  <si>
    <t>11050068.AVI</t>
  </si>
  <si>
    <t>Amarillo juvenil</t>
  </si>
  <si>
    <t>Gato 15</t>
  </si>
  <si>
    <t>11060079.AVI</t>
  </si>
  <si>
    <t>11070080.AVI</t>
  </si>
  <si>
    <t>11180226.AVI</t>
  </si>
  <si>
    <t>11/18/2021</t>
  </si>
  <si>
    <t>Marmolado claro + Amarillo cria</t>
  </si>
  <si>
    <t>Gato 16 + Gato 11</t>
  </si>
  <si>
    <t>C.A.N.E.</t>
  </si>
  <si>
    <t>11280523.JPG</t>
  </si>
  <si>
    <t>11/28/2020</t>
  </si>
  <si>
    <t>11280529.JPG</t>
  </si>
  <si>
    <t>Negro con collar (Steinhorst)</t>
  </si>
  <si>
    <t>11280530.JPG</t>
  </si>
  <si>
    <t>11280531.JPG</t>
  </si>
  <si>
    <r>
      <rPr>
        <b/>
        <sz val="11"/>
        <color theme="1"/>
        <rFont val="Calibri"/>
      </rPr>
      <t>USINA</t>
    </r>
    <r>
      <rPr>
        <sz val="11"/>
        <color theme="1"/>
        <rFont val="Calibri"/>
      </rPr>
      <t xml:space="preserve"> </t>
    </r>
  </si>
  <si>
    <t>01220018.AVI</t>
  </si>
  <si>
    <t>01/22/2015</t>
  </si>
  <si>
    <t>01210011.AVI</t>
  </si>
  <si>
    <t>01/21/2015</t>
  </si>
  <si>
    <t>Negro juvenil</t>
  </si>
  <si>
    <t>01200009.AVI</t>
  </si>
  <si>
    <t>01/20/2015</t>
  </si>
  <si>
    <t>01170072.AVI</t>
  </si>
  <si>
    <t>01/17/2015</t>
  </si>
  <si>
    <t>Amarillo  (Corina Saucedo)</t>
  </si>
  <si>
    <t>01200008.AVI</t>
  </si>
  <si>
    <t>01190007.AVI</t>
  </si>
  <si>
    <t>01/19/2015</t>
  </si>
  <si>
    <t>Mutante tipo siames</t>
  </si>
  <si>
    <t>01170070.AVI</t>
  </si>
  <si>
    <t>01160069.AVI</t>
  </si>
  <si>
    <t>01/16/2015</t>
  </si>
  <si>
    <t>01150067.AVI</t>
  </si>
  <si>
    <t>01/15/2015</t>
  </si>
  <si>
    <t>Mutante 2 - tipo  Siamés</t>
  </si>
  <si>
    <t>01140065.AVI</t>
  </si>
  <si>
    <t>01/14/2015</t>
  </si>
  <si>
    <t>01140064.AVI</t>
  </si>
  <si>
    <t>01120059.AVI</t>
  </si>
  <si>
    <t>01120058.AVI</t>
  </si>
  <si>
    <t>01120057.AVI</t>
  </si>
  <si>
    <t>01110053.AVI</t>
  </si>
  <si>
    <t>01110051.AVI</t>
  </si>
  <si>
    <t>01100048.AVI</t>
  </si>
  <si>
    <t>01100046.AVI</t>
  </si>
  <si>
    <t>Mutante- tipo siames</t>
  </si>
  <si>
    <t>01090042.AVI</t>
  </si>
  <si>
    <t>01080040.AVI</t>
  </si>
  <si>
    <t>01080039.AVI</t>
  </si>
  <si>
    <t>0107039.AVI</t>
  </si>
  <si>
    <t>01070035.AVI</t>
  </si>
  <si>
    <t>01070034.AVI</t>
  </si>
  <si>
    <t>01060032.AVI</t>
  </si>
  <si>
    <t>01060030.AVI</t>
  </si>
  <si>
    <t>01050029.AVI</t>
  </si>
  <si>
    <t>01050028.AVI</t>
  </si>
  <si>
    <t>01040027.AVI</t>
  </si>
  <si>
    <t>01040024.AVI</t>
  </si>
  <si>
    <t>01030023.AVI</t>
  </si>
  <si>
    <t>01020022.AVI</t>
  </si>
  <si>
    <t>01020021.AVI</t>
  </si>
  <si>
    <t>01010020.AVI</t>
  </si>
  <si>
    <t>Circunvalación oeste</t>
  </si>
  <si>
    <t>08230068.JPG</t>
  </si>
  <si>
    <t>Negro pelo corto</t>
  </si>
  <si>
    <t>08230069.JPG</t>
  </si>
  <si>
    <t>08280134.JPG</t>
  </si>
  <si>
    <t>08280135.JPG</t>
  </si>
  <si>
    <t>Gato2</t>
  </si>
  <si>
    <t>11090313.JPG</t>
  </si>
  <si>
    <t>11100460.JPG</t>
  </si>
  <si>
    <t>Arenal Chico Cantera</t>
  </si>
  <si>
    <t>01270004.AVI</t>
  </si>
  <si>
    <t>01/27/2022</t>
  </si>
  <si>
    <t>Amarillo cola cortada</t>
  </si>
  <si>
    <t>04180053.AVI</t>
  </si>
  <si>
    <t>04/29/2022</t>
  </si>
  <si>
    <t>04290098.AVI</t>
  </si>
  <si>
    <t xml:space="preserve">negro </t>
  </si>
  <si>
    <t>04290099.AVI</t>
  </si>
  <si>
    <t>04290100.AVI</t>
  </si>
  <si>
    <t>04290101.AVI</t>
  </si>
  <si>
    <t>05020120.AVI</t>
  </si>
  <si>
    <t>05040132.AVI</t>
  </si>
  <si>
    <t>05070146.AVI</t>
  </si>
  <si>
    <t>05080154.AVI</t>
  </si>
  <si>
    <t>negro</t>
  </si>
  <si>
    <t>08230013.JPG</t>
  </si>
  <si>
    <t>08230014.JPG</t>
  </si>
  <si>
    <t>08230015.JPG</t>
  </si>
  <si>
    <t>09060046.JPG</t>
  </si>
  <si>
    <t>09060047.JPG</t>
  </si>
  <si>
    <t>09060048.JPG</t>
  </si>
  <si>
    <t>09250129.AVI</t>
  </si>
  <si>
    <t>09/25/2021</t>
  </si>
  <si>
    <t>09300152.AVI</t>
  </si>
  <si>
    <t>09/30/2021</t>
  </si>
  <si>
    <t>10030156.AVI</t>
  </si>
  <si>
    <t>10090031.AVI</t>
  </si>
  <si>
    <t>10180101.AVI</t>
  </si>
  <si>
    <t>10210130.AVI</t>
  </si>
  <si>
    <t>10/21/2021</t>
  </si>
  <si>
    <t>11080039.AVI</t>
  </si>
  <si>
    <t>Punta la Gata</t>
  </si>
  <si>
    <t>IMAG0405.AVI</t>
  </si>
  <si>
    <t>gato1</t>
  </si>
  <si>
    <t>IMAG0404.JPG</t>
  </si>
  <si>
    <t>IMAG0307.AVI</t>
  </si>
  <si>
    <t>IMAG0306.JPG</t>
  </si>
  <si>
    <t>gato2</t>
  </si>
  <si>
    <t>IMAG0305.JPG</t>
  </si>
  <si>
    <t>IMAG0154.AVI</t>
  </si>
  <si>
    <t>IMAG0153.JPG</t>
  </si>
  <si>
    <t>IMAG0152.JPG</t>
  </si>
  <si>
    <t>IMAG0151.AVI</t>
  </si>
  <si>
    <t>IMAG0150.JPG</t>
  </si>
  <si>
    <t>IMAG0149.JPG</t>
  </si>
  <si>
    <t>IMAG0130.JPG</t>
  </si>
  <si>
    <t>IMAG0023.JPG</t>
  </si>
  <si>
    <t>IMAG0022.JPG</t>
  </si>
  <si>
    <t>IMAG0548.JPG</t>
  </si>
  <si>
    <t>IMAG0549.JPG</t>
  </si>
  <si>
    <t>IMAG0558.JPG</t>
  </si>
  <si>
    <t>IMAG0559.JPG</t>
  </si>
  <si>
    <t>Column1</t>
  </si>
  <si>
    <t>Station</t>
  </si>
  <si>
    <t>Camera</t>
  </si>
  <si>
    <t>Species</t>
  </si>
  <si>
    <t>utm_y</t>
  </si>
  <si>
    <t>utm_x</t>
  </si>
  <si>
    <t>DateTimeOriginal</t>
  </si>
  <si>
    <t>Time</t>
  </si>
  <si>
    <t>delta.time.secs</t>
  </si>
  <si>
    <t>delta.time.mins</t>
  </si>
  <si>
    <t>delta.time.hours</t>
  </si>
  <si>
    <t>delta.time.days</t>
  </si>
  <si>
    <t>Directory</t>
  </si>
  <si>
    <t>FileName</t>
  </si>
  <si>
    <t>metadata_SP</t>
  </si>
  <si>
    <t>metadata_Observador_gato</t>
  </si>
  <si>
    <t>n_images</t>
  </si>
  <si>
    <t>metadata_Grupo</t>
  </si>
  <si>
    <t>metadata_ID_gato</t>
  </si>
  <si>
    <t>metadata_Gato</t>
  </si>
  <si>
    <t>HierarchicalSubject</t>
  </si>
  <si>
    <t>Setup_date</t>
  </si>
  <si>
    <t>Retrieval_date</t>
  </si>
  <si>
    <t>Problem1_from</t>
  </si>
  <si>
    <t>Problem1_to</t>
  </si>
  <si>
    <t>zona</t>
  </si>
  <si>
    <t>station_number</t>
  </si>
  <si>
    <t>hours_active</t>
  </si>
  <si>
    <t>Arenal chico cantera</t>
  </si>
  <si>
    <t>Basural viejo entrada</t>
  </si>
  <si>
    <t>CANE</t>
  </si>
  <si>
    <t>Intangible Sur</t>
  </si>
  <si>
    <t>Camino prepista norte</t>
  </si>
  <si>
    <t>Arenal grande interior</t>
  </si>
  <si>
    <t>Punta La Gata</t>
  </si>
  <si>
    <t>Circunvlacion Oeste</t>
  </si>
  <si>
    <t>Usina</t>
  </si>
  <si>
    <t>PRE_POST</t>
  </si>
  <si>
    <t>FechayHora</t>
  </si>
  <si>
    <t>Grupo</t>
  </si>
  <si>
    <t>Cuando</t>
  </si>
  <si>
    <t>hora_redondeo</t>
  </si>
  <si>
    <t>hora</t>
  </si>
  <si>
    <t>PRE</t>
  </si>
  <si>
    <t>E01</t>
  </si>
  <si>
    <t>Gato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</si>
  <si>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</si>
  <si>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</si>
  <si>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</si>
  <si>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</si>
  <si>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</si>
  <si>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</si>
  <si>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</si>
  <si>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</si>
  <si>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</si>
  <si>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</si>
  <si>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</si>
  <si>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E14</t>
  </si>
  <si>
    <t>E15</t>
  </si>
  <si>
    <t>E20</t>
  </si>
  <si>
    <t>E21</t>
  </si>
  <si>
    <t>E22</t>
  </si>
  <si>
    <t>E23</t>
  </si>
  <si>
    <t>E27</t>
  </si>
  <si>
    <t>E30</t>
  </si>
  <si>
    <t>E32</t>
  </si>
  <si>
    <t>E33</t>
  </si>
  <si>
    <t>E34</t>
  </si>
  <si>
    <t>POST</t>
  </si>
  <si>
    <t>E13</t>
  </si>
  <si>
    <t>E19</t>
  </si>
  <si>
    <t>E28</t>
  </si>
  <si>
    <t>E31</t>
  </si>
  <si>
    <t>station</t>
  </si>
  <si>
    <t>gatos</t>
  </si>
  <si>
    <t>etapa</t>
  </si>
  <si>
    <t>station_name</t>
  </si>
  <si>
    <t>media</t>
  </si>
  <si>
    <t>Polvorin Prefectura</t>
  </si>
  <si>
    <t>116.33</t>
  </si>
  <si>
    <t>119.57</t>
  </si>
  <si>
    <t>112.7</t>
  </si>
  <si>
    <t>118.70</t>
  </si>
  <si>
    <t>alta</t>
  </si>
  <si>
    <t>Camping Solis</t>
  </si>
  <si>
    <t>116.53</t>
  </si>
  <si>
    <t>119.58</t>
  </si>
  <si>
    <t>112.14</t>
  </si>
  <si>
    <t>118.89</t>
  </si>
  <si>
    <t>Caballeriza</t>
  </si>
  <si>
    <t>111.53</t>
  </si>
  <si>
    <t>Caballeriza b</t>
  </si>
  <si>
    <t>118.49</t>
  </si>
  <si>
    <t xml:space="preserve">Basural </t>
  </si>
  <si>
    <t>115.11</t>
  </si>
  <si>
    <t>119.52</t>
  </si>
  <si>
    <t>Local Urbano</t>
  </si>
  <si>
    <t>108.86</t>
  </si>
  <si>
    <t>119.25</t>
  </si>
  <si>
    <t>Jardin Alcides</t>
  </si>
  <si>
    <t>118.38</t>
  </si>
  <si>
    <t>119.56</t>
  </si>
  <si>
    <t>113.51</t>
  </si>
  <si>
    <t>115.26</t>
  </si>
  <si>
    <t>Galpones</t>
  </si>
  <si>
    <t>119.02</t>
  </si>
  <si>
    <t>119.67</t>
  </si>
  <si>
    <t>118.54</t>
  </si>
  <si>
    <t>121.4</t>
  </si>
  <si>
    <t>Club Brisas</t>
  </si>
  <si>
    <t>115.98</t>
  </si>
  <si>
    <t>119.35</t>
  </si>
  <si>
    <t xml:space="preserve">Circunvlacion Oeste </t>
  </si>
  <si>
    <t>118.36</t>
  </si>
  <si>
    <t>119.55</t>
  </si>
  <si>
    <t>Canaveral Tata</t>
  </si>
  <si>
    <t>118.51</t>
  </si>
  <si>
    <t>119.39</t>
  </si>
  <si>
    <t xml:space="preserve">Cementerio </t>
  </si>
  <si>
    <t>120.26</t>
  </si>
  <si>
    <t>Cementerio</t>
  </si>
  <si>
    <t>119.76</t>
  </si>
  <si>
    <t>E16</t>
  </si>
  <si>
    <t>115.67</t>
  </si>
  <si>
    <t>115.50</t>
  </si>
  <si>
    <t>E17</t>
  </si>
  <si>
    <t>baja</t>
  </si>
  <si>
    <t xml:space="preserve">Biologos Suroeste </t>
  </si>
  <si>
    <t>117.74</t>
  </si>
  <si>
    <t>Biologos Suroeste</t>
  </si>
  <si>
    <t>E18</t>
  </si>
  <si>
    <t>Arenal grande selva</t>
  </si>
  <si>
    <t>119.87</t>
  </si>
  <si>
    <t>114.84</t>
  </si>
  <si>
    <t>Arenal grande entrada</t>
  </si>
  <si>
    <t>119.1</t>
  </si>
  <si>
    <t>115.99</t>
  </si>
  <si>
    <t>115.72</t>
  </si>
  <si>
    <t>Arenal chico interior</t>
  </si>
  <si>
    <t>112.97</t>
  </si>
  <si>
    <t>119.41</t>
  </si>
  <si>
    <t>Barrio chino</t>
  </si>
  <si>
    <t>112.24</t>
  </si>
  <si>
    <t>119.63</t>
  </si>
  <si>
    <t>E24</t>
  </si>
  <si>
    <t>Selva Oeste</t>
  </si>
  <si>
    <t>116.4</t>
  </si>
  <si>
    <t>115.85</t>
  </si>
  <si>
    <t>E25</t>
  </si>
  <si>
    <t>119.33</t>
  </si>
  <si>
    <t>119.44</t>
  </si>
  <si>
    <t>E26</t>
  </si>
  <si>
    <t>Polvorin viejo CB</t>
  </si>
  <si>
    <t>117.09</t>
  </si>
  <si>
    <t>119.69</t>
  </si>
  <si>
    <t>117.36</t>
  </si>
  <si>
    <t>119.66</t>
  </si>
  <si>
    <t>Intangible Norte cantera</t>
  </si>
  <si>
    <t>117.64</t>
  </si>
  <si>
    <t>E29</t>
  </si>
  <si>
    <t>Intangible norte ultimo foco</t>
  </si>
  <si>
    <t>119.14</t>
  </si>
  <si>
    <t>119.59</t>
  </si>
  <si>
    <t>Polvorin pista media</t>
  </si>
  <si>
    <t>116.82</t>
  </si>
  <si>
    <t>119.54</t>
  </si>
  <si>
    <t>Intangible pista media</t>
  </si>
  <si>
    <t>119.88</t>
  </si>
  <si>
    <t>120.04</t>
  </si>
  <si>
    <t>Bosque entre campings</t>
  </si>
  <si>
    <t>120.07</t>
  </si>
  <si>
    <t>Fragata</t>
  </si>
  <si>
    <t>117.98</t>
  </si>
  <si>
    <t>Museo</t>
  </si>
  <si>
    <t>118.78</t>
  </si>
  <si>
    <t>119.81</t>
  </si>
  <si>
    <t>id</t>
  </si>
  <si>
    <t>no entra porque fue directo a gatos con trampa y cebo</t>
  </si>
  <si>
    <t>Gloria</t>
  </si>
  <si>
    <t>muelle</t>
  </si>
  <si>
    <t>polvorin baterias</t>
  </si>
  <si>
    <t>FUE EN 2020 PARA CIERVO</t>
  </si>
  <si>
    <t>dos banderas</t>
  </si>
  <si>
    <t>Basural viejo</t>
  </si>
  <si>
    <t>Basural viejo costa</t>
  </si>
  <si>
    <t>sendero</t>
  </si>
  <si>
    <t>Intangible pista sur</t>
  </si>
  <si>
    <t>VER LA PRIMERA Y ULTIMA FOTO DE CADA ESTACION Y CALCULAR EL ESFUERZO</t>
  </si>
  <si>
    <t>patrones de actividad</t>
  </si>
  <si>
    <t>eventos</t>
  </si>
  <si>
    <t>GLMM</t>
  </si>
  <si>
    <t>Incluir en grafico</t>
  </si>
  <si>
    <t>hacer 18 vs 19, 18 vs 21 y 19 vs 21</t>
  </si>
  <si>
    <t>VER GRACANIN ET AL PARA PATRONES Y ESTADISTICA</t>
  </si>
  <si>
    <t>05/15/2022</t>
  </si>
  <si>
    <t>03/15/2022</t>
  </si>
  <si>
    <t>12/24/2021</t>
  </si>
  <si>
    <t>mes</t>
  </si>
  <si>
    <t>dia</t>
  </si>
  <si>
    <t>año</t>
  </si>
  <si>
    <t>Date (mes/dia/año)</t>
  </si>
  <si>
    <t>DIA/MES/AÑO</t>
  </si>
  <si>
    <t>ID</t>
  </si>
  <si>
    <t>Gato 2_Mutante</t>
  </si>
  <si>
    <t>ns</t>
  </si>
  <si>
    <t>USINA</t>
  </si>
  <si>
    <t>Circunvalacion_oeste</t>
  </si>
  <si>
    <t>08/31/2021</t>
  </si>
  <si>
    <t>09/26/2021</t>
  </si>
  <si>
    <t>25/8/2021</t>
  </si>
  <si>
    <t>21/8/2021</t>
  </si>
  <si>
    <t>24/8/2021</t>
  </si>
  <si>
    <t>28/8/2021</t>
  </si>
  <si>
    <t>16/9/2021</t>
  </si>
  <si>
    <t>15/9/2021</t>
  </si>
  <si>
    <t>14/9/2021</t>
  </si>
  <si>
    <t>23/8/2021</t>
  </si>
  <si>
    <t>20/8/2021</t>
  </si>
  <si>
    <t>19/8/2021</t>
  </si>
  <si>
    <t>30/9/2021</t>
  </si>
  <si>
    <t>25/9/2021</t>
  </si>
  <si>
    <t>6/9/2021</t>
  </si>
  <si>
    <t>31/8/2021</t>
  </si>
  <si>
    <t>26/9/2021</t>
  </si>
  <si>
    <t>POST_21</t>
  </si>
  <si>
    <t>ESTACION</t>
  </si>
  <si>
    <t>Colocacion</t>
  </si>
  <si>
    <t>Retiro</t>
  </si>
  <si>
    <t>DESCOMPOSICION</t>
  </si>
  <si>
    <t>horas</t>
  </si>
  <si>
    <t>dias</t>
  </si>
  <si>
    <t xml:space="preserve">ID cámara </t>
  </si>
  <si>
    <t>Sitio</t>
  </si>
  <si>
    <t>Estacion</t>
  </si>
  <si>
    <t>Dia</t>
  </si>
  <si>
    <t>Hora de primer registro</t>
  </si>
  <si>
    <t>Hora de ultimo registro</t>
  </si>
  <si>
    <t>tiempo en funcionamiento</t>
  </si>
  <si>
    <t>minutos</t>
  </si>
  <si>
    <t>segundos</t>
  </si>
  <si>
    <t>min a hs</t>
  </si>
  <si>
    <t>seg a hs</t>
  </si>
  <si>
    <t>total horas</t>
  </si>
  <si>
    <t>hs a dia</t>
  </si>
  <si>
    <t>Cámara 1</t>
  </si>
  <si>
    <t>Arenal chico</t>
  </si>
  <si>
    <t>Cámara 2</t>
  </si>
  <si>
    <t>Tanque combustible</t>
  </si>
  <si>
    <t>Cámara 3</t>
  </si>
  <si>
    <t>Parque pre entrada avion caido</t>
  </si>
  <si>
    <t>Cámara 4</t>
  </si>
  <si>
    <t>Cámara 5</t>
  </si>
  <si>
    <t>Intangible sur</t>
  </si>
  <si>
    <t>Cámara 6</t>
  </si>
  <si>
    <t>Basural viejo.costa</t>
  </si>
  <si>
    <t>Cámara 7</t>
  </si>
  <si>
    <t>Polvorín baterias</t>
  </si>
  <si>
    <t>Cámara 8</t>
  </si>
  <si>
    <t>Basural viejo sendero</t>
  </si>
  <si>
    <t>Cámara 9 (Glo)</t>
  </si>
  <si>
    <t>Sendero Punta La Gata</t>
  </si>
  <si>
    <t>Cam 5 bis (Cam10)</t>
  </si>
  <si>
    <t>Arenal grande</t>
  </si>
  <si>
    <t>Cam 2 bis (Cam 11)</t>
  </si>
  <si>
    <t>Muelle</t>
  </si>
  <si>
    <t>284 horas</t>
  </si>
  <si>
    <t>Promedio dias</t>
  </si>
  <si>
    <t>Esfuerzo de muestreo:  cámaras trampa activas X total de horas trampa activas</t>
  </si>
  <si>
    <t>inicio</t>
  </si>
  <si>
    <t>fin</t>
  </si>
  <si>
    <t>Promedio horas</t>
  </si>
  <si>
    <t>periodo</t>
  </si>
  <si>
    <t>horas-dif</t>
  </si>
  <si>
    <t>Problem hours</t>
  </si>
  <si>
    <t>dia 1</t>
  </si>
  <si>
    <t>fin 1</t>
  </si>
  <si>
    <t>dif</t>
  </si>
  <si>
    <t>Estaciones</t>
  </si>
  <si>
    <t>Actividad media (dias)</t>
  </si>
  <si>
    <t>Esfuerzo (total cam*actividad media)</t>
  </si>
  <si>
    <t>Gatos</t>
  </si>
  <si>
    <t>FCPUE</t>
  </si>
  <si>
    <t>Actividad media (horas)</t>
  </si>
  <si>
    <t>Circ. Oeste</t>
  </si>
  <si>
    <t>Casa de Bombas</t>
  </si>
  <si>
    <t>Prepista norte</t>
  </si>
  <si>
    <t>cam</t>
  </si>
  <si>
    <t>agosto</t>
  </si>
  <si>
    <t>septiembre</t>
  </si>
  <si>
    <t>semptiembre</t>
  </si>
  <si>
    <t>Total de dias</t>
  </si>
  <si>
    <t>hora / dia</t>
  </si>
  <si>
    <t>PROM</t>
  </si>
  <si>
    <t>PROM AG</t>
  </si>
  <si>
    <t>PROM SEP</t>
  </si>
  <si>
    <t>PROM 2</t>
  </si>
  <si>
    <t>SD</t>
  </si>
  <si>
    <t>Tº +SD</t>
  </si>
  <si>
    <t>Tº -SD</t>
  </si>
  <si>
    <t>Tº</t>
  </si>
  <si>
    <t>-</t>
  </si>
  <si>
    <t>+</t>
  </si>
  <si>
    <t>alta 2019</t>
  </si>
  <si>
    <t>PREINTERVENCION 2018</t>
  </si>
  <si>
    <t>POSTINTERVENCION 2019</t>
  </si>
  <si>
    <t>descomposicion</t>
  </si>
  <si>
    <t>PREINTERVENCION</t>
  </si>
  <si>
    <t>Intangible norte</t>
  </si>
  <si>
    <t>Intangilbe norte</t>
  </si>
  <si>
    <t>POSTINTERVENCION</t>
  </si>
  <si>
    <t>Polvorín viejo</t>
  </si>
  <si>
    <t>Polvorin viejo CBS</t>
  </si>
  <si>
    <t>Selva cañaveral</t>
  </si>
  <si>
    <t>Selva oeste</t>
  </si>
  <si>
    <t>prom dias</t>
  </si>
  <si>
    <t>prom horas</t>
  </si>
  <si>
    <t>Basural viejo (roedores)</t>
  </si>
  <si>
    <t>5 dias</t>
  </si>
  <si>
    <t>120 horas</t>
  </si>
  <si>
    <t>Kayak</t>
  </si>
  <si>
    <t>6 dias</t>
  </si>
  <si>
    <t>Pista sur intangible</t>
  </si>
  <si>
    <t>Selva cementerio</t>
  </si>
  <si>
    <t>Arenal Grande</t>
  </si>
  <si>
    <t>Biologos Sur</t>
  </si>
  <si>
    <t>Camino biologos sur</t>
  </si>
  <si>
    <t>Sendero Prepista</t>
  </si>
  <si>
    <t>Pista media claro</t>
  </si>
  <si>
    <t>Pista media polvorin</t>
  </si>
  <si>
    <t>Camping solis</t>
  </si>
  <si>
    <t>Brisas</t>
  </si>
  <si>
    <t>Arenal Chico</t>
  </si>
  <si>
    <t>Barrio Chino</t>
  </si>
  <si>
    <t>Local Selva</t>
  </si>
  <si>
    <t>Paso local selva</t>
  </si>
  <si>
    <t>Arenal grande sendero de ingreso</t>
  </si>
  <si>
    <t>Pista norte intangible</t>
  </si>
  <si>
    <t>Intangible Norte (ultimo foco)</t>
  </si>
  <si>
    <t>Cañaveral Tata</t>
  </si>
  <si>
    <t>Cañaveral</t>
  </si>
  <si>
    <t>Circ. Oeste - Monte selva</t>
  </si>
  <si>
    <t>Circ. Oeste Selva</t>
  </si>
  <si>
    <t>Jardín de Alcides</t>
  </si>
  <si>
    <t>Polvorín de prefectura</t>
  </si>
  <si>
    <t>Polvorin prefectura</t>
  </si>
  <si>
    <t>Pista media intangible</t>
  </si>
  <si>
    <t>Terreno baldío detrás del museo</t>
  </si>
  <si>
    <t>horas activas</t>
  </si>
  <si>
    <t>total</t>
  </si>
  <si>
    <t>prom</t>
  </si>
  <si>
    <t>24 dias son 576 hs</t>
  </si>
  <si>
    <t>20 dias son 480 hs</t>
  </si>
  <si>
    <t>6 dias son 144</t>
  </si>
  <si>
    <t>5 dias son 120</t>
  </si>
  <si>
    <t>Las camaras estuvieron activas por 19, 48 dias</t>
  </si>
  <si>
    <t>Preintervención</t>
  </si>
  <si>
    <t>13 al 18 ago.</t>
  </si>
  <si>
    <t>20 al 25 ago.</t>
  </si>
  <si>
    <t>27 al 1 ago./sep.</t>
  </si>
  <si>
    <t>3 al 8 sep.</t>
  </si>
  <si>
    <t>Postintervención</t>
  </si>
  <si>
    <t>19 al 24 ago.</t>
  </si>
  <si>
    <t>26 al 31 ago.</t>
  </si>
  <si>
    <t>2 al 7 sep.</t>
  </si>
  <si>
    <t>10 al 15 sep.</t>
  </si>
  <si>
    <t>Gatos sentados, parados estáticos, comiendo, etc</t>
  </si>
  <si>
    <t>Min</t>
  </si>
  <si>
    <t>Seg</t>
  </si>
  <si>
    <t>Casos</t>
  </si>
  <si>
    <t>Estación</t>
  </si>
  <si>
    <t>Año</t>
  </si>
  <si>
    <t>Rafagas</t>
  </si>
  <si>
    <t>Tiempo de acercamiento (min)</t>
  </si>
  <si>
    <t>1.5</t>
  </si>
  <si>
    <t xml:space="preserve">1.5 </t>
  </si>
  <si>
    <t>Polvorin Pista</t>
  </si>
  <si>
    <t>TOTAL</t>
  </si>
  <si>
    <t>Baja</t>
  </si>
  <si>
    <t>Media</t>
  </si>
  <si>
    <t>Alta</t>
  </si>
  <si>
    <t>eventos (2 min)</t>
  </si>
  <si>
    <t>esfuerzo hs</t>
  </si>
  <si>
    <t>Tasa</t>
  </si>
  <si>
    <t>PA</t>
  </si>
  <si>
    <t>1. años PA (todas las zonas juntas)</t>
  </si>
  <si>
    <t>2. zonas PA (todos los años juntos)</t>
  </si>
  <si>
    <t>ESTE NO ME SIRVE PORQUE EL FACTOR DE CAMBIO TIENE QUE SER EL AÑO, NO LA ZONA. PORQUE ESTOY COMPARANDO RESPECTO A CADA AÑO</t>
  </si>
  <si>
    <t>ACA ANALIZO COMO FUERON LOS PATRONES RESPECTO AL AÑO</t>
  </si>
  <si>
    <t>NO ME SIRVE PORQUE NECESITO EXPLICAR RESPECTO AL AÑO</t>
  </si>
  <si>
    <t>4. dentro de cada zona, veo que paso por año</t>
  </si>
  <si>
    <t>3. dentro de cada año, veo que paso por zona</t>
  </si>
  <si>
    <t>total camaras</t>
  </si>
  <si>
    <t>LISTO. YA ESTÁ EN EL PAPER</t>
  </si>
  <si>
    <t>ACA PUEDO DECIR SI LOS PATRONES DE ACTIVIDAD DENTRO DE CADA ZONA, SON DISTINTOS O NO PARA CADA AÑO. OJO EL N DE CADA ZONA. SI DA IGUAL ME JUSTIFICA MAS AUN HACER EL 2. SI DAN DISTINTOS, EN LUGAR DE HACER LOS PATRONES DE ACTIVIDAD DE LAS ZONAS (EL 1: CON LOS AÑOS ADENTRO), DEBERIA HACER EL 4. DENTRO DE CADA ZONA SI CAMBIO EL PATRON AÑO A AÑO</t>
  </si>
  <si>
    <t xml:space="preserve">ESTE DEBERIA HACERLO SI EL 3 DA QUE CADA ZONA SE COMPORTA DISTINTO. </t>
  </si>
  <si>
    <t>hacer solapamoientos y u2</t>
  </si>
  <si>
    <t>media 2019</t>
  </si>
  <si>
    <t>Retrieval_date2</t>
  </si>
  <si>
    <t>SUM</t>
  </si>
  <si>
    <t>total dias</t>
  </si>
  <si>
    <t>hora dia</t>
  </si>
  <si>
    <t>total hora dias</t>
  </si>
  <si>
    <t>prom horas x cam</t>
  </si>
  <si>
    <t>Esfuerzo</t>
  </si>
  <si>
    <t>total dias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</si>
</sst>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d/m/yyyy"/>
    <numFmt numFmtId="165" formatCode="dd/mm/yy"/>
    <numFmt numFmtId="166" formatCode="[$-F400]h:mm:ss\ AM/PM"/>
    <numFmt numFmtId="167" formatCode="dd/mm/yyyy;@"/>
    <numFmt numFmtId="168" formatCode="hh:mm:ss;@"/>
    <numFmt numFmtId="169" formatCode="0.000"/>
    <numFmt numFmtId="170" formatCode="0.0000"/>
  </numFmts>
  <fonts count="44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00FF00"/>
      </patternFill>
    </fill>
    <fill>
      <patternFill patternType="solid">
        <fgColor rgb="FFFFFF00"/>
        <bgColor rgb="FF00FF00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B050"/>
        <bgColor rgb="FF00FF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darkDown">
        <bgColor theme="7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2" fillId="0" borderId="0"/>
    <xf numFmtId="0" fontId="3" fillId="0" borderId="0"/>
    <xf numFmtId="0" fontId="2" fillId="0" borderId="0"/>
  </cellStyleXfs>
  <cellXfs count="759">
    <xf numFmtId="0" fontId="0" fillId="0" borderId="0" xfId="0" applyFont="1" applyAlignment="1"/>
    <xf numFmtId="0" fontId="5" fillId="0" borderId="0" xfId="0" applyFont="1" applyAlignment="1">
      <alignment horizontal="left"/>
    </xf>
    <xf numFmtId="14" fontId="6" fillId="0" borderId="0" xfId="0" applyNumberFormat="1" applyFont="1" applyAlignment="1">
      <alignment horizontal="right"/>
    </xf>
    <xf numFmtId="21" fontId="6" fillId="0" borderId="0" xfId="0" applyNumberFormat="1" applyFont="1" applyAlignment="1">
      <alignment horizontal="right"/>
    </xf>
    <xf numFmtId="0" fontId="5" fillId="0" borderId="0" xfId="0" applyFont="1" applyAlignment="1"/>
    <xf numFmtId="0" fontId="7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9" fillId="0" borderId="0" xfId="0" applyFont="1" applyAlignment="1"/>
    <xf numFmtId="0" fontId="0" fillId="0" borderId="0" xfId="0"/>
    <xf numFmtId="22" fontId="0" fillId="0" borderId="0" xfId="0" applyNumberFormat="1"/>
    <xf numFmtId="0" fontId="8" fillId="2" borderId="0" xfId="0" applyFont="1" applyFill="1"/>
    <xf numFmtId="0" fontId="0" fillId="2" borderId="0" xfId="0" applyFont="1" applyFill="1" applyAlignment="1"/>
    <xf numFmtId="0" fontId="6" fillId="2" borderId="0" xfId="0" applyFont="1" applyFill="1" applyAlignment="1">
      <alignment horizontal="right"/>
    </xf>
    <xf numFmtId="0" fontId="6" fillId="3" borderId="0" xfId="0" applyFont="1" applyFill="1" applyAlignment="1"/>
    <xf numFmtId="0" fontId="10" fillId="0" borderId="0" xfId="0" applyFont="1" applyAlignment="1"/>
    <xf numFmtId="0" fontId="10" fillId="0" borderId="0" xfId="0" applyFont="1"/>
    <xf numFmtId="0" fontId="13" fillId="0" borderId="0" xfId="0" applyFont="1" applyAlignment="1"/>
    <xf numFmtId="0" fontId="14" fillId="0" borderId="0" xfId="0" applyFont="1" applyAlignment="1"/>
    <xf numFmtId="165" fontId="15" fillId="0" borderId="0" xfId="0" applyNumberFormat="1" applyFont="1" applyBorder="1"/>
    <xf numFmtId="165" fontId="16" fillId="0" borderId="12" xfId="0" applyNumberFormat="1" applyFont="1" applyBorder="1" applyAlignment="1">
      <alignment horizontal="left"/>
    </xf>
    <xf numFmtId="164" fontId="16" fillId="0" borderId="12" xfId="0" applyNumberFormat="1" applyFont="1" applyBorder="1" applyAlignment="1">
      <alignment horizontal="left"/>
    </xf>
    <xf numFmtId="14" fontId="17" fillId="0" borderId="0" xfId="0" applyNumberFormat="1" applyFont="1" applyAlignment="1"/>
    <xf numFmtId="164" fontId="17" fillId="0" borderId="0" xfId="0" applyNumberFormat="1" applyFont="1" applyAlignment="1"/>
    <xf numFmtId="164" fontId="17" fillId="5" borderId="12" xfId="0" applyNumberFormat="1" applyFont="1" applyFill="1" applyBorder="1" applyAlignment="1">
      <alignment horizontal="left"/>
    </xf>
    <xf numFmtId="14" fontId="17" fillId="6" borderId="12" xfId="0" applyNumberFormat="1" applyFont="1" applyFill="1" applyBorder="1" applyAlignment="1">
      <alignment horizontal="left"/>
    </xf>
    <xf numFmtId="14" fontId="17" fillId="5" borderId="12" xfId="0" applyNumberFormat="1" applyFont="1" applyFill="1" applyBorder="1" applyAlignment="1">
      <alignment horizontal="left"/>
    </xf>
    <xf numFmtId="14" fontId="17" fillId="7" borderId="12" xfId="0" applyNumberFormat="1" applyFont="1" applyFill="1" applyBorder="1" applyAlignment="1">
      <alignment horizontal="left"/>
    </xf>
    <xf numFmtId="164" fontId="17" fillId="0" borderId="12" xfId="0" applyNumberFormat="1" applyFont="1" applyBorder="1" applyAlignment="1">
      <alignment horizontal="left"/>
    </xf>
    <xf numFmtId="14" fontId="16" fillId="0" borderId="12" xfId="0" applyNumberFormat="1" applyFont="1" applyBorder="1" applyAlignment="1">
      <alignment horizontal="left"/>
    </xf>
    <xf numFmtId="0" fontId="6" fillId="2" borderId="0" xfId="0" applyFont="1" applyFill="1" applyAlignment="1"/>
    <xf numFmtId="14" fontId="17" fillId="2" borderId="12" xfId="0" applyNumberFormat="1" applyFont="1" applyFill="1" applyBorder="1" applyAlignment="1">
      <alignment horizontal="left"/>
    </xf>
    <xf numFmtId="14" fontId="0" fillId="2" borderId="0" xfId="0" applyNumberFormat="1" applyFont="1" applyFill="1" applyAlignment="1"/>
    <xf numFmtId="0" fontId="12" fillId="2" borderId="0" xfId="0" applyFont="1" applyFill="1" applyAlignment="1"/>
    <xf numFmtId="14" fontId="17" fillId="8" borderId="12" xfId="0" applyNumberFormat="1" applyFont="1" applyFill="1" applyBorder="1" applyAlignment="1">
      <alignment horizontal="left"/>
    </xf>
    <xf numFmtId="14" fontId="17" fillId="8" borderId="12" xfId="0" applyNumberFormat="1" applyFont="1" applyFill="1" applyBorder="1" applyAlignment="1">
      <alignment horizontal="left" vertical="center"/>
    </xf>
    <xf numFmtId="0" fontId="20" fillId="0" borderId="0" xfId="0" applyFont="1"/>
    <xf numFmtId="0" fontId="20" fillId="2" borderId="0" xfId="0" applyFont="1" applyFill="1" applyAlignment="1"/>
    <xf numFmtId="22" fontId="0" fillId="0" borderId="0" xfId="0" applyNumberFormat="1" applyFont="1" applyAlignment="1"/>
    <xf numFmtId="21" fontId="6" fillId="0" borderId="0" xfId="0" applyNumberFormat="1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 applyBorder="1" applyAlignment="1">
      <alignment horizontal="right"/>
    </xf>
    <xf numFmtId="0" fontId="0" fillId="0" borderId="0" xfId="0" applyFont="1" applyFill="1" applyAlignment="1"/>
    <xf numFmtId="0" fontId="11" fillId="0" borderId="2" xfId="0" applyFont="1" applyBorder="1" applyAlignment="1">
      <alignment horizontal="right"/>
    </xf>
    <xf numFmtId="0" fontId="13" fillId="0" borderId="0" xfId="0" applyFont="1"/>
    <xf numFmtId="0" fontId="0" fillId="0" borderId="0" xfId="0" applyFont="1"/>
    <xf numFmtId="0" fontId="11" fillId="0" borderId="0" xfId="0" applyNumberFormat="1" applyFont="1" applyBorder="1"/>
    <xf numFmtId="0" fontId="11" fillId="0" borderId="0" xfId="0" applyNumberFormat="1" applyFont="1" applyBorder="1" applyAlignment="1">
      <alignment horizontal="right"/>
    </xf>
    <xf numFmtId="0" fontId="0" fillId="0" borderId="0" xfId="0" applyNumberFormat="1" applyFont="1" applyAlignment="1"/>
    <xf numFmtId="2" fontId="0" fillId="0" borderId="0" xfId="0" applyNumberFormat="1" applyFont="1"/>
    <xf numFmtId="2" fontId="0" fillId="0" borderId="0" xfId="0" applyNumberFormat="1" applyFont="1" applyFill="1" applyAlignment="1"/>
    <xf numFmtId="2" fontId="11" fillId="0" borderId="0" xfId="0" applyNumberFormat="1" applyFont="1" applyBorder="1"/>
    <xf numFmtId="2" fontId="11" fillId="0" borderId="0" xfId="0" applyNumberFormat="1" applyFont="1" applyBorder="1" applyAlignment="1">
      <alignment horizontal="right"/>
    </xf>
    <xf numFmtId="2" fontId="0" fillId="0" borderId="0" xfId="0" applyNumberFormat="1" applyFont="1" applyAlignment="1"/>
    <xf numFmtId="2" fontId="13" fillId="0" borderId="0" xfId="0" applyNumberFormat="1" applyFont="1"/>
    <xf numFmtId="0" fontId="0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0" fontId="13" fillId="0" borderId="0" xfId="0" applyNumberFormat="1" applyFont="1"/>
    <xf numFmtId="1" fontId="11" fillId="0" borderId="0" xfId="0" applyNumberFormat="1" applyFont="1" applyBorder="1" applyAlignment="1">
      <alignment horizontal="right"/>
    </xf>
    <xf numFmtId="0" fontId="4" fillId="0" borderId="1" xfId="0" applyFont="1" applyBorder="1" applyAlignment="1"/>
    <xf numFmtId="0" fontId="4" fillId="0" borderId="4" xfId="0" applyFont="1" applyBorder="1" applyAlignment="1"/>
    <xf numFmtId="0" fontId="4" fillId="0" borderId="9" xfId="0" applyFont="1" applyBorder="1" applyAlignment="1"/>
    <xf numFmtId="0" fontId="4" fillId="0" borderId="7" xfId="0" applyFont="1" applyBorder="1" applyAlignment="1"/>
    <xf numFmtId="0" fontId="11" fillId="0" borderId="0" xfId="0" applyFont="1" applyAlignment="1"/>
    <xf numFmtId="0" fontId="4" fillId="0" borderId="2" xfId="0" applyFont="1" applyBorder="1" applyAlignment="1"/>
    <xf numFmtId="0" fontId="4" fillId="0" borderId="5" xfId="0" applyFont="1" applyBorder="1" applyAlignment="1"/>
    <xf numFmtId="0" fontId="4" fillId="0" borderId="10" xfId="0" applyFont="1" applyBorder="1" applyAlignment="1"/>
    <xf numFmtId="14" fontId="4" fillId="0" borderId="2" xfId="0" applyNumberFormat="1" applyFont="1" applyBorder="1" applyAlignment="1"/>
    <xf numFmtId="0" fontId="4" fillId="0" borderId="0" xfId="0" applyFont="1" applyAlignment="1"/>
    <xf numFmtId="0" fontId="4" fillId="0" borderId="0" xfId="0" applyFont="1" applyBorder="1" applyAlignment="1"/>
    <xf numFmtId="167" fontId="4" fillId="0" borderId="2" xfId="0" applyNumberFormat="1" applyFont="1" applyBorder="1" applyAlignment="1"/>
    <xf numFmtId="167" fontId="4" fillId="0" borderId="5" xfId="0" applyNumberFormat="1" applyFont="1" applyBorder="1" applyAlignment="1"/>
    <xf numFmtId="167" fontId="4" fillId="0" borderId="5" xfId="0" applyNumberFormat="1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167" fontId="4" fillId="0" borderId="10" xfId="0" applyNumberFormat="1" applyFont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0" fontId="0" fillId="0" borderId="0" xfId="0" applyFont="1" applyBorder="1" applyAlignment="1"/>
    <xf numFmtId="0" fontId="11" fillId="0" borderId="0" xfId="0" applyFont="1"/>
    <xf numFmtId="0" fontId="4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11" fillId="3" borderId="0" xfId="0" applyFont="1" applyFill="1" applyAlignment="1">
      <alignment horizontal="right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1" fillId="0" borderId="0" xfId="0" applyFont="1" applyAlignment="1">
      <alignment horizontal="left"/>
    </xf>
    <xf numFmtId="0" fontId="11" fillId="0" borderId="3" xfId="0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0" fontId="11" fillId="0" borderId="8" xfId="0" applyFont="1" applyBorder="1" applyAlignment="1">
      <alignment horizontal="right"/>
    </xf>
    <xf numFmtId="0" fontId="11" fillId="0" borderId="10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8" xfId="0" applyFont="1" applyFill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2" borderId="1" xfId="0" applyFont="1" applyFill="1" applyBorder="1" applyAlignment="1"/>
    <xf numFmtId="14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4" fillId="0" borderId="8" xfId="0" applyFont="1" applyBorder="1" applyAlignment="1">
      <alignment horizontal="right"/>
    </xf>
    <xf numFmtId="167" fontId="4" fillId="2" borderId="2" xfId="0" applyNumberFormat="1" applyFont="1" applyFill="1" applyBorder="1" applyAlignment="1"/>
    <xf numFmtId="0" fontId="0" fillId="10" borderId="0" xfId="0" applyFill="1"/>
    <xf numFmtId="0" fontId="11" fillId="10" borderId="1" xfId="0" applyFont="1" applyFill="1" applyBorder="1"/>
    <xf numFmtId="0" fontId="11" fillId="10" borderId="4" xfId="0" applyFont="1" applyFill="1" applyBorder="1"/>
    <xf numFmtId="0" fontId="11" fillId="10" borderId="7" xfId="0" applyFont="1" applyFill="1" applyBorder="1"/>
    <xf numFmtId="0" fontId="11" fillId="10" borderId="9" xfId="0" applyFont="1" applyFill="1" applyBorder="1"/>
    <xf numFmtId="0" fontId="11" fillId="10" borderId="9" xfId="0" applyFont="1" applyFill="1" applyBorder="1" applyAlignment="1">
      <alignment horizontal="left"/>
    </xf>
    <xf numFmtId="0" fontId="11" fillId="10" borderId="1" xfId="0" applyFont="1" applyFill="1" applyBorder="1" applyAlignment="1"/>
    <xf numFmtId="0" fontId="4" fillId="10" borderId="1" xfId="0" applyFont="1" applyFill="1" applyBorder="1" applyAlignment="1"/>
    <xf numFmtId="0" fontId="11" fillId="10" borderId="4" xfId="0" applyFont="1" applyFill="1" applyBorder="1" applyAlignment="1"/>
    <xf numFmtId="0" fontId="11" fillId="10" borderId="9" xfId="0" applyFont="1" applyFill="1" applyBorder="1" applyAlignment="1"/>
    <xf numFmtId="0" fontId="4" fillId="10" borderId="4" xfId="0" applyFont="1" applyFill="1" applyBorder="1" applyAlignment="1"/>
    <xf numFmtId="0" fontId="4" fillId="10" borderId="7" xfId="0" applyFont="1" applyFill="1" applyBorder="1" applyAlignment="1"/>
    <xf numFmtId="0" fontId="4" fillId="10" borderId="9" xfId="0" applyFont="1" applyFill="1" applyBorder="1" applyAlignment="1"/>
    <xf numFmtId="0" fontId="11" fillId="10" borderId="7" xfId="0" applyFont="1" applyFill="1" applyBorder="1" applyAlignment="1"/>
    <xf numFmtId="0" fontId="21" fillId="11" borderId="1" xfId="0" applyFont="1" applyFill="1" applyBorder="1" applyAlignment="1"/>
    <xf numFmtId="0" fontId="21" fillId="11" borderId="7" xfId="0" applyFont="1" applyFill="1" applyBorder="1" applyAlignment="1">
      <alignment horizontal="left"/>
    </xf>
    <xf numFmtId="0" fontId="21" fillId="11" borderId="9" xfId="0" applyFont="1" applyFill="1" applyBorder="1" applyAlignment="1">
      <alignment horizontal="left"/>
    </xf>
    <xf numFmtId="0" fontId="21" fillId="11" borderId="4" xfId="0" applyFont="1" applyFill="1" applyBorder="1" applyAlignment="1">
      <alignment horizontal="left"/>
    </xf>
    <xf numFmtId="0" fontId="21" fillId="11" borderId="1" xfId="0" applyFont="1" applyFill="1" applyBorder="1" applyAlignment="1">
      <alignment horizontal="left"/>
    </xf>
    <xf numFmtId="0" fontId="0" fillId="10" borderId="0" xfId="0" applyFont="1" applyFill="1" applyAlignment="1"/>
    <xf numFmtId="0" fontId="13" fillId="10" borderId="0" xfId="0" applyFont="1" applyFill="1"/>
    <xf numFmtId="14" fontId="11" fillId="10" borderId="0" xfId="0" applyNumberFormat="1" applyFont="1" applyFill="1" applyBorder="1" applyAlignment="1">
      <alignment horizontal="right"/>
    </xf>
    <xf numFmtId="14" fontId="11" fillId="10" borderId="0" xfId="0" applyNumberFormat="1" applyFont="1" applyFill="1" applyBorder="1"/>
    <xf numFmtId="167" fontId="21" fillId="10" borderId="0" xfId="0" applyNumberFormat="1" applyFont="1" applyFill="1" applyBorder="1"/>
    <xf numFmtId="167" fontId="4" fillId="10" borderId="2" xfId="0" applyNumberFormat="1" applyFont="1" applyFill="1" applyBorder="1" applyAlignment="1"/>
    <xf numFmtId="167" fontId="11" fillId="10" borderId="5" xfId="0" applyNumberFormat="1" applyFont="1" applyFill="1" applyBorder="1" applyAlignment="1"/>
    <xf numFmtId="167" fontId="11" fillId="10" borderId="10" xfId="0" applyNumberFormat="1" applyFont="1" applyFill="1" applyBorder="1" applyAlignment="1"/>
    <xf numFmtId="167" fontId="11" fillId="10" borderId="0" xfId="0" applyNumberFormat="1" applyFont="1" applyFill="1" applyAlignment="1"/>
    <xf numFmtId="167" fontId="11" fillId="10" borderId="2" xfId="0" applyNumberFormat="1" applyFont="1" applyFill="1" applyBorder="1" applyAlignment="1"/>
    <xf numFmtId="167" fontId="11" fillId="10" borderId="0" xfId="0" applyNumberFormat="1" applyFont="1" applyFill="1" applyBorder="1" applyAlignment="1"/>
    <xf numFmtId="167" fontId="4" fillId="10" borderId="0" xfId="0" applyNumberFormat="1" applyFont="1" applyFill="1" applyBorder="1" applyAlignment="1"/>
    <xf numFmtId="167" fontId="4" fillId="10" borderId="10" xfId="0" applyNumberFormat="1" applyFont="1" applyFill="1" applyBorder="1" applyAlignment="1"/>
    <xf numFmtId="167" fontId="4" fillId="10" borderId="5" xfId="0" applyNumberFormat="1" applyFont="1" applyFill="1" applyBorder="1" applyAlignment="1"/>
    <xf numFmtId="0" fontId="4" fillId="0" borderId="0" xfId="0" applyFont="1" applyBorder="1" applyAlignment="1">
      <alignment horizontal="right"/>
    </xf>
    <xf numFmtId="14" fontId="4" fillId="0" borderId="5" xfId="0" applyNumberFormat="1" applyFont="1" applyBorder="1" applyAlignment="1"/>
    <xf numFmtId="0" fontId="13" fillId="10" borderId="0" xfId="0" applyFont="1" applyFill="1" applyAlignment="1"/>
    <xf numFmtId="0" fontId="0" fillId="0" borderId="10" xfId="0" applyFont="1" applyBorder="1" applyAlignment="1"/>
    <xf numFmtId="0" fontId="0" fillId="0" borderId="0" xfId="0" applyFill="1"/>
    <xf numFmtId="0" fontId="0" fillId="0" borderId="0" xfId="0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168" fontId="6" fillId="0" borderId="0" xfId="0" applyNumberFormat="1" applyFont="1" applyFill="1" applyBorder="1" applyAlignment="1">
      <alignment horizontal="right"/>
    </xf>
    <xf numFmtId="168" fontId="11" fillId="0" borderId="0" xfId="0" applyNumberFormat="1" applyFont="1" applyBorder="1"/>
    <xf numFmtId="168" fontId="11" fillId="0" borderId="0" xfId="0" applyNumberFormat="1" applyFont="1" applyBorder="1" applyAlignment="1">
      <alignment horizontal="right"/>
    </xf>
    <xf numFmtId="168" fontId="0" fillId="0" borderId="0" xfId="0" applyNumberFormat="1" applyFont="1" applyFill="1" applyBorder="1" applyAlignment="1"/>
    <xf numFmtId="168" fontId="11" fillId="0" borderId="2" xfId="0" applyNumberFormat="1" applyFont="1" applyBorder="1" applyAlignment="1"/>
    <xf numFmtId="168" fontId="21" fillId="0" borderId="5" xfId="0" applyNumberFormat="1" applyFont="1" applyBorder="1"/>
    <xf numFmtId="168" fontId="21" fillId="0" borderId="2" xfId="0" applyNumberFormat="1" applyFont="1" applyBorder="1"/>
    <xf numFmtId="168" fontId="4" fillId="0" borderId="2" xfId="0" applyNumberFormat="1" applyFont="1" applyBorder="1" applyAlignment="1"/>
    <xf numFmtId="168" fontId="11" fillId="0" borderId="5" xfId="0" applyNumberFormat="1" applyFont="1" applyBorder="1" applyAlignment="1"/>
    <xf numFmtId="168" fontId="11" fillId="0" borderId="10" xfId="0" applyNumberFormat="1" applyFont="1" applyBorder="1" applyAlignment="1"/>
    <xf numFmtId="168" fontId="4" fillId="0" borderId="5" xfId="0" applyNumberFormat="1" applyFont="1" applyBorder="1" applyAlignment="1"/>
    <xf numFmtId="168" fontId="4" fillId="0" borderId="0" xfId="0" applyNumberFormat="1" applyFont="1" applyAlignment="1"/>
    <xf numFmtId="168" fontId="4" fillId="0" borderId="10" xfId="0" applyNumberFormat="1" applyFont="1" applyBorder="1" applyAlignment="1"/>
    <xf numFmtId="168" fontId="11" fillId="0" borderId="0" xfId="0" applyNumberFormat="1" applyFont="1" applyBorder="1" applyAlignment="1"/>
    <xf numFmtId="168" fontId="11" fillId="0" borderId="0" xfId="0" applyNumberFormat="1" applyFont="1" applyAlignment="1"/>
    <xf numFmtId="168" fontId="4" fillId="0" borderId="0" xfId="0" applyNumberFormat="1" applyFont="1" applyBorder="1" applyAlignment="1"/>
    <xf numFmtId="168" fontId="4" fillId="0" borderId="10" xfId="0" applyNumberFormat="1" applyFont="1" applyFill="1" applyBorder="1" applyAlignment="1"/>
    <xf numFmtId="168" fontId="0" fillId="0" borderId="0" xfId="0" applyNumberFormat="1" applyFont="1" applyAlignment="1"/>
    <xf numFmtId="0" fontId="11" fillId="0" borderId="0" xfId="0" applyNumberFormat="1" applyFont="1" applyFill="1" applyBorder="1" applyAlignment="1">
      <alignment horizontal="right"/>
    </xf>
    <xf numFmtId="0" fontId="11" fillId="10" borderId="1" xfId="0" applyFont="1" applyFill="1" applyBorder="1" applyAlignment="1">
      <alignment horizontal="left"/>
    </xf>
    <xf numFmtId="14" fontId="6" fillId="0" borderId="0" xfId="0" applyNumberFormat="1" applyFont="1" applyBorder="1" applyAlignment="1">
      <alignment horizontal="right"/>
    </xf>
    <xf numFmtId="14" fontId="11" fillId="10" borderId="5" xfId="0" applyNumberFormat="1" applyFont="1" applyFill="1" applyBorder="1" applyAlignment="1">
      <alignment horizontal="right"/>
    </xf>
    <xf numFmtId="14" fontId="11" fillId="10" borderId="10" xfId="0" applyNumberFormat="1" applyFont="1" applyFill="1" applyBorder="1" applyAlignment="1">
      <alignment horizontal="right"/>
    </xf>
    <xf numFmtId="168" fontId="0" fillId="0" borderId="5" xfId="0" applyNumberFormat="1" applyFont="1" applyFill="1" applyBorder="1" applyAlignment="1"/>
    <xf numFmtId="168" fontId="11" fillId="0" borderId="10" xfId="0" applyNumberFormat="1" applyFont="1" applyBorder="1"/>
    <xf numFmtId="168" fontId="11" fillId="0" borderId="5" xfId="0" applyNumberFormat="1" applyFont="1" applyBorder="1"/>
    <xf numFmtId="0" fontId="11" fillId="0" borderId="5" xfId="0" applyFont="1" applyFill="1" applyBorder="1" applyAlignment="1">
      <alignment horizontal="right"/>
    </xf>
    <xf numFmtId="0" fontId="0" fillId="0" borderId="8" xfId="0" applyFont="1" applyBorder="1" applyAlignment="1"/>
    <xf numFmtId="0" fontId="0" fillId="0" borderId="11" xfId="0" applyFont="1" applyBorder="1" applyAlignment="1"/>
    <xf numFmtId="0" fontId="0" fillId="0" borderId="6" xfId="0" applyFont="1" applyBorder="1" applyAlignment="1"/>
    <xf numFmtId="0" fontId="11" fillId="0" borderId="3" xfId="0" applyFont="1" applyFill="1" applyBorder="1" applyAlignment="1">
      <alignment horizontal="right"/>
    </xf>
    <xf numFmtId="0" fontId="13" fillId="2" borderId="0" xfId="0" applyFont="1" applyFill="1" applyAlignment="1"/>
    <xf numFmtId="0" fontId="0" fillId="2" borderId="0" xfId="0" applyFill="1" applyAlignment="1">
      <alignment horizontal="left" vertical="center"/>
    </xf>
    <xf numFmtId="0" fontId="0" fillId="2" borderId="0" xfId="0" applyNumberFormat="1" applyFont="1" applyFill="1" applyAlignment="1"/>
    <xf numFmtId="2" fontId="0" fillId="2" borderId="0" xfId="0" applyNumberFormat="1" applyFont="1" applyFill="1" applyAlignment="1"/>
    <xf numFmtId="168" fontId="4" fillId="2" borderId="2" xfId="0" applyNumberFormat="1" applyFont="1" applyFill="1" applyBorder="1" applyAlignment="1"/>
    <xf numFmtId="0" fontId="11" fillId="2" borderId="0" xfId="0" applyFont="1" applyFill="1" applyAlignment="1"/>
    <xf numFmtId="0" fontId="11" fillId="2" borderId="0" xfId="0" applyFont="1" applyFill="1" applyBorder="1" applyAlignment="1">
      <alignment horizontal="right"/>
    </xf>
    <xf numFmtId="0" fontId="22" fillId="0" borderId="0" xfId="1" applyFont="1" applyAlignment="1"/>
    <xf numFmtId="0" fontId="11" fillId="0" borderId="0" xfId="1" applyFont="1"/>
    <xf numFmtId="0" fontId="11" fillId="0" borderId="13" xfId="1" applyFont="1" applyBorder="1"/>
    <xf numFmtId="0" fontId="23" fillId="0" borderId="14" xfId="1" applyFont="1" applyBorder="1" applyAlignment="1">
      <alignment horizontal="center"/>
    </xf>
    <xf numFmtId="0" fontId="11" fillId="0" borderId="14" xfId="1" applyFont="1" applyBorder="1"/>
    <xf numFmtId="0" fontId="11" fillId="0" borderId="15" xfId="1" applyFont="1" applyBorder="1"/>
    <xf numFmtId="0" fontId="11" fillId="0" borderId="13" xfId="1" applyFont="1" applyBorder="1" applyAlignment="1"/>
    <xf numFmtId="0" fontId="11" fillId="0" borderId="0" xfId="1" applyFont="1" applyAlignment="1"/>
    <xf numFmtId="0" fontId="22" fillId="0" borderId="0" xfId="1" applyFont="1" applyAlignment="1"/>
    <xf numFmtId="0" fontId="11" fillId="0" borderId="0" xfId="1" applyFont="1" applyAlignment="1">
      <alignment horizontal="center"/>
    </xf>
    <xf numFmtId="0" fontId="24" fillId="0" borderId="17" xfId="1" applyFont="1" applyBorder="1" applyAlignment="1">
      <alignment horizontal="left" vertical="center" wrapText="1"/>
    </xf>
    <xf numFmtId="0" fontId="24" fillId="0" borderId="18" xfId="1" applyFont="1" applyBorder="1" applyAlignment="1">
      <alignment horizontal="left" vertical="center" wrapText="1"/>
    </xf>
    <xf numFmtId="0" fontId="25" fillId="0" borderId="18" xfId="1" applyFont="1" applyBorder="1"/>
    <xf numFmtId="0" fontId="11" fillId="4" borderId="18" xfId="1" applyFont="1" applyFill="1" applyBorder="1" applyAlignment="1"/>
    <xf numFmtId="0" fontId="11" fillId="0" borderId="18" xfId="1" applyFont="1" applyBorder="1" applyAlignment="1"/>
    <xf numFmtId="0" fontId="11" fillId="0" borderId="18" xfId="1" applyFont="1" applyBorder="1" applyAlignment="1">
      <alignment horizontal="center"/>
    </xf>
    <xf numFmtId="0" fontId="11" fillId="0" borderId="19" xfId="1" applyFont="1" applyBorder="1" applyAlignment="1">
      <alignment horizontal="center"/>
    </xf>
    <xf numFmtId="0" fontId="14" fillId="0" borderId="0" xfId="1" applyFont="1"/>
    <xf numFmtId="0" fontId="24" fillId="0" borderId="20" xfId="1" applyFont="1" applyBorder="1" applyAlignment="1">
      <alignment horizontal="left"/>
    </xf>
    <xf numFmtId="0" fontId="24" fillId="0" borderId="21" xfId="1" applyFont="1" applyBorder="1" applyAlignment="1">
      <alignment horizontal="left"/>
    </xf>
    <xf numFmtId="0" fontId="11" fillId="0" borderId="21" xfId="1" applyFont="1" applyBorder="1" applyAlignment="1">
      <alignment horizontal="right"/>
    </xf>
    <xf numFmtId="165" fontId="26" fillId="0" borderId="21" xfId="1" applyNumberFormat="1" applyFont="1" applyBorder="1"/>
    <xf numFmtId="14" fontId="25" fillId="6" borderId="21" xfId="1" applyNumberFormat="1" applyFont="1" applyFill="1" applyBorder="1" applyAlignment="1">
      <alignment horizontal="left"/>
    </xf>
    <xf numFmtId="0" fontId="22" fillId="0" borderId="21" xfId="1" applyBorder="1"/>
    <xf numFmtId="14" fontId="24" fillId="0" borderId="21" xfId="1" applyNumberFormat="1" applyFont="1" applyBorder="1" applyAlignment="1">
      <alignment horizontal="left"/>
    </xf>
    <xf numFmtId="46" fontId="11" fillId="0" borderId="21" xfId="1" applyNumberFormat="1" applyFont="1" applyBorder="1" applyAlignment="1"/>
    <xf numFmtId="14" fontId="11" fillId="0" borderId="21" xfId="1" applyNumberFormat="1" applyFont="1" applyBorder="1" applyAlignment="1"/>
    <xf numFmtId="1" fontId="11" fillId="0" borderId="21" xfId="1" applyNumberFormat="1" applyFont="1" applyBorder="1" applyAlignment="1">
      <alignment horizontal="center"/>
    </xf>
    <xf numFmtId="2" fontId="11" fillId="0" borderId="21" xfId="1" applyNumberFormat="1" applyFont="1" applyBorder="1" applyAlignment="1">
      <alignment horizontal="center"/>
    </xf>
    <xf numFmtId="169" fontId="11" fillId="0" borderId="21" xfId="1" applyNumberFormat="1" applyFont="1" applyBorder="1" applyAlignment="1">
      <alignment horizontal="center"/>
    </xf>
    <xf numFmtId="2" fontId="11" fillId="0" borderId="22" xfId="1" applyNumberFormat="1" applyFont="1" applyBorder="1" applyAlignment="1">
      <alignment horizontal="center"/>
    </xf>
    <xf numFmtId="0" fontId="24" fillId="0" borderId="23" xfId="1" applyFont="1" applyBorder="1" applyAlignment="1">
      <alignment horizontal="left"/>
    </xf>
    <xf numFmtId="0" fontId="24" fillId="0" borderId="24" xfId="1" applyFont="1" applyBorder="1" applyAlignment="1">
      <alignment horizontal="left"/>
    </xf>
    <xf numFmtId="0" fontId="11" fillId="0" borderId="24" xfId="1" applyFont="1" applyBorder="1" applyAlignment="1">
      <alignment horizontal="right"/>
    </xf>
    <xf numFmtId="165" fontId="26" fillId="0" borderId="24" xfId="1" applyNumberFormat="1" applyFont="1" applyBorder="1"/>
    <xf numFmtId="14" fontId="25" fillId="5" borderId="24" xfId="1" applyNumberFormat="1" applyFont="1" applyFill="1" applyBorder="1" applyAlignment="1">
      <alignment horizontal="left"/>
    </xf>
    <xf numFmtId="0" fontId="22" fillId="0" borderId="24" xfId="1" applyBorder="1"/>
    <xf numFmtId="46" fontId="11" fillId="0" borderId="24" xfId="1" applyNumberFormat="1" applyFont="1" applyBorder="1" applyAlignment="1"/>
    <xf numFmtId="1" fontId="11" fillId="0" borderId="24" xfId="1" applyNumberFormat="1" applyFont="1" applyBorder="1" applyAlignment="1">
      <alignment horizontal="center"/>
    </xf>
    <xf numFmtId="2" fontId="11" fillId="0" borderId="24" xfId="1" applyNumberFormat="1" applyFont="1" applyBorder="1" applyAlignment="1">
      <alignment horizontal="center"/>
    </xf>
    <xf numFmtId="169" fontId="11" fillId="0" borderId="24" xfId="1" applyNumberFormat="1" applyFont="1" applyBorder="1" applyAlignment="1">
      <alignment horizontal="center"/>
    </xf>
    <xf numFmtId="2" fontId="11" fillId="0" borderId="25" xfId="1" applyNumberFormat="1" applyFont="1" applyBorder="1" applyAlignment="1">
      <alignment horizontal="center"/>
    </xf>
    <xf numFmtId="0" fontId="11" fillId="10" borderId="24" xfId="1" applyFont="1" applyFill="1" applyBorder="1" applyAlignment="1">
      <alignment horizontal="right"/>
    </xf>
    <xf numFmtId="14" fontId="25" fillId="7" borderId="24" xfId="1" applyNumberFormat="1" applyFont="1" applyFill="1" applyBorder="1" applyAlignment="1">
      <alignment horizontal="left"/>
    </xf>
    <xf numFmtId="0" fontId="21" fillId="0" borderId="0" xfId="1" applyFont="1" applyAlignment="1"/>
    <xf numFmtId="14" fontId="25" fillId="6" borderId="24" xfId="1" applyNumberFormat="1" applyFont="1" applyFill="1" applyBorder="1" applyAlignment="1">
      <alignment horizontal="left"/>
    </xf>
    <xf numFmtId="166" fontId="11" fillId="0" borderId="24" xfId="1" applyNumberFormat="1" applyFont="1" applyBorder="1" applyAlignment="1"/>
    <xf numFmtId="0" fontId="21" fillId="0" borderId="0" xfId="1" applyFont="1" applyAlignment="1">
      <alignment horizontal="right"/>
    </xf>
    <xf numFmtId="14" fontId="25" fillId="2" borderId="24" xfId="1" applyNumberFormat="1" applyFont="1" applyFill="1" applyBorder="1" applyAlignment="1">
      <alignment horizontal="left"/>
    </xf>
    <xf numFmtId="14" fontId="22" fillId="2" borderId="24" xfId="1" applyNumberFormat="1" applyFont="1" applyFill="1" applyBorder="1" applyAlignment="1"/>
    <xf numFmtId="165" fontId="24" fillId="0" borderId="24" xfId="1" applyNumberFormat="1" applyFont="1" applyBorder="1" applyAlignment="1">
      <alignment horizontal="left"/>
    </xf>
    <xf numFmtId="14" fontId="24" fillId="0" borderId="24" xfId="1" applyNumberFormat="1" applyFont="1" applyBorder="1" applyAlignment="1">
      <alignment horizontal="left"/>
    </xf>
    <xf numFmtId="0" fontId="27" fillId="9" borderId="23" xfId="1" applyFont="1" applyFill="1" applyBorder="1" applyAlignment="1">
      <alignment horizontal="left"/>
    </xf>
    <xf numFmtId="0" fontId="27" fillId="9" borderId="24" xfId="1" applyFont="1" applyFill="1" applyBorder="1" applyAlignment="1">
      <alignment horizontal="left"/>
    </xf>
    <xf numFmtId="0" fontId="12" fillId="9" borderId="24" xfId="1" applyFont="1" applyFill="1" applyBorder="1" applyAlignment="1">
      <alignment horizontal="right"/>
    </xf>
    <xf numFmtId="14" fontId="28" fillId="12" borderId="24" xfId="1" applyNumberFormat="1" applyFont="1" applyFill="1" applyBorder="1" applyAlignment="1">
      <alignment horizontal="left"/>
    </xf>
    <xf numFmtId="14" fontId="28" fillId="12" borderId="24" xfId="1" applyNumberFormat="1" applyFont="1" applyFill="1" applyBorder="1" applyAlignment="1">
      <alignment horizontal="left" vertical="center"/>
    </xf>
    <xf numFmtId="0" fontId="28" fillId="9" borderId="24" xfId="1" applyFont="1" applyFill="1" applyBorder="1"/>
    <xf numFmtId="46" fontId="12" fillId="9" borderId="24" xfId="1" applyNumberFormat="1" applyFont="1" applyFill="1" applyBorder="1" applyAlignment="1"/>
    <xf numFmtId="1" fontId="12" fillId="9" borderId="24" xfId="1" applyNumberFormat="1" applyFont="1" applyFill="1" applyBorder="1" applyAlignment="1">
      <alignment horizontal="center"/>
    </xf>
    <xf numFmtId="2" fontId="12" fillId="9" borderId="24" xfId="1" applyNumberFormat="1" applyFont="1" applyFill="1" applyBorder="1" applyAlignment="1">
      <alignment horizontal="center"/>
    </xf>
    <xf numFmtId="169" fontId="12" fillId="9" borderId="24" xfId="1" applyNumberFormat="1" applyFont="1" applyFill="1" applyBorder="1" applyAlignment="1">
      <alignment horizontal="center"/>
    </xf>
    <xf numFmtId="2" fontId="12" fillId="9" borderId="25" xfId="1" applyNumberFormat="1" applyFont="1" applyFill="1" applyBorder="1" applyAlignment="1">
      <alignment horizontal="center"/>
    </xf>
    <xf numFmtId="0" fontId="22" fillId="0" borderId="0" xfId="1"/>
    <xf numFmtId="164" fontId="25" fillId="5" borderId="24" xfId="1" applyNumberFormat="1" applyFont="1" applyFill="1" applyBorder="1" applyAlignment="1">
      <alignment horizontal="left"/>
    </xf>
    <xf numFmtId="0" fontId="29" fillId="0" borderId="0" xfId="1" applyFont="1" applyAlignment="1"/>
    <xf numFmtId="0" fontId="30" fillId="9" borderId="23" xfId="1" applyFont="1" applyFill="1" applyBorder="1" applyAlignment="1">
      <alignment horizontal="left"/>
    </xf>
    <xf numFmtId="0" fontId="30" fillId="9" borderId="24" xfId="1" applyFont="1" applyFill="1" applyBorder="1" applyAlignment="1">
      <alignment horizontal="left"/>
    </xf>
    <xf numFmtId="164" fontId="31" fillId="12" borderId="24" xfId="1" applyNumberFormat="1" applyFont="1" applyFill="1" applyBorder="1" applyAlignment="1">
      <alignment horizontal="left"/>
    </xf>
    <xf numFmtId="164" fontId="31" fillId="9" borderId="24" xfId="1" applyNumberFormat="1" applyFont="1" applyFill="1" applyBorder="1" applyAlignment="1">
      <alignment horizontal="left"/>
    </xf>
    <xf numFmtId="0" fontId="24" fillId="9" borderId="24" xfId="1" applyFont="1" applyFill="1" applyBorder="1" applyAlignment="1">
      <alignment horizontal="left"/>
    </xf>
    <xf numFmtId="0" fontId="22" fillId="9" borderId="0" xfId="1" applyFill="1"/>
    <xf numFmtId="20" fontId="25" fillId="9" borderId="24" xfId="1" applyNumberFormat="1" applyFont="1" applyFill="1" applyBorder="1"/>
    <xf numFmtId="0" fontId="25" fillId="9" borderId="24" xfId="1" applyFont="1" applyFill="1" applyBorder="1"/>
    <xf numFmtId="2" fontId="11" fillId="9" borderId="24" xfId="1" applyNumberFormat="1" applyFont="1" applyFill="1" applyBorder="1" applyAlignment="1">
      <alignment horizontal="center"/>
    </xf>
    <xf numFmtId="169" fontId="11" fillId="9" borderId="24" xfId="1" applyNumberFormat="1" applyFont="1" applyFill="1" applyBorder="1" applyAlignment="1">
      <alignment horizontal="center"/>
    </xf>
    <xf numFmtId="2" fontId="11" fillId="9" borderId="25" xfId="1" applyNumberFormat="1" applyFont="1" applyFill="1" applyBorder="1" applyAlignment="1">
      <alignment horizontal="center"/>
    </xf>
    <xf numFmtId="0" fontId="32" fillId="0" borderId="0" xfId="1" applyFont="1" applyAlignment="1"/>
    <xf numFmtId="0" fontId="31" fillId="10" borderId="26" xfId="1" applyFont="1" applyFill="1" applyBorder="1" applyAlignment="1"/>
    <xf numFmtId="0" fontId="30" fillId="10" borderId="27" xfId="1" applyFont="1" applyFill="1" applyBorder="1" applyAlignment="1">
      <alignment horizontal="left"/>
    </xf>
    <xf numFmtId="0" fontId="33" fillId="10" borderId="27" xfId="1" applyFont="1" applyFill="1" applyBorder="1" applyAlignment="1">
      <alignment horizontal="right"/>
    </xf>
    <xf numFmtId="14" fontId="31" fillId="10" borderId="27" xfId="1" applyNumberFormat="1" applyFont="1" applyFill="1" applyBorder="1" applyAlignment="1"/>
    <xf numFmtId="164" fontId="25" fillId="0" borderId="27" xfId="1" applyNumberFormat="1" applyFont="1" applyBorder="1" applyAlignment="1"/>
    <xf numFmtId="0" fontId="22" fillId="0" borderId="27" xfId="1" applyFont="1" applyBorder="1" applyAlignment="1"/>
    <xf numFmtId="14" fontId="24" fillId="0" borderId="27" xfId="1" applyNumberFormat="1" applyFont="1" applyBorder="1" applyAlignment="1">
      <alignment horizontal="left"/>
    </xf>
    <xf numFmtId="46" fontId="11" fillId="0" borderId="27" xfId="1" applyNumberFormat="1" applyFont="1" applyBorder="1" applyAlignment="1"/>
    <xf numFmtId="14" fontId="11" fillId="0" borderId="27" xfId="1" applyNumberFormat="1" applyFont="1" applyBorder="1" applyAlignment="1"/>
    <xf numFmtId="2" fontId="11" fillId="10" borderId="24" xfId="1" applyNumberFormat="1" applyFont="1" applyFill="1" applyBorder="1" applyAlignment="1">
      <alignment horizontal="center"/>
    </xf>
    <xf numFmtId="169" fontId="11" fillId="10" borderId="24" xfId="1" applyNumberFormat="1" applyFont="1" applyFill="1" applyBorder="1" applyAlignment="1">
      <alignment horizontal="center"/>
    </xf>
    <xf numFmtId="2" fontId="11" fillId="10" borderId="25" xfId="1" applyNumberFormat="1" applyFont="1" applyFill="1" applyBorder="1" applyAlignment="1">
      <alignment horizontal="center"/>
    </xf>
    <xf numFmtId="0" fontId="25" fillId="0" borderId="0" xfId="1" applyFont="1" applyAlignment="1"/>
    <xf numFmtId="2" fontId="25" fillId="0" borderId="0" xfId="1" applyNumberFormat="1" applyFont="1"/>
    <xf numFmtId="169" fontId="25" fillId="0" borderId="0" xfId="1" applyNumberFormat="1" applyFont="1"/>
    <xf numFmtId="0" fontId="22" fillId="0" borderId="0" xfId="1" applyFont="1" applyAlignment="1">
      <alignment horizontal="right" vertical="center"/>
    </xf>
    <xf numFmtId="166" fontId="22" fillId="0" borderId="0" xfId="1" applyNumberFormat="1" applyFont="1" applyAlignment="1"/>
    <xf numFmtId="0" fontId="22" fillId="0" borderId="0" xfId="1" applyFont="1" applyFill="1" applyBorder="1" applyAlignment="1">
      <alignment horizontal="right" vertical="center"/>
    </xf>
    <xf numFmtId="0" fontId="22" fillId="0" borderId="0" xfId="1" applyNumberFormat="1" applyFont="1" applyAlignment="1"/>
    <xf numFmtId="1" fontId="22" fillId="0" borderId="0" xfId="1" applyNumberFormat="1" applyFont="1" applyAlignment="1"/>
    <xf numFmtId="169" fontId="22" fillId="0" borderId="0" xfId="1" applyNumberFormat="1" applyFont="1" applyAlignment="1"/>
    <xf numFmtId="0" fontId="0" fillId="0" borderId="0" xfId="0" applyNumberFormat="1"/>
    <xf numFmtId="168" fontId="11" fillId="10" borderId="0" xfId="0" applyNumberFormat="1" applyFont="1" applyFill="1" applyBorder="1"/>
    <xf numFmtId="168" fontId="11" fillId="10" borderId="0" xfId="0" applyNumberFormat="1" applyFont="1" applyFill="1" applyBorder="1" applyAlignment="1">
      <alignment horizontal="right"/>
    </xf>
    <xf numFmtId="168" fontId="11" fillId="10" borderId="2" xfId="0" applyNumberFormat="1" applyFont="1" applyFill="1" applyBorder="1" applyAlignment="1"/>
    <xf numFmtId="2" fontId="0" fillId="13" borderId="0" xfId="0" applyNumberFormat="1" applyFont="1" applyFill="1" applyAlignment="1"/>
    <xf numFmtId="0" fontId="11" fillId="13" borderId="0" xfId="0" applyNumberFormat="1" applyFont="1" applyFill="1" applyBorder="1"/>
    <xf numFmtId="0" fontId="20" fillId="13" borderId="0" xfId="0" applyFont="1" applyFill="1" applyAlignment="1"/>
    <xf numFmtId="0" fontId="11" fillId="13" borderId="4" xfId="0" applyFont="1" applyFill="1" applyBorder="1"/>
    <xf numFmtId="0" fontId="0" fillId="13" borderId="0" xfId="0" applyFill="1"/>
    <xf numFmtId="0" fontId="6" fillId="13" borderId="0" xfId="0" applyFont="1" applyFill="1" applyAlignment="1">
      <alignment horizontal="right"/>
    </xf>
    <xf numFmtId="0" fontId="0" fillId="13" borderId="0" xfId="0" applyFont="1" applyFill="1" applyAlignment="1"/>
    <xf numFmtId="167" fontId="21" fillId="13" borderId="5" xfId="0" applyNumberFormat="1" applyFont="1" applyFill="1" applyBorder="1"/>
    <xf numFmtId="0" fontId="0" fillId="13" borderId="0" xfId="0" applyNumberFormat="1" applyFont="1" applyFill="1" applyAlignment="1"/>
    <xf numFmtId="168" fontId="21" fillId="13" borderId="5" xfId="0" applyNumberFormat="1" applyFont="1" applyFill="1" applyBorder="1"/>
    <xf numFmtId="0" fontId="11" fillId="13" borderId="7" xfId="0" applyFont="1" applyFill="1" applyBorder="1"/>
    <xf numFmtId="0" fontId="21" fillId="13" borderId="9" xfId="0" applyFont="1" applyFill="1" applyBorder="1"/>
    <xf numFmtId="167" fontId="21" fillId="13" borderId="0" xfId="0" applyNumberFormat="1" applyFont="1" applyFill="1" applyBorder="1"/>
    <xf numFmtId="168" fontId="21" fillId="13" borderId="0" xfId="0" applyNumberFormat="1" applyFont="1" applyFill="1" applyBorder="1"/>
    <xf numFmtId="0" fontId="11" fillId="13" borderId="1" xfId="0" applyFont="1" applyFill="1" applyBorder="1"/>
    <xf numFmtId="167" fontId="21" fillId="13" borderId="2" xfId="0" applyNumberFormat="1" applyFont="1" applyFill="1" applyBorder="1"/>
    <xf numFmtId="168" fontId="21" fillId="13" borderId="2" xfId="0" applyNumberFormat="1" applyFont="1" applyFill="1" applyBorder="1"/>
    <xf numFmtId="0" fontId="11" fillId="13" borderId="4" xfId="0" applyFont="1" applyFill="1" applyBorder="1" applyAlignment="1"/>
    <xf numFmtId="168" fontId="11" fillId="13" borderId="5" xfId="0" applyNumberFormat="1" applyFont="1" applyFill="1" applyBorder="1" applyAlignment="1"/>
    <xf numFmtId="0" fontId="11" fillId="13" borderId="9" xfId="0" applyFont="1" applyFill="1" applyBorder="1"/>
    <xf numFmtId="167" fontId="21" fillId="13" borderId="10" xfId="0" applyNumberFormat="1" applyFont="1" applyFill="1" applyBorder="1"/>
    <xf numFmtId="168" fontId="21" fillId="13" borderId="10" xfId="0" applyNumberFormat="1" applyFont="1" applyFill="1" applyBorder="1"/>
    <xf numFmtId="0" fontId="13" fillId="13" borderId="0" xfId="0" applyFont="1" applyFill="1"/>
    <xf numFmtId="0" fontId="0" fillId="0" borderId="28" xfId="0" applyFont="1" applyBorder="1" applyAlignment="1"/>
    <xf numFmtId="0" fontId="4" fillId="0" borderId="29" xfId="0" applyFont="1" applyBorder="1" applyAlignment="1"/>
    <xf numFmtId="0" fontId="13" fillId="0" borderId="29" xfId="0" applyFont="1" applyBorder="1" applyAlignment="1"/>
    <xf numFmtId="0" fontId="0" fillId="0" borderId="29" xfId="0" applyBorder="1" applyAlignment="1">
      <alignment horizontal="left" vertical="center"/>
    </xf>
    <xf numFmtId="0" fontId="6" fillId="0" borderId="29" xfId="0" applyFont="1" applyBorder="1" applyAlignment="1">
      <alignment horizontal="right"/>
    </xf>
    <xf numFmtId="0" fontId="0" fillId="0" borderId="29" xfId="0" applyFont="1" applyBorder="1" applyAlignment="1"/>
    <xf numFmtId="167" fontId="4" fillId="0" borderId="29" xfId="0" applyNumberFormat="1" applyFont="1" applyBorder="1" applyAlignment="1">
      <alignment horizontal="center"/>
    </xf>
    <xf numFmtId="0" fontId="0" fillId="0" borderId="29" xfId="0" applyNumberFormat="1" applyFont="1" applyBorder="1" applyAlignment="1"/>
    <xf numFmtId="2" fontId="0" fillId="0" borderId="29" xfId="0" applyNumberFormat="1" applyFont="1" applyFill="1" applyBorder="1" applyAlignment="1"/>
    <xf numFmtId="168" fontId="4" fillId="0" borderId="30" xfId="0" applyNumberFormat="1" applyFont="1" applyBorder="1" applyAlignment="1"/>
    <xf numFmtId="0" fontId="0" fillId="0" borderId="31" xfId="0" applyFont="1" applyBorder="1" applyAlignment="1"/>
    <xf numFmtId="0" fontId="13" fillId="0" borderId="0" xfId="0" applyFont="1" applyBorder="1" applyAlignment="1"/>
    <xf numFmtId="0" fontId="0" fillId="0" borderId="0" xfId="0" applyBorder="1" applyAlignment="1">
      <alignment horizontal="left" vertical="center"/>
    </xf>
    <xf numFmtId="0" fontId="6" fillId="0" borderId="0" xfId="0" applyFont="1" applyBorder="1" applyAlignment="1">
      <alignment horizontal="right"/>
    </xf>
    <xf numFmtId="0" fontId="0" fillId="0" borderId="0" xfId="0" applyNumberFormat="1" applyFont="1" applyBorder="1" applyAlignment="1"/>
    <xf numFmtId="168" fontId="4" fillId="0" borderId="32" xfId="0" applyNumberFormat="1" applyFont="1" applyBorder="1" applyAlignment="1"/>
    <xf numFmtId="168" fontId="4" fillId="0" borderId="33" xfId="0" applyNumberFormat="1" applyFont="1" applyBorder="1" applyAlignment="1"/>
    <xf numFmtId="168" fontId="4" fillId="0" borderId="34" xfId="0" applyNumberFormat="1" applyFont="1" applyBorder="1" applyAlignment="1"/>
    <xf numFmtId="0" fontId="0" fillId="0" borderId="35" xfId="0" applyFont="1" applyBorder="1" applyAlignment="1"/>
    <xf numFmtId="0" fontId="4" fillId="0" borderId="36" xfId="0" applyFont="1" applyBorder="1" applyAlignment="1"/>
    <xf numFmtId="0" fontId="13" fillId="0" borderId="36" xfId="0" applyFont="1" applyBorder="1" applyAlignment="1"/>
    <xf numFmtId="0" fontId="0" fillId="0" borderId="36" xfId="0" applyBorder="1" applyAlignment="1">
      <alignment horizontal="left" vertical="center"/>
    </xf>
    <xf numFmtId="0" fontId="6" fillId="0" borderId="36" xfId="0" applyFont="1" applyBorder="1" applyAlignment="1">
      <alignment horizontal="right"/>
    </xf>
    <xf numFmtId="0" fontId="0" fillId="0" borderId="36" xfId="0" applyFont="1" applyBorder="1" applyAlignment="1"/>
    <xf numFmtId="167" fontId="4" fillId="0" borderId="36" xfId="0" applyNumberFormat="1" applyFont="1" applyBorder="1" applyAlignment="1">
      <alignment horizontal="center"/>
    </xf>
    <xf numFmtId="0" fontId="0" fillId="0" borderId="36" xfId="0" applyNumberFormat="1" applyFont="1" applyBorder="1" applyAlignment="1"/>
    <xf numFmtId="2" fontId="0" fillId="0" borderId="36" xfId="0" applyNumberFormat="1" applyFont="1" applyFill="1" applyBorder="1" applyAlignment="1"/>
    <xf numFmtId="168" fontId="4" fillId="0" borderId="37" xfId="0" applyNumberFormat="1" applyFont="1" applyBorder="1" applyAlignment="1"/>
    <xf numFmtId="167" fontId="4" fillId="13" borderId="0" xfId="0" applyNumberFormat="1" applyFont="1" applyFill="1" applyBorder="1" applyAlignment="1">
      <alignment horizontal="center"/>
    </xf>
    <xf numFmtId="0" fontId="0" fillId="13" borderId="31" xfId="0" applyFont="1" applyFill="1" applyBorder="1" applyAlignment="1"/>
    <xf numFmtId="0" fontId="4" fillId="13" borderId="0" xfId="0" applyFont="1" applyFill="1" applyBorder="1" applyAlignment="1"/>
    <xf numFmtId="0" fontId="13" fillId="13" borderId="0" xfId="0" applyFont="1" applyFill="1" applyBorder="1" applyAlignment="1"/>
    <xf numFmtId="0" fontId="0" fillId="13" borderId="0" xfId="0" applyFill="1" applyBorder="1" applyAlignment="1">
      <alignment horizontal="left" vertical="center"/>
    </xf>
    <xf numFmtId="0" fontId="6" fillId="13" borderId="0" xfId="0" applyFont="1" applyFill="1" applyBorder="1" applyAlignment="1">
      <alignment horizontal="right"/>
    </xf>
    <xf numFmtId="0" fontId="0" fillId="13" borderId="0" xfId="0" applyFont="1" applyFill="1" applyBorder="1" applyAlignment="1"/>
    <xf numFmtId="0" fontId="0" fillId="13" borderId="0" xfId="0" applyNumberFormat="1" applyFont="1" applyFill="1" applyBorder="1" applyAlignment="1"/>
    <xf numFmtId="2" fontId="0" fillId="13" borderId="0" xfId="0" applyNumberFormat="1" applyFont="1" applyFill="1" applyBorder="1" applyAlignment="1"/>
    <xf numFmtId="168" fontId="4" fillId="13" borderId="32" xfId="0" applyNumberFormat="1" applyFont="1" applyFill="1" applyBorder="1" applyAlignment="1"/>
    <xf numFmtId="0" fontId="4" fillId="13" borderId="7" xfId="0" applyFont="1" applyFill="1" applyBorder="1" applyAlignment="1"/>
    <xf numFmtId="0" fontId="0" fillId="13" borderId="0" xfId="0" applyFill="1" applyAlignment="1">
      <alignment horizontal="left" vertical="center"/>
    </xf>
    <xf numFmtId="0" fontId="6" fillId="13" borderId="0" xfId="0" applyFont="1" applyFill="1" applyAlignment="1">
      <alignment horizontal="left" vertical="center"/>
    </xf>
    <xf numFmtId="0" fontId="0" fillId="13" borderId="0" xfId="0" applyFont="1" applyFill="1" applyAlignment="1">
      <alignment horizontal="left" vertical="center"/>
    </xf>
    <xf numFmtId="167" fontId="11" fillId="13" borderId="5" xfId="0" applyNumberFormat="1" applyFont="1" applyFill="1" applyBorder="1" applyAlignment="1"/>
    <xf numFmtId="0" fontId="0" fillId="13" borderId="0" xfId="0" applyNumberFormat="1" applyFont="1" applyFill="1" applyAlignment="1">
      <alignment horizontal="left" vertical="center"/>
    </xf>
    <xf numFmtId="0" fontId="11" fillId="13" borderId="7" xfId="0" applyFont="1" applyFill="1" applyBorder="1" applyAlignment="1"/>
    <xf numFmtId="167" fontId="11" fillId="13" borderId="0" xfId="0" applyNumberFormat="1" applyFont="1" applyFill="1" applyBorder="1" applyAlignment="1"/>
    <xf numFmtId="168" fontId="11" fillId="13" borderId="0" xfId="0" applyNumberFormat="1" applyFont="1" applyFill="1" applyBorder="1" applyAlignment="1"/>
    <xf numFmtId="167" fontId="11" fillId="13" borderId="0" xfId="0" applyNumberFormat="1" applyFont="1" applyFill="1" applyAlignment="1"/>
    <xf numFmtId="168" fontId="11" fillId="13" borderId="0" xfId="0" applyNumberFormat="1" applyFont="1" applyFill="1" applyAlignment="1"/>
    <xf numFmtId="167" fontId="4" fillId="13" borderId="0" xfId="0" applyNumberFormat="1" applyFont="1" applyFill="1" applyBorder="1" applyAlignment="1"/>
    <xf numFmtId="168" fontId="4" fillId="13" borderId="0" xfId="0" applyNumberFormat="1" applyFont="1" applyFill="1" applyBorder="1" applyAlignment="1"/>
    <xf numFmtId="0" fontId="4" fillId="13" borderId="9" xfId="0" applyFont="1" applyFill="1" applyBorder="1" applyAlignment="1"/>
    <xf numFmtId="167" fontId="4" fillId="13" borderId="10" xfId="0" applyNumberFormat="1" applyFont="1" applyFill="1" applyBorder="1" applyAlignment="1"/>
    <xf numFmtId="168" fontId="4" fillId="13" borderId="10" xfId="0" applyNumberFormat="1" applyFont="1" applyFill="1" applyBorder="1" applyAlignment="1"/>
    <xf numFmtId="0" fontId="4" fillId="13" borderId="1" xfId="0" applyFont="1" applyFill="1" applyBorder="1" applyAlignment="1"/>
    <xf numFmtId="167" fontId="4" fillId="13" borderId="2" xfId="0" applyNumberFormat="1" applyFont="1" applyFill="1" applyBorder="1" applyAlignment="1"/>
    <xf numFmtId="168" fontId="4" fillId="13" borderId="2" xfId="0" applyNumberFormat="1" applyFont="1" applyFill="1" applyBorder="1" applyAlignment="1"/>
    <xf numFmtId="0" fontId="11" fillId="13" borderId="1" xfId="0" applyFont="1" applyFill="1" applyBorder="1" applyAlignment="1"/>
    <xf numFmtId="168" fontId="11" fillId="13" borderId="2" xfId="0" applyNumberFormat="1" applyFont="1" applyFill="1" applyBorder="1" applyAlignment="1"/>
    <xf numFmtId="0" fontId="21" fillId="14" borderId="1" xfId="0" applyFont="1" applyFill="1" applyBorder="1" applyAlignment="1"/>
    <xf numFmtId="167" fontId="11" fillId="13" borderId="2" xfId="0" applyNumberFormat="1" applyFont="1" applyFill="1" applyBorder="1" applyAlignment="1"/>
    <xf numFmtId="0" fontId="21" fillId="14" borderId="7" xfId="0" applyFont="1" applyFill="1" applyBorder="1" applyAlignment="1">
      <alignment horizontal="left"/>
    </xf>
    <xf numFmtId="0" fontId="21" fillId="14" borderId="4" xfId="0" applyFont="1" applyFill="1" applyBorder="1" applyAlignment="1">
      <alignment horizontal="left"/>
    </xf>
    <xf numFmtId="0" fontId="21" fillId="14" borderId="1" xfId="0" applyFont="1" applyFill="1" applyBorder="1" applyAlignment="1">
      <alignment horizontal="left"/>
    </xf>
    <xf numFmtId="168" fontId="4" fillId="13" borderId="5" xfId="0" applyNumberFormat="1" applyFont="1" applyFill="1" applyBorder="1" applyAlignment="1"/>
    <xf numFmtId="0" fontId="0" fillId="13" borderId="5" xfId="0" applyNumberFormat="1" applyFont="1" applyFill="1" applyBorder="1" applyAlignment="1"/>
    <xf numFmtId="0" fontId="0" fillId="13" borderId="38" xfId="0" applyFont="1" applyFill="1" applyBorder="1" applyAlignment="1"/>
    <xf numFmtId="0" fontId="11" fillId="13" borderId="39" xfId="0" applyFont="1" applyFill="1" applyBorder="1" applyAlignment="1"/>
    <xf numFmtId="0" fontId="0" fillId="13" borderId="40" xfId="0" applyFill="1" applyBorder="1"/>
    <xf numFmtId="0" fontId="6" fillId="13" borderId="40" xfId="0" applyFont="1" applyFill="1" applyBorder="1" applyAlignment="1">
      <alignment horizontal="right"/>
    </xf>
    <xf numFmtId="0" fontId="0" fillId="13" borderId="40" xfId="0" applyFont="1" applyFill="1" applyBorder="1" applyAlignment="1"/>
    <xf numFmtId="0" fontId="11" fillId="13" borderId="40" xfId="0" applyFont="1" applyFill="1" applyBorder="1" applyAlignment="1"/>
    <xf numFmtId="0" fontId="11" fillId="13" borderId="40" xfId="0" applyNumberFormat="1" applyFont="1" applyFill="1" applyBorder="1" applyAlignment="1"/>
    <xf numFmtId="0" fontId="0" fillId="13" borderId="40" xfId="0" applyNumberFormat="1" applyFont="1" applyFill="1" applyBorder="1" applyAlignment="1"/>
    <xf numFmtId="0" fontId="11" fillId="13" borderId="40" xfId="0" applyNumberFormat="1" applyFont="1" applyFill="1" applyBorder="1"/>
    <xf numFmtId="168" fontId="11" fillId="13" borderId="40" xfId="0" applyNumberFormat="1" applyFont="1" applyFill="1" applyBorder="1" applyAlignment="1"/>
    <xf numFmtId="0" fontId="0" fillId="0" borderId="40" xfId="0" applyFont="1" applyFill="1" applyBorder="1" applyAlignment="1"/>
    <xf numFmtId="0" fontId="0" fillId="0" borderId="40" xfId="0" applyFont="1" applyBorder="1" applyAlignment="1"/>
    <xf numFmtId="0" fontId="11" fillId="0" borderId="40" xfId="0" applyFont="1" applyBorder="1" applyAlignment="1">
      <alignment horizontal="left"/>
    </xf>
    <xf numFmtId="0" fontId="13" fillId="0" borderId="40" xfId="0" applyFont="1" applyBorder="1" applyAlignment="1"/>
    <xf numFmtId="0" fontId="11" fillId="0" borderId="40" xfId="0" applyFont="1" applyBorder="1" applyAlignment="1">
      <alignment horizontal="right"/>
    </xf>
    <xf numFmtId="0" fontId="11" fillId="0" borderId="41" xfId="0" applyFont="1" applyBorder="1" applyAlignment="1">
      <alignment horizontal="right"/>
    </xf>
    <xf numFmtId="0" fontId="11" fillId="0" borderId="42" xfId="0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0" fontId="0" fillId="10" borderId="0" xfId="0" applyNumberFormat="1" applyFont="1" applyFill="1" applyAlignment="1"/>
    <xf numFmtId="2" fontId="0" fillId="10" borderId="0" xfId="0" applyNumberFormat="1" applyFont="1" applyFill="1" applyAlignment="1"/>
    <xf numFmtId="168" fontId="21" fillId="10" borderId="0" xfId="0" applyNumberFormat="1" applyFont="1" applyFill="1" applyBorder="1"/>
    <xf numFmtId="0" fontId="11" fillId="10" borderId="0" xfId="0" applyFont="1" applyFill="1"/>
    <xf numFmtId="0" fontId="11" fillId="10" borderId="0" xfId="0" applyFont="1" applyFill="1" applyBorder="1" applyAlignment="1">
      <alignment horizontal="right"/>
    </xf>
    <xf numFmtId="0" fontId="0" fillId="10" borderId="8" xfId="0" applyFont="1" applyFill="1" applyBorder="1" applyAlignment="1"/>
    <xf numFmtId="0" fontId="0" fillId="10" borderId="0" xfId="0" applyFont="1" applyFill="1" applyBorder="1" applyAlignment="1"/>
    <xf numFmtId="0" fontId="0" fillId="10" borderId="0" xfId="0" applyFill="1" applyBorder="1"/>
    <xf numFmtId="0" fontId="6" fillId="10" borderId="0" xfId="0" applyFont="1" applyFill="1" applyBorder="1" applyAlignment="1">
      <alignment horizontal="right"/>
    </xf>
    <xf numFmtId="0" fontId="11" fillId="10" borderId="0" xfId="0" applyFont="1" applyFill="1" applyBorder="1" applyAlignment="1"/>
    <xf numFmtId="0" fontId="11" fillId="10" borderId="0" xfId="0" applyNumberFormat="1" applyFont="1" applyFill="1" applyBorder="1" applyAlignment="1"/>
    <xf numFmtId="0" fontId="0" fillId="10" borderId="0" xfId="0" applyNumberFormat="1" applyFont="1" applyFill="1" applyBorder="1" applyAlignment="1"/>
    <xf numFmtId="0" fontId="11" fillId="10" borderId="0" xfId="0" applyNumberFormat="1" applyFont="1" applyFill="1" applyBorder="1"/>
    <xf numFmtId="168" fontId="11" fillId="10" borderId="0" xfId="0" applyNumberFormat="1" applyFont="1" applyFill="1" applyBorder="1" applyAlignment="1"/>
    <xf numFmtId="0" fontId="11" fillId="10" borderId="0" xfId="0" applyFont="1" applyFill="1" applyBorder="1" applyAlignment="1">
      <alignment horizontal="left"/>
    </xf>
    <xf numFmtId="0" fontId="13" fillId="10" borderId="0" xfId="0" applyFont="1" applyFill="1" applyBorder="1" applyAlignment="1"/>
    <xf numFmtId="0" fontId="11" fillId="10" borderId="4" xfId="0" applyFont="1" applyFill="1" applyBorder="1" applyAlignment="1">
      <alignment horizontal="left"/>
    </xf>
    <xf numFmtId="0" fontId="4" fillId="13" borderId="4" xfId="0" applyFont="1" applyFill="1" applyBorder="1" applyAlignment="1"/>
    <xf numFmtId="167" fontId="4" fillId="13" borderId="5" xfId="0" applyNumberFormat="1" applyFont="1" applyFill="1" applyBorder="1" applyAlignment="1"/>
    <xf numFmtId="0" fontId="13" fillId="13" borderId="0" xfId="0" applyFont="1" applyFill="1" applyAlignment="1"/>
    <xf numFmtId="0" fontId="11" fillId="13" borderId="2" xfId="0" applyFont="1" applyFill="1" applyBorder="1" applyAlignment="1"/>
    <xf numFmtId="0" fontId="11" fillId="13" borderId="2" xfId="0" applyNumberFormat="1" applyFont="1" applyFill="1" applyBorder="1" applyAlignment="1"/>
    <xf numFmtId="14" fontId="22" fillId="0" borderId="24" xfId="1" applyNumberFormat="1" applyFont="1" applyFill="1" applyBorder="1" applyAlignment="1"/>
    <xf numFmtId="14" fontId="25" fillId="0" borderId="24" xfId="1" applyNumberFormat="1" applyFont="1" applyFill="1" applyBorder="1" applyAlignment="1">
      <alignment horizontal="left"/>
    </xf>
    <xf numFmtId="0" fontId="36" fillId="0" borderId="13" xfId="1" applyFont="1" applyBorder="1"/>
    <xf numFmtId="0" fontId="36" fillId="0" borderId="14" xfId="1" applyFont="1" applyBorder="1" applyAlignment="1">
      <alignment horizontal="center"/>
    </xf>
    <xf numFmtId="0" fontId="36" fillId="0" borderId="13" xfId="1" applyFont="1" applyBorder="1" applyAlignment="1"/>
    <xf numFmtId="0" fontId="36" fillId="0" borderId="0" xfId="1" applyFont="1" applyAlignment="1"/>
    <xf numFmtId="0" fontId="36" fillId="0" borderId="21" xfId="1" applyFont="1" applyBorder="1" applyAlignment="1">
      <alignment horizontal="right"/>
    </xf>
    <xf numFmtId="0" fontId="36" fillId="0" borderId="24" xfId="1" applyFont="1" applyBorder="1" applyAlignment="1">
      <alignment horizontal="right"/>
    </xf>
    <xf numFmtId="0" fontId="36" fillId="10" borderId="24" xfId="1" applyFont="1" applyFill="1" applyBorder="1" applyAlignment="1">
      <alignment horizontal="right"/>
    </xf>
    <xf numFmtId="0" fontId="36" fillId="0" borderId="24" xfId="1" applyFont="1" applyFill="1" applyBorder="1" applyAlignment="1">
      <alignment horizontal="right"/>
    </xf>
    <xf numFmtId="0" fontId="37" fillId="0" borderId="17" xfId="1" applyFont="1" applyBorder="1" applyAlignment="1">
      <alignment horizontal="left" vertical="center" wrapText="1"/>
    </xf>
    <xf numFmtId="0" fontId="37" fillId="0" borderId="18" xfId="1" applyFont="1" applyBorder="1" applyAlignment="1">
      <alignment horizontal="left" vertical="center" wrapText="1"/>
    </xf>
    <xf numFmtId="0" fontId="36" fillId="0" borderId="18" xfId="1" applyFont="1" applyBorder="1"/>
    <xf numFmtId="0" fontId="37" fillId="0" borderId="20" xfId="1" applyFont="1" applyBorder="1" applyAlignment="1">
      <alignment horizontal="left"/>
    </xf>
    <xf numFmtId="0" fontId="37" fillId="0" borderId="21" xfId="1" applyFont="1" applyBorder="1" applyAlignment="1">
      <alignment horizontal="left"/>
    </xf>
    <xf numFmtId="165" fontId="36" fillId="0" borderId="21" xfId="1" applyNumberFormat="1" applyFont="1" applyBorder="1"/>
    <xf numFmtId="14" fontId="36" fillId="6" borderId="21" xfId="1" applyNumberFormat="1" applyFont="1" applyFill="1" applyBorder="1" applyAlignment="1">
      <alignment horizontal="left"/>
    </xf>
    <xf numFmtId="0" fontId="37" fillId="0" borderId="23" xfId="1" applyFont="1" applyBorder="1" applyAlignment="1">
      <alignment horizontal="left"/>
    </xf>
    <xf numFmtId="0" fontId="37" fillId="0" borderId="24" xfId="1" applyFont="1" applyBorder="1" applyAlignment="1">
      <alignment horizontal="left"/>
    </xf>
    <xf numFmtId="165" fontId="36" fillId="0" borderId="24" xfId="1" applyNumberFormat="1" applyFont="1" applyBorder="1"/>
    <xf numFmtId="14" fontId="36" fillId="7" borderId="24" xfId="1" applyNumberFormat="1" applyFont="1" applyFill="1" applyBorder="1" applyAlignment="1">
      <alignment horizontal="left"/>
    </xf>
    <xf numFmtId="14" fontId="36" fillId="0" borderId="24" xfId="1" applyNumberFormat="1" applyFont="1" applyFill="1" applyBorder="1" applyAlignment="1">
      <alignment horizontal="left"/>
    </xf>
    <xf numFmtId="165" fontId="37" fillId="0" borderId="24" xfId="1" applyNumberFormat="1" applyFont="1" applyBorder="1" applyAlignment="1">
      <alignment horizontal="left"/>
    </xf>
    <xf numFmtId="14" fontId="37" fillId="0" borderId="24" xfId="1" applyNumberFormat="1" applyFont="1" applyBorder="1" applyAlignment="1">
      <alignment horizontal="left"/>
    </xf>
    <xf numFmtId="0" fontId="22" fillId="0" borderId="21" xfId="1" applyFont="1" applyBorder="1"/>
    <xf numFmtId="0" fontId="22" fillId="0" borderId="24" xfId="1" applyFont="1" applyBorder="1"/>
    <xf numFmtId="0" fontId="22" fillId="0" borderId="0" xfId="1" applyFont="1"/>
    <xf numFmtId="0" fontId="22" fillId="0" borderId="24" xfId="1" applyFont="1" applyBorder="1" applyAlignment="1">
      <alignment horizontal="left"/>
    </xf>
    <xf numFmtId="0" fontId="11" fillId="0" borderId="16" xfId="1" applyFont="1" applyBorder="1" applyAlignment="1">
      <alignment horizontal="center" vertical="center"/>
    </xf>
    <xf numFmtId="2" fontId="22" fillId="0" borderId="0" xfId="1" applyNumberFormat="1" applyFont="1" applyAlignment="1"/>
    <xf numFmtId="0" fontId="22" fillId="0" borderId="0" xfId="1" applyFont="1" applyAlignment="1">
      <alignment horizontal="center" vertical="center" wrapText="1"/>
    </xf>
    <xf numFmtId="0" fontId="22" fillId="0" borderId="0" xfId="1" applyFont="1" applyFill="1" applyBorder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2" fillId="0" borderId="0" xfId="1" applyFont="1" applyBorder="1" applyAlignment="1"/>
    <xf numFmtId="0" fontId="37" fillId="0" borderId="24" xfId="1" applyFont="1" applyFill="1" applyBorder="1" applyAlignment="1">
      <alignment horizontal="left"/>
    </xf>
    <xf numFmtId="0" fontId="22" fillId="0" borderId="24" xfId="1" applyFont="1" applyFill="1" applyBorder="1" applyAlignment="1">
      <alignment horizontal="left"/>
    </xf>
    <xf numFmtId="14" fontId="37" fillId="0" borderId="24" xfId="1" applyNumberFormat="1" applyFont="1" applyFill="1" applyBorder="1" applyAlignment="1">
      <alignment horizontal="left"/>
    </xf>
    <xf numFmtId="0" fontId="24" fillId="0" borderId="24" xfId="1" applyFont="1" applyFill="1" applyBorder="1" applyAlignment="1">
      <alignment horizontal="left"/>
    </xf>
    <xf numFmtId="14" fontId="28" fillId="0" borderId="24" xfId="1" applyNumberFormat="1" applyFont="1" applyFill="1" applyBorder="1" applyAlignment="1">
      <alignment horizontal="left" vertical="center"/>
    </xf>
    <xf numFmtId="0" fontId="36" fillId="0" borderId="24" xfId="1" applyFont="1" applyFill="1" applyBorder="1" applyAlignment="1">
      <alignment horizontal="left"/>
    </xf>
    <xf numFmtId="14" fontId="22" fillId="0" borderId="24" xfId="1" applyNumberFormat="1" applyFont="1" applyFill="1" applyBorder="1" applyAlignment="1">
      <alignment horizontal="left"/>
    </xf>
    <xf numFmtId="0" fontId="0" fillId="0" borderId="24" xfId="0" applyBorder="1"/>
    <xf numFmtId="0" fontId="22" fillId="0" borderId="24" xfId="1" applyFont="1" applyBorder="1" applyAlignment="1"/>
    <xf numFmtId="14" fontId="25" fillId="0" borderId="24" xfId="1" applyNumberFormat="1" applyFont="1" applyFill="1" applyBorder="1" applyAlignment="1">
      <alignment horizontal="left" vertical="center"/>
    </xf>
    <xf numFmtId="0" fontId="22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0" fontId="22" fillId="0" borderId="24" xfId="1" applyFont="1" applyBorder="1" applyAlignment="1">
      <alignment horizontal="center" vertical="center"/>
    </xf>
    <xf numFmtId="165" fontId="36" fillId="0" borderId="24" xfId="1" applyNumberFormat="1" applyFont="1" applyBorder="1" applyAlignment="1">
      <alignment horizontal="center" vertical="center"/>
    </xf>
    <xf numFmtId="14" fontId="36" fillId="7" borderId="24" xfId="1" applyNumberFormat="1" applyFont="1" applyFill="1" applyBorder="1" applyAlignment="1">
      <alignment horizontal="center" vertical="center"/>
    </xf>
    <xf numFmtId="14" fontId="36" fillId="0" borderId="24" xfId="1" applyNumberFormat="1" applyFont="1" applyFill="1" applyBorder="1" applyAlignment="1">
      <alignment horizontal="center" vertical="center"/>
    </xf>
    <xf numFmtId="165" fontId="37" fillId="0" borderId="24" xfId="1" applyNumberFormat="1" applyFont="1" applyBorder="1" applyAlignment="1">
      <alignment horizontal="center" vertical="center"/>
    </xf>
    <xf numFmtId="14" fontId="37" fillId="0" borderId="24" xfId="1" applyNumberFormat="1" applyFont="1" applyBorder="1" applyAlignment="1">
      <alignment horizontal="center" vertical="center"/>
    </xf>
    <xf numFmtId="0" fontId="29" fillId="0" borderId="24" xfId="1" applyFont="1" applyBorder="1" applyAlignment="1">
      <alignment horizontal="center" vertical="center"/>
    </xf>
    <xf numFmtId="0" fontId="29" fillId="0" borderId="0" xfId="1" applyFont="1" applyAlignment="1">
      <alignment horizontal="center" vertical="center"/>
    </xf>
    <xf numFmtId="2" fontId="29" fillId="0" borderId="0" xfId="1" applyNumberFormat="1" applyFont="1" applyAlignment="1"/>
    <xf numFmtId="169" fontId="29" fillId="0" borderId="0" xfId="1" applyNumberFormat="1" applyFont="1" applyAlignment="1"/>
    <xf numFmtId="0" fontId="10" fillId="0" borderId="16" xfId="2" applyFont="1" applyBorder="1" applyAlignment="1">
      <alignment horizontal="center" vertical="center"/>
    </xf>
    <xf numFmtId="0" fontId="10" fillId="0" borderId="0" xfId="2" applyFont="1"/>
    <xf numFmtId="0" fontId="10" fillId="0" borderId="46" xfId="2" applyFont="1" applyBorder="1" applyAlignment="1">
      <alignment horizontal="center" vertical="center"/>
    </xf>
    <xf numFmtId="0" fontId="10" fillId="0" borderId="17" xfId="2" applyFont="1" applyBorder="1" applyAlignment="1">
      <alignment horizontal="center" vertical="center"/>
    </xf>
    <xf numFmtId="0" fontId="10" fillId="0" borderId="18" xfId="2" applyFont="1" applyBorder="1" applyAlignment="1">
      <alignment horizontal="center" vertical="center"/>
    </xf>
    <xf numFmtId="0" fontId="10" fillId="0" borderId="47" xfId="2" applyFont="1" applyBorder="1" applyAlignment="1">
      <alignment horizontal="center" vertical="center"/>
    </xf>
    <xf numFmtId="0" fontId="10" fillId="0" borderId="19" xfId="2" applyFont="1" applyBorder="1" applyAlignment="1">
      <alignment horizontal="center" vertical="center"/>
    </xf>
    <xf numFmtId="0" fontId="10" fillId="0" borderId="48" xfId="2" applyFont="1" applyBorder="1" applyAlignment="1">
      <alignment horizontal="center" vertical="center"/>
    </xf>
    <xf numFmtId="0" fontId="3" fillId="0" borderId="20" xfId="2" applyBorder="1" applyAlignment="1">
      <alignment horizontal="center" vertical="center"/>
    </xf>
    <xf numFmtId="0" fontId="3" fillId="0" borderId="21" xfId="2" applyBorder="1" applyAlignment="1">
      <alignment horizontal="center" vertical="center"/>
    </xf>
    <xf numFmtId="0" fontId="3" fillId="0" borderId="44" xfId="2" applyBorder="1" applyAlignment="1">
      <alignment horizontal="center" vertical="center"/>
    </xf>
    <xf numFmtId="0" fontId="3" fillId="0" borderId="22" xfId="2" applyBorder="1" applyAlignment="1">
      <alignment horizontal="center" vertical="center"/>
    </xf>
    <xf numFmtId="0" fontId="3" fillId="0" borderId="0" xfId="2"/>
    <xf numFmtId="0" fontId="10" fillId="0" borderId="49" xfId="2" applyFont="1" applyBorder="1" applyAlignment="1">
      <alignment horizontal="center" vertical="center"/>
    </xf>
    <xf numFmtId="0" fontId="3" fillId="0" borderId="23" xfId="2" applyBorder="1" applyAlignment="1">
      <alignment horizontal="center" vertical="center"/>
    </xf>
    <xf numFmtId="0" fontId="3" fillId="0" borderId="24" xfId="2" applyBorder="1" applyAlignment="1">
      <alignment horizontal="center" vertical="center"/>
    </xf>
    <xf numFmtId="0" fontId="3" fillId="0" borderId="50" xfId="2" applyBorder="1" applyAlignment="1">
      <alignment horizontal="center" vertical="center"/>
    </xf>
    <xf numFmtId="0" fontId="3" fillId="0" borderId="25" xfId="2" applyBorder="1" applyAlignment="1">
      <alignment horizontal="center" vertical="center"/>
    </xf>
    <xf numFmtId="0" fontId="10" fillId="0" borderId="51" xfId="2" applyFont="1" applyBorder="1" applyAlignment="1">
      <alignment horizontal="center" vertical="center"/>
    </xf>
    <xf numFmtId="0" fontId="3" fillId="0" borderId="52" xfId="2" applyBorder="1" applyAlignment="1">
      <alignment horizontal="center" vertical="center"/>
    </xf>
    <xf numFmtId="0" fontId="3" fillId="0" borderId="16" xfId="2" applyBorder="1" applyAlignment="1">
      <alignment horizontal="center" vertical="center"/>
    </xf>
    <xf numFmtId="0" fontId="3" fillId="0" borderId="43" xfId="2" applyBorder="1" applyAlignment="1">
      <alignment horizontal="center" vertical="center"/>
    </xf>
    <xf numFmtId="0" fontId="3" fillId="0" borderId="53" xfId="2" applyBorder="1" applyAlignment="1">
      <alignment horizontal="center" vertical="center"/>
    </xf>
    <xf numFmtId="0" fontId="10" fillId="15" borderId="31" xfId="2" applyFont="1" applyFill="1" applyBorder="1" applyAlignment="1">
      <alignment horizontal="center" vertical="center"/>
    </xf>
    <xf numFmtId="0" fontId="3" fillId="15" borderId="31" xfId="2" applyFill="1" applyBorder="1" applyAlignment="1">
      <alignment horizontal="center" vertical="center"/>
    </xf>
    <xf numFmtId="0" fontId="3" fillId="15" borderId="0" xfId="2" applyFill="1" applyBorder="1" applyAlignment="1">
      <alignment horizontal="center" vertical="center"/>
    </xf>
    <xf numFmtId="0" fontId="3" fillId="15" borderId="32" xfId="2" applyFill="1" applyBorder="1" applyAlignment="1">
      <alignment horizontal="center" vertical="center"/>
    </xf>
    <xf numFmtId="0" fontId="10" fillId="0" borderId="28" xfId="2" applyFont="1" applyBorder="1" applyAlignment="1">
      <alignment horizontal="center" vertical="center"/>
    </xf>
    <xf numFmtId="0" fontId="3" fillId="0" borderId="28" xfId="2" applyBorder="1" applyAlignment="1">
      <alignment horizontal="center" vertical="center"/>
    </xf>
    <xf numFmtId="0" fontId="3" fillId="0" borderId="29" xfId="2" applyBorder="1" applyAlignment="1">
      <alignment horizontal="center" vertical="center"/>
    </xf>
    <xf numFmtId="0" fontId="3" fillId="0" borderId="30" xfId="2" applyBorder="1" applyAlignment="1">
      <alignment horizontal="center" vertical="center"/>
    </xf>
    <xf numFmtId="0" fontId="3" fillId="0" borderId="40" xfId="2" applyBorder="1" applyAlignment="1">
      <alignment horizontal="center" vertical="center"/>
    </xf>
    <xf numFmtId="0" fontId="3" fillId="0" borderId="42" xfId="2" applyBorder="1" applyAlignment="1">
      <alignment horizontal="center" vertical="center"/>
    </xf>
    <xf numFmtId="0" fontId="10" fillId="0" borderId="38" xfId="2" applyFont="1" applyBorder="1" applyAlignment="1">
      <alignment horizontal="center" vertical="center"/>
    </xf>
    <xf numFmtId="0" fontId="3" fillId="0" borderId="0" xfId="2" applyBorder="1" applyAlignment="1">
      <alignment horizontal="center" vertical="center"/>
    </xf>
    <xf numFmtId="0" fontId="3" fillId="0" borderId="32" xfId="2" applyBorder="1" applyAlignment="1">
      <alignment horizontal="center" vertical="center"/>
    </xf>
    <xf numFmtId="0" fontId="10" fillId="0" borderId="31" xfId="2" applyFont="1" applyFill="1" applyBorder="1" applyAlignment="1">
      <alignment horizontal="center" vertical="center"/>
    </xf>
    <xf numFmtId="0" fontId="3" fillId="0" borderId="36" xfId="2" applyBorder="1" applyAlignment="1">
      <alignment horizontal="center" vertical="center"/>
    </xf>
    <xf numFmtId="0" fontId="3" fillId="0" borderId="37" xfId="2" applyBorder="1" applyAlignment="1">
      <alignment horizontal="center" vertical="center"/>
    </xf>
    <xf numFmtId="0" fontId="10" fillId="0" borderId="54" xfId="2" applyFont="1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10" fillId="0" borderId="23" xfId="2" applyFont="1" applyBorder="1" applyAlignment="1">
      <alignment horizontal="center" vertical="center"/>
    </xf>
    <xf numFmtId="0" fontId="10" fillId="0" borderId="26" xfId="2" applyFont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3" fillId="2" borderId="54" xfId="2" applyFont="1" applyFill="1" applyBorder="1" applyAlignment="1">
      <alignment horizontal="center" vertical="center"/>
    </xf>
    <xf numFmtId="0" fontId="3" fillId="2" borderId="55" xfId="2" applyFont="1" applyFill="1" applyBorder="1" applyAlignment="1">
      <alignment horizontal="center" vertical="center"/>
    </xf>
    <xf numFmtId="0" fontId="3" fillId="2" borderId="55" xfId="2" applyFill="1" applyBorder="1" applyAlignment="1">
      <alignment horizontal="center" vertical="center"/>
    </xf>
    <xf numFmtId="0" fontId="3" fillId="2" borderId="56" xfId="2" applyFill="1" applyBorder="1" applyAlignment="1">
      <alignment horizontal="center" vertical="center"/>
    </xf>
    <xf numFmtId="0" fontId="3" fillId="2" borderId="23" xfId="2" applyFont="1" applyFill="1" applyBorder="1" applyAlignment="1">
      <alignment horizontal="center" vertical="center"/>
    </xf>
    <xf numFmtId="0" fontId="3" fillId="2" borderId="24" xfId="2" applyFont="1" applyFill="1" applyBorder="1" applyAlignment="1">
      <alignment horizontal="center" vertical="center"/>
    </xf>
    <xf numFmtId="0" fontId="3" fillId="2" borderId="24" xfId="2" applyFill="1" applyBorder="1" applyAlignment="1">
      <alignment horizontal="center" vertical="center"/>
    </xf>
    <xf numFmtId="0" fontId="3" fillId="2" borderId="25" xfId="2" applyFill="1" applyBorder="1" applyAlignment="1">
      <alignment horizontal="center" vertical="center"/>
    </xf>
    <xf numFmtId="0" fontId="3" fillId="2" borderId="26" xfId="2" applyFont="1" applyFill="1" applyBorder="1" applyAlignment="1">
      <alignment horizontal="center" vertical="center"/>
    </xf>
    <xf numFmtId="0" fontId="3" fillId="2" borderId="27" xfId="2" applyFont="1" applyFill="1" applyBorder="1" applyAlignment="1">
      <alignment horizontal="center" vertical="center"/>
    </xf>
    <xf numFmtId="0" fontId="3" fillId="2" borderId="27" xfId="2" applyFill="1" applyBorder="1" applyAlignment="1">
      <alignment horizontal="center" vertical="center"/>
    </xf>
    <xf numFmtId="0" fontId="3" fillId="2" borderId="57" xfId="2" applyFill="1" applyBorder="1" applyAlignment="1">
      <alignment horizontal="center" vertical="center"/>
    </xf>
    <xf numFmtId="0" fontId="10" fillId="0" borderId="0" xfId="2" applyFont="1" applyAlignment="1">
      <alignment horizontal="right" vertical="center"/>
    </xf>
    <xf numFmtId="0" fontId="3" fillId="0" borderId="0" xfId="2" applyFont="1" applyAlignment="1">
      <alignment horizontal="left" vertical="center"/>
    </xf>
    <xf numFmtId="0" fontId="2" fillId="0" borderId="0" xfId="3" applyAlignment="1">
      <alignment horizontal="center" vertical="center"/>
    </xf>
    <xf numFmtId="0" fontId="39" fillId="0" borderId="28" xfId="3" applyFont="1" applyBorder="1" applyAlignment="1">
      <alignment horizontal="center" vertical="center"/>
    </xf>
    <xf numFmtId="0" fontId="39" fillId="0" borderId="30" xfId="3" applyFont="1" applyBorder="1" applyAlignment="1">
      <alignment horizontal="center" vertical="center"/>
    </xf>
    <xf numFmtId="0" fontId="39" fillId="0" borderId="0" xfId="3" applyFont="1" applyBorder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" fillId="0" borderId="30" xfId="3" applyBorder="1"/>
    <xf numFmtId="0" fontId="2" fillId="0" borderId="0" xfId="3" applyBorder="1" applyAlignment="1">
      <alignment horizontal="center"/>
    </xf>
    <xf numFmtId="0" fontId="2" fillId="0" borderId="0" xfId="3" applyBorder="1"/>
    <xf numFmtId="0" fontId="2" fillId="0" borderId="0" xfId="3"/>
    <xf numFmtId="0" fontId="2" fillId="0" borderId="31" xfId="3" applyBorder="1"/>
    <xf numFmtId="0" fontId="2" fillId="0" borderId="32" xfId="3" applyBorder="1"/>
    <xf numFmtId="0" fontId="2" fillId="0" borderId="31" xfId="3" applyBorder="1" applyAlignment="1">
      <alignment horizontal="center"/>
    </xf>
    <xf numFmtId="0" fontId="2" fillId="0" borderId="36" xfId="3" applyBorder="1" applyAlignment="1">
      <alignment horizontal="center"/>
    </xf>
    <xf numFmtId="0" fontId="2" fillId="0" borderId="0" xfId="3" applyAlignment="1">
      <alignment horizontal="center"/>
    </xf>
    <xf numFmtId="0" fontId="2" fillId="0" borderId="58" xfId="3" applyFill="1" applyBorder="1" applyAlignment="1">
      <alignment horizontal="center"/>
    </xf>
    <xf numFmtId="0" fontId="2" fillId="0" borderId="59" xfId="3" applyFill="1" applyBorder="1" applyAlignment="1">
      <alignment horizontal="center"/>
    </xf>
    <xf numFmtId="0" fontId="2" fillId="0" borderId="29" xfId="3" applyFill="1" applyBorder="1" applyAlignment="1">
      <alignment horizontal="center"/>
    </xf>
    <xf numFmtId="0" fontId="2" fillId="0" borderId="60" xfId="3" applyFill="1" applyBorder="1" applyAlignment="1">
      <alignment horizontal="center"/>
    </xf>
    <xf numFmtId="0" fontId="2" fillId="0" borderId="0" xfId="3" applyFill="1" applyBorder="1"/>
    <xf numFmtId="0" fontId="2" fillId="0" borderId="0" xfId="3" applyFill="1" applyBorder="1" applyAlignment="1">
      <alignment horizontal="center" vertical="center"/>
    </xf>
    <xf numFmtId="0" fontId="2" fillId="0" borderId="61" xfId="3" applyFill="1" applyBorder="1" applyAlignment="1">
      <alignment horizontal="center"/>
    </xf>
    <xf numFmtId="0" fontId="2" fillId="0" borderId="30" xfId="3" applyFill="1" applyBorder="1" applyAlignment="1">
      <alignment horizontal="center" vertical="center"/>
    </xf>
    <xf numFmtId="46" fontId="2" fillId="0" borderId="0" xfId="3" applyNumberFormat="1"/>
    <xf numFmtId="0" fontId="2" fillId="0" borderId="28" xfId="3" applyBorder="1" applyAlignment="1">
      <alignment horizontal="center" vertical="center"/>
    </xf>
    <xf numFmtId="0" fontId="2" fillId="0" borderId="28" xfId="3" applyBorder="1"/>
    <xf numFmtId="46" fontId="2" fillId="0" borderId="30" xfId="3" applyNumberFormat="1" applyBorder="1" applyAlignment="1">
      <alignment horizontal="left"/>
    </xf>
    <xf numFmtId="1" fontId="2" fillId="0" borderId="29" xfId="3" applyNumberFormat="1" applyBorder="1" applyAlignment="1">
      <alignment horizontal="center"/>
    </xf>
    <xf numFmtId="2" fontId="2" fillId="0" borderId="54" xfId="3" applyNumberFormat="1" applyBorder="1" applyAlignment="1">
      <alignment horizontal="center"/>
    </xf>
    <xf numFmtId="169" fontId="2" fillId="0" borderId="62" xfId="3" applyNumberFormat="1" applyBorder="1" applyAlignment="1">
      <alignment horizontal="center"/>
    </xf>
    <xf numFmtId="169" fontId="2" fillId="0" borderId="63" xfId="3" applyNumberFormat="1" applyBorder="1" applyAlignment="1">
      <alignment horizontal="center"/>
    </xf>
    <xf numFmtId="2" fontId="2" fillId="0" borderId="64" xfId="3" applyNumberFormat="1" applyBorder="1" applyAlignment="1">
      <alignment horizontal="center"/>
    </xf>
    <xf numFmtId="2" fontId="2" fillId="0" borderId="0" xfId="3" applyNumberFormat="1" applyBorder="1"/>
    <xf numFmtId="0" fontId="2" fillId="0" borderId="29" xfId="3" applyNumberFormat="1" applyBorder="1" applyAlignment="1">
      <alignment horizontal="center"/>
    </xf>
    <xf numFmtId="46" fontId="2" fillId="0" borderId="29" xfId="3" applyNumberFormat="1" applyBorder="1" applyAlignment="1">
      <alignment horizontal="left"/>
    </xf>
    <xf numFmtId="1" fontId="2" fillId="0" borderId="55" xfId="3" applyNumberFormat="1" applyBorder="1" applyAlignment="1">
      <alignment horizontal="center"/>
    </xf>
    <xf numFmtId="1" fontId="2" fillId="0" borderId="62" xfId="3" applyNumberFormat="1" applyBorder="1" applyAlignment="1">
      <alignment horizontal="center"/>
    </xf>
    <xf numFmtId="169" fontId="2" fillId="0" borderId="56" xfId="3" applyNumberFormat="1" applyBorder="1" applyAlignment="1">
      <alignment horizontal="center"/>
    </xf>
    <xf numFmtId="169" fontId="2" fillId="0" borderId="64" xfId="3" applyNumberFormat="1" applyBorder="1" applyAlignment="1">
      <alignment horizontal="center"/>
    </xf>
    <xf numFmtId="2" fontId="2" fillId="0" borderId="65" xfId="3" applyNumberFormat="1" applyBorder="1" applyAlignment="1">
      <alignment horizontal="center" vertical="center"/>
    </xf>
    <xf numFmtId="0" fontId="2" fillId="0" borderId="56" xfId="3" applyBorder="1"/>
    <xf numFmtId="0" fontId="2" fillId="0" borderId="31" xfId="3" applyBorder="1" applyAlignment="1">
      <alignment horizontal="center" vertical="center"/>
    </xf>
    <xf numFmtId="46" fontId="2" fillId="0" borderId="32" xfId="3" applyNumberFormat="1" applyBorder="1" applyAlignment="1">
      <alignment horizontal="left"/>
    </xf>
    <xf numFmtId="1" fontId="2" fillId="0" borderId="0" xfId="3" applyNumberFormat="1" applyBorder="1" applyAlignment="1">
      <alignment horizontal="center"/>
    </xf>
    <xf numFmtId="2" fontId="2" fillId="0" borderId="23" xfId="3" applyNumberFormat="1" applyBorder="1" applyAlignment="1">
      <alignment horizontal="center"/>
    </xf>
    <xf numFmtId="169" fontId="2" fillId="0" borderId="50" xfId="3" applyNumberFormat="1" applyBorder="1" applyAlignment="1">
      <alignment horizontal="center"/>
    </xf>
    <xf numFmtId="169" fontId="2" fillId="0" borderId="66" xfId="3" applyNumberFormat="1" applyBorder="1" applyAlignment="1">
      <alignment horizontal="center"/>
    </xf>
    <xf numFmtId="2" fontId="2" fillId="0" borderId="49" xfId="3" applyNumberFormat="1" applyBorder="1" applyAlignment="1">
      <alignment horizontal="center"/>
    </xf>
    <xf numFmtId="0" fontId="2" fillId="0" borderId="0" xfId="3" applyNumberFormat="1" applyBorder="1" applyAlignment="1">
      <alignment horizontal="center"/>
    </xf>
    <xf numFmtId="46" fontId="2" fillId="0" borderId="0" xfId="3" applyNumberFormat="1" applyBorder="1" applyAlignment="1">
      <alignment horizontal="left"/>
    </xf>
    <xf numFmtId="1" fontId="2" fillId="0" borderId="24" xfId="3" applyNumberFormat="1" applyBorder="1" applyAlignment="1">
      <alignment horizontal="center"/>
    </xf>
    <xf numFmtId="1" fontId="2" fillId="0" borderId="50" xfId="3" applyNumberFormat="1" applyBorder="1" applyAlignment="1">
      <alignment horizontal="center"/>
    </xf>
    <xf numFmtId="169" fontId="2" fillId="0" borderId="25" xfId="3" applyNumberFormat="1" applyBorder="1" applyAlignment="1">
      <alignment horizontal="center"/>
    </xf>
    <xf numFmtId="169" fontId="2" fillId="0" borderId="49" xfId="3" applyNumberFormat="1" applyBorder="1" applyAlignment="1">
      <alignment horizontal="center"/>
    </xf>
    <xf numFmtId="2" fontId="2" fillId="0" borderId="67" xfId="3" applyNumberFormat="1" applyBorder="1" applyAlignment="1">
      <alignment horizontal="center" vertical="center"/>
    </xf>
    <xf numFmtId="0" fontId="2" fillId="0" borderId="25" xfId="3" applyBorder="1"/>
    <xf numFmtId="2" fontId="2" fillId="0" borderId="0" xfId="3" applyNumberFormat="1"/>
    <xf numFmtId="0" fontId="2" fillId="0" borderId="35" xfId="3" applyBorder="1" applyAlignment="1">
      <alignment horizontal="center" vertical="center"/>
    </xf>
    <xf numFmtId="0" fontId="2" fillId="0" borderId="35" xfId="3" applyBorder="1"/>
    <xf numFmtId="46" fontId="2" fillId="0" borderId="37" xfId="3" applyNumberFormat="1" applyBorder="1" applyAlignment="1">
      <alignment horizontal="left"/>
    </xf>
    <xf numFmtId="1" fontId="2" fillId="0" borderId="36" xfId="3" applyNumberFormat="1" applyBorder="1" applyAlignment="1">
      <alignment horizontal="center"/>
    </xf>
    <xf numFmtId="2" fontId="2" fillId="0" borderId="26" xfId="3" applyNumberFormat="1" applyBorder="1" applyAlignment="1">
      <alignment horizontal="center"/>
    </xf>
    <xf numFmtId="169" fontId="2" fillId="0" borderId="68" xfId="3" applyNumberFormat="1" applyBorder="1" applyAlignment="1">
      <alignment horizontal="center"/>
    </xf>
    <xf numFmtId="169" fontId="2" fillId="0" borderId="69" xfId="3" applyNumberFormat="1" applyBorder="1" applyAlignment="1">
      <alignment horizontal="center"/>
    </xf>
    <xf numFmtId="2" fontId="2" fillId="0" borderId="70" xfId="3" applyNumberFormat="1" applyBorder="1" applyAlignment="1">
      <alignment horizontal="center"/>
    </xf>
    <xf numFmtId="0" fontId="2" fillId="0" borderId="36" xfId="3" applyNumberFormat="1" applyBorder="1" applyAlignment="1">
      <alignment horizontal="center"/>
    </xf>
    <xf numFmtId="46" fontId="2" fillId="0" borderId="36" xfId="3" applyNumberFormat="1" applyBorder="1" applyAlignment="1">
      <alignment horizontal="left"/>
    </xf>
    <xf numFmtId="1" fontId="2" fillId="0" borderId="27" xfId="3" applyNumberFormat="1" applyBorder="1" applyAlignment="1">
      <alignment horizontal="center"/>
    </xf>
    <xf numFmtId="1" fontId="2" fillId="0" borderId="68" xfId="3" applyNumberFormat="1" applyBorder="1" applyAlignment="1">
      <alignment horizontal="center"/>
    </xf>
    <xf numFmtId="169" fontId="2" fillId="0" borderId="57" xfId="3" applyNumberFormat="1" applyBorder="1" applyAlignment="1">
      <alignment horizontal="center"/>
    </xf>
    <xf numFmtId="169" fontId="2" fillId="0" borderId="70" xfId="3" applyNumberFormat="1" applyBorder="1" applyAlignment="1">
      <alignment horizontal="center"/>
    </xf>
    <xf numFmtId="2" fontId="2" fillId="0" borderId="71" xfId="3" applyNumberFormat="1" applyBorder="1" applyAlignment="1">
      <alignment horizontal="center" vertical="center"/>
    </xf>
    <xf numFmtId="0" fontId="2" fillId="0" borderId="57" xfId="3" applyBorder="1"/>
    <xf numFmtId="0" fontId="2" fillId="0" borderId="29" xfId="3" applyBorder="1" applyAlignment="1">
      <alignment horizontal="center"/>
    </xf>
    <xf numFmtId="0" fontId="2" fillId="0" borderId="37" xfId="3" applyBorder="1"/>
    <xf numFmtId="2" fontId="2" fillId="0" borderId="0" xfId="3" applyNumberFormat="1" applyBorder="1" applyAlignment="1">
      <alignment horizontal="center" vertical="center"/>
    </xf>
    <xf numFmtId="169" fontId="2" fillId="0" borderId="0" xfId="3" applyNumberFormat="1"/>
    <xf numFmtId="169" fontId="2" fillId="0" borderId="0" xfId="3" applyNumberFormat="1" applyAlignment="1">
      <alignment horizontal="center"/>
    </xf>
    <xf numFmtId="2" fontId="2" fillId="0" borderId="0" xfId="3" applyNumberFormat="1" applyAlignment="1">
      <alignment horizontal="center"/>
    </xf>
    <xf numFmtId="46" fontId="40" fillId="0" borderId="0" xfId="3" applyNumberFormat="1" applyFont="1"/>
    <xf numFmtId="46" fontId="40" fillId="0" borderId="0" xfId="3" applyNumberFormat="1" applyFont="1" applyAlignment="1">
      <alignment horizontal="center"/>
    </xf>
    <xf numFmtId="2" fontId="2" fillId="0" borderId="0" xfId="3" applyNumberFormat="1" applyAlignment="1">
      <alignment horizontal="center" vertical="center"/>
    </xf>
    <xf numFmtId="2" fontId="40" fillId="0" borderId="0" xfId="3" applyNumberFormat="1" applyFont="1" applyAlignment="1">
      <alignment horizontal="center"/>
    </xf>
    <xf numFmtId="169" fontId="2" fillId="0" borderId="0" xfId="3" applyNumberFormat="1" applyAlignment="1">
      <alignment horizontal="left"/>
    </xf>
    <xf numFmtId="169" fontId="39" fillId="0" borderId="0" xfId="3" applyNumberFormat="1" applyFont="1" applyAlignment="1">
      <alignment horizontal="center"/>
    </xf>
    <xf numFmtId="0" fontId="2" fillId="0" borderId="0" xfId="3" applyAlignment="1">
      <alignment horizontal="left" vertical="center"/>
    </xf>
    <xf numFmtId="0" fontId="41" fillId="0" borderId="0" xfId="3" applyFont="1" applyAlignment="1">
      <alignment horizontal="left" vertical="center"/>
    </xf>
    <xf numFmtId="0" fontId="10" fillId="0" borderId="0" xfId="3" applyFont="1" applyAlignment="1">
      <alignment horizontal="left" vertical="center"/>
    </xf>
    <xf numFmtId="0" fontId="42" fillId="2" borderId="0" xfId="3" applyFont="1" applyFill="1"/>
    <xf numFmtId="169" fontId="42" fillId="2" borderId="0" xfId="3" applyNumberFormat="1" applyFont="1" applyFill="1"/>
    <xf numFmtId="0" fontId="20" fillId="0" borderId="60" xfId="0" applyFont="1" applyBorder="1"/>
    <xf numFmtId="0" fontId="20" fillId="0" borderId="74" xfId="0" applyFont="1" applyBorder="1"/>
    <xf numFmtId="0" fontId="20" fillId="0" borderId="75" xfId="0" applyFont="1" applyBorder="1"/>
    <xf numFmtId="0" fontId="20" fillId="0" borderId="46" xfId="0" applyFont="1" applyFill="1" applyBorder="1"/>
    <xf numFmtId="2" fontId="20" fillId="0" borderId="37" xfId="0" applyNumberFormat="1" applyFont="1" applyBorder="1"/>
    <xf numFmtId="0" fontId="0" fillId="0" borderId="0" xfId="0" applyFill="1" applyBorder="1"/>
    <xf numFmtId="0" fontId="20" fillId="2" borderId="46" xfId="0" applyFont="1" applyFill="1" applyBorder="1"/>
    <xf numFmtId="2" fontId="20" fillId="2" borderId="46" xfId="0" applyNumberFormat="1" applyFont="1" applyFill="1" applyBorder="1"/>
    <xf numFmtId="0" fontId="0" fillId="2" borderId="0" xfId="0" applyFill="1"/>
    <xf numFmtId="0" fontId="13" fillId="18" borderId="35" xfId="0" applyFont="1" applyFill="1" applyBorder="1"/>
    <xf numFmtId="0" fontId="20" fillId="18" borderId="38" xfId="0" applyFont="1" applyFill="1" applyBorder="1"/>
    <xf numFmtId="2" fontId="0" fillId="18" borderId="35" xfId="0" applyNumberFormat="1" applyFill="1" applyBorder="1"/>
    <xf numFmtId="2" fontId="20" fillId="18" borderId="38" xfId="0" applyNumberFormat="1" applyFont="1" applyFill="1" applyBorder="1"/>
    <xf numFmtId="0" fontId="0" fillId="18" borderId="0" xfId="0" applyFill="1"/>
    <xf numFmtId="0" fontId="20" fillId="17" borderId="40" xfId="0" applyFont="1" applyFill="1" applyBorder="1"/>
    <xf numFmtId="0" fontId="13" fillId="19" borderId="36" xfId="0" applyFont="1" applyFill="1" applyBorder="1"/>
    <xf numFmtId="0" fontId="20" fillId="19" borderId="40" xfId="0" applyFont="1" applyFill="1" applyBorder="1"/>
    <xf numFmtId="2" fontId="0" fillId="19" borderId="36" xfId="0" applyNumberFormat="1" applyFill="1" applyBorder="1"/>
    <xf numFmtId="2" fontId="20" fillId="19" borderId="40" xfId="0" applyNumberFormat="1" applyFont="1" applyFill="1" applyBorder="1"/>
    <xf numFmtId="0" fontId="0" fillId="19" borderId="0" xfId="0" applyFill="1"/>
    <xf numFmtId="0" fontId="13" fillId="20" borderId="36" xfId="0" applyFont="1" applyFill="1" applyBorder="1"/>
    <xf numFmtId="2" fontId="20" fillId="17" borderId="40" xfId="0" applyNumberFormat="1" applyFont="1" applyFill="1" applyBorder="1"/>
    <xf numFmtId="0" fontId="0" fillId="17" borderId="0" xfId="0" applyFill="1"/>
    <xf numFmtId="0" fontId="20" fillId="18" borderId="31" xfId="0" applyFont="1" applyFill="1" applyBorder="1" applyAlignment="1"/>
    <xf numFmtId="0" fontId="20" fillId="19" borderId="0" xfId="0" applyFont="1" applyFill="1" applyBorder="1" applyAlignment="1"/>
    <xf numFmtId="0" fontId="20" fillId="17" borderId="0" xfId="0" applyFont="1" applyFill="1" applyBorder="1" applyAlignment="1"/>
    <xf numFmtId="0" fontId="20" fillId="0" borderId="32" xfId="0" applyFont="1" applyBorder="1" applyAlignment="1"/>
    <xf numFmtId="0" fontId="20" fillId="0" borderId="32" xfId="0" applyFont="1" applyBorder="1"/>
    <xf numFmtId="0" fontId="20" fillId="0" borderId="49" xfId="0" applyFont="1" applyBorder="1"/>
    <xf numFmtId="0" fontId="13" fillId="18" borderId="72" xfId="0" applyFont="1" applyFill="1" applyBorder="1"/>
    <xf numFmtId="0" fontId="13" fillId="19" borderId="66" xfId="0" applyFont="1" applyFill="1" applyBorder="1"/>
    <xf numFmtId="0" fontId="13" fillId="17" borderId="66" xfId="0" applyFont="1" applyFill="1" applyBorder="1"/>
    <xf numFmtId="2" fontId="0" fillId="18" borderId="72" xfId="0" applyNumberFormat="1" applyFill="1" applyBorder="1"/>
    <xf numFmtId="2" fontId="0" fillId="19" borderId="66" xfId="0" applyNumberFormat="1" applyFill="1" applyBorder="1"/>
    <xf numFmtId="2" fontId="0" fillId="17" borderId="66" xfId="0" applyNumberFormat="1" applyFill="1" applyBorder="1"/>
    <xf numFmtId="2" fontId="0" fillId="17" borderId="73" xfId="0" applyNumberFormat="1" applyFill="1" applyBorder="1"/>
    <xf numFmtId="2" fontId="20" fillId="0" borderId="73" xfId="0" applyNumberFormat="1" applyFont="1" applyBorder="1"/>
    <xf numFmtId="0" fontId="20" fillId="21" borderId="29" xfId="0" applyFont="1" applyFill="1" applyBorder="1" applyAlignment="1">
      <alignment horizontal="center"/>
    </xf>
    <xf numFmtId="0" fontId="20" fillId="21" borderId="0" xfId="0" applyFont="1" applyFill="1" applyBorder="1" applyAlignment="1"/>
    <xf numFmtId="0" fontId="0" fillId="21" borderId="66" xfId="0" applyFill="1" applyBorder="1"/>
    <xf numFmtId="0" fontId="0" fillId="21" borderId="36" xfId="0" applyFill="1" applyBorder="1"/>
    <xf numFmtId="0" fontId="20" fillId="21" borderId="40" xfId="0" applyFont="1" applyFill="1" applyBorder="1"/>
    <xf numFmtId="0" fontId="20" fillId="0" borderId="0" xfId="0" applyFont="1" applyAlignment="1"/>
    <xf numFmtId="0" fontId="13" fillId="9" borderId="0" xfId="0" applyFont="1" applyFill="1" applyAlignment="1"/>
    <xf numFmtId="0" fontId="0" fillId="9" borderId="0" xfId="0" applyFont="1" applyFill="1" applyAlignment="1"/>
    <xf numFmtId="0" fontId="38" fillId="0" borderId="0" xfId="0" applyFont="1" applyAlignment="1"/>
    <xf numFmtId="0" fontId="13" fillId="22" borderId="0" xfId="0" applyFont="1" applyFill="1" applyAlignment="1"/>
    <xf numFmtId="0" fontId="0" fillId="22" borderId="0" xfId="0" applyFont="1" applyFill="1" applyAlignment="1"/>
    <xf numFmtId="0" fontId="22" fillId="0" borderId="0" xfId="1" applyFont="1" applyAlignment="1"/>
    <xf numFmtId="0" fontId="2" fillId="0" borderId="36" xfId="3" applyBorder="1" applyAlignment="1">
      <alignment horizontal="center"/>
    </xf>
    <xf numFmtId="0" fontId="22" fillId="0" borderId="0" xfId="1" applyFont="1" applyAlignment="1"/>
    <xf numFmtId="0" fontId="11" fillId="10" borderId="2" xfId="0" applyFont="1" applyFill="1" applyBorder="1" applyAlignment="1"/>
    <xf numFmtId="0" fontId="11" fillId="10" borderId="2" xfId="0" applyNumberFormat="1" applyFont="1" applyFill="1" applyBorder="1" applyAlignment="1"/>
    <xf numFmtId="167" fontId="21" fillId="10" borderId="5" xfId="0" applyNumberFormat="1" applyFont="1" applyFill="1" applyBorder="1"/>
    <xf numFmtId="168" fontId="21" fillId="10" borderId="5" xfId="0" applyNumberFormat="1" applyFont="1" applyFill="1" applyBorder="1"/>
    <xf numFmtId="167" fontId="21" fillId="10" borderId="2" xfId="0" applyNumberFormat="1" applyFont="1" applyFill="1" applyBorder="1"/>
    <xf numFmtId="168" fontId="21" fillId="10" borderId="2" xfId="0" applyNumberFormat="1" applyFont="1" applyFill="1" applyBorder="1"/>
    <xf numFmtId="0" fontId="0" fillId="10" borderId="0" xfId="0" applyFill="1" applyAlignment="1">
      <alignment horizontal="left" vertical="center"/>
    </xf>
    <xf numFmtId="0" fontId="6" fillId="10" borderId="0" xfId="0" applyFont="1" applyFill="1" applyAlignment="1">
      <alignment horizontal="left" vertical="center"/>
    </xf>
    <xf numFmtId="0" fontId="0" fillId="10" borderId="0" xfId="0" applyFont="1" applyFill="1" applyAlignment="1">
      <alignment horizontal="left" vertical="center"/>
    </xf>
    <xf numFmtId="0" fontId="0" fillId="10" borderId="0" xfId="0" applyNumberFormat="1" applyFont="1" applyFill="1" applyAlignment="1">
      <alignment horizontal="left" vertical="center"/>
    </xf>
    <xf numFmtId="168" fontId="11" fillId="10" borderId="5" xfId="0" applyNumberFormat="1" applyFont="1" applyFill="1" applyBorder="1" applyAlignment="1"/>
    <xf numFmtId="168" fontId="11" fillId="10" borderId="0" xfId="0" applyNumberFormat="1" applyFont="1" applyFill="1" applyAlignment="1"/>
    <xf numFmtId="168" fontId="4" fillId="10" borderId="0" xfId="0" applyNumberFormat="1" applyFont="1" applyFill="1" applyBorder="1" applyAlignment="1"/>
    <xf numFmtId="168" fontId="4" fillId="10" borderId="10" xfId="0" applyNumberFormat="1" applyFont="1" applyFill="1" applyBorder="1" applyAlignment="1"/>
    <xf numFmtId="168" fontId="4" fillId="10" borderId="2" xfId="0" applyNumberFormat="1" applyFont="1" applyFill="1" applyBorder="1" applyAlignment="1"/>
    <xf numFmtId="168" fontId="4" fillId="10" borderId="5" xfId="0" applyNumberFormat="1" applyFont="1" applyFill="1" applyBorder="1" applyAlignment="1"/>
    <xf numFmtId="0" fontId="0" fillId="10" borderId="31" xfId="0" applyFont="1" applyFill="1" applyBorder="1" applyAlignment="1"/>
    <xf numFmtId="0" fontId="4" fillId="10" borderId="0" xfId="0" applyFont="1" applyFill="1" applyBorder="1" applyAlignment="1"/>
    <xf numFmtId="0" fontId="0" fillId="10" borderId="0" xfId="0" applyFill="1" applyBorder="1" applyAlignment="1">
      <alignment horizontal="left" vertical="center"/>
    </xf>
    <xf numFmtId="167" fontId="4" fillId="10" borderId="0" xfId="0" applyNumberFormat="1" applyFont="1" applyFill="1" applyBorder="1" applyAlignment="1">
      <alignment horizontal="center"/>
    </xf>
    <xf numFmtId="2" fontId="0" fillId="10" borderId="0" xfId="0" applyNumberFormat="1" applyFont="1" applyFill="1" applyBorder="1" applyAlignment="1"/>
    <xf numFmtId="168" fontId="4" fillId="10" borderId="32" xfId="0" applyNumberFormat="1" applyFont="1" applyFill="1" applyBorder="1" applyAlignment="1"/>
    <xf numFmtId="0" fontId="11" fillId="2" borderId="4" xfId="0" applyFont="1" applyFill="1" applyBorder="1" applyAlignment="1"/>
    <xf numFmtId="0" fontId="6" fillId="2" borderId="0" xfId="0" applyFont="1" applyFill="1" applyAlignment="1">
      <alignment horizontal="left" vertical="center"/>
    </xf>
    <xf numFmtId="167" fontId="11" fillId="2" borderId="5" xfId="0" applyNumberFormat="1" applyFont="1" applyFill="1" applyBorder="1" applyAlignment="1"/>
    <xf numFmtId="0" fontId="0" fillId="2" borderId="0" xfId="0" applyNumberFormat="1" applyFont="1" applyFill="1" applyAlignment="1">
      <alignment horizontal="left" vertical="center"/>
    </xf>
    <xf numFmtId="168" fontId="11" fillId="2" borderId="5" xfId="0" applyNumberFormat="1" applyFont="1" applyFill="1" applyBorder="1" applyAlignment="1"/>
    <xf numFmtId="0" fontId="11" fillId="2" borderId="7" xfId="0" applyFont="1" applyFill="1" applyBorder="1" applyAlignment="1"/>
    <xf numFmtId="167" fontId="11" fillId="2" borderId="0" xfId="0" applyNumberFormat="1" applyFont="1" applyFill="1" applyBorder="1" applyAlignment="1"/>
    <xf numFmtId="168" fontId="11" fillId="2" borderId="0" xfId="0" applyNumberFormat="1" applyFont="1" applyFill="1" applyBorder="1" applyAlignment="1"/>
    <xf numFmtId="167" fontId="11" fillId="2" borderId="0" xfId="0" applyNumberFormat="1" applyFont="1" applyFill="1" applyAlignment="1"/>
    <xf numFmtId="168" fontId="11" fillId="2" borderId="0" xfId="0" applyNumberFormat="1" applyFont="1" applyFill="1" applyAlignment="1"/>
    <xf numFmtId="0" fontId="0" fillId="2" borderId="31" xfId="0" applyFont="1" applyFill="1" applyBorder="1" applyAlignment="1"/>
    <xf numFmtId="0" fontId="4" fillId="2" borderId="0" xfId="0" applyFont="1" applyFill="1" applyBorder="1" applyAlignment="1"/>
    <xf numFmtId="0" fontId="13" fillId="2" borderId="0" xfId="0" applyFont="1" applyFill="1" applyBorder="1" applyAlignment="1"/>
    <xf numFmtId="0" fontId="0" fillId="2" borderId="0" xfId="0" applyFill="1" applyBorder="1" applyAlignment="1">
      <alignment horizontal="left" vertical="center"/>
    </xf>
    <xf numFmtId="0" fontId="6" fillId="2" borderId="0" xfId="0" applyFont="1" applyFill="1" applyBorder="1" applyAlignment="1">
      <alignment horizontal="right"/>
    </xf>
    <xf numFmtId="0" fontId="0" fillId="2" borderId="0" xfId="0" applyFont="1" applyFill="1" applyBorder="1" applyAlignment="1"/>
    <xf numFmtId="167" fontId="4" fillId="2" borderId="0" xfId="0" applyNumberFormat="1" applyFont="1" applyFill="1" applyBorder="1" applyAlignment="1">
      <alignment horizontal="center"/>
    </xf>
    <xf numFmtId="0" fontId="0" fillId="2" borderId="0" xfId="0" applyNumberFormat="1" applyFont="1" applyFill="1" applyBorder="1" applyAlignment="1"/>
    <xf numFmtId="2" fontId="0" fillId="2" borderId="0" xfId="0" applyNumberFormat="1" applyFont="1" applyFill="1" applyBorder="1" applyAlignment="1"/>
    <xf numFmtId="168" fontId="4" fillId="2" borderId="32" xfId="0" applyNumberFormat="1" applyFont="1" applyFill="1" applyBorder="1" applyAlignment="1"/>
    <xf numFmtId="0" fontId="4" fillId="2" borderId="9" xfId="0" applyFont="1" applyFill="1" applyBorder="1" applyAlignment="1"/>
    <xf numFmtId="167" fontId="4" fillId="2" borderId="5" xfId="0" applyNumberFormat="1" applyFont="1" applyFill="1" applyBorder="1" applyAlignment="1"/>
    <xf numFmtId="168" fontId="4" fillId="2" borderId="10" xfId="0" applyNumberFormat="1" applyFont="1" applyFill="1" applyBorder="1" applyAlignment="1"/>
    <xf numFmtId="0" fontId="43" fillId="0" borderId="18" xfId="1" applyFont="1" applyBorder="1"/>
    <xf numFmtId="14" fontId="43" fillId="6" borderId="21" xfId="1" applyNumberFormat="1" applyFont="1" applyFill="1" applyBorder="1" applyAlignment="1">
      <alignment horizontal="left"/>
    </xf>
    <xf numFmtId="14" fontId="43" fillId="7" borderId="24" xfId="1" applyNumberFormat="1" applyFont="1" applyFill="1" applyBorder="1" applyAlignment="1">
      <alignment horizontal="left"/>
    </xf>
    <xf numFmtId="14" fontId="43" fillId="0" borderId="24" xfId="1" applyNumberFormat="1" applyFont="1" applyBorder="1" applyAlignment="1">
      <alignment horizontal="left"/>
    </xf>
    <xf numFmtId="0" fontId="2" fillId="0" borderId="36" xfId="3" applyBorder="1" applyAlignment="1">
      <alignment horizontal="center"/>
    </xf>
    <xf numFmtId="0" fontId="11" fillId="0" borderId="16" xfId="1" applyFont="1" applyBorder="1" applyAlignment="1">
      <alignment horizontal="center" vertical="center"/>
    </xf>
    <xf numFmtId="0" fontId="11" fillId="0" borderId="0" xfId="1" applyFont="1" applyAlignment="1">
      <alignment horizontal="center"/>
    </xf>
    <xf numFmtId="0" fontId="22" fillId="0" borderId="0" xfId="1" applyFont="1" applyAlignment="1"/>
    <xf numFmtId="0" fontId="21" fillId="0" borderId="0" xfId="1" applyFont="1" applyAlignment="1"/>
    <xf numFmtId="0" fontId="22" fillId="0" borderId="16" xfId="1" applyFont="1" applyBorder="1" applyAlignment="1">
      <alignment horizontal="center" vertical="center" wrapText="1"/>
    </xf>
    <xf numFmtId="0" fontId="22" fillId="0" borderId="45" xfId="1" applyFont="1" applyBorder="1" applyAlignment="1">
      <alignment horizontal="center" vertical="center" wrapText="1"/>
    </xf>
    <xf numFmtId="0" fontId="22" fillId="0" borderId="21" xfId="1" applyFont="1" applyBorder="1" applyAlignment="1">
      <alignment horizontal="center" vertical="center" wrapText="1"/>
    </xf>
    <xf numFmtId="0" fontId="20" fillId="16" borderId="28" xfId="0" applyFont="1" applyFill="1" applyBorder="1" applyAlignment="1">
      <alignment horizontal="center"/>
    </xf>
    <xf numFmtId="0" fontId="20" fillId="16" borderId="29" xfId="0" applyFont="1" applyFill="1" applyBorder="1" applyAlignment="1">
      <alignment horizontal="center"/>
    </xf>
    <xf numFmtId="0" fontId="20" fillId="16" borderId="30" xfId="0" applyFont="1" applyFill="1" applyBorder="1" applyAlignment="1">
      <alignment horizontal="center"/>
    </xf>
    <xf numFmtId="17" fontId="10" fillId="0" borderId="16" xfId="2" applyNumberFormat="1" applyFont="1" applyBorder="1" applyAlignment="1">
      <alignment horizontal="center" vertical="center" wrapText="1"/>
    </xf>
    <xf numFmtId="0" fontId="10" fillId="0" borderId="16" xfId="2" applyFont="1" applyBorder="1" applyAlignment="1">
      <alignment horizontal="center" vertical="center" wrapText="1"/>
    </xf>
    <xf numFmtId="0" fontId="3" fillId="0" borderId="38" xfId="2" applyBorder="1" applyAlignment="1">
      <alignment horizontal="center" vertical="center" wrapText="1"/>
    </xf>
    <xf numFmtId="0" fontId="3" fillId="0" borderId="40" xfId="2" applyBorder="1" applyAlignment="1">
      <alignment horizontal="center" vertical="center" wrapText="1"/>
    </xf>
    <xf numFmtId="0" fontId="3" fillId="0" borderId="42" xfId="2" applyBorder="1" applyAlignment="1">
      <alignment horizontal="center" vertical="center" wrapText="1"/>
    </xf>
    <xf numFmtId="0" fontId="3" fillId="0" borderId="0" xfId="2" applyBorder="1" applyAlignment="1">
      <alignment horizontal="center" vertical="center" wrapText="1"/>
    </xf>
    <xf numFmtId="0" fontId="3" fillId="0" borderId="32" xfId="2" applyBorder="1" applyAlignment="1">
      <alignment horizontal="center" vertical="center" wrapText="1"/>
    </xf>
    <xf numFmtId="0" fontId="3" fillId="0" borderId="38" xfId="2" applyBorder="1" applyAlignment="1">
      <alignment horizontal="center" vertical="center"/>
    </xf>
    <xf numFmtId="0" fontId="3" fillId="0" borderId="40" xfId="2" applyBorder="1" applyAlignment="1">
      <alignment horizontal="center" vertical="center"/>
    </xf>
    <xf numFmtId="0" fontId="3" fillId="0" borderId="42" xfId="2" applyBorder="1" applyAlignment="1">
      <alignment horizontal="center" vertical="center"/>
    </xf>
    <xf numFmtId="0" fontId="3" fillId="0" borderId="31" xfId="2" applyBorder="1" applyAlignment="1">
      <alignment horizontal="center" vertical="center" wrapText="1"/>
    </xf>
    <xf numFmtId="0" fontId="3" fillId="0" borderId="55" xfId="2" applyBorder="1" applyAlignment="1">
      <alignment horizontal="center" vertical="center" wrapText="1"/>
    </xf>
    <xf numFmtId="0" fontId="3" fillId="0" borderId="56" xfId="2" applyBorder="1" applyAlignment="1">
      <alignment horizontal="center" vertical="center" wrapText="1"/>
    </xf>
    <xf numFmtId="0" fontId="3" fillId="0" borderId="24" xfId="2" applyBorder="1" applyAlignment="1">
      <alignment horizontal="center" vertical="center"/>
    </xf>
    <xf numFmtId="0" fontId="3" fillId="0" borderId="25" xfId="2" applyBorder="1" applyAlignment="1">
      <alignment horizontal="center" vertical="center"/>
    </xf>
    <xf numFmtId="0" fontId="3" fillId="0" borderId="27" xfId="2" applyBorder="1" applyAlignment="1">
      <alignment horizontal="center" vertical="center"/>
    </xf>
    <xf numFmtId="0" fontId="3" fillId="0" borderId="57" xfId="2" applyBorder="1" applyAlignment="1">
      <alignment horizontal="center" vertical="center"/>
    </xf>
    <xf numFmtId="0" fontId="2" fillId="2" borderId="35" xfId="3" applyFill="1" applyBorder="1" applyAlignment="1">
      <alignment horizontal="center" vertical="center"/>
    </xf>
    <xf numFmtId="0" fontId="2" fillId="2" borderId="31" xfId="3" applyFill="1" applyBorder="1" applyAlignment="1">
      <alignment horizontal="center" vertical="center"/>
    </xf>
    <xf numFmtId="0" fontId="1" fillId="0" borderId="0" xfId="3" applyFont="1" applyAlignment="1">
      <alignment horizontal="center"/>
    </xf>
    <xf numFmtId="0" fontId="1" fillId="0" borderId="0" xfId="3" applyFont="1"/>
    <xf numFmtId="169" fontId="40" fillId="0" borderId="0" xfId="3" applyNumberFormat="1" applyFont="1" applyAlignment="1">
      <alignment horizontal="center"/>
    </xf>
    <xf numFmtId="170" fontId="2" fillId="0" borderId="0" xfId="3" applyNumberFormat="1" applyAlignment="1">
      <alignment horizontal="center"/>
    </xf>
    <xf numFmtId="170" fontId="22" fillId="0" borderId="0" xfId="1" applyNumberFormat="1" applyFont="1" applyAlignment="1"/>
    <xf numFmtId="1" fontId="22" fillId="0" borderId="24" xfId="1" applyNumberFormat="1" applyFont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¿Que pasó</a:t>
            </a:r>
            <a:r>
              <a:rPr lang="es-ES" baseline="0"/>
              <a:t> en la zona baja por año?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zona'!$B$9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</c:f>
              <c:strCache>
                <c:ptCount val="1"/>
                <c:pt idx="0">
                  <c:v>Baja</c:v>
                </c:pt>
              </c:strCache>
            </c:strRef>
          </c:cat>
          <c:val>
            <c:numRef>
              <c:f>'Esfuerzo CT por zona'!$B$10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5-469B-814B-76F746E003B1}"/>
            </c:ext>
          </c:extLst>
        </c:ser>
        <c:ser>
          <c:idx val="1"/>
          <c:order val="1"/>
          <c:tx>
            <c:strRef>
              <c:f>'Esfuerzo CT por zona'!$C$9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</c:f>
              <c:strCache>
                <c:ptCount val="1"/>
                <c:pt idx="0">
                  <c:v>Baja</c:v>
                </c:pt>
              </c:strCache>
            </c:strRef>
          </c:cat>
          <c:val>
            <c:numRef>
              <c:f>'Esfuerzo CT por zona'!$C$10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5-469B-814B-76F746E003B1}"/>
            </c:ext>
          </c:extLst>
        </c:ser>
        <c:ser>
          <c:idx val="2"/>
          <c:order val="2"/>
          <c:tx>
            <c:strRef>
              <c:f>'Esfuerzo CT por zona'!$D$9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</c:f>
              <c:strCache>
                <c:ptCount val="1"/>
                <c:pt idx="0">
                  <c:v>Baja</c:v>
                </c:pt>
              </c:strCache>
            </c:strRef>
          </c:cat>
          <c:val>
            <c:numRef>
              <c:f>'Esfuerzo CT por zona'!$D$10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5-469B-814B-76F746E003B1}"/>
            </c:ext>
          </c:extLst>
        </c:ser>
        <c:ser>
          <c:idx val="3"/>
          <c:order val="3"/>
          <c:tx>
            <c:strRef>
              <c:f>'Esfuerzo CT por zona'!$E$9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35-469B-814B-76F746E003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</c:f>
              <c:strCache>
                <c:ptCount val="1"/>
                <c:pt idx="0">
                  <c:v>Baja</c:v>
                </c:pt>
              </c:strCache>
            </c:strRef>
          </c:cat>
          <c:val>
            <c:numRef>
              <c:f>'Esfuerzo CT por zona'!$E$10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35-469B-814B-76F746E00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381167979002625"/>
          <c:y val="0.19039297171186931"/>
          <c:w val="0.3652992556258336"/>
          <c:h val="6.859804109852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Todos los</a:t>
            </a:r>
            <a:r>
              <a:rPr lang="en-US" baseline="0"/>
              <a:t> años juntos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zona'!$O$9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zona'!$A$10:$A$12</c:f>
              <c:strCache>
                <c:ptCount val="3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'Esfuerzo CT por zona'!$O$10:$O$12</c:f>
              <c:numCache>
                <c:formatCode>0.00</c:formatCode>
                <c:ptCount val="3"/>
                <c:pt idx="0">
                  <c:v>1.9449889069248245</c:v>
                </c:pt>
                <c:pt idx="1">
                  <c:v>4.3143112495618157</c:v>
                </c:pt>
                <c:pt idx="2">
                  <c:v>119.03388342801671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2-4B0D-B1AA-62B790C20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 / hs camara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23567094035938"/>
          <c:y val="0.90028407098932128"/>
          <c:w val="0.3031735860113175"/>
          <c:h val="5.5831656278697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¿Que pasó</a:t>
            </a:r>
            <a:r>
              <a:rPr lang="es-ES" baseline="0"/>
              <a:t> en 2018 por zona?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zona'!$B$9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zona'!$A$10:$A$13</c:f>
              <c:strCache>
                <c:ptCount val="4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  <c:pt idx="3">
                  <c:v>TOTAL</c:v>
                </c:pt>
              </c:strCache>
            </c:strRef>
          </c:cat>
          <c:val>
            <c:numRef>
              <c:f>'Esfuerzo CT por zona'!$B$10:$B$13</c:f>
              <c:numCache>
                <c:formatCode>General</c:formatCode>
                <c:ptCount val="4"/>
                <c:pt idx="0">
                  <c:v>3</c:v>
                </c:pt>
                <c:pt idx="1">
                  <c:v>46</c:v>
                </c:pt>
                <c:pt idx="2">
                  <c:v>298</c:v>
                </c:pt>
                <c:pt idx="3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3-4EFB-B6FA-733CE936E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82253179890975"/>
          <c:y val="0.8900128299603125"/>
          <c:w val="0.3713875765529308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¿Que pasó en 2019 por zona?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zona'!$C$9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zona'!$A$10:$A$13</c:f>
              <c:strCache>
                <c:ptCount val="4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  <c:pt idx="3">
                  <c:v>TOTAL</c:v>
                </c:pt>
              </c:strCache>
            </c:strRef>
          </c:cat>
          <c:val>
            <c:numRef>
              <c:f>'Esfuerzo CT por zona'!$C$10:$C$13</c:f>
              <c:numCache>
                <c:formatCode>General</c:formatCode>
                <c:ptCount val="4"/>
                <c:pt idx="0">
                  <c:v>14</c:v>
                </c:pt>
                <c:pt idx="1">
                  <c:v>21</c:v>
                </c:pt>
                <c:pt idx="2">
                  <c:v>969</c:v>
                </c:pt>
                <c:pt idx="3">
                  <c:v>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A-4221-AAA1-FAACCC5FC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 independientes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¿Que pasó</a:t>
            </a:r>
            <a:r>
              <a:rPr lang="es-ES" baseline="0"/>
              <a:t> en 2021 por zona?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zona'!$D$9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zona'!$A$10:$A$13</c:f>
              <c:strCache>
                <c:ptCount val="4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  <c:pt idx="3">
                  <c:v>TOTAL</c:v>
                </c:pt>
              </c:strCache>
            </c:strRef>
          </c:cat>
          <c:val>
            <c:numRef>
              <c:f>'Esfuerzo CT por zona'!$D$10:$D$13</c:f>
              <c:numCache>
                <c:formatCode>General</c:formatCode>
                <c:ptCount val="4"/>
                <c:pt idx="0">
                  <c:v>2</c:v>
                </c:pt>
                <c:pt idx="1">
                  <c:v>53</c:v>
                </c:pt>
                <c:pt idx="2">
                  <c:v>0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B-4AF6-8939-D563EF42E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225462201840161E-2"/>
          <c:y val="0.87480369841369954"/>
          <c:w val="0.3713875765529308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por zona tasa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zona'!$L$9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zona'!$A$10:$A$12</c:f>
              <c:strCache>
                <c:ptCount val="3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'Esfuerzo CT por zona'!$L$10:$L$12</c:f>
              <c:numCache>
                <c:formatCode>0.00</c:formatCode>
                <c:ptCount val="3"/>
                <c:pt idx="0">
                  <c:v>0.31891144892101625</c:v>
                </c:pt>
                <c:pt idx="1">
                  <c:v>2.320981674335997</c:v>
                </c:pt>
                <c:pt idx="2">
                  <c:v>28.651366708650212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A-4A02-A749-F2FDEEDFB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 / hs camara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23567094035938"/>
          <c:y val="0.90028407098932128"/>
          <c:w val="0.3031735860113175"/>
          <c:h val="5.5831656278697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por zona tasa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zona'!$M$9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zona'!$A$10:$A$12</c:f>
              <c:strCache>
                <c:ptCount val="3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'Esfuerzo CT por zona'!$M$10:$M$12</c:f>
              <c:numCache>
                <c:formatCode>0.00</c:formatCode>
                <c:ptCount val="3"/>
                <c:pt idx="0">
                  <c:v>1.4688447536012925</c:v>
                </c:pt>
                <c:pt idx="1">
                  <c:v>1.0375135247298761</c:v>
                </c:pt>
                <c:pt idx="2">
                  <c:v>90.382516719366492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1-4824-9F5F-D34F5924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 / hs camara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23567094035938"/>
          <c:y val="0.90028407098932128"/>
          <c:w val="0.3031735860113175"/>
          <c:h val="5.5831656278697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por zona tasa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zona'!$N$9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zona'!$A$10:$A$12</c:f>
              <c:strCache>
                <c:ptCount val="3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'Esfuerzo CT por zona'!$N$10:$N$12</c:f>
              <c:numCache>
                <c:formatCode>0.00</c:formatCode>
                <c:ptCount val="3"/>
                <c:pt idx="0">
                  <c:v>0.15723270440251574</c:v>
                </c:pt>
                <c:pt idx="1">
                  <c:v>0.95581605049594232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E-4571-8899-D2B1EF17D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 / hs camara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23567094035938"/>
          <c:y val="0.90028407098932128"/>
          <c:w val="0.3031735860113175"/>
          <c:h val="5.5831656278697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zona'!$L$9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</c:f>
              <c:strCache>
                <c:ptCount val="1"/>
                <c:pt idx="0">
                  <c:v>Baja</c:v>
                </c:pt>
              </c:strCache>
            </c:strRef>
          </c:cat>
          <c:val>
            <c:numRef>
              <c:f>'Esfuerzo CT por zona'!$L$10</c:f>
              <c:numCache>
                <c:formatCode>0.00</c:formatCode>
                <c:ptCount val="1"/>
                <c:pt idx="0">
                  <c:v>0.31891144892101625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9-4E2D-9D33-27E838D6C3E0}"/>
            </c:ext>
          </c:extLst>
        </c:ser>
        <c:ser>
          <c:idx val="1"/>
          <c:order val="1"/>
          <c:tx>
            <c:strRef>
              <c:f>'Esfuerzo CT por zona'!$M$9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</c:f>
              <c:strCache>
                <c:ptCount val="1"/>
                <c:pt idx="0">
                  <c:v>Baja</c:v>
                </c:pt>
              </c:strCache>
            </c:strRef>
          </c:cat>
          <c:val>
            <c:numRef>
              <c:f>'Esfuerzo CT por zona'!$M$10</c:f>
              <c:numCache>
                <c:formatCode>0.00</c:formatCode>
                <c:ptCount val="1"/>
                <c:pt idx="0">
                  <c:v>1.4688447536012925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9-4E2D-9D33-27E838D6C3E0}"/>
            </c:ext>
          </c:extLst>
        </c:ser>
        <c:ser>
          <c:idx val="2"/>
          <c:order val="2"/>
          <c:tx>
            <c:strRef>
              <c:f>'Esfuerzo CT por zona'!$N$9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</c:f>
              <c:strCache>
                <c:ptCount val="1"/>
                <c:pt idx="0">
                  <c:v>Baja</c:v>
                </c:pt>
              </c:strCache>
            </c:strRef>
          </c:cat>
          <c:val>
            <c:numRef>
              <c:f>'Esfuerzo CT por zona'!$N$10</c:f>
              <c:numCache>
                <c:formatCode>0.00</c:formatCode>
                <c:ptCount val="1"/>
                <c:pt idx="0">
                  <c:v>0.15723270440251574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79-4E2D-9D33-27E838D6C3E0}"/>
            </c:ext>
          </c:extLst>
        </c:ser>
        <c:ser>
          <c:idx val="3"/>
          <c:order val="3"/>
          <c:tx>
            <c:strRef>
              <c:f>'Esfuerzo CT por zona'!$O$9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'Esfuerzo CT por zona'!$A$10</c:f>
              <c:strCache>
                <c:ptCount val="1"/>
                <c:pt idx="0">
                  <c:v>Baja</c:v>
                </c:pt>
              </c:strCache>
            </c:strRef>
          </c:cat>
          <c:val>
            <c:numRef>
              <c:f>'Esfuerzo CT por zona'!$O$10</c:f>
              <c:numCache>
                <c:formatCode>0.00</c:formatCode>
                <c:ptCount val="1"/>
                <c:pt idx="0">
                  <c:v>1.9449889069248245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9-4E2D-9D33-27E838D6C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 / hs camara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06779789859331"/>
          <c:y val="0.17985725609530387"/>
          <c:w val="0.39352335112625675"/>
          <c:h val="6.8389558238057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¿Que pasó en la zona media por año?</a:t>
            </a:r>
            <a:endParaRPr lang="es-ES">
              <a:effectLst/>
            </a:endParaRPr>
          </a:p>
        </c:rich>
      </c:tx>
      <c:layout>
        <c:manualLayout>
          <c:xMode val="edge"/>
          <c:yMode val="edge"/>
          <c:x val="0.137444444444444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zona'!$B$9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zona'!$A$11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'Esfuerzo CT por zona'!$B$11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9-4B29-847C-3F2EC89D4B6B}"/>
            </c:ext>
          </c:extLst>
        </c:ser>
        <c:ser>
          <c:idx val="1"/>
          <c:order val="1"/>
          <c:tx>
            <c:strRef>
              <c:f>'Esfuerzo CT por zona'!$C$9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zona'!$A$11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'Esfuerzo CT por zona'!$C$11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9-4B29-847C-3F2EC89D4B6B}"/>
            </c:ext>
          </c:extLst>
        </c:ser>
        <c:ser>
          <c:idx val="2"/>
          <c:order val="2"/>
          <c:tx>
            <c:strRef>
              <c:f>'Esfuerzo CT por zona'!$D$9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zona'!$A$11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'Esfuerzo CT por zona'!$D$11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9-4B29-847C-3F2EC89D4B6B}"/>
            </c:ext>
          </c:extLst>
        </c:ser>
        <c:ser>
          <c:idx val="3"/>
          <c:order val="3"/>
          <c:tx>
            <c:strRef>
              <c:f>'Esfuerzo CT por zona'!$E$9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zona'!$A$11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'Esfuerzo CT por zona'!$E$11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9-4B29-847C-3F2EC89D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92279090113736"/>
          <c:y val="0.19502260134149893"/>
          <c:w val="0.3713875765529308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¿Que pasó en la zona alta por año?</a:t>
            </a:r>
            <a:endParaRPr lang="es-ES">
              <a:effectLst/>
            </a:endParaRPr>
          </a:p>
        </c:rich>
      </c:tx>
      <c:layout>
        <c:manualLayout>
          <c:xMode val="edge"/>
          <c:yMode val="edge"/>
          <c:x val="0.121791557305336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zona'!$B$9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zona'!$A$12</c:f>
              <c:strCache>
                <c:ptCount val="1"/>
                <c:pt idx="0">
                  <c:v>Alta</c:v>
                </c:pt>
              </c:strCache>
            </c:strRef>
          </c:cat>
          <c:val>
            <c:numRef>
              <c:f>'Esfuerzo CT por zona'!$B$12</c:f>
              <c:numCache>
                <c:formatCode>General</c:formatCode>
                <c:ptCount val="1"/>
                <c:pt idx="0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7-40D7-A605-D915A5B89782}"/>
            </c:ext>
          </c:extLst>
        </c:ser>
        <c:ser>
          <c:idx val="1"/>
          <c:order val="1"/>
          <c:tx>
            <c:strRef>
              <c:f>'Esfuerzo CT por zona'!$C$9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zona'!$A$12</c:f>
              <c:strCache>
                <c:ptCount val="1"/>
                <c:pt idx="0">
                  <c:v>Alta</c:v>
                </c:pt>
              </c:strCache>
            </c:strRef>
          </c:cat>
          <c:val>
            <c:numRef>
              <c:f>'Esfuerzo CT por zona'!$C$12</c:f>
              <c:numCache>
                <c:formatCode>General</c:formatCode>
                <c:ptCount val="1"/>
                <c:pt idx="0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7-40D7-A605-D915A5B89782}"/>
            </c:ext>
          </c:extLst>
        </c:ser>
        <c:ser>
          <c:idx val="2"/>
          <c:order val="2"/>
          <c:tx>
            <c:strRef>
              <c:f>'Esfuerzo CT por zona'!$D$9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zona'!$A$12</c:f>
              <c:strCache>
                <c:ptCount val="1"/>
                <c:pt idx="0">
                  <c:v>Alta</c:v>
                </c:pt>
              </c:strCache>
            </c:strRef>
          </c:cat>
          <c:val>
            <c:numRef>
              <c:f>'Esfuerzo CT por zona'!$D$12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F7-40D7-A605-D915A5B89782}"/>
            </c:ext>
          </c:extLst>
        </c:ser>
        <c:ser>
          <c:idx val="3"/>
          <c:order val="3"/>
          <c:tx>
            <c:strRef>
              <c:f>'Esfuerzo CT por zona'!$E$9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zona'!$A$12</c:f>
              <c:strCache>
                <c:ptCount val="1"/>
                <c:pt idx="0">
                  <c:v>Alta</c:v>
                </c:pt>
              </c:strCache>
            </c:strRef>
          </c:cat>
          <c:val>
            <c:numRef>
              <c:f>'Esfuerzo CT por zona'!$E$12</c:f>
              <c:numCache>
                <c:formatCode>General</c:formatCode>
                <c:ptCount val="1"/>
                <c:pt idx="0">
                  <c:v>1267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F7-40D7-A605-D915A5B89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2561242344707"/>
          <c:y val="0.18113371245261009"/>
          <c:w val="0.3713875765529308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zona'!$L$9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zona'!$A$11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'Esfuerzo CT por zona'!$L$11</c:f>
              <c:numCache>
                <c:formatCode>0.00</c:formatCode>
                <c:ptCount val="1"/>
                <c:pt idx="0">
                  <c:v>2.320981674335997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0-4F64-AB56-DB97D74280BB}"/>
            </c:ext>
          </c:extLst>
        </c:ser>
        <c:ser>
          <c:idx val="1"/>
          <c:order val="1"/>
          <c:tx>
            <c:strRef>
              <c:f>'Esfuerzo CT por zona'!$M$9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zona'!$A$11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'Esfuerzo CT por zona'!$M$11</c:f>
              <c:numCache>
                <c:formatCode>0.00</c:formatCode>
                <c:ptCount val="1"/>
                <c:pt idx="0">
                  <c:v>1.0375135247298761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0-4F64-AB56-DB97D74280BB}"/>
            </c:ext>
          </c:extLst>
        </c:ser>
        <c:ser>
          <c:idx val="2"/>
          <c:order val="2"/>
          <c:tx>
            <c:strRef>
              <c:f>'Esfuerzo CT por zona'!$N$9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zona'!$A$11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'Esfuerzo CT por zona'!$N$11</c:f>
              <c:numCache>
                <c:formatCode>0.00</c:formatCode>
                <c:ptCount val="1"/>
                <c:pt idx="0">
                  <c:v>0.95581605049594232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0-4F64-AB56-DB97D74280BB}"/>
            </c:ext>
          </c:extLst>
        </c:ser>
        <c:ser>
          <c:idx val="3"/>
          <c:order val="3"/>
          <c:tx>
            <c:strRef>
              <c:f>'Esfuerzo CT por zona'!$O$9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'Esfuerzo CT por zona'!$A$11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'Esfuerzo CT por zona'!$O$11</c:f>
              <c:numCache>
                <c:formatCode>0.00</c:formatCode>
                <c:ptCount val="1"/>
                <c:pt idx="0">
                  <c:v>4.3143112495618157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00-4F64-AB56-DB97D7428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 / hs camara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11092847517781"/>
          <c:y val="0.13412500115930739"/>
          <c:w val="0.3031735860113175"/>
          <c:h val="5.5831656278697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zona'!$L$9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zona'!$A$12</c:f>
              <c:strCache>
                <c:ptCount val="1"/>
                <c:pt idx="0">
                  <c:v>Alta</c:v>
                </c:pt>
              </c:strCache>
            </c:strRef>
          </c:cat>
          <c:val>
            <c:numRef>
              <c:f>'Esfuerzo CT por zona'!$L$12</c:f>
              <c:numCache>
                <c:formatCode>0.00</c:formatCode>
                <c:ptCount val="1"/>
                <c:pt idx="0">
                  <c:v>28.651366708650212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6-440B-A553-278BDDABC6E3}"/>
            </c:ext>
          </c:extLst>
        </c:ser>
        <c:ser>
          <c:idx val="1"/>
          <c:order val="1"/>
          <c:tx>
            <c:strRef>
              <c:f>'Esfuerzo CT por zona'!$M$9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zona'!$A$12</c:f>
              <c:strCache>
                <c:ptCount val="1"/>
                <c:pt idx="0">
                  <c:v>Alta</c:v>
                </c:pt>
              </c:strCache>
            </c:strRef>
          </c:cat>
          <c:val>
            <c:numRef>
              <c:f>'Esfuerzo CT por zona'!$M$12</c:f>
              <c:numCache>
                <c:formatCode>0.00</c:formatCode>
                <c:ptCount val="1"/>
                <c:pt idx="0">
                  <c:v>90.382516719366492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6-440B-A553-278BDDABC6E3}"/>
            </c:ext>
          </c:extLst>
        </c:ser>
        <c:ser>
          <c:idx val="2"/>
          <c:order val="2"/>
          <c:tx>
            <c:strRef>
              <c:f>'Esfuerzo CT por zona'!$N$9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zona'!$A$12</c:f>
              <c:strCache>
                <c:ptCount val="1"/>
                <c:pt idx="0">
                  <c:v>Alta</c:v>
                </c:pt>
              </c:strCache>
            </c:strRef>
          </c:cat>
          <c:val>
            <c:numRef>
              <c:f>'Esfuerzo CT por zona'!$N$12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6-440B-A553-278BDDABC6E3}"/>
            </c:ext>
          </c:extLst>
        </c:ser>
        <c:ser>
          <c:idx val="3"/>
          <c:order val="3"/>
          <c:tx>
            <c:strRef>
              <c:f>'Esfuerzo CT por zona'!$O$9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'Esfuerzo CT por zona'!$A$12</c:f>
              <c:strCache>
                <c:ptCount val="1"/>
                <c:pt idx="0">
                  <c:v>Alta</c:v>
                </c:pt>
              </c:strCache>
            </c:strRef>
          </c:cat>
          <c:val>
            <c:numRef>
              <c:f>'Esfuerzo CT por zona'!$O$12</c:f>
              <c:numCache>
                <c:formatCode>0.00</c:formatCode>
                <c:ptCount val="1"/>
                <c:pt idx="0">
                  <c:v>119.03388342801671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76-440B-A553-278BDDABC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 / hs camara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182750403119318"/>
          <c:y val="8.1992855586192515E-2"/>
          <c:w val="0.3031735860113175"/>
          <c:h val="5.5831656278697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</a:t>
            </a:r>
            <a:r>
              <a:rPr lang="es-ES" baseline="0"/>
              <a:t> de registros por año (todas las zonas juntas)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zona'!$B$9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'Esfuerzo CT por zona'!$B$13</c:f>
              <c:numCache>
                <c:formatCode>General</c:formatCode>
                <c:ptCount val="1"/>
                <c:pt idx="0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9-47E2-A0F2-E740A14B1F60}"/>
            </c:ext>
          </c:extLst>
        </c:ser>
        <c:ser>
          <c:idx val="1"/>
          <c:order val="1"/>
          <c:tx>
            <c:strRef>
              <c:f>'Esfuerzo CT por zona'!$C$9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'Esfuerzo CT por zona'!$C$13</c:f>
              <c:numCache>
                <c:formatCode>General</c:formatCode>
                <c:ptCount val="1"/>
                <c:pt idx="0">
                  <c:v>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9-47E2-A0F2-E740A14B1F60}"/>
            </c:ext>
          </c:extLst>
        </c:ser>
        <c:ser>
          <c:idx val="2"/>
          <c:order val="2"/>
          <c:tx>
            <c:strRef>
              <c:f>'Esfuerzo CT por zona'!$D$9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'Esfuerzo CT por zona'!$D$13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9-47E2-A0F2-E740A14B1F60}"/>
            </c:ext>
          </c:extLst>
        </c:ser>
        <c:ser>
          <c:idx val="3"/>
          <c:order val="3"/>
          <c:tx>
            <c:strRef>
              <c:f>'Esfuerzo CT por zona'!$E$9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'Esfuerzo CT por zona'!$E$13</c:f>
              <c:numCache>
                <c:formatCode>General</c:formatCode>
                <c:ptCount val="1"/>
                <c:pt idx="0">
                  <c:v>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9-47E2-A0F2-E740A14B1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00208512128349"/>
          <c:y val="0.16696967334528726"/>
          <c:w val="0.3713875765529308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zona'!$L$9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'Esfuerzo CT por zona'!$L$13</c:f>
              <c:numCache>
                <c:formatCode>0.00</c:formatCode>
                <c:ptCount val="1"/>
                <c:pt idx="0">
                  <c:v>31.291259831907226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8-4828-9173-BDE9F7E0C0B5}"/>
            </c:ext>
          </c:extLst>
        </c:ser>
        <c:ser>
          <c:idx val="1"/>
          <c:order val="1"/>
          <c:tx>
            <c:strRef>
              <c:f>'Esfuerzo CT por zona'!$M$9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'Esfuerzo CT por zona'!$M$13</c:f>
              <c:numCache>
                <c:formatCode>0.00</c:formatCode>
                <c:ptCount val="1"/>
                <c:pt idx="0">
                  <c:v>92.888874997697656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8-4828-9173-BDE9F7E0C0B5}"/>
            </c:ext>
          </c:extLst>
        </c:ser>
        <c:ser>
          <c:idx val="2"/>
          <c:order val="2"/>
          <c:tx>
            <c:strRef>
              <c:f>'Esfuerzo CT por zona'!$N$9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'Esfuerzo CT por zona'!$N$13</c:f>
              <c:numCache>
                <c:formatCode>0.00</c:formatCode>
                <c:ptCount val="1"/>
                <c:pt idx="0">
                  <c:v>1.113048754898458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8-4828-9173-BDE9F7E0C0B5}"/>
            </c:ext>
          </c:extLst>
        </c:ser>
        <c:ser>
          <c:idx val="3"/>
          <c:order val="3"/>
          <c:tx>
            <c:strRef>
              <c:f>'Esfuerzo CT por zona'!$O$9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'Esfuerzo CT por zona'!$A$13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'Esfuerzo CT por zona'!$O$13</c:f>
              <c:numCache>
                <c:formatCode>0.00</c:formatCode>
                <c:ptCount val="1"/>
                <c:pt idx="0">
                  <c:v>125.29318358450334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8-4828-9173-BDE9F7E0C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 / hs camara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182750403119318"/>
          <c:y val="8.1992855586192515E-2"/>
          <c:w val="0.3031735860113175"/>
          <c:h val="5.5831656278697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Que paso por zona con todos los años juntos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'Esfuerzo CT por zona'!$E$9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'Esfuerzo CT por zona'!$A$10:$A$12</c:f>
              <c:strCache>
                <c:ptCount val="3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'Esfuerzo CT por zona'!$E$10:$E$12</c:f>
              <c:numCache>
                <c:formatCode>General</c:formatCode>
                <c:ptCount val="3"/>
                <c:pt idx="0">
                  <c:v>19</c:v>
                </c:pt>
                <c:pt idx="1">
                  <c:v>120</c:v>
                </c:pt>
                <c:pt idx="2">
                  <c:v>1267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7-461B-91DC-32ED8C0E1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43520"/>
        <c:axId val="1407681680"/>
      </c:barChart>
      <c:catAx>
        <c:axId val="12999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7681680"/>
        <c:crosses val="autoZero"/>
        <c:auto val="1"/>
        <c:lblAlgn val="ctr"/>
        <c:lblOffset val="100"/>
        <c:noMultiLvlLbl val="0"/>
      </c:catAx>
      <c:valAx>
        <c:axId val="1407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eventos</a:t>
                </a:r>
                <a:r>
                  <a:rPr lang="es-ES" baseline="0"/>
                  <a:t> independientes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9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70056867891513E-2"/>
          <c:y val="0.88946704578594338"/>
          <c:w val="0.3713875765529308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1009650</xdr:colOff>
      <xdr:row>20</xdr:row>
      <xdr:rowOff>123825</xdr:rowOff>
    </xdr:from>
    <xdr:ext cx="5543550" cy="245745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71600" y="3848100"/>
          <a:ext cx="5543550" cy="2457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200025</xdr:colOff>
      <xdr:row>16</xdr:row>
      <xdr:rowOff>38100</xdr:rowOff>
    </xdr:from>
    <xdr:ext cx="4933950" cy="226695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24025" y="3000375"/>
          <a:ext cx="4933950" cy="22669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14</xdr:row>
      <xdr:rowOff>95250</xdr:rowOff>
    </xdr:from>
    <xdr:to>
      <xdr:col>13</xdr:col>
      <xdr:colOff>114300</xdr:colOff>
      <xdr:row>30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257175</xdr:colOff>
      <xdr:row>14</xdr:row>
      <xdr:rowOff>57150</xdr:rowOff>
    </xdr:from>
    <xdr:to>
      <xdr:col>23</xdr:col>
      <xdr:colOff>66674</xdr:colOff>
      <xdr:row>30</xdr:row>
      <xdr:rowOff>142874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171450</xdr:colOff>
      <xdr:row>31</xdr:row>
      <xdr:rowOff>76200</xdr:rowOff>
    </xdr:from>
    <xdr:to>
      <xdr:col>13</xdr:col>
      <xdr:colOff>180975</xdr:colOff>
      <xdr:row>45</xdr:row>
      <xdr:rowOff>152400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180975</xdr:colOff>
      <xdr:row>46</xdr:row>
      <xdr:rowOff>161925</xdr:rowOff>
    </xdr:from>
    <xdr:to>
      <xdr:col>13</xdr:col>
      <xdr:colOff>190500</xdr:colOff>
      <xdr:row>61</xdr:row>
      <xdr:rowOff>47625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123825</xdr:colOff>
      <xdr:row>31</xdr:row>
      <xdr:rowOff>123825</xdr:rowOff>
    </xdr:from>
    <xdr:to>
      <xdr:col>22</xdr:col>
      <xdr:colOff>695324</xdr:colOff>
      <xdr:row>45</xdr:row>
      <xdr:rowOff>152400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171450</xdr:colOff>
      <xdr:row>47</xdr:row>
      <xdr:rowOff>0</xdr:rowOff>
    </xdr:from>
    <xdr:to>
      <xdr:col>22</xdr:col>
      <xdr:colOff>742949</xdr:colOff>
      <xdr:row>60</xdr:row>
      <xdr:rowOff>161925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333374</xdr:colOff>
      <xdr:row>62</xdr:row>
      <xdr:rowOff>190499</xdr:rowOff>
    </xdr:from>
    <xdr:to>
      <xdr:col>14</xdr:col>
      <xdr:colOff>295275</xdr:colOff>
      <xdr:row>78</xdr:row>
      <xdr:rowOff>28574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9525</xdr:colOff>
      <xdr:row>62</xdr:row>
      <xdr:rowOff>57150</xdr:rowOff>
    </xdr:from>
    <xdr:to>
      <xdr:col>23</xdr:col>
      <xdr:colOff>276224</xdr:colOff>
      <xdr:row>76</xdr:row>
      <xdr:rowOff>28575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209550</xdr:colOff>
      <xdr:row>78</xdr:row>
      <xdr:rowOff>171450</xdr:rowOff>
    </xdr:from>
    <xdr:to>
      <xdr:col>15</xdr:col>
      <xdr:colOff>114300</xdr:colOff>
      <xdr:row>93</xdr:row>
      <xdr:rowOff>57150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47625</xdr:colOff>
      <xdr:row>78</xdr:row>
      <xdr:rowOff>95250</xdr:rowOff>
    </xdr:from>
    <xdr:to>
      <xdr:col>23</xdr:col>
      <xdr:colOff>314324</xdr:colOff>
      <xdr:row>92</xdr:row>
      <xdr:rowOff>66675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104776</xdr:colOff>
      <xdr:row>96</xdr:row>
      <xdr:rowOff>180976</xdr:rowOff>
    </xdr:from>
    <xdr:to>
      <xdr:col>9</xdr:col>
      <xdr:colOff>504826</xdr:colOff>
      <xdr:row>110</xdr:row>
      <xdr:rowOff>19050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28575</xdr:colOff>
      <xdr:row>97</xdr:row>
      <xdr:rowOff>19050</xdr:rowOff>
    </xdr:from>
    <xdr:to>
      <xdr:col>17</xdr:col>
      <xdr:colOff>581025</xdr:colOff>
      <xdr:row>110</xdr:row>
      <xdr:rowOff>47624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96</xdr:row>
      <xdr:rowOff>180975</xdr:rowOff>
    </xdr:from>
    <xdr:to>
      <xdr:col>23</xdr:col>
      <xdr:colOff>57150</xdr:colOff>
      <xdr:row>110</xdr:row>
      <xdr:rowOff>19049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85725</xdr:colOff>
      <xdr:row>110</xdr:row>
      <xdr:rowOff>180975</xdr:rowOff>
    </xdr:from>
    <xdr:to>
      <xdr:col>10</xdr:col>
      <xdr:colOff>95250</xdr:colOff>
      <xdr:row>125</xdr:row>
      <xdr:rowOff>9524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76200</xdr:colOff>
      <xdr:row>111</xdr:row>
      <xdr:rowOff>9524</xdr:rowOff>
    </xdr:from>
    <xdr:to>
      <xdr:col>18</xdr:col>
      <xdr:colOff>228600</xdr:colOff>
      <xdr:row>124</xdr:row>
      <xdr:rowOff>190499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428625</xdr:colOff>
      <xdr:row>111</xdr:row>
      <xdr:rowOff>38099</xdr:rowOff>
    </xdr:from>
    <xdr:to>
      <xdr:col>23</xdr:col>
      <xdr:colOff>266700</xdr:colOff>
      <xdr:row>125</xdr:row>
      <xdr:rowOff>66674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tronesactividad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ventos_gatos_2018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"/>
  <sheetViews>
    <sheetView topLeftCell="A41" workbookViewId="0">
      <selection activeCell="N56" sqref="N56"/>
    </sheetView>
  </sheetViews>
  <sheetFormatPr baseColWidth="10" defaultRowHeight="15" x14ac:dyDescent="0.25"/>
  <cols>
    <col min="1" max="1" width="12.5703125" style="534" customWidth="1"/>
    <col min="2" max="2" width="9.85546875" style="542" bestFit="1" customWidth="1"/>
    <col min="3" max="3" width="31.28515625" style="542" bestFit="1" customWidth="1"/>
    <col min="4" max="4" width="14.140625" style="542" bestFit="1" customWidth="1"/>
    <col min="5" max="5" width="12.5703125" style="547" bestFit="1" customWidth="1"/>
    <col min="6" max="6" width="9.85546875" style="547" customWidth="1"/>
    <col min="7" max="9" width="9.42578125" style="547" bestFit="1" customWidth="1"/>
    <col min="10" max="10" width="10.42578125" style="547" bestFit="1" customWidth="1"/>
    <col min="11" max="11" width="9.42578125" style="547" bestFit="1" customWidth="1"/>
    <col min="12" max="12" width="8.85546875" style="542" customWidth="1"/>
    <col min="13" max="13" width="6.5703125" style="542" customWidth="1"/>
    <col min="14" max="14" width="8.28515625" style="542" customWidth="1"/>
    <col min="15" max="15" width="8.7109375" style="542" customWidth="1"/>
    <col min="16" max="16" width="6.5703125" style="534" customWidth="1"/>
    <col min="17" max="17" width="10.42578125" style="547" bestFit="1" customWidth="1"/>
    <col min="18" max="18" width="28" style="542" bestFit="1" customWidth="1"/>
    <col min="19" max="19" width="14.140625" style="542" bestFit="1" customWidth="1"/>
    <col min="20" max="20" width="5.85546875" style="547" bestFit="1" customWidth="1"/>
    <col min="21" max="21" width="8.28515625" style="547" bestFit="1" customWidth="1"/>
    <col min="22" max="22" width="9.42578125" style="547" bestFit="1" customWidth="1"/>
    <col min="23" max="23" width="8.28515625" style="547" bestFit="1" customWidth="1"/>
    <col min="24" max="24" width="7.85546875" style="547" bestFit="1" customWidth="1"/>
    <col min="25" max="25" width="15.5703125" style="547" bestFit="1" customWidth="1"/>
    <col min="26" max="26" width="12.7109375" style="542" bestFit="1" customWidth="1"/>
    <col min="27" max="27" width="11.42578125" style="542"/>
    <col min="28" max="28" width="12.5703125" style="542" bestFit="1" customWidth="1"/>
    <col min="29" max="29" width="11.5703125" style="542" bestFit="1" customWidth="1"/>
    <col min="30" max="30" width="13.5703125" style="542" bestFit="1" customWidth="1"/>
    <col min="31" max="31" width="11.42578125" style="542"/>
    <col min="32" max="32" width="19.140625" style="542" bestFit="1" customWidth="1"/>
    <col min="33" max="33" width="12.140625" style="542" bestFit="1" customWidth="1"/>
    <col min="34" max="16384" width="11.42578125" style="542"/>
  </cols>
  <sheetData>
    <row r="1" spans="1:33" ht="27" customHeight="1" x14ac:dyDescent="0.25">
      <c r="B1" s="534" t="s">
        <v>519</v>
      </c>
      <c r="C1" s="535" t="s">
        <v>597</v>
      </c>
      <c r="D1" s="536"/>
      <c r="E1" s="537"/>
      <c r="F1" s="537"/>
      <c r="G1" s="537"/>
      <c r="H1" s="537"/>
      <c r="I1" s="537"/>
      <c r="J1" s="537"/>
      <c r="K1" s="538"/>
      <c r="L1" s="538"/>
      <c r="M1" s="538"/>
      <c r="N1" s="538"/>
      <c r="O1" s="538"/>
      <c r="P1" s="538"/>
      <c r="Q1" s="538" t="s">
        <v>519</v>
      </c>
      <c r="R1" s="535" t="s">
        <v>598</v>
      </c>
      <c r="S1" s="539"/>
      <c r="T1" s="540"/>
      <c r="U1" s="540"/>
      <c r="V1" s="540"/>
      <c r="W1" s="540"/>
      <c r="X1" s="540"/>
      <c r="Y1" s="540"/>
      <c r="Z1" s="541"/>
    </row>
    <row r="2" spans="1:33" ht="15.75" thickBot="1" x14ac:dyDescent="0.3">
      <c r="C2" s="543"/>
      <c r="D2" s="544"/>
      <c r="E2" s="540"/>
      <c r="F2" s="545" t="s">
        <v>599</v>
      </c>
      <c r="G2" s="540"/>
      <c r="H2" s="723" t="s">
        <v>523</v>
      </c>
      <c r="I2" s="723"/>
      <c r="J2" s="723"/>
      <c r="K2" s="672" t="s">
        <v>524</v>
      </c>
      <c r="R2" s="543"/>
      <c r="S2" s="544"/>
      <c r="T2" s="540"/>
      <c r="U2" s="540"/>
      <c r="V2" s="540"/>
      <c r="W2" s="540"/>
      <c r="X2" s="540"/>
      <c r="Y2" s="540"/>
      <c r="Z2" s="541"/>
    </row>
    <row r="3" spans="1:33" ht="15.75" thickBot="1" x14ac:dyDescent="0.3">
      <c r="C3" s="543"/>
      <c r="D3" s="544"/>
      <c r="E3" s="540" t="s">
        <v>523</v>
      </c>
      <c r="F3" s="540" t="s">
        <v>532</v>
      </c>
      <c r="G3" s="540" t="s">
        <v>533</v>
      </c>
      <c r="H3" s="548" t="s">
        <v>534</v>
      </c>
      <c r="I3" s="549" t="s">
        <v>535</v>
      </c>
      <c r="J3" s="550" t="s">
        <v>536</v>
      </c>
      <c r="K3" s="551" t="s">
        <v>537</v>
      </c>
      <c r="L3" s="552"/>
      <c r="M3" s="552"/>
      <c r="N3" s="552"/>
      <c r="O3" s="552"/>
      <c r="P3" s="553"/>
      <c r="R3" s="543"/>
      <c r="S3" s="544"/>
      <c r="T3" s="540" t="s">
        <v>523</v>
      </c>
      <c r="U3" s="540" t="s">
        <v>532</v>
      </c>
      <c r="V3" s="540" t="s">
        <v>533</v>
      </c>
      <c r="W3" s="548" t="s">
        <v>534</v>
      </c>
      <c r="X3" s="554" t="s">
        <v>535</v>
      </c>
      <c r="Y3" s="551" t="s">
        <v>536</v>
      </c>
      <c r="Z3" s="555" t="s">
        <v>537</v>
      </c>
      <c r="AF3" s="542" t="s">
        <v>600</v>
      </c>
      <c r="AG3" s="556">
        <v>165.11293981481481</v>
      </c>
    </row>
    <row r="4" spans="1:33" x14ac:dyDescent="0.25">
      <c r="A4" s="534">
        <v>1</v>
      </c>
      <c r="B4" s="557">
        <v>18</v>
      </c>
      <c r="C4" s="558" t="s">
        <v>556</v>
      </c>
      <c r="D4" s="559">
        <v>4.9325810185185182</v>
      </c>
      <c r="E4" s="560">
        <v>118</v>
      </c>
      <c r="F4" s="560">
        <v>22</v>
      </c>
      <c r="G4" s="560">
        <v>55</v>
      </c>
      <c r="H4" s="561">
        <f t="shared" ref="H4:H28" si="0">F4/60</f>
        <v>0.36666666666666664</v>
      </c>
      <c r="I4" s="562">
        <f t="shared" ref="I4:I28" si="1">G4/3600</f>
        <v>1.5277777777777777E-2</v>
      </c>
      <c r="J4" s="563">
        <f t="shared" ref="J4:J28" si="2">E4+H4+I4</f>
        <v>118.38194444444444</v>
      </c>
      <c r="K4" s="564">
        <f>J4/24</f>
        <v>4.9325810185185182</v>
      </c>
      <c r="L4" s="565"/>
      <c r="M4" s="565"/>
      <c r="N4" s="565"/>
      <c r="O4" s="565"/>
      <c r="P4" s="534">
        <v>1</v>
      </c>
      <c r="Q4" s="566">
        <v>18</v>
      </c>
      <c r="R4" s="558" t="s">
        <v>425</v>
      </c>
      <c r="S4" s="567">
        <v>4.9946875000000004</v>
      </c>
      <c r="T4" s="568">
        <v>119</v>
      </c>
      <c r="U4" s="568">
        <v>52</v>
      </c>
      <c r="V4" s="569">
        <v>21</v>
      </c>
      <c r="W4" s="561">
        <f t="shared" ref="W4:W28" si="3">U4/60</f>
        <v>0.8666666666666667</v>
      </c>
      <c r="X4" s="570">
        <f t="shared" ref="X4:X28" si="4">V4/3600</f>
        <v>5.8333333333333336E-3</v>
      </c>
      <c r="Y4" s="571">
        <f t="shared" ref="Y4:Y28" si="5">SUM(T4,W4,X4)</f>
        <v>119.87249999999999</v>
      </c>
      <c r="Z4" s="572">
        <f t="shared" ref="Z4:Z28" si="6">Y4/24</f>
        <v>4.9946874999999995</v>
      </c>
      <c r="AA4" s="573"/>
    </row>
    <row r="5" spans="1:33" x14ac:dyDescent="0.25">
      <c r="A5" s="534">
        <f>1+A4</f>
        <v>2</v>
      </c>
      <c r="B5" s="574">
        <v>28</v>
      </c>
      <c r="C5" s="543" t="s">
        <v>601</v>
      </c>
      <c r="D5" s="575">
        <v>4.9015972222222226</v>
      </c>
      <c r="E5" s="576">
        <v>117</v>
      </c>
      <c r="F5" s="576">
        <v>38</v>
      </c>
      <c r="G5" s="576">
        <v>18</v>
      </c>
      <c r="H5" s="577">
        <f t="shared" si="0"/>
        <v>0.6333333333333333</v>
      </c>
      <c r="I5" s="578">
        <f t="shared" si="1"/>
        <v>5.0000000000000001E-3</v>
      </c>
      <c r="J5" s="579">
        <f t="shared" si="2"/>
        <v>117.63833333333334</v>
      </c>
      <c r="K5" s="580">
        <f t="shared" ref="K5:K28" si="7">J5/24</f>
        <v>4.9015972222222226</v>
      </c>
      <c r="L5" s="565"/>
      <c r="M5" s="565"/>
      <c r="N5" s="565"/>
      <c r="O5" s="565"/>
      <c r="P5" s="534">
        <f>1+P4</f>
        <v>2</v>
      </c>
      <c r="Q5" s="581">
        <v>28</v>
      </c>
      <c r="R5" s="543" t="s">
        <v>602</v>
      </c>
      <c r="S5" s="582">
        <v>4.9800231481481481</v>
      </c>
      <c r="T5" s="583">
        <v>119</v>
      </c>
      <c r="U5" s="583">
        <v>31</v>
      </c>
      <c r="V5" s="584">
        <v>14</v>
      </c>
      <c r="W5" s="577">
        <f t="shared" si="3"/>
        <v>0.51666666666666672</v>
      </c>
      <c r="X5" s="585">
        <f t="shared" si="4"/>
        <v>3.8888888888888888E-3</v>
      </c>
      <c r="Y5" s="586">
        <f t="shared" si="5"/>
        <v>119.52055555555556</v>
      </c>
      <c r="Z5" s="587">
        <f t="shared" si="6"/>
        <v>4.9800231481481481</v>
      </c>
      <c r="AA5" s="588"/>
      <c r="AF5" s="542" t="s">
        <v>603</v>
      </c>
      <c r="AG5" s="556">
        <v>168.72516203703705</v>
      </c>
    </row>
    <row r="6" spans="1:33" x14ac:dyDescent="0.25">
      <c r="A6" s="534">
        <f t="shared" ref="A6:A28" si="8">1+A5</f>
        <v>3</v>
      </c>
      <c r="B6" s="574">
        <v>26</v>
      </c>
      <c r="C6" s="543" t="s">
        <v>604</v>
      </c>
      <c r="D6" s="575">
        <v>4.8788310185185191</v>
      </c>
      <c r="E6" s="576">
        <v>117</v>
      </c>
      <c r="F6" s="576">
        <v>5</v>
      </c>
      <c r="G6" s="576">
        <v>31</v>
      </c>
      <c r="H6" s="577">
        <f t="shared" si="0"/>
        <v>8.3333333333333329E-2</v>
      </c>
      <c r="I6" s="578">
        <f t="shared" si="1"/>
        <v>8.611111111111111E-3</v>
      </c>
      <c r="J6" s="579">
        <f t="shared" si="2"/>
        <v>117.09194444444444</v>
      </c>
      <c r="K6" s="580">
        <f t="shared" si="7"/>
        <v>4.8788310185185182</v>
      </c>
      <c r="L6" s="565"/>
      <c r="M6" s="565"/>
      <c r="N6" s="565"/>
      <c r="O6" s="565"/>
      <c r="P6" s="534">
        <f t="shared" ref="P6:P28" si="9">1+P5</f>
        <v>3</v>
      </c>
      <c r="Q6" s="581">
        <v>26</v>
      </c>
      <c r="R6" s="543" t="s">
        <v>605</v>
      </c>
      <c r="S6" s="582">
        <v>4.9868865740740747</v>
      </c>
      <c r="T6" s="583">
        <v>119</v>
      </c>
      <c r="U6" s="583">
        <v>41</v>
      </c>
      <c r="V6" s="584">
        <v>7</v>
      </c>
      <c r="W6" s="577">
        <f t="shared" si="3"/>
        <v>0.68333333333333335</v>
      </c>
      <c r="X6" s="585">
        <f t="shared" si="4"/>
        <v>1.9444444444444444E-3</v>
      </c>
      <c r="Y6" s="586">
        <f t="shared" si="5"/>
        <v>119.68527777777778</v>
      </c>
      <c r="Z6" s="587">
        <f t="shared" si="6"/>
        <v>4.9868865740740747</v>
      </c>
      <c r="AA6" s="588"/>
    </row>
    <row r="7" spans="1:33" x14ac:dyDescent="0.25">
      <c r="A7" s="534">
        <f t="shared" si="8"/>
        <v>4</v>
      </c>
      <c r="B7" s="574">
        <v>24</v>
      </c>
      <c r="C7" s="543" t="s">
        <v>606</v>
      </c>
      <c r="D7" s="575">
        <v>4.8498032407407408</v>
      </c>
      <c r="E7" s="576">
        <v>116</v>
      </c>
      <c r="F7" s="576">
        <v>23</v>
      </c>
      <c r="G7" s="576">
        <v>43</v>
      </c>
      <c r="H7" s="577">
        <f t="shared" si="0"/>
        <v>0.38333333333333336</v>
      </c>
      <c r="I7" s="578">
        <f t="shared" si="1"/>
        <v>1.1944444444444445E-2</v>
      </c>
      <c r="J7" s="579">
        <f t="shared" si="2"/>
        <v>116.39527777777778</v>
      </c>
      <c r="K7" s="580">
        <f t="shared" si="7"/>
        <v>4.8498032407407408</v>
      </c>
      <c r="L7" s="565"/>
      <c r="M7" s="565"/>
      <c r="N7" s="565"/>
      <c r="O7" s="565"/>
      <c r="P7" s="534">
        <f t="shared" si="9"/>
        <v>4</v>
      </c>
      <c r="Q7" s="581">
        <v>24</v>
      </c>
      <c r="R7" s="543" t="s">
        <v>607</v>
      </c>
      <c r="S7" s="582">
        <v>4.8270023148148153</v>
      </c>
      <c r="T7" s="583">
        <v>115</v>
      </c>
      <c r="U7" s="583">
        <v>50</v>
      </c>
      <c r="V7" s="584">
        <v>53</v>
      </c>
      <c r="W7" s="577">
        <f t="shared" si="3"/>
        <v>0.83333333333333337</v>
      </c>
      <c r="X7" s="585">
        <f t="shared" si="4"/>
        <v>1.4722222222222222E-2</v>
      </c>
      <c r="Y7" s="586">
        <f t="shared" si="5"/>
        <v>115.84805555555555</v>
      </c>
      <c r="Z7" s="587">
        <f t="shared" si="6"/>
        <v>4.8270023148148145</v>
      </c>
      <c r="AA7" s="588"/>
    </row>
    <row r="8" spans="1:33" x14ac:dyDescent="0.25">
      <c r="A8" s="534">
        <f t="shared" si="8"/>
        <v>5</v>
      </c>
      <c r="B8" s="574">
        <v>21</v>
      </c>
      <c r="C8" s="543" t="s">
        <v>539</v>
      </c>
      <c r="D8" s="575">
        <v>4.8327314814814812</v>
      </c>
      <c r="E8" s="576">
        <v>115</v>
      </c>
      <c r="F8" s="576">
        <v>59</v>
      </c>
      <c r="G8" s="576">
        <v>8</v>
      </c>
      <c r="H8" s="577">
        <f t="shared" si="0"/>
        <v>0.98333333333333328</v>
      </c>
      <c r="I8" s="578">
        <f t="shared" si="1"/>
        <v>2.2222222222222222E-3</v>
      </c>
      <c r="J8" s="579">
        <f t="shared" si="2"/>
        <v>115.98555555555555</v>
      </c>
      <c r="K8" s="580">
        <f t="shared" si="7"/>
        <v>4.8327314814814812</v>
      </c>
      <c r="L8" s="565" t="s">
        <v>608</v>
      </c>
      <c r="M8" s="565"/>
      <c r="N8" s="565" t="s">
        <v>609</v>
      </c>
      <c r="O8" s="565"/>
      <c r="P8" s="534">
        <f t="shared" si="9"/>
        <v>5</v>
      </c>
      <c r="Q8" s="581">
        <v>21</v>
      </c>
      <c r="R8" s="543" t="s">
        <v>322</v>
      </c>
      <c r="S8" s="582">
        <v>4.8217824074074072</v>
      </c>
      <c r="T8" s="583">
        <v>115</v>
      </c>
      <c r="U8" s="583">
        <v>43</v>
      </c>
      <c r="V8" s="584">
        <v>22</v>
      </c>
      <c r="W8" s="577">
        <f t="shared" si="3"/>
        <v>0.71666666666666667</v>
      </c>
      <c r="X8" s="585">
        <f t="shared" si="4"/>
        <v>6.1111111111111114E-3</v>
      </c>
      <c r="Y8" s="586">
        <f t="shared" si="5"/>
        <v>115.72277777777778</v>
      </c>
      <c r="Z8" s="587">
        <f t="shared" si="6"/>
        <v>4.8217824074074072</v>
      </c>
      <c r="AA8" s="588"/>
      <c r="AB8" s="589">
        <f>AVERAGE(Z4:Z11)</f>
        <v>4.915326967592593</v>
      </c>
      <c r="AC8" s="589"/>
      <c r="AD8" s="589">
        <f>AVERAGE(Y4:Y11)</f>
        <v>117.96784722222222</v>
      </c>
      <c r="AE8" s="589"/>
    </row>
    <row r="9" spans="1:33" x14ac:dyDescent="0.25">
      <c r="A9" s="534">
        <f t="shared" si="8"/>
        <v>6</v>
      </c>
      <c r="B9" s="574">
        <v>16</v>
      </c>
      <c r="C9" s="543" t="s">
        <v>477</v>
      </c>
      <c r="D9" s="575">
        <v>4.8194675925925923</v>
      </c>
      <c r="E9" s="576">
        <v>115</v>
      </c>
      <c r="F9" s="576">
        <v>40</v>
      </c>
      <c r="G9" s="576">
        <v>2</v>
      </c>
      <c r="H9" s="577">
        <f t="shared" si="0"/>
        <v>0.66666666666666663</v>
      </c>
      <c r="I9" s="578">
        <f t="shared" si="1"/>
        <v>5.5555555555555556E-4</v>
      </c>
      <c r="J9" s="579">
        <f t="shared" si="2"/>
        <v>115.66722222222222</v>
      </c>
      <c r="K9" s="580">
        <f t="shared" si="7"/>
        <v>4.8194675925925923</v>
      </c>
      <c r="L9" s="565">
        <f>AVERAGE(K4:K11)</f>
        <v>4.8229108796296298</v>
      </c>
      <c r="M9" s="565"/>
      <c r="N9" s="565">
        <f>AVERAGE(J4:J11)</f>
        <v>115.7498611111111</v>
      </c>
      <c r="O9" s="565"/>
      <c r="P9" s="534">
        <f t="shared" si="9"/>
        <v>6</v>
      </c>
      <c r="Q9" s="581">
        <v>16</v>
      </c>
      <c r="R9" s="543" t="s">
        <v>610</v>
      </c>
      <c r="S9" s="582">
        <v>4.8124305555555553</v>
      </c>
      <c r="T9" s="583">
        <v>115</v>
      </c>
      <c r="U9" s="583">
        <v>29</v>
      </c>
      <c r="V9" s="584">
        <v>54</v>
      </c>
      <c r="W9" s="577">
        <f t="shared" si="3"/>
        <v>0.48333333333333334</v>
      </c>
      <c r="X9" s="585">
        <f t="shared" si="4"/>
        <v>1.4999999999999999E-2</v>
      </c>
      <c r="Y9" s="586">
        <f t="shared" si="5"/>
        <v>115.49833333333333</v>
      </c>
      <c r="Z9" s="587">
        <f t="shared" si="6"/>
        <v>4.8124305555555553</v>
      </c>
      <c r="AA9" s="588"/>
      <c r="AF9" s="542" t="s">
        <v>611</v>
      </c>
      <c r="AG9" s="542" t="s">
        <v>612</v>
      </c>
    </row>
    <row r="10" spans="1:33" x14ac:dyDescent="0.25">
      <c r="A10" s="534">
        <f t="shared" si="8"/>
        <v>7</v>
      </c>
      <c r="B10" s="574">
        <v>2</v>
      </c>
      <c r="C10" s="543" t="s">
        <v>38</v>
      </c>
      <c r="D10" s="575">
        <v>4.6959953703703698</v>
      </c>
      <c r="E10" s="576">
        <v>112</v>
      </c>
      <c r="F10" s="576">
        <v>42</v>
      </c>
      <c r="G10" s="576">
        <v>14</v>
      </c>
      <c r="H10" s="577">
        <f t="shared" si="0"/>
        <v>0.7</v>
      </c>
      <c r="I10" s="578">
        <f t="shared" si="1"/>
        <v>3.8888888888888888E-3</v>
      </c>
      <c r="J10" s="579">
        <f t="shared" si="2"/>
        <v>112.7038888888889</v>
      </c>
      <c r="K10" s="580">
        <f t="shared" si="7"/>
        <v>4.6959953703703707</v>
      </c>
      <c r="L10" s="565"/>
      <c r="M10" s="565"/>
      <c r="N10" s="565"/>
      <c r="O10" s="565"/>
      <c r="P10" s="534">
        <f t="shared" si="9"/>
        <v>7</v>
      </c>
      <c r="Q10" s="581">
        <v>2</v>
      </c>
      <c r="R10" s="543" t="s">
        <v>38</v>
      </c>
      <c r="S10" s="582">
        <v>4.9459259259259261</v>
      </c>
      <c r="T10" s="583">
        <v>118</v>
      </c>
      <c r="U10" s="583">
        <v>42</v>
      </c>
      <c r="V10" s="584">
        <v>8</v>
      </c>
      <c r="W10" s="577">
        <f t="shared" si="3"/>
        <v>0.7</v>
      </c>
      <c r="X10" s="585">
        <f t="shared" si="4"/>
        <v>2.2222222222222222E-3</v>
      </c>
      <c r="Y10" s="586">
        <f t="shared" si="5"/>
        <v>118.70222222222222</v>
      </c>
      <c r="Z10" s="587">
        <f t="shared" si="6"/>
        <v>4.9459259259259261</v>
      </c>
      <c r="AA10" s="588"/>
    </row>
    <row r="11" spans="1:33" ht="15.75" thickBot="1" x14ac:dyDescent="0.3">
      <c r="A11" s="534">
        <f t="shared" si="8"/>
        <v>8</v>
      </c>
      <c r="B11" s="574">
        <v>4</v>
      </c>
      <c r="C11" s="543" t="s">
        <v>615</v>
      </c>
      <c r="D11" s="575">
        <v>4.6722800925925929</v>
      </c>
      <c r="E11" s="576">
        <v>112</v>
      </c>
      <c r="F11" s="576">
        <v>8</v>
      </c>
      <c r="G11" s="576">
        <v>5</v>
      </c>
      <c r="H11" s="577">
        <f t="shared" si="0"/>
        <v>0.13333333333333333</v>
      </c>
      <c r="I11" s="578">
        <f t="shared" si="1"/>
        <v>1.3888888888888889E-3</v>
      </c>
      <c r="J11" s="579">
        <f t="shared" si="2"/>
        <v>112.13472222222222</v>
      </c>
      <c r="K11" s="580">
        <f t="shared" si="7"/>
        <v>4.6722800925925929</v>
      </c>
      <c r="L11" s="565"/>
      <c r="M11" s="565"/>
      <c r="N11" s="565"/>
      <c r="O11" s="565"/>
      <c r="P11" s="534">
        <f t="shared" si="9"/>
        <v>8</v>
      </c>
      <c r="Q11" s="581">
        <v>4</v>
      </c>
      <c r="R11" s="543" t="s">
        <v>325</v>
      </c>
      <c r="S11" s="582">
        <v>4.9538773148148145</v>
      </c>
      <c r="T11" s="583">
        <v>118</v>
      </c>
      <c r="U11" s="583">
        <v>53</v>
      </c>
      <c r="V11" s="584">
        <v>35</v>
      </c>
      <c r="W11" s="577">
        <f t="shared" si="3"/>
        <v>0.8833333333333333</v>
      </c>
      <c r="X11" s="585">
        <f t="shared" si="4"/>
        <v>9.7222222222222224E-3</v>
      </c>
      <c r="Y11" s="586">
        <f t="shared" si="5"/>
        <v>118.89305555555556</v>
      </c>
      <c r="Z11" s="587">
        <f t="shared" si="6"/>
        <v>4.9538773148148154</v>
      </c>
      <c r="AA11" s="588"/>
    </row>
    <row r="12" spans="1:33" x14ac:dyDescent="0.25">
      <c r="A12" s="534">
        <f t="shared" si="8"/>
        <v>9</v>
      </c>
      <c r="B12" s="557">
        <v>15</v>
      </c>
      <c r="C12" s="558" t="s">
        <v>414</v>
      </c>
      <c r="D12" s="559">
        <v>5.0108333333333333</v>
      </c>
      <c r="E12" s="560">
        <v>120</v>
      </c>
      <c r="F12" s="560">
        <v>15</v>
      </c>
      <c r="G12" s="560">
        <v>36</v>
      </c>
      <c r="H12" s="561">
        <f t="shared" si="0"/>
        <v>0.25</v>
      </c>
      <c r="I12" s="562">
        <f t="shared" si="1"/>
        <v>0.01</v>
      </c>
      <c r="J12" s="563">
        <f t="shared" si="2"/>
        <v>120.26</v>
      </c>
      <c r="K12" s="564">
        <f t="shared" si="7"/>
        <v>5.0108333333333333</v>
      </c>
      <c r="L12" s="565"/>
      <c r="M12" s="565"/>
      <c r="N12" s="565"/>
      <c r="O12" s="565"/>
      <c r="P12" s="534">
        <f t="shared" si="9"/>
        <v>9</v>
      </c>
      <c r="Q12" s="606">
        <v>15</v>
      </c>
      <c r="R12" s="558" t="s">
        <v>616</v>
      </c>
      <c r="S12" s="567">
        <v>4.9902893518518523</v>
      </c>
      <c r="T12" s="568">
        <v>119</v>
      </c>
      <c r="U12" s="568">
        <v>46</v>
      </c>
      <c r="V12" s="569">
        <v>1</v>
      </c>
      <c r="W12" s="561">
        <f t="shared" si="3"/>
        <v>0.76666666666666672</v>
      </c>
      <c r="X12" s="570">
        <f t="shared" si="4"/>
        <v>2.7777777777777778E-4</v>
      </c>
      <c r="Y12" s="571">
        <f t="shared" si="5"/>
        <v>119.76694444444445</v>
      </c>
      <c r="Z12" s="572">
        <f t="shared" si="6"/>
        <v>4.9902893518518523</v>
      </c>
      <c r="AA12" s="573"/>
    </row>
    <row r="13" spans="1:33" x14ac:dyDescent="0.25">
      <c r="A13" s="534">
        <f t="shared" si="8"/>
        <v>10</v>
      </c>
      <c r="B13" s="574">
        <v>19</v>
      </c>
      <c r="C13" s="543" t="s">
        <v>617</v>
      </c>
      <c r="D13" s="575">
        <v>4.7849074074074069</v>
      </c>
      <c r="E13" s="576">
        <v>114</v>
      </c>
      <c r="F13" s="576">
        <v>50</v>
      </c>
      <c r="G13" s="576">
        <v>16</v>
      </c>
      <c r="H13" s="577">
        <f t="shared" si="0"/>
        <v>0.83333333333333337</v>
      </c>
      <c r="I13" s="578">
        <f t="shared" si="1"/>
        <v>4.4444444444444444E-3</v>
      </c>
      <c r="J13" s="579">
        <f t="shared" si="2"/>
        <v>114.83777777777777</v>
      </c>
      <c r="K13" s="580">
        <f t="shared" si="7"/>
        <v>4.7849074074074069</v>
      </c>
      <c r="L13" s="565"/>
      <c r="M13" s="565"/>
      <c r="N13" s="565"/>
      <c r="O13" s="565"/>
      <c r="P13" s="534">
        <f t="shared" si="9"/>
        <v>10</v>
      </c>
      <c r="Q13" s="540">
        <v>19</v>
      </c>
      <c r="R13" s="543" t="s">
        <v>327</v>
      </c>
      <c r="S13" s="582">
        <v>4.9903356481481476</v>
      </c>
      <c r="T13" s="583">
        <v>119</v>
      </c>
      <c r="U13" s="583">
        <v>46</v>
      </c>
      <c r="V13" s="584">
        <v>5</v>
      </c>
      <c r="W13" s="577">
        <f t="shared" si="3"/>
        <v>0.76666666666666672</v>
      </c>
      <c r="X13" s="585">
        <f t="shared" si="4"/>
        <v>1.3888888888888889E-3</v>
      </c>
      <c r="Y13" s="586">
        <f t="shared" si="5"/>
        <v>119.76805555555555</v>
      </c>
      <c r="Z13" s="587">
        <f t="shared" si="6"/>
        <v>4.9903356481481476</v>
      </c>
      <c r="AA13" s="588"/>
    </row>
    <row r="14" spans="1:33" x14ac:dyDescent="0.25">
      <c r="A14" s="534">
        <f t="shared" si="8"/>
        <v>11</v>
      </c>
      <c r="B14" s="574">
        <v>17</v>
      </c>
      <c r="C14" s="543" t="s">
        <v>618</v>
      </c>
      <c r="D14" s="575">
        <v>4.9059375000000003</v>
      </c>
      <c r="E14" s="576">
        <v>117</v>
      </c>
      <c r="F14" s="576">
        <v>44</v>
      </c>
      <c r="G14" s="576">
        <v>33</v>
      </c>
      <c r="H14" s="577">
        <f t="shared" si="0"/>
        <v>0.73333333333333328</v>
      </c>
      <c r="I14" s="578">
        <f t="shared" si="1"/>
        <v>9.1666666666666667E-3</v>
      </c>
      <c r="J14" s="579">
        <f t="shared" si="2"/>
        <v>117.74250000000001</v>
      </c>
      <c r="K14" s="580">
        <f t="shared" si="7"/>
        <v>4.9059375000000003</v>
      </c>
      <c r="L14" s="565"/>
      <c r="M14" s="565"/>
      <c r="N14" s="565"/>
      <c r="O14" s="565"/>
      <c r="P14" s="534">
        <f t="shared" si="9"/>
        <v>11</v>
      </c>
      <c r="Q14" s="540">
        <v>17</v>
      </c>
      <c r="R14" s="543" t="s">
        <v>619</v>
      </c>
      <c r="S14" s="582">
        <v>4.9903009259259257</v>
      </c>
      <c r="T14" s="583">
        <v>119</v>
      </c>
      <c r="U14" s="583">
        <v>46</v>
      </c>
      <c r="V14" s="584">
        <v>2</v>
      </c>
      <c r="W14" s="577">
        <f t="shared" si="3"/>
        <v>0.76666666666666672</v>
      </c>
      <c r="X14" s="585">
        <f t="shared" si="4"/>
        <v>5.5555555555555556E-4</v>
      </c>
      <c r="Y14" s="586">
        <f t="shared" si="5"/>
        <v>119.76722222222222</v>
      </c>
      <c r="Z14" s="587">
        <f t="shared" si="6"/>
        <v>4.9903009259259257</v>
      </c>
      <c r="AA14" s="588"/>
    </row>
    <row r="15" spans="1:33" x14ac:dyDescent="0.25">
      <c r="A15" s="534">
        <f t="shared" si="8"/>
        <v>12</v>
      </c>
      <c r="B15" s="574">
        <v>27</v>
      </c>
      <c r="C15" s="543" t="s">
        <v>620</v>
      </c>
      <c r="D15" s="575">
        <v>4.8899999999999997</v>
      </c>
      <c r="E15" s="576">
        <v>117</v>
      </c>
      <c r="F15" s="576">
        <v>21</v>
      </c>
      <c r="G15" s="576">
        <v>36</v>
      </c>
      <c r="H15" s="577">
        <f t="shared" si="0"/>
        <v>0.35</v>
      </c>
      <c r="I15" s="578">
        <f t="shared" si="1"/>
        <v>0.01</v>
      </c>
      <c r="J15" s="579">
        <f t="shared" si="2"/>
        <v>117.36</v>
      </c>
      <c r="K15" s="580">
        <f t="shared" si="7"/>
        <v>4.8899999999999997</v>
      </c>
      <c r="L15" s="565"/>
      <c r="M15" s="565"/>
      <c r="N15" s="565"/>
      <c r="O15" s="565"/>
      <c r="P15" s="534">
        <f t="shared" si="9"/>
        <v>12</v>
      </c>
      <c r="Q15" s="540">
        <v>27</v>
      </c>
      <c r="R15" s="543" t="s">
        <v>326</v>
      </c>
      <c r="S15" s="582">
        <v>4.9858796296296299</v>
      </c>
      <c r="T15" s="583">
        <v>119</v>
      </c>
      <c r="U15" s="583">
        <v>39</v>
      </c>
      <c r="V15" s="584">
        <v>40</v>
      </c>
      <c r="W15" s="577">
        <f t="shared" si="3"/>
        <v>0.65</v>
      </c>
      <c r="X15" s="585">
        <f t="shared" si="4"/>
        <v>1.1111111111111112E-2</v>
      </c>
      <c r="Y15" s="586">
        <f t="shared" si="5"/>
        <v>119.66111111111111</v>
      </c>
      <c r="Z15" s="587">
        <f t="shared" si="6"/>
        <v>4.9858796296296299</v>
      </c>
      <c r="AA15" s="588"/>
    </row>
    <row r="16" spans="1:33" x14ac:dyDescent="0.25">
      <c r="A16" s="534">
        <f t="shared" si="8"/>
        <v>13</v>
      </c>
      <c r="B16" s="574">
        <v>30</v>
      </c>
      <c r="C16" s="543" t="s">
        <v>621</v>
      </c>
      <c r="D16" s="575">
        <v>4.8676620370370367</v>
      </c>
      <c r="E16" s="576">
        <v>116</v>
      </c>
      <c r="F16" s="576">
        <v>49</v>
      </c>
      <c r="G16" s="576">
        <v>26</v>
      </c>
      <c r="H16" s="577">
        <f t="shared" si="0"/>
        <v>0.81666666666666665</v>
      </c>
      <c r="I16" s="578">
        <f t="shared" si="1"/>
        <v>7.2222222222222219E-3</v>
      </c>
      <c r="J16" s="579">
        <f t="shared" si="2"/>
        <v>116.82388888888889</v>
      </c>
      <c r="K16" s="580">
        <f t="shared" si="7"/>
        <v>4.8676620370370367</v>
      </c>
      <c r="L16" s="565"/>
      <c r="M16" s="565"/>
      <c r="N16" s="565"/>
      <c r="O16" s="565"/>
      <c r="P16" s="534">
        <f t="shared" si="9"/>
        <v>13</v>
      </c>
      <c r="Q16" s="540">
        <v>30</v>
      </c>
      <c r="R16" s="543" t="s">
        <v>622</v>
      </c>
      <c r="S16" s="582">
        <v>4.9808449074074073</v>
      </c>
      <c r="T16" s="583">
        <v>119</v>
      </c>
      <c r="U16" s="583">
        <v>32</v>
      </c>
      <c r="V16" s="584">
        <v>25</v>
      </c>
      <c r="W16" s="577">
        <f t="shared" si="3"/>
        <v>0.53333333333333333</v>
      </c>
      <c r="X16" s="585">
        <f t="shared" si="4"/>
        <v>6.9444444444444441E-3</v>
      </c>
      <c r="Y16" s="586">
        <f t="shared" si="5"/>
        <v>119.54027777777777</v>
      </c>
      <c r="Z16" s="587">
        <f t="shared" si="6"/>
        <v>4.9808449074074073</v>
      </c>
      <c r="AA16" s="588"/>
    </row>
    <row r="17" spans="1:33" x14ac:dyDescent="0.25">
      <c r="A17" s="534">
        <f t="shared" si="8"/>
        <v>14</v>
      </c>
      <c r="B17" s="574">
        <v>22</v>
      </c>
      <c r="C17" s="543" t="s">
        <v>625</v>
      </c>
      <c r="D17" s="575">
        <v>4.7071064814814809</v>
      </c>
      <c r="E17" s="576">
        <v>112</v>
      </c>
      <c r="F17" s="576">
        <v>58</v>
      </c>
      <c r="G17" s="576">
        <v>14</v>
      </c>
      <c r="H17" s="577">
        <f t="shared" si="0"/>
        <v>0.96666666666666667</v>
      </c>
      <c r="I17" s="578">
        <f t="shared" si="1"/>
        <v>3.8888888888888888E-3</v>
      </c>
      <c r="J17" s="579">
        <f t="shared" si="2"/>
        <v>112.97055555555556</v>
      </c>
      <c r="K17" s="580">
        <f t="shared" si="7"/>
        <v>4.7071064814814818</v>
      </c>
      <c r="L17" s="565"/>
      <c r="M17" s="565"/>
      <c r="N17" s="565"/>
      <c r="O17" s="565"/>
      <c r="P17" s="534">
        <f t="shared" si="9"/>
        <v>14</v>
      </c>
      <c r="Q17" s="540">
        <v>22</v>
      </c>
      <c r="R17" s="543" t="s">
        <v>322</v>
      </c>
      <c r="S17" s="582">
        <v>4.9757523148148151</v>
      </c>
      <c r="T17" s="583">
        <v>119</v>
      </c>
      <c r="U17" s="583">
        <v>25</v>
      </c>
      <c r="V17" s="584">
        <v>5</v>
      </c>
      <c r="W17" s="577">
        <f t="shared" si="3"/>
        <v>0.41666666666666669</v>
      </c>
      <c r="X17" s="585">
        <f t="shared" si="4"/>
        <v>1.3888888888888889E-3</v>
      </c>
      <c r="Y17" s="586">
        <f>SUM(T17,W17,X17)</f>
        <v>119.41805555555555</v>
      </c>
      <c r="Z17" s="587">
        <f t="shared" si="6"/>
        <v>4.9757523148148151</v>
      </c>
      <c r="AA17" s="588"/>
    </row>
    <row r="18" spans="1:33" ht="15.75" thickBot="1" x14ac:dyDescent="0.3">
      <c r="A18" s="534">
        <f t="shared" si="8"/>
        <v>15</v>
      </c>
      <c r="B18" s="574">
        <v>23</v>
      </c>
      <c r="C18" s="543" t="s">
        <v>626</v>
      </c>
      <c r="D18" s="575">
        <v>4.6765972222222221</v>
      </c>
      <c r="E18" s="576">
        <v>112</v>
      </c>
      <c r="F18" s="576">
        <v>14</v>
      </c>
      <c r="G18" s="576">
        <v>18</v>
      </c>
      <c r="H18" s="577">
        <f t="shared" si="0"/>
        <v>0.23333333333333334</v>
      </c>
      <c r="I18" s="578">
        <f t="shared" si="1"/>
        <v>5.0000000000000001E-3</v>
      </c>
      <c r="J18" s="579">
        <f t="shared" si="2"/>
        <v>112.23833333333333</v>
      </c>
      <c r="K18" s="580">
        <f t="shared" si="7"/>
        <v>4.6765972222222221</v>
      </c>
      <c r="L18" s="565"/>
      <c r="M18" s="565"/>
      <c r="N18" s="565"/>
      <c r="O18" s="565"/>
      <c r="P18" s="534">
        <f t="shared" si="9"/>
        <v>15</v>
      </c>
      <c r="Q18" s="540">
        <v>23</v>
      </c>
      <c r="R18" s="543" t="s">
        <v>435</v>
      </c>
      <c r="S18" s="582">
        <v>4.9848726851851852</v>
      </c>
      <c r="T18" s="583">
        <v>119</v>
      </c>
      <c r="U18" s="583">
        <v>38</v>
      </c>
      <c r="V18" s="584">
        <v>13</v>
      </c>
      <c r="W18" s="577">
        <f t="shared" si="3"/>
        <v>0.6333333333333333</v>
      </c>
      <c r="X18" s="585">
        <f t="shared" si="4"/>
        <v>3.6111111111111109E-3</v>
      </c>
      <c r="Y18" s="586">
        <f t="shared" si="5"/>
        <v>119.63694444444445</v>
      </c>
      <c r="Z18" s="587">
        <f t="shared" si="6"/>
        <v>4.9848726851851852</v>
      </c>
      <c r="AA18" s="588"/>
    </row>
    <row r="19" spans="1:33" x14ac:dyDescent="0.25">
      <c r="A19" s="534">
        <f t="shared" si="8"/>
        <v>16</v>
      </c>
      <c r="B19" s="557">
        <v>20</v>
      </c>
      <c r="C19" s="558" t="s">
        <v>629</v>
      </c>
      <c r="D19" s="559">
        <v>4.9815856481481484</v>
      </c>
      <c r="E19" s="560">
        <v>119</v>
      </c>
      <c r="F19" s="560">
        <v>33</v>
      </c>
      <c r="G19" s="560">
        <v>29</v>
      </c>
      <c r="H19" s="561">
        <f t="shared" si="0"/>
        <v>0.55000000000000004</v>
      </c>
      <c r="I19" s="562">
        <f t="shared" si="1"/>
        <v>8.0555555555555554E-3</v>
      </c>
      <c r="J19" s="563">
        <f t="shared" si="2"/>
        <v>119.55805555555555</v>
      </c>
      <c r="K19" s="564">
        <f t="shared" si="7"/>
        <v>4.9815856481481484</v>
      </c>
      <c r="L19" s="565"/>
      <c r="M19" s="565"/>
      <c r="N19" s="565"/>
      <c r="O19" s="565"/>
      <c r="P19" s="534">
        <f t="shared" si="9"/>
        <v>16</v>
      </c>
      <c r="Q19" s="606">
        <v>20</v>
      </c>
      <c r="R19" s="558" t="s">
        <v>428</v>
      </c>
      <c r="S19" s="567">
        <v>4.9627199074074069</v>
      </c>
      <c r="T19" s="568">
        <v>119</v>
      </c>
      <c r="U19" s="568">
        <v>6</v>
      </c>
      <c r="V19" s="569">
        <v>19</v>
      </c>
      <c r="W19" s="561">
        <f t="shared" si="3"/>
        <v>0.1</v>
      </c>
      <c r="X19" s="570">
        <f t="shared" si="4"/>
        <v>5.2777777777777779E-3</v>
      </c>
      <c r="Y19" s="571">
        <f t="shared" si="5"/>
        <v>119.10527777777777</v>
      </c>
      <c r="Z19" s="572">
        <f t="shared" si="6"/>
        <v>4.9627199074074069</v>
      </c>
      <c r="AA19" s="573"/>
    </row>
    <row r="20" spans="1:33" x14ac:dyDescent="0.25">
      <c r="A20" s="534">
        <f t="shared" si="8"/>
        <v>17</v>
      </c>
      <c r="B20" s="574">
        <v>25</v>
      </c>
      <c r="C20" s="543" t="s">
        <v>328</v>
      </c>
      <c r="D20" s="575">
        <v>4.9722106481481481</v>
      </c>
      <c r="E20" s="576">
        <v>119</v>
      </c>
      <c r="F20" s="576">
        <v>19</v>
      </c>
      <c r="G20" s="576">
        <v>59</v>
      </c>
      <c r="H20" s="577">
        <f t="shared" si="0"/>
        <v>0.31666666666666665</v>
      </c>
      <c r="I20" s="578">
        <f t="shared" si="1"/>
        <v>1.638888888888889E-2</v>
      </c>
      <c r="J20" s="579">
        <f t="shared" si="2"/>
        <v>119.33305555555555</v>
      </c>
      <c r="K20" s="580">
        <f t="shared" si="7"/>
        <v>4.9722106481481481</v>
      </c>
      <c r="L20" s="565"/>
      <c r="M20" s="565"/>
      <c r="N20" s="565"/>
      <c r="O20" s="565"/>
      <c r="P20" s="534">
        <f t="shared" si="9"/>
        <v>17</v>
      </c>
      <c r="Q20" s="540">
        <v>25</v>
      </c>
      <c r="R20" s="543" t="s">
        <v>328</v>
      </c>
      <c r="S20" s="582">
        <v>4.977048611111111</v>
      </c>
      <c r="T20" s="583">
        <v>119</v>
      </c>
      <c r="U20" s="583">
        <v>26</v>
      </c>
      <c r="V20" s="584">
        <v>57</v>
      </c>
      <c r="W20" s="577">
        <f t="shared" si="3"/>
        <v>0.43333333333333335</v>
      </c>
      <c r="X20" s="585">
        <f t="shared" si="4"/>
        <v>1.5833333333333335E-2</v>
      </c>
      <c r="Y20" s="586">
        <f t="shared" si="5"/>
        <v>119.44916666666667</v>
      </c>
      <c r="Z20" s="587">
        <f t="shared" si="6"/>
        <v>4.977048611111111</v>
      </c>
      <c r="AA20" s="588"/>
    </row>
    <row r="21" spans="1:33" x14ac:dyDescent="0.25">
      <c r="A21" s="534">
        <f t="shared" si="8"/>
        <v>18</v>
      </c>
      <c r="B21" s="574">
        <v>29</v>
      </c>
      <c r="C21" s="543" t="s">
        <v>630</v>
      </c>
      <c r="D21" s="575">
        <v>4.9639699074074075</v>
      </c>
      <c r="E21" s="576">
        <v>119</v>
      </c>
      <c r="F21" s="576">
        <v>8</v>
      </c>
      <c r="G21" s="576">
        <v>7</v>
      </c>
      <c r="H21" s="577">
        <f t="shared" si="0"/>
        <v>0.13333333333333333</v>
      </c>
      <c r="I21" s="578">
        <f t="shared" si="1"/>
        <v>1.9444444444444444E-3</v>
      </c>
      <c r="J21" s="579">
        <f t="shared" si="2"/>
        <v>119.13527777777779</v>
      </c>
      <c r="K21" s="580">
        <f t="shared" si="7"/>
        <v>4.9639699074074075</v>
      </c>
      <c r="L21" s="565"/>
      <c r="M21" s="565"/>
      <c r="N21" s="565"/>
      <c r="O21" s="565"/>
      <c r="P21" s="534">
        <f t="shared" si="9"/>
        <v>18</v>
      </c>
      <c r="Q21" s="540">
        <v>29</v>
      </c>
      <c r="R21" s="543" t="s">
        <v>631</v>
      </c>
      <c r="S21" s="582">
        <v>4.9830092592592594</v>
      </c>
      <c r="T21" s="583">
        <v>119</v>
      </c>
      <c r="U21" s="583">
        <v>35</v>
      </c>
      <c r="V21" s="584">
        <v>32</v>
      </c>
      <c r="W21" s="577">
        <f t="shared" si="3"/>
        <v>0.58333333333333337</v>
      </c>
      <c r="X21" s="585">
        <f t="shared" si="4"/>
        <v>8.8888888888888889E-3</v>
      </c>
      <c r="Y21" s="586">
        <f t="shared" si="5"/>
        <v>119.59222222222222</v>
      </c>
      <c r="Z21" s="587">
        <f t="shared" si="6"/>
        <v>4.9830092592592594</v>
      </c>
      <c r="AA21" s="588"/>
    </row>
    <row r="22" spans="1:33" x14ac:dyDescent="0.25">
      <c r="A22" s="534">
        <f t="shared" si="8"/>
        <v>19</v>
      </c>
      <c r="B22" s="574">
        <v>10</v>
      </c>
      <c r="C22" s="543" t="s">
        <v>398</v>
      </c>
      <c r="D22" s="575">
        <v>4.9590740740740742</v>
      </c>
      <c r="E22" s="576">
        <v>119</v>
      </c>
      <c r="F22" s="576">
        <v>1</v>
      </c>
      <c r="G22" s="576">
        <v>4</v>
      </c>
      <c r="H22" s="577">
        <f t="shared" si="0"/>
        <v>1.6666666666666666E-2</v>
      </c>
      <c r="I22" s="578">
        <f t="shared" si="1"/>
        <v>1.1111111111111111E-3</v>
      </c>
      <c r="J22" s="579">
        <f t="shared" si="2"/>
        <v>119.01777777777778</v>
      </c>
      <c r="K22" s="580">
        <f t="shared" si="7"/>
        <v>4.9590740740740742</v>
      </c>
      <c r="L22" s="565"/>
      <c r="M22" s="565"/>
      <c r="N22" s="565"/>
      <c r="O22" s="565"/>
      <c r="P22" s="534">
        <f t="shared" si="9"/>
        <v>19</v>
      </c>
      <c r="Q22" s="540">
        <v>10</v>
      </c>
      <c r="R22" s="543" t="s">
        <v>398</v>
      </c>
      <c r="S22" s="582">
        <v>4.9863078703703705</v>
      </c>
      <c r="T22" s="583">
        <v>119</v>
      </c>
      <c r="U22" s="583">
        <v>40</v>
      </c>
      <c r="V22" s="584">
        <v>17</v>
      </c>
      <c r="W22" s="577">
        <f t="shared" si="3"/>
        <v>0.66666666666666663</v>
      </c>
      <c r="X22" s="585">
        <f t="shared" si="4"/>
        <v>4.7222222222222223E-3</v>
      </c>
      <c r="Y22" s="586">
        <f t="shared" si="5"/>
        <v>119.6713888888889</v>
      </c>
      <c r="Z22" s="587">
        <f t="shared" si="6"/>
        <v>4.9863078703703705</v>
      </c>
      <c r="AA22" s="588"/>
    </row>
    <row r="23" spans="1:33" x14ac:dyDescent="0.25">
      <c r="A23" s="534">
        <f t="shared" si="8"/>
        <v>20</v>
      </c>
      <c r="B23" s="574">
        <v>14</v>
      </c>
      <c r="C23" s="543" t="s">
        <v>632</v>
      </c>
      <c r="D23" s="575">
        <v>4.9380092592592595</v>
      </c>
      <c r="E23" s="576">
        <v>118</v>
      </c>
      <c r="F23" s="576">
        <v>30</v>
      </c>
      <c r="G23" s="576">
        <v>44</v>
      </c>
      <c r="H23" s="577">
        <f t="shared" si="0"/>
        <v>0.5</v>
      </c>
      <c r="I23" s="578">
        <f t="shared" si="1"/>
        <v>1.2222222222222223E-2</v>
      </c>
      <c r="J23" s="579">
        <f t="shared" si="2"/>
        <v>118.51222222222222</v>
      </c>
      <c r="K23" s="580">
        <f t="shared" si="7"/>
        <v>4.9380092592592595</v>
      </c>
      <c r="L23" s="565"/>
      <c r="M23" s="565"/>
      <c r="N23" s="565"/>
      <c r="O23" s="565"/>
      <c r="P23" s="534">
        <f t="shared" si="9"/>
        <v>20</v>
      </c>
      <c r="Q23" s="540">
        <v>14</v>
      </c>
      <c r="R23" s="543" t="s">
        <v>633</v>
      </c>
      <c r="S23" s="582">
        <v>4.9748958333333331</v>
      </c>
      <c r="T23" s="583">
        <v>119</v>
      </c>
      <c r="U23" s="583">
        <v>23</v>
      </c>
      <c r="V23" s="584">
        <v>51</v>
      </c>
      <c r="W23" s="577">
        <f t="shared" si="3"/>
        <v>0.38333333333333336</v>
      </c>
      <c r="X23" s="585">
        <f t="shared" si="4"/>
        <v>1.4166666666666666E-2</v>
      </c>
      <c r="Y23" s="586">
        <f t="shared" si="5"/>
        <v>119.39750000000001</v>
      </c>
      <c r="Z23" s="587">
        <f t="shared" si="6"/>
        <v>4.974895833333334</v>
      </c>
      <c r="AA23" s="588"/>
    </row>
    <row r="24" spans="1:33" x14ac:dyDescent="0.25">
      <c r="A24" s="534">
        <f t="shared" si="8"/>
        <v>21</v>
      </c>
      <c r="B24" s="574">
        <v>13</v>
      </c>
      <c r="C24" s="543" t="s">
        <v>634</v>
      </c>
      <c r="D24" s="575">
        <v>4.9318402777777779</v>
      </c>
      <c r="E24" s="576">
        <v>118</v>
      </c>
      <c r="F24" s="576">
        <v>21</v>
      </c>
      <c r="G24" s="576">
        <v>51</v>
      </c>
      <c r="H24" s="577">
        <f t="shared" si="0"/>
        <v>0.35</v>
      </c>
      <c r="I24" s="578">
        <f t="shared" si="1"/>
        <v>1.4166666666666666E-2</v>
      </c>
      <c r="J24" s="579">
        <f t="shared" si="2"/>
        <v>118.36416666666666</v>
      </c>
      <c r="K24" s="580">
        <f t="shared" si="7"/>
        <v>4.9318402777777779</v>
      </c>
      <c r="L24" s="565"/>
      <c r="M24" s="565"/>
      <c r="N24" s="565"/>
      <c r="O24" s="565"/>
      <c r="P24" s="534">
        <f t="shared" si="9"/>
        <v>21</v>
      </c>
      <c r="Q24" s="540">
        <v>13</v>
      </c>
      <c r="R24" s="543" t="s">
        <v>635</v>
      </c>
      <c r="S24" s="582">
        <v>4.9812500000000002</v>
      </c>
      <c r="T24" s="583">
        <v>119</v>
      </c>
      <c r="U24" s="583">
        <v>33</v>
      </c>
      <c r="V24" s="584">
        <v>0</v>
      </c>
      <c r="W24" s="577">
        <f t="shared" si="3"/>
        <v>0.55000000000000004</v>
      </c>
      <c r="X24" s="585">
        <f t="shared" si="4"/>
        <v>0</v>
      </c>
      <c r="Y24" s="586">
        <f t="shared" si="5"/>
        <v>119.55</v>
      </c>
      <c r="Z24" s="587">
        <f t="shared" si="6"/>
        <v>4.9812500000000002</v>
      </c>
      <c r="AA24" s="588"/>
    </row>
    <row r="25" spans="1:33" x14ac:dyDescent="0.25">
      <c r="A25" s="534">
        <f t="shared" si="8"/>
        <v>22</v>
      </c>
      <c r="B25" s="574">
        <v>1</v>
      </c>
      <c r="C25" s="543" t="s">
        <v>637</v>
      </c>
      <c r="D25" s="575">
        <v>4.8472106481481481</v>
      </c>
      <c r="E25" s="576">
        <v>116</v>
      </c>
      <c r="F25" s="576">
        <v>19</v>
      </c>
      <c r="G25" s="576">
        <v>59</v>
      </c>
      <c r="H25" s="577">
        <f t="shared" si="0"/>
        <v>0.31666666666666665</v>
      </c>
      <c r="I25" s="578">
        <f t="shared" si="1"/>
        <v>1.638888888888889E-2</v>
      </c>
      <c r="J25" s="579">
        <f t="shared" si="2"/>
        <v>116.33305555555555</v>
      </c>
      <c r="K25" s="580">
        <f t="shared" si="7"/>
        <v>4.8472106481481481</v>
      </c>
      <c r="L25" s="565"/>
      <c r="M25" s="565"/>
      <c r="N25" s="565"/>
      <c r="O25" s="565"/>
      <c r="P25" s="534">
        <f t="shared" si="9"/>
        <v>22</v>
      </c>
      <c r="Q25" s="540">
        <v>1</v>
      </c>
      <c r="R25" s="543" t="s">
        <v>638</v>
      </c>
      <c r="S25" s="582">
        <v>4.9822222222222221</v>
      </c>
      <c r="T25" s="583">
        <v>119</v>
      </c>
      <c r="U25" s="583">
        <v>34</v>
      </c>
      <c r="V25" s="584">
        <v>24</v>
      </c>
      <c r="W25" s="577">
        <f t="shared" si="3"/>
        <v>0.56666666666666665</v>
      </c>
      <c r="X25" s="585">
        <f t="shared" si="4"/>
        <v>6.6666666666666671E-3</v>
      </c>
      <c r="Y25" s="586">
        <f t="shared" si="5"/>
        <v>119.57333333333332</v>
      </c>
      <c r="Z25" s="587">
        <f t="shared" si="6"/>
        <v>4.9822222222222221</v>
      </c>
      <c r="AA25" s="588"/>
    </row>
    <row r="26" spans="1:33" ht="15.75" thickBot="1" x14ac:dyDescent="0.3">
      <c r="A26" s="534">
        <f t="shared" si="8"/>
        <v>23</v>
      </c>
      <c r="B26" s="590">
        <v>6</v>
      </c>
      <c r="C26" s="591" t="s">
        <v>61</v>
      </c>
      <c r="D26" s="592">
        <v>4.796388888888889</v>
      </c>
      <c r="E26" s="593">
        <v>115</v>
      </c>
      <c r="F26" s="593">
        <v>6</v>
      </c>
      <c r="G26" s="593">
        <v>48</v>
      </c>
      <c r="H26" s="594">
        <f t="shared" si="0"/>
        <v>0.1</v>
      </c>
      <c r="I26" s="595">
        <f t="shared" si="1"/>
        <v>1.3333333333333334E-2</v>
      </c>
      <c r="J26" s="596">
        <f t="shared" si="2"/>
        <v>115.11333333333333</v>
      </c>
      <c r="K26" s="597">
        <f t="shared" si="7"/>
        <v>4.796388888888889</v>
      </c>
      <c r="L26" s="565"/>
      <c r="M26" s="565"/>
      <c r="N26" s="565"/>
      <c r="O26" s="565"/>
      <c r="P26" s="534">
        <f t="shared" si="9"/>
        <v>23</v>
      </c>
      <c r="Q26" s="672">
        <v>6</v>
      </c>
      <c r="R26" s="591" t="s">
        <v>61</v>
      </c>
      <c r="S26" s="599">
        <v>4.980185185185185</v>
      </c>
      <c r="T26" s="600">
        <v>119</v>
      </c>
      <c r="U26" s="600">
        <v>31</v>
      </c>
      <c r="V26" s="601">
        <v>28</v>
      </c>
      <c r="W26" s="594">
        <f t="shared" si="3"/>
        <v>0.51666666666666672</v>
      </c>
      <c r="X26" s="602">
        <f t="shared" si="4"/>
        <v>7.7777777777777776E-3</v>
      </c>
      <c r="Y26" s="603">
        <f t="shared" si="5"/>
        <v>119.52444444444444</v>
      </c>
      <c r="Z26" s="604">
        <f t="shared" si="6"/>
        <v>4.980185185185185</v>
      </c>
      <c r="AA26" s="605"/>
    </row>
    <row r="27" spans="1:33" x14ac:dyDescent="0.25">
      <c r="A27" s="534">
        <f t="shared" si="8"/>
        <v>24</v>
      </c>
      <c r="B27" s="557">
        <v>31</v>
      </c>
      <c r="C27" s="558" t="s">
        <v>639</v>
      </c>
      <c r="D27" s="559">
        <v>4.9951273148148152</v>
      </c>
      <c r="E27" s="560">
        <v>119</v>
      </c>
      <c r="F27" s="560">
        <v>52</v>
      </c>
      <c r="G27" s="560">
        <v>59</v>
      </c>
      <c r="H27" s="561">
        <f t="shared" si="0"/>
        <v>0.8666666666666667</v>
      </c>
      <c r="I27" s="562">
        <f t="shared" si="1"/>
        <v>1.638888888888889E-2</v>
      </c>
      <c r="J27" s="563">
        <f t="shared" si="2"/>
        <v>119.88305555555554</v>
      </c>
      <c r="K27" s="564">
        <f t="shared" si="7"/>
        <v>4.9951273148148143</v>
      </c>
      <c r="L27" s="565"/>
      <c r="M27" s="565"/>
      <c r="N27" s="565"/>
      <c r="O27" s="565"/>
      <c r="P27" s="534">
        <f t="shared" si="9"/>
        <v>24</v>
      </c>
      <c r="Q27" s="606">
        <v>31</v>
      </c>
      <c r="R27" s="558" t="s">
        <v>460</v>
      </c>
      <c r="S27" s="567">
        <v>5.0019791666666666</v>
      </c>
      <c r="T27" s="568">
        <v>120</v>
      </c>
      <c r="U27" s="568">
        <v>2</v>
      </c>
      <c r="V27" s="569">
        <v>51</v>
      </c>
      <c r="W27" s="561">
        <f t="shared" si="3"/>
        <v>3.3333333333333333E-2</v>
      </c>
      <c r="X27" s="570">
        <f t="shared" si="4"/>
        <v>1.4166666666666666E-2</v>
      </c>
      <c r="Y27" s="571">
        <f t="shared" si="5"/>
        <v>120.0475</v>
      </c>
      <c r="Z27" s="572">
        <f t="shared" si="6"/>
        <v>5.0019791666666666</v>
      </c>
      <c r="AA27" s="573"/>
    </row>
    <row r="28" spans="1:33" x14ac:dyDescent="0.25">
      <c r="A28" s="534">
        <f t="shared" si="8"/>
        <v>25</v>
      </c>
      <c r="B28" s="574">
        <v>32</v>
      </c>
      <c r="C28" s="543" t="s">
        <v>463</v>
      </c>
      <c r="D28" s="575">
        <v>4.9642129629629634</v>
      </c>
      <c r="E28" s="576">
        <v>119</v>
      </c>
      <c r="F28" s="576">
        <v>8</v>
      </c>
      <c r="G28" s="576">
        <v>28</v>
      </c>
      <c r="H28" s="577">
        <f t="shared" si="0"/>
        <v>0.13333333333333333</v>
      </c>
      <c r="I28" s="578">
        <f t="shared" si="1"/>
        <v>7.7777777777777776E-3</v>
      </c>
      <c r="J28" s="579">
        <f t="shared" si="2"/>
        <v>119.14111111111112</v>
      </c>
      <c r="K28" s="580">
        <f t="shared" si="7"/>
        <v>4.9642129629629634</v>
      </c>
      <c r="L28" s="565">
        <f>AVERAGE(K27:K28)</f>
        <v>4.9796701388888884</v>
      </c>
      <c r="M28" s="565"/>
      <c r="N28" s="565">
        <f>AVERAGE(J27:J28)</f>
        <v>119.51208333333332</v>
      </c>
      <c r="O28" s="565"/>
      <c r="P28" s="534">
        <f t="shared" si="9"/>
        <v>25</v>
      </c>
      <c r="Q28" s="540">
        <v>32</v>
      </c>
      <c r="R28" s="543" t="s">
        <v>463</v>
      </c>
      <c r="S28" s="582">
        <v>5.0031018518518513</v>
      </c>
      <c r="T28" s="583">
        <v>120</v>
      </c>
      <c r="U28" s="583">
        <v>4</v>
      </c>
      <c r="V28" s="584">
        <v>28</v>
      </c>
      <c r="W28" s="577">
        <f t="shared" si="3"/>
        <v>6.6666666666666666E-2</v>
      </c>
      <c r="X28" s="585">
        <f t="shared" si="4"/>
        <v>7.7777777777777776E-3</v>
      </c>
      <c r="Y28" s="586">
        <f t="shared" si="5"/>
        <v>120.07444444444444</v>
      </c>
      <c r="Z28" s="587">
        <f t="shared" si="6"/>
        <v>5.0031018518518513</v>
      </c>
      <c r="AA28" s="588"/>
      <c r="AB28" s="565">
        <f>AVERAGE(Z27:Z28)</f>
        <v>5.0025405092592585</v>
      </c>
      <c r="AC28" s="565"/>
      <c r="AD28" s="565">
        <f>AVERAGE(Y27:Y28)</f>
        <v>120.06097222222222</v>
      </c>
      <c r="AE28" s="565"/>
      <c r="AF28" s="565"/>
      <c r="AG28" s="565"/>
    </row>
    <row r="29" spans="1:33" ht="15.75" thickBot="1" x14ac:dyDescent="0.3">
      <c r="C29" s="591"/>
      <c r="D29" s="607"/>
      <c r="E29" s="540"/>
      <c r="F29" s="540"/>
      <c r="G29" s="540"/>
      <c r="H29" s="540"/>
      <c r="I29" s="540"/>
      <c r="J29" s="540"/>
      <c r="K29" s="753" t="s">
        <v>692</v>
      </c>
      <c r="R29" s="591"/>
      <c r="S29" s="607"/>
      <c r="T29" s="540"/>
      <c r="U29" s="540"/>
      <c r="V29" s="540"/>
      <c r="W29" s="540"/>
      <c r="X29" s="540"/>
      <c r="Y29" s="540"/>
      <c r="Z29" s="608">
        <f>SUM(Z4:Z28)</f>
        <v>124.05361111111111</v>
      </c>
      <c r="AA29" s="609">
        <f>Z29/34</f>
        <v>3.6486356209150328</v>
      </c>
      <c r="AF29" s="556"/>
      <c r="AG29" s="556"/>
    </row>
    <row r="30" spans="1:33" x14ac:dyDescent="0.25">
      <c r="I30" s="753" t="s">
        <v>586</v>
      </c>
      <c r="J30" s="610">
        <f>AVERAGE(J4:J28)</f>
        <v>116.9049222222222</v>
      </c>
      <c r="K30" s="611">
        <f>SUM(K4:K28)</f>
        <v>121.77596064814816</v>
      </c>
    </row>
    <row r="31" spans="1:33" x14ac:dyDescent="0.25">
      <c r="Y31" s="547" t="s">
        <v>641</v>
      </c>
      <c r="Z31" s="542" t="s">
        <v>608</v>
      </c>
      <c r="AA31" s="542" t="s">
        <v>609</v>
      </c>
    </row>
    <row r="32" spans="1:33" ht="18.75" x14ac:dyDescent="0.3">
      <c r="D32" s="612">
        <f>SUM(D4:D28)</f>
        <v>121.77596064814816</v>
      </c>
      <c r="E32" s="613"/>
      <c r="F32" s="613" t="s">
        <v>642</v>
      </c>
      <c r="G32" s="613"/>
      <c r="H32" s="613"/>
      <c r="I32" s="613"/>
      <c r="J32" s="613" t="s">
        <v>641</v>
      </c>
      <c r="K32" s="611"/>
      <c r="L32" s="589"/>
      <c r="M32" s="589"/>
      <c r="N32" s="589"/>
      <c r="O32" s="589"/>
      <c r="P32" s="614"/>
      <c r="S32" s="613">
        <f>SUM(S4:S28)</f>
        <v>124.05361111111111</v>
      </c>
      <c r="T32" s="613"/>
      <c r="U32" s="613"/>
      <c r="V32" s="613"/>
      <c r="W32" s="613"/>
      <c r="X32" s="613"/>
      <c r="Y32" s="615">
        <f>SUM(Y4:Y28)</f>
        <v>2977.2866666666669</v>
      </c>
      <c r="Z32" s="615">
        <f>AVERAGE(Z4:Z28)</f>
        <v>4.9621444444444442</v>
      </c>
      <c r="AA32" s="616">
        <f>AVERAGE(Y4:Y28)</f>
        <v>119.09146666666668</v>
      </c>
      <c r="AB32" s="589">
        <f>SUM(AB4:AB28)</f>
        <v>9.9178674768518515</v>
      </c>
      <c r="AC32" s="589"/>
      <c r="AD32" s="589">
        <f>SUM(AD4:AD28)</f>
        <v>238.02881944444442</v>
      </c>
    </row>
    <row r="33" spans="1:28" ht="18.75" x14ac:dyDescent="0.3">
      <c r="J33" s="617">
        <f>SUM(J4:J28)</f>
        <v>2922.6230555555549</v>
      </c>
      <c r="K33" s="755">
        <f>AVERAGE(K4:K28)</f>
        <v>4.8710384259259261</v>
      </c>
      <c r="L33" s="589" t="s">
        <v>608</v>
      </c>
      <c r="M33" s="589"/>
      <c r="N33" s="589"/>
    </row>
    <row r="34" spans="1:28" x14ac:dyDescent="0.25">
      <c r="D34" s="556">
        <f>AVERAGE(D4:D28)</f>
        <v>4.8710384259259261</v>
      </c>
      <c r="F34" s="547" t="s">
        <v>643</v>
      </c>
      <c r="AB34" s="589">
        <f>AA32*4</f>
        <v>476.3658666666667</v>
      </c>
    </row>
    <row r="35" spans="1:28" x14ac:dyDescent="0.25">
      <c r="C35" s="542" t="s">
        <v>644</v>
      </c>
      <c r="I35" s="610"/>
      <c r="K35" s="611" t="e">
        <f>SUM(L28,#REF!,#REF!,L9)</f>
        <v>#REF!</v>
      </c>
      <c r="N35" s="589" t="e">
        <f>SUM(N28,#REF!,#REF!,N9)</f>
        <v>#REF!</v>
      </c>
    </row>
    <row r="36" spans="1:28" x14ac:dyDescent="0.25">
      <c r="C36" s="542" t="s">
        <v>645</v>
      </c>
    </row>
    <row r="37" spans="1:28" x14ac:dyDescent="0.25">
      <c r="C37" s="542" t="s">
        <v>646</v>
      </c>
      <c r="K37" s="611"/>
    </row>
    <row r="38" spans="1:28" ht="15.75" x14ac:dyDescent="0.25">
      <c r="C38" s="542" t="s">
        <v>647</v>
      </c>
      <c r="E38" s="547" t="s">
        <v>648</v>
      </c>
      <c r="S38" s="617">
        <v>3962.7133333333322</v>
      </c>
      <c r="U38" s="547">
        <v>4.8600000000000003</v>
      </c>
    </row>
    <row r="39" spans="1:28" ht="18.75" x14ac:dyDescent="0.3">
      <c r="S39" s="615">
        <v>4049.4038888888886</v>
      </c>
      <c r="U39" s="547">
        <v>4.96</v>
      </c>
    </row>
    <row r="40" spans="1:28" x14ac:dyDescent="0.25">
      <c r="A40" s="534" t="s">
        <v>649</v>
      </c>
      <c r="B40" s="542" t="s">
        <v>650</v>
      </c>
    </row>
    <row r="41" spans="1:28" x14ac:dyDescent="0.25">
      <c r="B41" s="542" t="s">
        <v>651</v>
      </c>
      <c r="D41" s="673"/>
      <c r="E41" s="673" t="s">
        <v>562</v>
      </c>
      <c r="F41" s="673" t="s">
        <v>563</v>
      </c>
      <c r="G41" s="673"/>
      <c r="H41" s="673" t="s">
        <v>562</v>
      </c>
      <c r="I41" s="673" t="s">
        <v>563</v>
      </c>
      <c r="J41" s="673"/>
      <c r="K41" s="673" t="s">
        <v>562</v>
      </c>
      <c r="L41" s="673" t="s">
        <v>563</v>
      </c>
      <c r="M41" s="673"/>
      <c r="N41" s="673" t="s">
        <v>562</v>
      </c>
      <c r="O41" s="673" t="s">
        <v>563</v>
      </c>
    </row>
    <row r="42" spans="1:28" ht="15.75" thickBot="1" x14ac:dyDescent="0.3">
      <c r="B42" s="542" t="s">
        <v>652</v>
      </c>
      <c r="D42" s="280" t="s">
        <v>565</v>
      </c>
      <c r="E42" s="269">
        <v>43325</v>
      </c>
      <c r="F42" s="269">
        <v>43330</v>
      </c>
      <c r="G42" s="280" t="s">
        <v>565</v>
      </c>
      <c r="H42" s="269">
        <v>43332</v>
      </c>
      <c r="I42" s="269">
        <v>43337</v>
      </c>
      <c r="J42" s="280" t="s">
        <v>565</v>
      </c>
      <c r="K42" s="269">
        <v>43339</v>
      </c>
      <c r="L42" s="269">
        <v>43344</v>
      </c>
      <c r="M42" s="280" t="s">
        <v>565</v>
      </c>
      <c r="N42" s="269">
        <v>43346</v>
      </c>
      <c r="O42" s="269">
        <v>43351</v>
      </c>
    </row>
    <row r="43" spans="1:28" x14ac:dyDescent="0.25">
      <c r="B43" s="542" t="s">
        <v>653</v>
      </c>
      <c r="D43" s="280" t="s">
        <v>524</v>
      </c>
      <c r="E43" s="673">
        <f>_xlfn.DAYS(F42,E42)</f>
        <v>5</v>
      </c>
      <c r="F43" s="673"/>
      <c r="G43" s="280" t="s">
        <v>524</v>
      </c>
      <c r="H43" s="673">
        <f>_xlfn.DAYS(I42,H42)</f>
        <v>5</v>
      </c>
      <c r="I43" s="673"/>
      <c r="J43" s="280" t="s">
        <v>524</v>
      </c>
      <c r="K43" s="673">
        <f>_xlfn.DAYS(L42,K42)</f>
        <v>5</v>
      </c>
      <c r="L43" s="673"/>
      <c r="M43" s="280" t="s">
        <v>524</v>
      </c>
      <c r="N43" s="673">
        <f>_xlfn.DAYS(O42,N42)</f>
        <v>5</v>
      </c>
      <c r="O43" s="673"/>
    </row>
    <row r="44" spans="1:28" x14ac:dyDescent="0.25">
      <c r="A44" s="534" t="s">
        <v>654</v>
      </c>
      <c r="B44" s="542" t="s">
        <v>655</v>
      </c>
      <c r="D44" s="754" t="s">
        <v>694</v>
      </c>
      <c r="E44" s="610">
        <f>AVERAGE(K4:K11)</f>
        <v>4.8229108796296298</v>
      </c>
      <c r="F44" s="542"/>
      <c r="G44" s="754" t="s">
        <v>694</v>
      </c>
      <c r="H44" s="610">
        <f>AVERAGE(K12:K18)</f>
        <v>4.8347205687830686</v>
      </c>
      <c r="I44" s="542"/>
      <c r="J44" s="754" t="s">
        <v>694</v>
      </c>
      <c r="K44" s="610">
        <f>AVERAGE(K19:K26)</f>
        <v>4.9237861689814819</v>
      </c>
      <c r="M44" s="754" t="s">
        <v>694</v>
      </c>
      <c r="N44" s="610">
        <f>AVERAGE(K27:K28)</f>
        <v>4.9796701388888884</v>
      </c>
    </row>
    <row r="45" spans="1:28" x14ac:dyDescent="0.25">
      <c r="B45" s="542" t="s">
        <v>656</v>
      </c>
      <c r="D45" s="754" t="s">
        <v>523</v>
      </c>
      <c r="E45" s="610">
        <f>SUM(J4:J11)</f>
        <v>925.99888888888881</v>
      </c>
      <c r="G45" s="754" t="s">
        <v>523</v>
      </c>
      <c r="H45" s="610">
        <f>SUM(J12:J18)</f>
        <v>812.23305555555555</v>
      </c>
      <c r="J45" s="754" t="s">
        <v>523</v>
      </c>
      <c r="K45" s="610">
        <f>SUM(J19:J26)</f>
        <v>945.36694444444447</v>
      </c>
      <c r="M45" s="754" t="s">
        <v>523</v>
      </c>
      <c r="N45" s="610">
        <f>SUM(J27:J28)</f>
        <v>239.02416666666664</v>
      </c>
    </row>
    <row r="46" spans="1:28" x14ac:dyDescent="0.25">
      <c r="B46" s="542" t="s">
        <v>657</v>
      </c>
      <c r="D46" s="754" t="s">
        <v>696</v>
      </c>
      <c r="E46" s="610">
        <f>AVERAGE(J4:J11)</f>
        <v>115.7498611111111</v>
      </c>
      <c r="G46" s="754" t="s">
        <v>696</v>
      </c>
      <c r="H46" s="610">
        <f>AVERAGE(J12:J18)</f>
        <v>116.03329365079365</v>
      </c>
      <c r="J46" s="754" t="s">
        <v>696</v>
      </c>
      <c r="K46" s="610">
        <f>AVERAGE(J19:J26)</f>
        <v>118.17086805555556</v>
      </c>
      <c r="M46" s="754" t="s">
        <v>696</v>
      </c>
      <c r="N46" s="610">
        <f>AVERAGE(J27:J28)</f>
        <v>119.51208333333332</v>
      </c>
    </row>
    <row r="47" spans="1:28" x14ac:dyDescent="0.25">
      <c r="B47" s="542" t="s">
        <v>658</v>
      </c>
      <c r="G47" s="542"/>
      <c r="H47" s="542"/>
    </row>
    <row r="48" spans="1:28" x14ac:dyDescent="0.25">
      <c r="E48" s="753" t="s">
        <v>693</v>
      </c>
      <c r="F48" s="547">
        <f>SUM(E43,H43,K43,N43)</f>
        <v>20</v>
      </c>
      <c r="G48" s="542"/>
      <c r="H48" s="542"/>
    </row>
    <row r="49" spans="3:6" x14ac:dyDescent="0.25">
      <c r="E49" s="754" t="s">
        <v>695</v>
      </c>
      <c r="F49" s="609">
        <f>SUM(E44,H44,K44,N44)</f>
        <v>19.561087756283069</v>
      </c>
    </row>
    <row r="50" spans="3:6" x14ac:dyDescent="0.25">
      <c r="E50" s="753" t="s">
        <v>536</v>
      </c>
      <c r="F50" s="611">
        <f>SUM(E45,H45,K45,N45)</f>
        <v>2922.6230555555553</v>
      </c>
    </row>
    <row r="51" spans="3:6" x14ac:dyDescent="0.25">
      <c r="E51" s="753" t="s">
        <v>698</v>
      </c>
      <c r="F51" s="756">
        <f>AVERAGE(K4:K28)</f>
        <v>4.8710384259259261</v>
      </c>
    </row>
    <row r="53" spans="3:6" x14ac:dyDescent="0.25">
      <c r="C53" s="542">
        <v>2018</v>
      </c>
      <c r="D53" s="754" t="s">
        <v>697</v>
      </c>
      <c r="E53" s="611">
        <f>25*F51</f>
        <v>121.77596064814816</v>
      </c>
    </row>
    <row r="54" spans="3:6" x14ac:dyDescent="0.25">
      <c r="D54" s="754" t="s">
        <v>575</v>
      </c>
      <c r="E54" s="611">
        <f>49/E53*10</f>
        <v>4.0237826693543841</v>
      </c>
    </row>
    <row r="56" spans="3:6" x14ac:dyDescent="0.25">
      <c r="C56" s="542">
        <v>2019</v>
      </c>
      <c r="D56" s="754" t="s">
        <v>697</v>
      </c>
      <c r="E56" s="611">
        <f>25*Z32</f>
        <v>124.05361111111111</v>
      </c>
    </row>
    <row r="57" spans="3:6" x14ac:dyDescent="0.25">
      <c r="D57" s="754" t="s">
        <v>575</v>
      </c>
      <c r="E57" s="611">
        <f>(35/E56)*10</f>
        <v>2.8213608363767455</v>
      </c>
    </row>
    <row r="59" spans="3:6" x14ac:dyDescent="0.25">
      <c r="C59" s="542">
        <v>2021</v>
      </c>
      <c r="D59" s="754" t="s">
        <v>697</v>
      </c>
      <c r="E59" s="611">
        <f>8*27.1823</f>
        <v>217.45840000000001</v>
      </c>
    </row>
    <row r="60" spans="3:6" x14ac:dyDescent="0.25">
      <c r="D60" s="754" t="s">
        <v>575</v>
      </c>
      <c r="E60" s="611">
        <f>(42/E59)*10</f>
        <v>1.9314038915029264</v>
      </c>
    </row>
  </sheetData>
  <mergeCells count="1">
    <mergeCell ref="H2:J2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topLeftCell="A37" workbookViewId="0">
      <selection activeCell="H17" sqref="H17"/>
    </sheetView>
  </sheetViews>
  <sheetFormatPr baseColWidth="10" defaultRowHeight="15" x14ac:dyDescent="0.25"/>
  <cols>
    <col min="1" max="1" width="8.85546875" bestFit="1" customWidth="1"/>
    <col min="2" max="2" width="13.5703125" bestFit="1" customWidth="1"/>
    <col min="3" max="3" width="7.28515625" bestFit="1" customWidth="1"/>
    <col min="4" max="5" width="7.7109375" bestFit="1" customWidth="1"/>
    <col min="6" max="6" width="8" bestFit="1" customWidth="1"/>
    <col min="7" max="7" width="7" bestFit="1" customWidth="1"/>
    <col min="8" max="8" width="16.7109375" bestFit="1" customWidth="1"/>
    <col min="9" max="9" width="18.5703125" bestFit="1" customWidth="1"/>
    <col min="10" max="10" width="4.7109375" bestFit="1" customWidth="1"/>
    <col min="11" max="11" width="3.7109375" bestFit="1" customWidth="1"/>
    <col min="12" max="12" width="5" bestFit="1" customWidth="1"/>
    <col min="13" max="13" width="13.7109375" bestFit="1" customWidth="1"/>
    <col min="14" max="14" width="8.140625" bestFit="1" customWidth="1"/>
    <col min="15" max="15" width="14.5703125" bestFit="1" customWidth="1"/>
    <col min="16" max="16" width="15.140625" bestFit="1" customWidth="1"/>
    <col min="17" max="17" width="15.85546875" bestFit="1" customWidth="1"/>
    <col min="18" max="18" width="14.85546875" bestFit="1" customWidth="1"/>
    <col min="19" max="19" width="26.42578125" bestFit="1" customWidth="1"/>
    <col min="20" max="20" width="12.5703125" bestFit="1" customWidth="1"/>
    <col min="21" max="21" width="25.85546875" bestFit="1" customWidth="1"/>
    <col min="22" max="22" width="9.42578125" bestFit="1" customWidth="1"/>
    <col min="23" max="23" width="15.85546875" bestFit="1" customWidth="1"/>
    <col min="24" max="24" width="40.28515625" bestFit="1" customWidth="1"/>
    <col min="25" max="25" width="14.5703125" bestFit="1" customWidth="1"/>
    <col min="26" max="26" width="33.140625" bestFit="1" customWidth="1"/>
    <col min="27" max="27" width="18.140625" bestFit="1" customWidth="1"/>
  </cols>
  <sheetData>
    <row r="1" spans="1:27" x14ac:dyDescent="0.25">
      <c r="A1" s="10" t="s">
        <v>294</v>
      </c>
      <c r="B1" s="109" t="s">
        <v>307</v>
      </c>
      <c r="C1" s="10" t="s">
        <v>295</v>
      </c>
      <c r="D1" s="10" t="s">
        <v>296</v>
      </c>
      <c r="E1" s="10" t="s">
        <v>297</v>
      </c>
      <c r="F1" s="10" t="s">
        <v>298</v>
      </c>
      <c r="G1" s="10" t="s">
        <v>299</v>
      </c>
      <c r="H1" s="10" t="s">
        <v>300</v>
      </c>
      <c r="I1" s="129" t="s">
        <v>494</v>
      </c>
      <c r="J1" s="59" t="s">
        <v>491</v>
      </c>
      <c r="K1" s="51" t="s">
        <v>492</v>
      </c>
      <c r="L1" s="51" t="s">
        <v>493</v>
      </c>
      <c r="M1" s="56" t="s">
        <v>495</v>
      </c>
      <c r="N1" s="10" t="s">
        <v>301</v>
      </c>
      <c r="O1" s="146" t="s">
        <v>302</v>
      </c>
      <c r="P1" s="10" t="s">
        <v>303</v>
      </c>
      <c r="Q1" s="10" t="s">
        <v>304</v>
      </c>
      <c r="R1" s="10" t="s">
        <v>305</v>
      </c>
      <c r="S1" s="10" t="s">
        <v>306</v>
      </c>
      <c r="T1" s="10" t="s">
        <v>308</v>
      </c>
      <c r="U1" s="10" t="s">
        <v>309</v>
      </c>
      <c r="V1" s="10" t="s">
        <v>310</v>
      </c>
      <c r="W1" s="10" t="s">
        <v>311</v>
      </c>
      <c r="X1" s="10" t="s">
        <v>312</v>
      </c>
      <c r="Y1" s="10" t="s">
        <v>313</v>
      </c>
      <c r="Z1" s="47" t="s">
        <v>496</v>
      </c>
      <c r="AA1" s="10" t="s">
        <v>314</v>
      </c>
    </row>
    <row r="2" spans="1:27" x14ac:dyDescent="0.25">
      <c r="A2" s="128">
        <f>1</f>
        <v>1</v>
      </c>
      <c r="B2" s="115" t="s">
        <v>39</v>
      </c>
      <c r="C2" s="109" t="s">
        <v>340</v>
      </c>
      <c r="D2" s="109" t="s">
        <v>340</v>
      </c>
      <c r="E2" s="109" t="s">
        <v>339</v>
      </c>
      <c r="F2" s="396">
        <v>6216150</v>
      </c>
      <c r="G2" s="396">
        <v>384938</v>
      </c>
      <c r="H2" s="128"/>
      <c r="I2" s="674" t="s">
        <v>40</v>
      </c>
      <c r="J2" s="675">
        <v>8</v>
      </c>
      <c r="K2" s="397">
        <v>25</v>
      </c>
      <c r="L2" s="397">
        <v>2021</v>
      </c>
      <c r="M2" s="409" t="str">
        <f t="shared" ref="M2:M48" si="0">CONCATENATE(K2,"/",J2,"/",L2)</f>
        <v>25/8/2021</v>
      </c>
      <c r="N2" s="289">
        <v>0.41718749999999999</v>
      </c>
      <c r="O2" s="44"/>
      <c r="S2" s="90" t="s">
        <v>38</v>
      </c>
      <c r="T2" s="18" t="s">
        <v>339</v>
      </c>
      <c r="U2" s="18" t="s">
        <v>472</v>
      </c>
      <c r="W2">
        <v>1</v>
      </c>
      <c r="X2" s="45" t="s">
        <v>2</v>
      </c>
      <c r="Y2" s="91" t="s">
        <v>3</v>
      </c>
      <c r="Z2" s="43" t="str">
        <f t="shared" ref="Z2:Z5" si="1">CONCATENATE(S2,"_",Y2)</f>
        <v>Casa de bombas_Gato 1</v>
      </c>
    </row>
    <row r="3" spans="1:27" x14ac:dyDescent="0.25">
      <c r="A3" s="128">
        <f t="shared" ref="A3:A5" si="2">A2+1</f>
        <v>2</v>
      </c>
      <c r="B3" s="111" t="s">
        <v>42</v>
      </c>
      <c r="C3" s="109" t="s">
        <v>416</v>
      </c>
      <c r="D3" s="109" t="s">
        <v>416</v>
      </c>
      <c r="E3" s="109" t="s">
        <v>339</v>
      </c>
      <c r="F3" s="396">
        <v>6216853</v>
      </c>
      <c r="G3" s="396">
        <v>384271</v>
      </c>
      <c r="H3" s="128"/>
      <c r="I3" s="676" t="s">
        <v>43</v>
      </c>
      <c r="J3" s="397">
        <v>8</v>
      </c>
      <c r="K3" s="397">
        <v>21</v>
      </c>
      <c r="L3" s="397">
        <v>2021</v>
      </c>
      <c r="M3" s="398" t="str">
        <f t="shared" si="0"/>
        <v>21/8/2021</v>
      </c>
      <c r="N3" s="677">
        <v>0.50438657407407406</v>
      </c>
      <c r="O3" s="44"/>
      <c r="S3" s="79" t="s">
        <v>41</v>
      </c>
      <c r="T3" s="18" t="s">
        <v>339</v>
      </c>
      <c r="U3" s="18" t="s">
        <v>472</v>
      </c>
      <c r="W3">
        <v>1</v>
      </c>
      <c r="X3" s="41" t="s">
        <v>2</v>
      </c>
      <c r="Y3" s="92" t="s">
        <v>3</v>
      </c>
      <c r="Z3" s="43" t="str">
        <f t="shared" si="1"/>
        <v>Basural viejo entrada y costa_Gato 1</v>
      </c>
    </row>
    <row r="4" spans="1:27" x14ac:dyDescent="0.25">
      <c r="A4" s="128">
        <f t="shared" si="2"/>
        <v>3</v>
      </c>
      <c r="B4" s="110" t="s">
        <v>46</v>
      </c>
      <c r="C4" s="109" t="s">
        <v>416</v>
      </c>
      <c r="D4" s="109" t="s">
        <v>416</v>
      </c>
      <c r="E4" s="109" t="s">
        <v>339</v>
      </c>
      <c r="F4" s="396">
        <v>6216853</v>
      </c>
      <c r="G4" s="396">
        <v>384271</v>
      </c>
      <c r="H4" s="128"/>
      <c r="I4" s="678" t="s">
        <v>47</v>
      </c>
      <c r="J4" s="397">
        <v>8</v>
      </c>
      <c r="K4" s="397">
        <v>24</v>
      </c>
      <c r="L4" s="397">
        <v>2021</v>
      </c>
      <c r="M4" s="398" t="str">
        <f t="shared" si="0"/>
        <v>24/8/2021</v>
      </c>
      <c r="N4" s="679">
        <v>0.93620370370370365</v>
      </c>
      <c r="O4" s="44"/>
      <c r="S4" s="79" t="s">
        <v>41</v>
      </c>
      <c r="T4" s="18" t="s">
        <v>339</v>
      </c>
      <c r="U4" s="18" t="s">
        <v>472</v>
      </c>
      <c r="W4">
        <v>1</v>
      </c>
      <c r="X4" s="94" t="s">
        <v>2</v>
      </c>
      <c r="Y4" s="95"/>
      <c r="Z4" s="43" t="str">
        <f t="shared" si="1"/>
        <v>Basural viejo entrada y costa_</v>
      </c>
    </row>
    <row r="5" spans="1:27" x14ac:dyDescent="0.25">
      <c r="A5" s="128">
        <f t="shared" si="2"/>
        <v>4</v>
      </c>
      <c r="B5" s="111" t="s">
        <v>48</v>
      </c>
      <c r="C5" s="109" t="s">
        <v>416</v>
      </c>
      <c r="D5" s="109" t="s">
        <v>416</v>
      </c>
      <c r="E5" s="109" t="s">
        <v>339</v>
      </c>
      <c r="F5" s="396">
        <v>6216853</v>
      </c>
      <c r="G5" s="396">
        <v>384271</v>
      </c>
      <c r="H5" s="128"/>
      <c r="I5" s="676" t="s">
        <v>49</v>
      </c>
      <c r="J5" s="397">
        <v>8</v>
      </c>
      <c r="K5" s="397">
        <v>28</v>
      </c>
      <c r="L5" s="397">
        <v>2021</v>
      </c>
      <c r="M5" s="398" t="str">
        <f t="shared" si="0"/>
        <v>28/8/2021</v>
      </c>
      <c r="N5" s="677">
        <v>0.80158564814814814</v>
      </c>
      <c r="O5" s="44"/>
      <c r="S5" s="79" t="s">
        <v>41</v>
      </c>
      <c r="T5" s="18" t="s">
        <v>339</v>
      </c>
      <c r="U5" s="18" t="s">
        <v>472</v>
      </c>
      <c r="W5">
        <v>1</v>
      </c>
      <c r="X5" s="41" t="s">
        <v>50</v>
      </c>
      <c r="Z5" s="43" t="str">
        <f t="shared" si="1"/>
        <v>Basural viejo entrada y costa_</v>
      </c>
    </row>
    <row r="6" spans="1:27" x14ac:dyDescent="0.25">
      <c r="A6" s="13">
        <f t="shared" ref="A6:A48" si="3">A5+1</f>
        <v>5</v>
      </c>
      <c r="B6" s="696" t="s">
        <v>140</v>
      </c>
      <c r="C6" s="181" t="s">
        <v>344</v>
      </c>
      <c r="D6" s="181" t="s">
        <v>344</v>
      </c>
      <c r="E6" s="181" t="s">
        <v>339</v>
      </c>
      <c r="F6" s="697">
        <v>6216083</v>
      </c>
      <c r="G6" s="697">
        <v>384746</v>
      </c>
      <c r="H6" s="148"/>
      <c r="I6" s="698" t="s">
        <v>141</v>
      </c>
      <c r="J6" s="699">
        <v>9</v>
      </c>
      <c r="K6" s="699">
        <v>16</v>
      </c>
      <c r="L6" s="699">
        <v>2021</v>
      </c>
      <c r="M6" s="183" t="str">
        <f t="shared" si="0"/>
        <v>16/9/2021</v>
      </c>
      <c r="N6" s="700">
        <v>0.27826388888888887</v>
      </c>
      <c r="O6" s="147"/>
      <c r="P6" s="86"/>
      <c r="Q6" s="86"/>
      <c r="R6" s="86"/>
      <c r="S6" s="65" t="s">
        <v>61</v>
      </c>
      <c r="T6" s="18" t="s">
        <v>339</v>
      </c>
      <c r="U6" s="18" t="s">
        <v>472</v>
      </c>
      <c r="V6" s="86">
        <v>2</v>
      </c>
      <c r="W6" s="80">
        <v>1</v>
      </c>
      <c r="X6" s="42" t="s">
        <v>81</v>
      </c>
      <c r="Y6" s="92" t="s">
        <v>82</v>
      </c>
      <c r="Z6" s="43" t="str">
        <f t="shared" ref="Z6:Z48" si="4">CONCATENATE(S6,"_",Y6)</f>
        <v>Basural_Gato 2 y 4</v>
      </c>
    </row>
    <row r="7" spans="1:27" x14ac:dyDescent="0.25">
      <c r="A7" s="13">
        <f t="shared" si="3"/>
        <v>6</v>
      </c>
      <c r="B7" s="696" t="s">
        <v>140</v>
      </c>
      <c r="C7" s="181" t="s">
        <v>344</v>
      </c>
      <c r="D7" s="181" t="s">
        <v>344</v>
      </c>
      <c r="E7" s="181" t="s">
        <v>339</v>
      </c>
      <c r="F7" s="697">
        <v>6216083</v>
      </c>
      <c r="G7" s="697">
        <v>384746</v>
      </c>
      <c r="H7" s="148"/>
      <c r="I7" s="698" t="s">
        <v>141</v>
      </c>
      <c r="J7" s="699">
        <v>9</v>
      </c>
      <c r="K7" s="699">
        <v>16</v>
      </c>
      <c r="L7" s="699">
        <v>2021</v>
      </c>
      <c r="M7" s="183" t="str">
        <f t="shared" si="0"/>
        <v>16/9/2021</v>
      </c>
      <c r="N7" s="700">
        <v>0.27826388888888887</v>
      </c>
      <c r="O7" s="147"/>
      <c r="P7" s="86"/>
      <c r="Q7" s="86"/>
      <c r="R7" s="86"/>
      <c r="S7" s="65" t="s">
        <v>61</v>
      </c>
      <c r="T7" s="18" t="s">
        <v>339</v>
      </c>
      <c r="U7" s="18" t="s">
        <v>472</v>
      </c>
      <c r="V7" s="86">
        <v>2</v>
      </c>
      <c r="W7" s="80">
        <v>1</v>
      </c>
      <c r="X7" s="42" t="s">
        <v>81</v>
      </c>
      <c r="Y7" s="92" t="s">
        <v>82</v>
      </c>
      <c r="Z7" s="43" t="str">
        <f t="shared" si="4"/>
        <v>Basural_Gato 2 y 4</v>
      </c>
    </row>
    <row r="8" spans="1:27" x14ac:dyDescent="0.25">
      <c r="A8" s="13">
        <f t="shared" si="3"/>
        <v>7</v>
      </c>
      <c r="B8" s="701" t="s">
        <v>142</v>
      </c>
      <c r="C8" s="181" t="s">
        <v>344</v>
      </c>
      <c r="D8" s="181" t="s">
        <v>344</v>
      </c>
      <c r="E8" s="181" t="s">
        <v>339</v>
      </c>
      <c r="F8" s="697">
        <v>6216083</v>
      </c>
      <c r="G8" s="697">
        <v>384746</v>
      </c>
      <c r="H8" s="148"/>
      <c r="I8" s="702" t="s">
        <v>141</v>
      </c>
      <c r="J8" s="699">
        <v>9</v>
      </c>
      <c r="K8" s="699">
        <v>16</v>
      </c>
      <c r="L8" s="699">
        <v>2021</v>
      </c>
      <c r="M8" s="183" t="str">
        <f t="shared" si="0"/>
        <v>16/9/2021</v>
      </c>
      <c r="N8" s="703">
        <v>0.29172453703703705</v>
      </c>
      <c r="O8" s="147"/>
      <c r="P8" s="86"/>
      <c r="Q8" s="86"/>
      <c r="R8" s="86"/>
      <c r="S8" s="65" t="s">
        <v>61</v>
      </c>
      <c r="T8" s="18" t="s">
        <v>339</v>
      </c>
      <c r="U8" s="18" t="s">
        <v>472</v>
      </c>
      <c r="V8" s="86">
        <v>2</v>
      </c>
      <c r="W8" s="80">
        <v>1</v>
      </c>
      <c r="X8" s="42" t="s">
        <v>81</v>
      </c>
      <c r="Y8" s="93" t="s">
        <v>82</v>
      </c>
      <c r="Z8" s="43" t="str">
        <f t="shared" si="4"/>
        <v>Basural_Gato 2 y 4</v>
      </c>
    </row>
    <row r="9" spans="1:27" x14ac:dyDescent="0.25">
      <c r="A9" s="13">
        <f t="shared" si="3"/>
        <v>8</v>
      </c>
      <c r="B9" s="701" t="s">
        <v>142</v>
      </c>
      <c r="C9" s="181" t="s">
        <v>344</v>
      </c>
      <c r="D9" s="181" t="s">
        <v>344</v>
      </c>
      <c r="E9" s="181" t="s">
        <v>339</v>
      </c>
      <c r="F9" s="697">
        <v>6216083</v>
      </c>
      <c r="G9" s="697">
        <v>384746</v>
      </c>
      <c r="H9" s="148"/>
      <c r="I9" s="702" t="s">
        <v>141</v>
      </c>
      <c r="J9" s="699">
        <v>9</v>
      </c>
      <c r="K9" s="699">
        <v>16</v>
      </c>
      <c r="L9" s="699">
        <v>2021</v>
      </c>
      <c r="M9" s="183" t="str">
        <f t="shared" si="0"/>
        <v>16/9/2021</v>
      </c>
      <c r="N9" s="703">
        <v>0.29172453703703705</v>
      </c>
      <c r="O9" s="147"/>
      <c r="P9" s="86"/>
      <c r="Q9" s="86"/>
      <c r="R9" s="86"/>
      <c r="S9" s="65" t="s">
        <v>61</v>
      </c>
      <c r="T9" s="18" t="s">
        <v>339</v>
      </c>
      <c r="U9" s="18" t="s">
        <v>472</v>
      </c>
      <c r="V9" s="86">
        <v>2</v>
      </c>
      <c r="W9" s="80">
        <v>1</v>
      </c>
      <c r="X9" s="42" t="s">
        <v>81</v>
      </c>
      <c r="Y9" s="93" t="s">
        <v>82</v>
      </c>
      <c r="Z9" s="43" t="str">
        <f t="shared" si="4"/>
        <v>Basural_Gato 2 y 4</v>
      </c>
    </row>
    <row r="10" spans="1:27" x14ac:dyDescent="0.25">
      <c r="A10" s="13">
        <f t="shared" si="3"/>
        <v>9</v>
      </c>
      <c r="B10" s="701" t="s">
        <v>143</v>
      </c>
      <c r="C10" s="181" t="s">
        <v>344</v>
      </c>
      <c r="D10" s="181" t="s">
        <v>344</v>
      </c>
      <c r="E10" s="181" t="s">
        <v>339</v>
      </c>
      <c r="F10" s="697">
        <v>6216083</v>
      </c>
      <c r="G10" s="697">
        <v>384746</v>
      </c>
      <c r="H10" s="148"/>
      <c r="I10" s="704" t="s">
        <v>141</v>
      </c>
      <c r="J10" s="699">
        <v>9</v>
      </c>
      <c r="K10" s="699">
        <v>16</v>
      </c>
      <c r="L10" s="699">
        <v>2021</v>
      </c>
      <c r="M10" s="183" t="str">
        <f t="shared" si="0"/>
        <v>16/9/2021</v>
      </c>
      <c r="N10" s="705">
        <v>0.32572916666666668</v>
      </c>
      <c r="O10" s="147"/>
      <c r="P10" s="86"/>
      <c r="Q10" s="86"/>
      <c r="R10" s="86"/>
      <c r="S10" s="65" t="s">
        <v>61</v>
      </c>
      <c r="T10" s="18" t="s">
        <v>339</v>
      </c>
      <c r="U10" s="18" t="s">
        <v>472</v>
      </c>
      <c r="V10" s="86">
        <v>2</v>
      </c>
      <c r="W10" s="80">
        <v>1</v>
      </c>
      <c r="X10" s="42" t="s">
        <v>81</v>
      </c>
      <c r="Y10" s="93" t="s">
        <v>82</v>
      </c>
      <c r="Z10" s="43" t="str">
        <f t="shared" si="4"/>
        <v>Basural_Gato 2 y 4</v>
      </c>
    </row>
    <row r="11" spans="1:27" x14ac:dyDescent="0.25">
      <c r="A11" s="13">
        <f t="shared" si="3"/>
        <v>10</v>
      </c>
      <c r="B11" s="701" t="s">
        <v>143</v>
      </c>
      <c r="C11" s="181" t="s">
        <v>344</v>
      </c>
      <c r="D11" s="181" t="s">
        <v>344</v>
      </c>
      <c r="E11" s="181" t="s">
        <v>339</v>
      </c>
      <c r="F11" s="697">
        <v>6216083</v>
      </c>
      <c r="G11" s="697">
        <v>384746</v>
      </c>
      <c r="H11" s="148"/>
      <c r="I11" s="704" t="s">
        <v>141</v>
      </c>
      <c r="J11" s="699">
        <v>9</v>
      </c>
      <c r="K11" s="699">
        <v>16</v>
      </c>
      <c r="L11" s="699">
        <v>2021</v>
      </c>
      <c r="M11" s="183" t="str">
        <f t="shared" si="0"/>
        <v>16/9/2021</v>
      </c>
      <c r="N11" s="705">
        <v>0.32572916666666668</v>
      </c>
      <c r="O11" s="147"/>
      <c r="P11" s="86"/>
      <c r="Q11" s="86"/>
      <c r="R11" s="86"/>
      <c r="S11" s="65" t="s">
        <v>61</v>
      </c>
      <c r="T11" s="18" t="s">
        <v>339</v>
      </c>
      <c r="U11" s="18" t="s">
        <v>472</v>
      </c>
      <c r="V11" s="86">
        <v>2</v>
      </c>
      <c r="W11" s="80">
        <v>1</v>
      </c>
      <c r="X11" s="42" t="s">
        <v>81</v>
      </c>
      <c r="Y11" s="93" t="s">
        <v>82</v>
      </c>
      <c r="Z11" s="43" t="str">
        <f t="shared" si="4"/>
        <v>Basural_Gato 2 y 4</v>
      </c>
    </row>
    <row r="12" spans="1:27" x14ac:dyDescent="0.25">
      <c r="A12" s="13">
        <f t="shared" si="3"/>
        <v>11</v>
      </c>
      <c r="B12" s="701" t="s">
        <v>145</v>
      </c>
      <c r="C12" s="181" t="s">
        <v>344</v>
      </c>
      <c r="D12" s="181" t="s">
        <v>344</v>
      </c>
      <c r="E12" s="181" t="s">
        <v>339</v>
      </c>
      <c r="F12" s="697">
        <v>6216083</v>
      </c>
      <c r="G12" s="697">
        <v>384746</v>
      </c>
      <c r="H12" s="148"/>
      <c r="I12" s="702" t="s">
        <v>141</v>
      </c>
      <c r="J12" s="699">
        <v>9</v>
      </c>
      <c r="K12" s="699">
        <v>16</v>
      </c>
      <c r="L12" s="699">
        <v>2021</v>
      </c>
      <c r="M12" s="183" t="str">
        <f t="shared" si="0"/>
        <v>16/9/2021</v>
      </c>
      <c r="N12" s="703">
        <v>0.75078703703703709</v>
      </c>
      <c r="O12" s="147"/>
      <c r="P12" s="86"/>
      <c r="Q12" s="86"/>
      <c r="R12" s="86"/>
      <c r="S12" s="65" t="s">
        <v>61</v>
      </c>
      <c r="T12" s="18" t="s">
        <v>339</v>
      </c>
      <c r="U12" s="18" t="s">
        <v>472</v>
      </c>
      <c r="V12" s="86">
        <v>2</v>
      </c>
      <c r="W12" s="80">
        <v>1</v>
      </c>
      <c r="X12" s="42" t="s">
        <v>81</v>
      </c>
      <c r="Y12" s="93" t="s">
        <v>82</v>
      </c>
      <c r="Z12" s="43" t="str">
        <f t="shared" si="4"/>
        <v>Basural_Gato 2 y 4</v>
      </c>
    </row>
    <row r="13" spans="1:27" x14ac:dyDescent="0.25">
      <c r="A13" s="13">
        <f t="shared" si="3"/>
        <v>12</v>
      </c>
      <c r="B13" s="701" t="s">
        <v>145</v>
      </c>
      <c r="C13" s="181" t="s">
        <v>344</v>
      </c>
      <c r="D13" s="181" t="s">
        <v>344</v>
      </c>
      <c r="E13" s="181" t="s">
        <v>339</v>
      </c>
      <c r="F13" s="697">
        <v>6216083</v>
      </c>
      <c r="G13" s="697">
        <v>384746</v>
      </c>
      <c r="H13" s="148"/>
      <c r="I13" s="702" t="s">
        <v>141</v>
      </c>
      <c r="J13" s="699">
        <v>9</v>
      </c>
      <c r="K13" s="699">
        <v>16</v>
      </c>
      <c r="L13" s="699">
        <v>2021</v>
      </c>
      <c r="M13" s="183" t="str">
        <f t="shared" si="0"/>
        <v>16/9/2021</v>
      </c>
      <c r="N13" s="703">
        <v>0.75078703703703709</v>
      </c>
      <c r="O13" s="147"/>
      <c r="P13" s="86"/>
      <c r="Q13" s="86"/>
      <c r="R13" s="86"/>
      <c r="S13" s="65" t="s">
        <v>61</v>
      </c>
      <c r="T13" s="18" t="s">
        <v>339</v>
      </c>
      <c r="U13" s="18" t="s">
        <v>472</v>
      </c>
      <c r="V13" s="86">
        <v>2</v>
      </c>
      <c r="W13" s="80">
        <v>1</v>
      </c>
      <c r="X13" s="42" t="s">
        <v>81</v>
      </c>
      <c r="Y13" s="93" t="s">
        <v>82</v>
      </c>
      <c r="Z13" s="43" t="str">
        <f t="shared" si="4"/>
        <v>Basural_Gato 2 y 4</v>
      </c>
    </row>
    <row r="14" spans="1:27" x14ac:dyDescent="0.25">
      <c r="A14" s="13">
        <f t="shared" si="3"/>
        <v>13</v>
      </c>
      <c r="B14" s="701" t="s">
        <v>148</v>
      </c>
      <c r="C14" s="181" t="s">
        <v>344</v>
      </c>
      <c r="D14" s="181" t="s">
        <v>344</v>
      </c>
      <c r="E14" s="181" t="s">
        <v>339</v>
      </c>
      <c r="F14" s="697">
        <v>6216083</v>
      </c>
      <c r="G14" s="697">
        <v>384746</v>
      </c>
      <c r="H14" s="148"/>
      <c r="I14" s="702" t="s">
        <v>141</v>
      </c>
      <c r="J14" s="699">
        <v>9</v>
      </c>
      <c r="K14" s="699">
        <v>16</v>
      </c>
      <c r="L14" s="699">
        <v>2021</v>
      </c>
      <c r="M14" s="183" t="str">
        <f t="shared" si="0"/>
        <v>16/9/2021</v>
      </c>
      <c r="N14" s="703">
        <v>0.77628472222222222</v>
      </c>
      <c r="O14" s="147"/>
      <c r="P14" s="86"/>
      <c r="Q14" s="86"/>
      <c r="R14" s="86"/>
      <c r="S14" s="65" t="s">
        <v>61</v>
      </c>
      <c r="T14" s="18" t="s">
        <v>339</v>
      </c>
      <c r="U14" s="18" t="s">
        <v>472</v>
      </c>
      <c r="V14" s="86">
        <v>2</v>
      </c>
      <c r="W14" s="80">
        <v>1</v>
      </c>
      <c r="X14" s="42" t="s">
        <v>81</v>
      </c>
      <c r="Y14" s="93" t="s">
        <v>82</v>
      </c>
      <c r="Z14" s="43" t="str">
        <f t="shared" si="4"/>
        <v>Basural_Gato 2 y 4</v>
      </c>
    </row>
    <row r="15" spans="1:27" x14ac:dyDescent="0.25">
      <c r="A15" s="13">
        <f t="shared" si="3"/>
        <v>14</v>
      </c>
      <c r="B15" s="701" t="s">
        <v>148</v>
      </c>
      <c r="C15" s="181" t="s">
        <v>344</v>
      </c>
      <c r="D15" s="181" t="s">
        <v>344</v>
      </c>
      <c r="E15" s="181" t="s">
        <v>339</v>
      </c>
      <c r="F15" s="697">
        <v>6216083</v>
      </c>
      <c r="G15" s="697">
        <v>384746</v>
      </c>
      <c r="H15" s="148"/>
      <c r="I15" s="702" t="s">
        <v>141</v>
      </c>
      <c r="J15" s="699">
        <v>9</v>
      </c>
      <c r="K15" s="699">
        <v>16</v>
      </c>
      <c r="L15" s="699">
        <v>2021</v>
      </c>
      <c r="M15" s="183" t="str">
        <f t="shared" si="0"/>
        <v>16/9/2021</v>
      </c>
      <c r="N15" s="703">
        <v>0.77628472222222222</v>
      </c>
      <c r="O15" s="147"/>
      <c r="P15" s="86"/>
      <c r="Q15" s="86"/>
      <c r="R15" s="86"/>
      <c r="S15" s="65" t="s">
        <v>61</v>
      </c>
      <c r="T15" s="18" t="s">
        <v>339</v>
      </c>
      <c r="U15" s="18" t="s">
        <v>472</v>
      </c>
      <c r="V15" s="86">
        <v>2</v>
      </c>
      <c r="W15" s="80">
        <v>1</v>
      </c>
      <c r="X15" s="42" t="s">
        <v>81</v>
      </c>
      <c r="Y15" s="93" t="s">
        <v>82</v>
      </c>
      <c r="Z15" s="43" t="str">
        <f t="shared" si="4"/>
        <v>Basural_Gato 2 y 4</v>
      </c>
    </row>
    <row r="16" spans="1:27" x14ac:dyDescent="0.25">
      <c r="A16" s="128">
        <f t="shared" si="3"/>
        <v>15</v>
      </c>
      <c r="B16" s="120" t="s">
        <v>114</v>
      </c>
      <c r="C16" s="680" t="s">
        <v>344</v>
      </c>
      <c r="D16" s="680" t="s">
        <v>344</v>
      </c>
      <c r="E16" s="680" t="s">
        <v>339</v>
      </c>
      <c r="F16" s="681">
        <v>6216083</v>
      </c>
      <c r="G16" s="681">
        <v>384746</v>
      </c>
      <c r="H16" s="682"/>
      <c r="I16" s="139" t="s">
        <v>115</v>
      </c>
      <c r="J16" s="683">
        <v>9</v>
      </c>
      <c r="K16" s="683">
        <v>15</v>
      </c>
      <c r="L16" s="683">
        <v>2021</v>
      </c>
      <c r="M16" s="398" t="str">
        <f t="shared" si="0"/>
        <v>15/9/2021</v>
      </c>
      <c r="N16" s="686">
        <v>0.30160879629629628</v>
      </c>
      <c r="O16" s="147"/>
      <c r="P16" s="86"/>
      <c r="Q16" s="86"/>
      <c r="R16" s="86"/>
      <c r="S16" s="65" t="s">
        <v>61</v>
      </c>
      <c r="T16" s="18" t="s">
        <v>339</v>
      </c>
      <c r="U16" s="18" t="s">
        <v>472</v>
      </c>
      <c r="V16" s="86">
        <v>2</v>
      </c>
      <c r="W16" s="80">
        <v>1</v>
      </c>
      <c r="X16" s="42" t="s">
        <v>81</v>
      </c>
      <c r="Y16" s="93" t="s">
        <v>82</v>
      </c>
      <c r="Z16" s="43" t="str">
        <f t="shared" si="4"/>
        <v>Basural_Gato 2 y 4</v>
      </c>
    </row>
    <row r="17" spans="1:26" x14ac:dyDescent="0.25">
      <c r="A17" s="128">
        <f t="shared" si="3"/>
        <v>16</v>
      </c>
      <c r="B17" s="120" t="s">
        <v>114</v>
      </c>
      <c r="C17" s="680" t="s">
        <v>344</v>
      </c>
      <c r="D17" s="680" t="s">
        <v>344</v>
      </c>
      <c r="E17" s="680" t="s">
        <v>339</v>
      </c>
      <c r="F17" s="681">
        <v>6216083</v>
      </c>
      <c r="G17" s="681">
        <v>384746</v>
      </c>
      <c r="H17" s="682"/>
      <c r="I17" s="139" t="s">
        <v>115</v>
      </c>
      <c r="J17" s="683">
        <v>9</v>
      </c>
      <c r="K17" s="683">
        <v>15</v>
      </c>
      <c r="L17" s="683">
        <v>2021</v>
      </c>
      <c r="M17" s="398" t="str">
        <f t="shared" si="0"/>
        <v>15/9/2021</v>
      </c>
      <c r="N17" s="686">
        <v>0.30160879629629628</v>
      </c>
      <c r="O17" s="147"/>
      <c r="P17" s="86"/>
      <c r="Q17" s="86"/>
      <c r="R17" s="86"/>
      <c r="S17" s="65" t="s">
        <v>61</v>
      </c>
      <c r="T17" s="18" t="s">
        <v>339</v>
      </c>
      <c r="U17" s="18" t="s">
        <v>472</v>
      </c>
      <c r="V17" s="86">
        <v>2</v>
      </c>
      <c r="W17" s="80">
        <v>1</v>
      </c>
      <c r="X17" s="42" t="s">
        <v>81</v>
      </c>
      <c r="Y17" s="93" t="s">
        <v>82</v>
      </c>
      <c r="Z17" s="43" t="str">
        <f t="shared" si="4"/>
        <v>Basural_Gato 2 y 4</v>
      </c>
    </row>
    <row r="18" spans="1:26" x14ac:dyDescent="0.25">
      <c r="A18" s="128">
        <f t="shared" si="3"/>
        <v>17</v>
      </c>
      <c r="B18" s="120" t="s">
        <v>117</v>
      </c>
      <c r="C18" s="680" t="s">
        <v>344</v>
      </c>
      <c r="D18" s="680" t="s">
        <v>344</v>
      </c>
      <c r="E18" s="680" t="s">
        <v>339</v>
      </c>
      <c r="F18" s="681">
        <v>6216083</v>
      </c>
      <c r="G18" s="681">
        <v>384746</v>
      </c>
      <c r="H18" s="682"/>
      <c r="I18" s="139" t="s">
        <v>115</v>
      </c>
      <c r="J18" s="683">
        <v>9</v>
      </c>
      <c r="K18" s="683">
        <v>15</v>
      </c>
      <c r="L18" s="683">
        <v>2021</v>
      </c>
      <c r="M18" s="398" t="str">
        <f t="shared" si="0"/>
        <v>15/9/2021</v>
      </c>
      <c r="N18" s="686">
        <v>0.37765046296296295</v>
      </c>
      <c r="O18" s="147"/>
      <c r="P18" s="86"/>
      <c r="Q18" s="86"/>
      <c r="R18" s="86"/>
      <c r="S18" s="65" t="s">
        <v>61</v>
      </c>
      <c r="T18" s="18" t="s">
        <v>339</v>
      </c>
      <c r="U18" s="18" t="s">
        <v>472</v>
      </c>
      <c r="V18" s="86">
        <v>2</v>
      </c>
      <c r="W18" s="80">
        <v>1</v>
      </c>
      <c r="X18" s="42" t="s">
        <v>81</v>
      </c>
      <c r="Y18" s="93" t="s">
        <v>82</v>
      </c>
      <c r="Z18" s="43" t="str">
        <f t="shared" si="4"/>
        <v>Basural_Gato 2 y 4</v>
      </c>
    </row>
    <row r="19" spans="1:26" x14ac:dyDescent="0.25">
      <c r="A19" s="128">
        <f t="shared" si="3"/>
        <v>18</v>
      </c>
      <c r="B19" s="120" t="s">
        <v>117</v>
      </c>
      <c r="C19" s="680" t="s">
        <v>344</v>
      </c>
      <c r="D19" s="680" t="s">
        <v>344</v>
      </c>
      <c r="E19" s="680" t="s">
        <v>339</v>
      </c>
      <c r="F19" s="681">
        <v>6216083</v>
      </c>
      <c r="G19" s="681">
        <v>384746</v>
      </c>
      <c r="H19" s="682"/>
      <c r="I19" s="139" t="s">
        <v>115</v>
      </c>
      <c r="J19" s="683">
        <v>9</v>
      </c>
      <c r="K19" s="683">
        <v>15</v>
      </c>
      <c r="L19" s="683">
        <v>2021</v>
      </c>
      <c r="M19" s="398" t="str">
        <f t="shared" si="0"/>
        <v>15/9/2021</v>
      </c>
      <c r="N19" s="686">
        <v>0.37765046296296295</v>
      </c>
      <c r="O19" s="147"/>
      <c r="P19" s="86"/>
      <c r="Q19" s="86"/>
      <c r="R19" s="86"/>
      <c r="S19" s="65" t="s">
        <v>61</v>
      </c>
      <c r="T19" s="18" t="s">
        <v>339</v>
      </c>
      <c r="U19" s="18" t="s">
        <v>472</v>
      </c>
      <c r="V19" s="86">
        <v>2</v>
      </c>
      <c r="W19" s="80">
        <v>1</v>
      </c>
      <c r="X19" s="42" t="s">
        <v>81</v>
      </c>
      <c r="Y19" s="93" t="s">
        <v>82</v>
      </c>
      <c r="Z19" s="43" t="str">
        <f t="shared" si="4"/>
        <v>Basural_Gato 2 y 4</v>
      </c>
    </row>
    <row r="20" spans="1:26" x14ac:dyDescent="0.25">
      <c r="A20" s="128">
        <f t="shared" si="3"/>
        <v>19</v>
      </c>
      <c r="B20" s="120" t="s">
        <v>118</v>
      </c>
      <c r="C20" s="680" t="s">
        <v>344</v>
      </c>
      <c r="D20" s="680" t="s">
        <v>344</v>
      </c>
      <c r="E20" s="680" t="s">
        <v>339</v>
      </c>
      <c r="F20" s="681">
        <v>6216083</v>
      </c>
      <c r="G20" s="681">
        <v>384746</v>
      </c>
      <c r="H20" s="682"/>
      <c r="I20" s="139" t="s">
        <v>115</v>
      </c>
      <c r="J20" s="683">
        <v>9</v>
      </c>
      <c r="K20" s="683">
        <v>15</v>
      </c>
      <c r="L20" s="683">
        <v>2021</v>
      </c>
      <c r="M20" s="398" t="str">
        <f t="shared" si="0"/>
        <v>15/9/2021</v>
      </c>
      <c r="N20" s="686">
        <v>0.4100347222222222</v>
      </c>
      <c r="O20" s="147"/>
      <c r="P20" s="86"/>
      <c r="Q20" s="86"/>
      <c r="R20" s="86"/>
      <c r="S20" s="65" t="s">
        <v>61</v>
      </c>
      <c r="T20" s="18" t="s">
        <v>339</v>
      </c>
      <c r="U20" s="18" t="s">
        <v>472</v>
      </c>
      <c r="V20" s="86">
        <v>2</v>
      </c>
      <c r="W20" s="80">
        <v>1</v>
      </c>
      <c r="X20" s="42" t="s">
        <v>81</v>
      </c>
      <c r="Y20" s="93" t="s">
        <v>82</v>
      </c>
      <c r="Z20" s="43" t="str">
        <f t="shared" si="4"/>
        <v>Basural_Gato 2 y 4</v>
      </c>
    </row>
    <row r="21" spans="1:26" x14ac:dyDescent="0.25">
      <c r="A21" s="128">
        <f t="shared" si="3"/>
        <v>20</v>
      </c>
      <c r="B21" s="120" t="s">
        <v>118</v>
      </c>
      <c r="C21" s="680" t="s">
        <v>344</v>
      </c>
      <c r="D21" s="680" t="s">
        <v>344</v>
      </c>
      <c r="E21" s="680" t="s">
        <v>339</v>
      </c>
      <c r="F21" s="681">
        <v>6216083</v>
      </c>
      <c r="G21" s="681">
        <v>384746</v>
      </c>
      <c r="H21" s="682"/>
      <c r="I21" s="139" t="s">
        <v>115</v>
      </c>
      <c r="J21" s="683">
        <v>9</v>
      </c>
      <c r="K21" s="683">
        <v>15</v>
      </c>
      <c r="L21" s="683">
        <v>2021</v>
      </c>
      <c r="M21" s="398" t="str">
        <f t="shared" si="0"/>
        <v>15/9/2021</v>
      </c>
      <c r="N21" s="686">
        <v>0.4100347222222222</v>
      </c>
      <c r="O21" s="147"/>
      <c r="P21" s="86"/>
      <c r="Q21" s="86"/>
      <c r="R21" s="86"/>
      <c r="S21" s="65" t="s">
        <v>61</v>
      </c>
      <c r="T21" s="18" t="s">
        <v>339</v>
      </c>
      <c r="U21" s="18" t="s">
        <v>472</v>
      </c>
      <c r="V21" s="86">
        <v>2</v>
      </c>
      <c r="W21" s="80">
        <v>1</v>
      </c>
      <c r="X21" s="42" t="s">
        <v>81</v>
      </c>
      <c r="Y21" s="93" t="s">
        <v>82</v>
      </c>
      <c r="Z21" s="43" t="str">
        <f t="shared" si="4"/>
        <v>Basural_Gato 2 y 4</v>
      </c>
    </row>
    <row r="22" spans="1:26" x14ac:dyDescent="0.25">
      <c r="A22" s="128">
        <f t="shared" si="3"/>
        <v>21</v>
      </c>
      <c r="B22" s="120" t="s">
        <v>119</v>
      </c>
      <c r="C22" s="680" t="s">
        <v>344</v>
      </c>
      <c r="D22" s="680" t="s">
        <v>344</v>
      </c>
      <c r="E22" s="680" t="s">
        <v>339</v>
      </c>
      <c r="F22" s="681">
        <v>6216083</v>
      </c>
      <c r="G22" s="681">
        <v>384746</v>
      </c>
      <c r="H22" s="682"/>
      <c r="I22" s="139" t="s">
        <v>115</v>
      </c>
      <c r="J22" s="683">
        <v>9</v>
      </c>
      <c r="K22" s="683">
        <v>15</v>
      </c>
      <c r="L22" s="683">
        <v>2021</v>
      </c>
      <c r="M22" s="398" t="str">
        <f t="shared" si="0"/>
        <v>15/9/2021</v>
      </c>
      <c r="N22" s="686">
        <v>0.41871527777777778</v>
      </c>
      <c r="O22" s="147"/>
      <c r="P22" s="86"/>
      <c r="Q22" s="86"/>
      <c r="R22" s="86"/>
      <c r="S22" s="65" t="s">
        <v>61</v>
      </c>
      <c r="T22" s="18" t="s">
        <v>339</v>
      </c>
      <c r="U22" s="18" t="s">
        <v>472</v>
      </c>
      <c r="V22" s="86">
        <v>2</v>
      </c>
      <c r="W22" s="80">
        <v>1</v>
      </c>
      <c r="X22" s="42" t="s">
        <v>81</v>
      </c>
      <c r="Y22" s="93" t="s">
        <v>82</v>
      </c>
      <c r="Z22" s="43" t="str">
        <f t="shared" si="4"/>
        <v>Basural_Gato 2 y 4</v>
      </c>
    </row>
    <row r="23" spans="1:26" x14ac:dyDescent="0.25">
      <c r="A23" s="128">
        <f t="shared" si="3"/>
        <v>22</v>
      </c>
      <c r="B23" s="120" t="s">
        <v>119</v>
      </c>
      <c r="C23" s="680" t="s">
        <v>344</v>
      </c>
      <c r="D23" s="680" t="s">
        <v>344</v>
      </c>
      <c r="E23" s="680" t="s">
        <v>339</v>
      </c>
      <c r="F23" s="681">
        <v>6216083</v>
      </c>
      <c r="G23" s="681">
        <v>384746</v>
      </c>
      <c r="H23" s="682"/>
      <c r="I23" s="139" t="s">
        <v>115</v>
      </c>
      <c r="J23" s="683">
        <v>9</v>
      </c>
      <c r="K23" s="683">
        <v>15</v>
      </c>
      <c r="L23" s="683">
        <v>2021</v>
      </c>
      <c r="M23" s="398" t="str">
        <f t="shared" si="0"/>
        <v>15/9/2021</v>
      </c>
      <c r="N23" s="686">
        <v>0.41871527777777778</v>
      </c>
      <c r="O23" s="147"/>
      <c r="P23" s="86"/>
      <c r="Q23" s="86"/>
      <c r="R23" s="86"/>
      <c r="S23" s="65" t="s">
        <v>61</v>
      </c>
      <c r="T23" s="18" t="s">
        <v>339</v>
      </c>
      <c r="U23" s="18" t="s">
        <v>472</v>
      </c>
      <c r="V23" s="86">
        <v>2</v>
      </c>
      <c r="W23" s="80">
        <v>1</v>
      </c>
      <c r="X23" s="42" t="s">
        <v>81</v>
      </c>
      <c r="Y23" s="93" t="s">
        <v>82</v>
      </c>
      <c r="Z23" s="43" t="str">
        <f t="shared" si="4"/>
        <v>Basural_Gato 2 y 4</v>
      </c>
    </row>
    <row r="24" spans="1:26" x14ac:dyDescent="0.25">
      <c r="A24" s="128">
        <f t="shared" si="3"/>
        <v>23</v>
      </c>
      <c r="B24" s="121" t="s">
        <v>122</v>
      </c>
      <c r="C24" s="680" t="s">
        <v>344</v>
      </c>
      <c r="D24" s="680" t="s">
        <v>344</v>
      </c>
      <c r="E24" s="680" t="s">
        <v>339</v>
      </c>
      <c r="F24" s="681">
        <v>6216083</v>
      </c>
      <c r="G24" s="681">
        <v>384746</v>
      </c>
      <c r="H24" s="682"/>
      <c r="I24" s="140" t="s">
        <v>115</v>
      </c>
      <c r="J24" s="683">
        <v>9</v>
      </c>
      <c r="K24" s="683">
        <v>15</v>
      </c>
      <c r="L24" s="683">
        <v>2021</v>
      </c>
      <c r="M24" s="398" t="str">
        <f t="shared" si="0"/>
        <v>15/9/2021</v>
      </c>
      <c r="N24" s="687">
        <v>0.42153935185185187</v>
      </c>
      <c r="O24" s="147"/>
      <c r="P24" s="86"/>
      <c r="Q24" s="86"/>
      <c r="R24" s="86"/>
      <c r="S24" s="65" t="s">
        <v>61</v>
      </c>
      <c r="T24" s="18" t="s">
        <v>339</v>
      </c>
      <c r="U24" s="18" t="s">
        <v>472</v>
      </c>
      <c r="V24" s="86">
        <v>2</v>
      </c>
      <c r="W24" s="80">
        <v>1</v>
      </c>
      <c r="X24" s="94" t="s">
        <v>81</v>
      </c>
      <c r="Y24" s="95" t="s">
        <v>82</v>
      </c>
      <c r="Z24" s="43" t="str">
        <f t="shared" si="4"/>
        <v>Basural_Gato 2 y 4</v>
      </c>
    </row>
    <row r="25" spans="1:26" ht="14.25" customHeight="1" x14ac:dyDescent="0.25">
      <c r="A25" s="128">
        <f t="shared" si="3"/>
        <v>24</v>
      </c>
      <c r="B25" s="121" t="s">
        <v>122</v>
      </c>
      <c r="C25" s="680" t="s">
        <v>344</v>
      </c>
      <c r="D25" s="680" t="s">
        <v>344</v>
      </c>
      <c r="E25" s="680" t="s">
        <v>339</v>
      </c>
      <c r="F25" s="681">
        <v>6216083</v>
      </c>
      <c r="G25" s="681">
        <v>384746</v>
      </c>
      <c r="H25" s="682"/>
      <c r="I25" s="140" t="s">
        <v>115</v>
      </c>
      <c r="J25" s="683">
        <v>9</v>
      </c>
      <c r="K25" s="683">
        <v>15</v>
      </c>
      <c r="L25" s="683">
        <v>2021</v>
      </c>
      <c r="M25" s="398" t="str">
        <f t="shared" si="0"/>
        <v>15/9/2021</v>
      </c>
      <c r="N25" s="687">
        <v>0.42153935185185187</v>
      </c>
      <c r="O25" s="147"/>
      <c r="P25" s="86"/>
      <c r="Q25" s="86"/>
      <c r="R25" s="86"/>
      <c r="S25" s="65" t="s">
        <v>61</v>
      </c>
      <c r="T25" s="18" t="s">
        <v>339</v>
      </c>
      <c r="U25" s="18" t="s">
        <v>472</v>
      </c>
      <c r="V25" s="86">
        <v>2</v>
      </c>
      <c r="W25" s="80">
        <v>1</v>
      </c>
      <c r="X25" s="94" t="s">
        <v>81</v>
      </c>
      <c r="Y25" s="95" t="s">
        <v>82</v>
      </c>
      <c r="Z25" s="43" t="str">
        <f t="shared" si="4"/>
        <v>Basural_Gato 2 y 4</v>
      </c>
    </row>
    <row r="26" spans="1:26" x14ac:dyDescent="0.25">
      <c r="A26" s="128">
        <f t="shared" si="3"/>
        <v>25</v>
      </c>
      <c r="B26" s="116" t="s">
        <v>123</v>
      </c>
      <c r="C26" s="680" t="s">
        <v>344</v>
      </c>
      <c r="D26" s="680" t="s">
        <v>344</v>
      </c>
      <c r="E26" s="680" t="s">
        <v>339</v>
      </c>
      <c r="F26" s="681">
        <v>6216083</v>
      </c>
      <c r="G26" s="681">
        <v>384746</v>
      </c>
      <c r="H26" s="682"/>
      <c r="I26" s="133" t="s">
        <v>115</v>
      </c>
      <c r="J26" s="683">
        <v>9</v>
      </c>
      <c r="K26" s="683">
        <v>15</v>
      </c>
      <c r="L26" s="683">
        <v>2021</v>
      </c>
      <c r="M26" s="398" t="str">
        <f t="shared" si="0"/>
        <v>15/9/2021</v>
      </c>
      <c r="N26" s="688">
        <v>0.42291666666666666</v>
      </c>
      <c r="O26" s="147"/>
      <c r="P26" s="86"/>
      <c r="Q26" s="86"/>
      <c r="R26" s="86"/>
      <c r="S26" s="65" t="s">
        <v>61</v>
      </c>
      <c r="T26" s="18" t="s">
        <v>339</v>
      </c>
      <c r="U26" s="18" t="s">
        <v>472</v>
      </c>
      <c r="V26" s="86"/>
      <c r="W26" s="80">
        <v>1</v>
      </c>
      <c r="X26" s="97" t="s">
        <v>79</v>
      </c>
      <c r="Y26" s="98" t="s">
        <v>9</v>
      </c>
      <c r="Z26" s="43" t="str">
        <f t="shared" si="4"/>
        <v>Basural_Gato 2</v>
      </c>
    </row>
    <row r="27" spans="1:26" x14ac:dyDescent="0.25">
      <c r="A27" s="128">
        <f t="shared" si="3"/>
        <v>26</v>
      </c>
      <c r="B27" s="116" t="s">
        <v>125</v>
      </c>
      <c r="C27" s="680" t="s">
        <v>344</v>
      </c>
      <c r="D27" s="680" t="s">
        <v>344</v>
      </c>
      <c r="E27" s="680" t="s">
        <v>339</v>
      </c>
      <c r="F27" s="681">
        <v>6216083</v>
      </c>
      <c r="G27" s="681">
        <v>384746</v>
      </c>
      <c r="H27" s="682"/>
      <c r="I27" s="133" t="s">
        <v>115</v>
      </c>
      <c r="J27" s="683">
        <v>9</v>
      </c>
      <c r="K27" s="683">
        <v>15</v>
      </c>
      <c r="L27" s="683">
        <v>2021</v>
      </c>
      <c r="M27" s="398" t="str">
        <f t="shared" si="0"/>
        <v>15/9/2021</v>
      </c>
      <c r="N27" s="688">
        <v>0.42457175925925927</v>
      </c>
      <c r="O27" s="147"/>
      <c r="P27" s="86"/>
      <c r="Q27" s="86"/>
      <c r="R27" s="86"/>
      <c r="S27" s="65" t="s">
        <v>61</v>
      </c>
      <c r="T27" s="18" t="s">
        <v>339</v>
      </c>
      <c r="U27" s="18" t="s">
        <v>472</v>
      </c>
      <c r="V27" s="86"/>
      <c r="W27" s="80">
        <v>1</v>
      </c>
      <c r="X27" s="97" t="s">
        <v>50</v>
      </c>
      <c r="Y27" s="98"/>
      <c r="Z27" s="43" t="str">
        <f t="shared" si="4"/>
        <v>Basural_</v>
      </c>
    </row>
    <row r="28" spans="1:26" x14ac:dyDescent="0.25">
      <c r="A28" s="128">
        <f t="shared" si="3"/>
        <v>27</v>
      </c>
      <c r="B28" s="121" t="s">
        <v>127</v>
      </c>
      <c r="C28" s="680" t="s">
        <v>344</v>
      </c>
      <c r="D28" s="680" t="s">
        <v>344</v>
      </c>
      <c r="E28" s="680" t="s">
        <v>339</v>
      </c>
      <c r="F28" s="681">
        <v>6216083</v>
      </c>
      <c r="G28" s="681">
        <v>384746</v>
      </c>
      <c r="H28" s="682"/>
      <c r="I28" s="140" t="s">
        <v>115</v>
      </c>
      <c r="J28" s="683">
        <v>9</v>
      </c>
      <c r="K28" s="683">
        <v>15</v>
      </c>
      <c r="L28" s="683">
        <v>2021</v>
      </c>
      <c r="M28" s="398" t="str">
        <f t="shared" si="0"/>
        <v>15/9/2021</v>
      </c>
      <c r="N28" s="687">
        <v>0.42616898148148147</v>
      </c>
      <c r="O28" s="147"/>
      <c r="P28" s="86"/>
      <c r="Q28" s="86"/>
      <c r="R28" s="86"/>
      <c r="S28" s="65" t="s">
        <v>61</v>
      </c>
      <c r="T28" s="18" t="s">
        <v>339</v>
      </c>
      <c r="U28" s="18" t="s">
        <v>472</v>
      </c>
      <c r="V28" s="86"/>
      <c r="W28" s="80">
        <v>1</v>
      </c>
      <c r="X28" s="101" t="s">
        <v>2</v>
      </c>
      <c r="Y28" s="102" t="s">
        <v>56</v>
      </c>
      <c r="Z28" s="43" t="str">
        <f t="shared" si="4"/>
        <v>Basural_Gato 6</v>
      </c>
    </row>
    <row r="29" spans="1:26" x14ac:dyDescent="0.25">
      <c r="A29" s="128">
        <f t="shared" si="3"/>
        <v>28</v>
      </c>
      <c r="B29" s="115" t="s">
        <v>130</v>
      </c>
      <c r="C29" s="680" t="s">
        <v>344</v>
      </c>
      <c r="D29" s="680" t="s">
        <v>344</v>
      </c>
      <c r="E29" s="680" t="s">
        <v>339</v>
      </c>
      <c r="F29" s="681">
        <v>6216083</v>
      </c>
      <c r="G29" s="681">
        <v>384746</v>
      </c>
      <c r="H29" s="682"/>
      <c r="I29" s="133" t="s">
        <v>115</v>
      </c>
      <c r="J29" s="683">
        <v>9</v>
      </c>
      <c r="K29" s="683">
        <v>15</v>
      </c>
      <c r="L29" s="683">
        <v>2021</v>
      </c>
      <c r="M29" s="398" t="str">
        <f t="shared" si="0"/>
        <v>15/9/2021</v>
      </c>
      <c r="N29" s="289">
        <v>0.59143518518518523</v>
      </c>
      <c r="O29" s="147"/>
      <c r="P29" s="86"/>
      <c r="Q29" s="86"/>
      <c r="R29" s="86"/>
      <c r="S29" s="65" t="s">
        <v>61</v>
      </c>
      <c r="T29" s="18" t="s">
        <v>339</v>
      </c>
      <c r="U29" s="18" t="s">
        <v>472</v>
      </c>
      <c r="V29" s="86">
        <v>2</v>
      </c>
      <c r="W29" s="82">
        <v>1</v>
      </c>
      <c r="X29" s="45" t="s">
        <v>109</v>
      </c>
      <c r="Y29" s="98" t="s">
        <v>110</v>
      </c>
      <c r="Z29" s="43" t="str">
        <f t="shared" si="4"/>
        <v>Basural_Gato 4 + Gato 8</v>
      </c>
    </row>
    <row r="30" spans="1:26" x14ac:dyDescent="0.25">
      <c r="A30" s="128">
        <f t="shared" si="3"/>
        <v>29</v>
      </c>
      <c r="B30" s="115" t="s">
        <v>130</v>
      </c>
      <c r="C30" s="680" t="s">
        <v>344</v>
      </c>
      <c r="D30" s="680" t="s">
        <v>344</v>
      </c>
      <c r="E30" s="680" t="s">
        <v>339</v>
      </c>
      <c r="F30" s="681">
        <v>6216083</v>
      </c>
      <c r="G30" s="681">
        <v>384746</v>
      </c>
      <c r="H30" s="682"/>
      <c r="I30" s="133" t="s">
        <v>115</v>
      </c>
      <c r="J30" s="683">
        <v>9</v>
      </c>
      <c r="K30" s="683">
        <v>15</v>
      </c>
      <c r="L30" s="683">
        <v>2021</v>
      </c>
      <c r="M30" s="398" t="str">
        <f t="shared" si="0"/>
        <v>15/9/2021</v>
      </c>
      <c r="N30" s="289">
        <v>0.59143518518518523</v>
      </c>
      <c r="O30" s="147"/>
      <c r="P30" s="86"/>
      <c r="Q30" s="86"/>
      <c r="R30" s="86"/>
      <c r="S30" s="65" t="s">
        <v>61</v>
      </c>
      <c r="T30" s="18" t="s">
        <v>339</v>
      </c>
      <c r="U30" s="18" t="s">
        <v>472</v>
      </c>
      <c r="V30" s="86">
        <v>2</v>
      </c>
      <c r="W30" s="82">
        <v>1</v>
      </c>
      <c r="X30" s="45" t="s">
        <v>109</v>
      </c>
      <c r="Y30" s="98" t="s">
        <v>110</v>
      </c>
      <c r="Z30" s="43" t="str">
        <f t="shared" si="4"/>
        <v>Basural_Gato 4 + Gato 8</v>
      </c>
    </row>
    <row r="31" spans="1:26" x14ac:dyDescent="0.25">
      <c r="A31" s="128">
        <f t="shared" si="3"/>
        <v>30</v>
      </c>
      <c r="B31" s="115" t="s">
        <v>131</v>
      </c>
      <c r="C31" s="680" t="s">
        <v>344</v>
      </c>
      <c r="D31" s="680" t="s">
        <v>344</v>
      </c>
      <c r="E31" s="680" t="s">
        <v>339</v>
      </c>
      <c r="F31" s="681">
        <v>6216083</v>
      </c>
      <c r="G31" s="681">
        <v>384746</v>
      </c>
      <c r="H31" s="682"/>
      <c r="I31" s="133" t="s">
        <v>115</v>
      </c>
      <c r="J31" s="683">
        <v>9</v>
      </c>
      <c r="K31" s="683">
        <v>15</v>
      </c>
      <c r="L31" s="683">
        <v>2021</v>
      </c>
      <c r="M31" s="398" t="str">
        <f t="shared" si="0"/>
        <v>15/9/2021</v>
      </c>
      <c r="N31" s="289">
        <v>0.77774305555555556</v>
      </c>
      <c r="O31" s="147"/>
      <c r="P31" s="86"/>
      <c r="Q31" s="86"/>
      <c r="R31" s="86"/>
      <c r="S31" s="65" t="s">
        <v>61</v>
      </c>
      <c r="T31" s="18" t="s">
        <v>339</v>
      </c>
      <c r="U31" s="18" t="s">
        <v>472</v>
      </c>
      <c r="V31" s="86"/>
      <c r="W31" s="80">
        <v>1</v>
      </c>
      <c r="X31" s="97" t="s">
        <v>79</v>
      </c>
      <c r="Y31" s="98" t="s">
        <v>9</v>
      </c>
      <c r="Z31" s="43" t="str">
        <f t="shared" si="4"/>
        <v>Basural_Gato 2</v>
      </c>
    </row>
    <row r="32" spans="1:26" x14ac:dyDescent="0.25">
      <c r="A32" s="128">
        <f t="shared" si="3"/>
        <v>31</v>
      </c>
      <c r="B32" s="123" t="s">
        <v>132</v>
      </c>
      <c r="C32" s="680" t="s">
        <v>344</v>
      </c>
      <c r="D32" s="680" t="s">
        <v>344</v>
      </c>
      <c r="E32" s="680" t="s">
        <v>339</v>
      </c>
      <c r="F32" s="681">
        <v>6216083</v>
      </c>
      <c r="G32" s="681">
        <v>384746</v>
      </c>
      <c r="H32" s="682"/>
      <c r="I32" s="133" t="s">
        <v>115</v>
      </c>
      <c r="J32" s="683">
        <v>9</v>
      </c>
      <c r="K32" s="683">
        <v>15</v>
      </c>
      <c r="L32" s="683">
        <v>2021</v>
      </c>
      <c r="M32" s="398" t="str">
        <f t="shared" si="0"/>
        <v>15/9/2021</v>
      </c>
      <c r="N32" s="289">
        <v>0.7792013888888889</v>
      </c>
      <c r="O32" s="147"/>
      <c r="P32" s="86"/>
      <c r="Q32" s="86"/>
      <c r="R32" s="86"/>
      <c r="S32" s="65" t="s">
        <v>61</v>
      </c>
      <c r="T32" s="18" t="s">
        <v>339</v>
      </c>
      <c r="U32" s="18" t="s">
        <v>472</v>
      </c>
      <c r="V32" s="86"/>
      <c r="W32" s="80">
        <v>1</v>
      </c>
      <c r="X32" s="97" t="s">
        <v>64</v>
      </c>
      <c r="Y32" s="98" t="s">
        <v>3</v>
      </c>
      <c r="Z32" s="43" t="str">
        <f t="shared" si="4"/>
        <v>Basural_Gato 1</v>
      </c>
    </row>
    <row r="33" spans="1:26" x14ac:dyDescent="0.25">
      <c r="A33" s="128">
        <f t="shared" si="3"/>
        <v>32</v>
      </c>
      <c r="B33" s="115" t="s">
        <v>135</v>
      </c>
      <c r="C33" s="680" t="s">
        <v>344</v>
      </c>
      <c r="D33" s="680" t="s">
        <v>344</v>
      </c>
      <c r="E33" s="680" t="s">
        <v>339</v>
      </c>
      <c r="F33" s="681">
        <v>6216083</v>
      </c>
      <c r="G33" s="681">
        <v>384746</v>
      </c>
      <c r="H33" s="682"/>
      <c r="I33" s="133" t="s">
        <v>115</v>
      </c>
      <c r="J33" s="683">
        <v>9</v>
      </c>
      <c r="K33" s="683">
        <v>15</v>
      </c>
      <c r="L33" s="683">
        <v>2021</v>
      </c>
      <c r="M33" s="398" t="str">
        <f t="shared" si="0"/>
        <v>15/9/2021</v>
      </c>
      <c r="N33" s="289">
        <v>0.78143518518518518</v>
      </c>
      <c r="O33" s="147"/>
      <c r="P33" s="86"/>
      <c r="Q33" s="86"/>
      <c r="R33" s="86"/>
      <c r="S33" s="65" t="s">
        <v>61</v>
      </c>
      <c r="T33" s="18" t="s">
        <v>339</v>
      </c>
      <c r="U33" s="18" t="s">
        <v>472</v>
      </c>
      <c r="V33" s="86"/>
      <c r="W33" s="80">
        <v>1</v>
      </c>
      <c r="X33" s="97" t="s">
        <v>2</v>
      </c>
      <c r="Y33" s="98" t="s">
        <v>56</v>
      </c>
      <c r="Z33" s="43" t="str">
        <f t="shared" si="4"/>
        <v>Basural_Gato 6</v>
      </c>
    </row>
    <row r="34" spans="1:26" x14ac:dyDescent="0.25">
      <c r="A34" s="128">
        <f t="shared" si="3"/>
        <v>33</v>
      </c>
      <c r="B34" s="115" t="s">
        <v>136</v>
      </c>
      <c r="C34" s="680" t="s">
        <v>344</v>
      </c>
      <c r="D34" s="680" t="s">
        <v>344</v>
      </c>
      <c r="E34" s="680" t="s">
        <v>339</v>
      </c>
      <c r="F34" s="681">
        <v>6216083</v>
      </c>
      <c r="G34" s="681">
        <v>384746</v>
      </c>
      <c r="H34" s="682"/>
      <c r="I34" s="133" t="s">
        <v>115</v>
      </c>
      <c r="J34" s="683">
        <v>9</v>
      </c>
      <c r="K34" s="683">
        <v>15</v>
      </c>
      <c r="L34" s="683">
        <v>2021</v>
      </c>
      <c r="M34" s="398" t="str">
        <f t="shared" si="0"/>
        <v>15/9/2021</v>
      </c>
      <c r="N34" s="289">
        <v>0.78319444444444442</v>
      </c>
      <c r="O34" s="147"/>
      <c r="P34" s="86"/>
      <c r="Q34" s="86"/>
      <c r="R34" s="86"/>
      <c r="S34" s="65" t="s">
        <v>61</v>
      </c>
      <c r="T34" s="18" t="s">
        <v>339</v>
      </c>
      <c r="U34" s="18" t="s">
        <v>472</v>
      </c>
      <c r="V34" s="86"/>
      <c r="W34" s="80">
        <v>1</v>
      </c>
      <c r="X34" s="97" t="s">
        <v>69</v>
      </c>
      <c r="Y34" s="98" t="s">
        <v>9</v>
      </c>
      <c r="Z34" s="43" t="str">
        <f t="shared" si="4"/>
        <v>Basural_Gato 2</v>
      </c>
    </row>
    <row r="35" spans="1:26" x14ac:dyDescent="0.25">
      <c r="A35" s="128">
        <f t="shared" si="3"/>
        <v>34</v>
      </c>
      <c r="B35" s="115" t="s">
        <v>138</v>
      </c>
      <c r="C35" s="680" t="s">
        <v>344</v>
      </c>
      <c r="D35" s="680" t="s">
        <v>344</v>
      </c>
      <c r="E35" s="680" t="s">
        <v>339</v>
      </c>
      <c r="F35" s="681">
        <v>6216083</v>
      </c>
      <c r="G35" s="681">
        <v>384746</v>
      </c>
      <c r="H35" s="682"/>
      <c r="I35" s="133" t="s">
        <v>115</v>
      </c>
      <c r="J35" s="683">
        <v>9</v>
      </c>
      <c r="K35" s="683">
        <v>15</v>
      </c>
      <c r="L35" s="683">
        <v>2021</v>
      </c>
      <c r="M35" s="398" t="str">
        <f t="shared" si="0"/>
        <v>15/9/2021</v>
      </c>
      <c r="N35" s="289">
        <v>0.78423611111111113</v>
      </c>
      <c r="O35" s="147"/>
      <c r="P35" s="86"/>
      <c r="Q35" s="86"/>
      <c r="R35" s="86"/>
      <c r="S35" s="65" t="s">
        <v>61</v>
      </c>
      <c r="T35" s="18" t="s">
        <v>339</v>
      </c>
      <c r="U35" s="18" t="s">
        <v>472</v>
      </c>
      <c r="V35" s="86"/>
      <c r="W35" s="80">
        <v>1</v>
      </c>
      <c r="X35" s="97" t="s">
        <v>121</v>
      </c>
      <c r="Y35" s="98" t="s">
        <v>59</v>
      </c>
      <c r="Z35" s="43" t="str">
        <f t="shared" si="4"/>
        <v>Basural_Gato 10</v>
      </c>
    </row>
    <row r="36" spans="1:26" x14ac:dyDescent="0.25">
      <c r="A36" s="128">
        <f t="shared" si="3"/>
        <v>35</v>
      </c>
      <c r="B36" s="115" t="s">
        <v>77</v>
      </c>
      <c r="C36" s="680" t="s">
        <v>344</v>
      </c>
      <c r="D36" s="680" t="s">
        <v>344</v>
      </c>
      <c r="E36" s="680" t="s">
        <v>339</v>
      </c>
      <c r="F36" s="681">
        <v>6216083</v>
      </c>
      <c r="G36" s="681">
        <v>384746</v>
      </c>
      <c r="H36" s="682"/>
      <c r="I36" s="137" t="s">
        <v>78</v>
      </c>
      <c r="J36" s="683">
        <v>9</v>
      </c>
      <c r="K36" s="683">
        <v>14</v>
      </c>
      <c r="L36" s="683">
        <v>2021</v>
      </c>
      <c r="M36" s="398" t="str">
        <f t="shared" si="0"/>
        <v>14/9/2021</v>
      </c>
      <c r="N36" s="289">
        <v>0.6935069444444445</v>
      </c>
      <c r="O36" s="147"/>
      <c r="P36" s="86"/>
      <c r="Q36" s="86"/>
      <c r="R36" s="86"/>
      <c r="S36" s="65" t="s">
        <v>61</v>
      </c>
      <c r="T36" s="18" t="s">
        <v>339</v>
      </c>
      <c r="U36" s="18" t="s">
        <v>472</v>
      </c>
      <c r="V36" s="86"/>
      <c r="W36" s="80">
        <v>1</v>
      </c>
      <c r="X36" s="97" t="s">
        <v>121</v>
      </c>
      <c r="Y36" s="98" t="s">
        <v>59</v>
      </c>
      <c r="Z36" s="43" t="str">
        <f t="shared" si="4"/>
        <v>Basural_Gato 10</v>
      </c>
    </row>
    <row r="37" spans="1:26" x14ac:dyDescent="0.25">
      <c r="A37" s="128">
        <f t="shared" si="3"/>
        <v>36</v>
      </c>
      <c r="B37" s="124" t="s">
        <v>84</v>
      </c>
      <c r="C37" s="680" t="s">
        <v>344</v>
      </c>
      <c r="D37" s="680" t="s">
        <v>344</v>
      </c>
      <c r="E37" s="680" t="s">
        <v>339</v>
      </c>
      <c r="F37" s="681">
        <v>6216083</v>
      </c>
      <c r="G37" s="681">
        <v>384746</v>
      </c>
      <c r="H37" s="682"/>
      <c r="I37" s="136" t="s">
        <v>78</v>
      </c>
      <c r="J37" s="683">
        <v>9</v>
      </c>
      <c r="K37" s="683">
        <v>14</v>
      </c>
      <c r="L37" s="683">
        <v>2021</v>
      </c>
      <c r="M37" s="398" t="str">
        <f t="shared" si="0"/>
        <v>14/9/2021</v>
      </c>
      <c r="N37" s="685">
        <v>0.69508101851851856</v>
      </c>
      <c r="O37" s="147"/>
      <c r="P37" s="86"/>
      <c r="Q37" s="86"/>
      <c r="R37" s="86"/>
      <c r="S37" s="65" t="s">
        <v>61</v>
      </c>
      <c r="T37" s="18" t="s">
        <v>339</v>
      </c>
      <c r="U37" s="18" t="s">
        <v>472</v>
      </c>
      <c r="V37" s="86"/>
      <c r="W37" s="80">
        <v>1</v>
      </c>
      <c r="X37" s="80" t="s">
        <v>121</v>
      </c>
      <c r="Y37" s="107" t="s">
        <v>59</v>
      </c>
      <c r="Z37" s="43" t="str">
        <f t="shared" si="4"/>
        <v>Basural_Gato 10</v>
      </c>
    </row>
    <row r="38" spans="1:26" x14ac:dyDescent="0.25">
      <c r="A38" s="128">
        <f t="shared" si="3"/>
        <v>37</v>
      </c>
      <c r="B38" s="126" t="s">
        <v>86</v>
      </c>
      <c r="C38" s="680" t="s">
        <v>344</v>
      </c>
      <c r="D38" s="680" t="s">
        <v>344</v>
      </c>
      <c r="E38" s="680" t="s">
        <v>339</v>
      </c>
      <c r="F38" s="681">
        <v>6216083</v>
      </c>
      <c r="G38" s="681">
        <v>384746</v>
      </c>
      <c r="H38" s="682"/>
      <c r="I38" s="134" t="s">
        <v>78</v>
      </c>
      <c r="J38" s="683">
        <v>9</v>
      </c>
      <c r="K38" s="683">
        <v>14</v>
      </c>
      <c r="L38" s="683">
        <v>2021</v>
      </c>
      <c r="M38" s="398" t="str">
        <f t="shared" si="0"/>
        <v>14/9/2021</v>
      </c>
      <c r="N38" s="684">
        <v>0.69649305555555552</v>
      </c>
      <c r="O38" s="147"/>
      <c r="P38" s="86"/>
      <c r="Q38" s="86"/>
      <c r="R38" s="86"/>
      <c r="S38" s="65" t="s">
        <v>61</v>
      </c>
      <c r="T38" s="18" t="s">
        <v>339</v>
      </c>
      <c r="U38" s="18" t="s">
        <v>472</v>
      </c>
      <c r="V38" s="86"/>
      <c r="W38" s="80">
        <v>1</v>
      </c>
      <c r="X38" s="99" t="s">
        <v>69</v>
      </c>
      <c r="Y38" s="100" t="s">
        <v>9</v>
      </c>
      <c r="Z38" s="43" t="str">
        <f t="shared" si="4"/>
        <v>Basural_Gato 2</v>
      </c>
    </row>
    <row r="39" spans="1:26" x14ac:dyDescent="0.25">
      <c r="A39" s="128">
        <f t="shared" si="3"/>
        <v>38</v>
      </c>
      <c r="B39" s="127" t="s">
        <v>89</v>
      </c>
      <c r="C39" s="680" t="s">
        <v>344</v>
      </c>
      <c r="D39" s="680" t="s">
        <v>344</v>
      </c>
      <c r="E39" s="680" t="s">
        <v>339</v>
      </c>
      <c r="F39" s="681">
        <v>6216083</v>
      </c>
      <c r="G39" s="681">
        <v>384746</v>
      </c>
      <c r="H39" s="682"/>
      <c r="I39" s="137" t="s">
        <v>78</v>
      </c>
      <c r="J39" s="683">
        <v>9</v>
      </c>
      <c r="K39" s="683">
        <v>14</v>
      </c>
      <c r="L39" s="683">
        <v>2021</v>
      </c>
      <c r="M39" s="398" t="str">
        <f t="shared" si="0"/>
        <v>14/9/2021</v>
      </c>
      <c r="N39" s="289">
        <v>0.69798611111111108</v>
      </c>
      <c r="O39" s="147"/>
      <c r="P39" s="86"/>
      <c r="Q39" s="86"/>
      <c r="R39" s="86"/>
      <c r="S39" s="65" t="s">
        <v>61</v>
      </c>
      <c r="T39" s="18" t="s">
        <v>339</v>
      </c>
      <c r="U39" s="18" t="s">
        <v>472</v>
      </c>
      <c r="V39" s="86"/>
      <c r="W39" s="80">
        <v>1</v>
      </c>
      <c r="X39" s="45" t="s">
        <v>64</v>
      </c>
      <c r="Y39" s="91" t="s">
        <v>59</v>
      </c>
      <c r="Z39" s="43" t="str">
        <f t="shared" si="4"/>
        <v>Basural_Gato 10</v>
      </c>
    </row>
    <row r="40" spans="1:26" x14ac:dyDescent="0.25">
      <c r="A40" s="128">
        <f t="shared" si="3"/>
        <v>39</v>
      </c>
      <c r="B40" s="124" t="s">
        <v>91</v>
      </c>
      <c r="C40" s="680" t="s">
        <v>344</v>
      </c>
      <c r="D40" s="680" t="s">
        <v>344</v>
      </c>
      <c r="E40" s="680" t="s">
        <v>339</v>
      </c>
      <c r="F40" s="681">
        <v>6216083</v>
      </c>
      <c r="G40" s="681">
        <v>384746</v>
      </c>
      <c r="H40" s="682"/>
      <c r="I40" s="136" t="s">
        <v>78</v>
      </c>
      <c r="J40" s="683">
        <v>9</v>
      </c>
      <c r="K40" s="683">
        <v>14</v>
      </c>
      <c r="L40" s="683">
        <v>2021</v>
      </c>
      <c r="M40" s="398" t="str">
        <f t="shared" si="0"/>
        <v>14/9/2021</v>
      </c>
      <c r="N40" s="685">
        <v>0.69984953703703701</v>
      </c>
      <c r="O40" s="147"/>
      <c r="P40" s="86"/>
      <c r="Q40" s="86"/>
      <c r="R40" s="86"/>
      <c r="S40" s="65" t="s">
        <v>61</v>
      </c>
      <c r="T40" s="18" t="s">
        <v>339</v>
      </c>
      <c r="U40" s="18" t="s">
        <v>472</v>
      </c>
      <c r="V40" s="86"/>
      <c r="W40" s="80">
        <v>1</v>
      </c>
      <c r="X40" s="42" t="s">
        <v>64</v>
      </c>
      <c r="Y40" s="93" t="s">
        <v>59</v>
      </c>
      <c r="Z40" s="43" t="str">
        <f t="shared" si="4"/>
        <v>Basural_Gato 10</v>
      </c>
    </row>
    <row r="41" spans="1:26" x14ac:dyDescent="0.25">
      <c r="A41" s="128">
        <f t="shared" si="3"/>
        <v>40</v>
      </c>
      <c r="B41" s="126" t="s">
        <v>93</v>
      </c>
      <c r="C41" s="680" t="s">
        <v>344</v>
      </c>
      <c r="D41" s="680" t="s">
        <v>344</v>
      </c>
      <c r="E41" s="680" t="s">
        <v>339</v>
      </c>
      <c r="F41" s="681">
        <v>6216083</v>
      </c>
      <c r="G41" s="681">
        <v>384746</v>
      </c>
      <c r="H41" s="682"/>
      <c r="I41" s="134" t="s">
        <v>78</v>
      </c>
      <c r="J41" s="683">
        <v>9</v>
      </c>
      <c r="K41" s="683">
        <v>14</v>
      </c>
      <c r="L41" s="683">
        <v>2021</v>
      </c>
      <c r="M41" s="398" t="str">
        <f t="shared" si="0"/>
        <v>14/9/2021</v>
      </c>
      <c r="N41" s="689">
        <v>0.70133101851851853</v>
      </c>
      <c r="O41" s="147"/>
      <c r="P41" s="86"/>
      <c r="Q41" s="86"/>
      <c r="R41" s="86"/>
      <c r="S41" s="65" t="s">
        <v>61</v>
      </c>
      <c r="T41" s="18" t="s">
        <v>339</v>
      </c>
      <c r="U41" s="18" t="s">
        <v>472</v>
      </c>
      <c r="V41" s="86"/>
      <c r="W41" s="80">
        <v>1</v>
      </c>
      <c r="X41" s="41" t="s">
        <v>64</v>
      </c>
      <c r="Y41" s="92" t="s">
        <v>59</v>
      </c>
      <c r="Z41" s="43" t="str">
        <f t="shared" si="4"/>
        <v>Basural_Gato 10</v>
      </c>
    </row>
    <row r="42" spans="1:26" x14ac:dyDescent="0.25">
      <c r="A42" s="128">
        <f t="shared" si="3"/>
        <v>41</v>
      </c>
      <c r="B42" s="120" t="s">
        <v>111</v>
      </c>
      <c r="C42" s="680" t="s">
        <v>344</v>
      </c>
      <c r="D42" s="680" t="s">
        <v>344</v>
      </c>
      <c r="E42" s="680" t="s">
        <v>339</v>
      </c>
      <c r="F42" s="681">
        <v>6216083</v>
      </c>
      <c r="G42" s="681">
        <v>384746</v>
      </c>
      <c r="H42" s="682"/>
      <c r="I42" s="139" t="s">
        <v>78</v>
      </c>
      <c r="J42" s="683">
        <v>9</v>
      </c>
      <c r="K42" s="683">
        <v>14</v>
      </c>
      <c r="L42" s="683">
        <v>2021</v>
      </c>
      <c r="M42" s="398" t="str">
        <f t="shared" si="0"/>
        <v>14/9/2021</v>
      </c>
      <c r="N42" s="686">
        <v>0.72106481481481477</v>
      </c>
      <c r="O42" s="147"/>
      <c r="P42" s="86"/>
      <c r="Q42" s="86"/>
      <c r="R42" s="86"/>
      <c r="S42" s="65" t="s">
        <v>61</v>
      </c>
      <c r="T42" s="18" t="s">
        <v>339</v>
      </c>
      <c r="U42" s="18" t="s">
        <v>472</v>
      </c>
      <c r="V42" s="86"/>
      <c r="W42" s="80">
        <v>1</v>
      </c>
      <c r="X42" s="42" t="s">
        <v>64</v>
      </c>
      <c r="Y42" s="93" t="s">
        <v>59</v>
      </c>
      <c r="Z42" s="43" t="str">
        <f t="shared" si="4"/>
        <v>Basural_Gato 10</v>
      </c>
    </row>
    <row r="43" spans="1:26" x14ac:dyDescent="0.25">
      <c r="A43" s="128">
        <f t="shared" si="3"/>
        <v>42</v>
      </c>
      <c r="B43" s="120" t="s">
        <v>112</v>
      </c>
      <c r="C43" s="680" t="s">
        <v>344</v>
      </c>
      <c r="D43" s="680" t="s">
        <v>344</v>
      </c>
      <c r="E43" s="680" t="s">
        <v>339</v>
      </c>
      <c r="F43" s="681">
        <v>6216083</v>
      </c>
      <c r="G43" s="681">
        <v>384746</v>
      </c>
      <c r="H43" s="682"/>
      <c r="I43" s="139" t="s">
        <v>78</v>
      </c>
      <c r="J43" s="683">
        <v>9</v>
      </c>
      <c r="K43" s="683">
        <v>14</v>
      </c>
      <c r="L43" s="683">
        <v>2021</v>
      </c>
      <c r="M43" s="398" t="str">
        <f t="shared" si="0"/>
        <v>14/9/2021</v>
      </c>
      <c r="N43" s="686">
        <v>0.83767361111111116</v>
      </c>
      <c r="O43" s="147"/>
      <c r="P43" s="86"/>
      <c r="Q43" s="86"/>
      <c r="R43" s="86"/>
      <c r="S43" s="65" t="s">
        <v>61</v>
      </c>
      <c r="T43" s="18" t="s">
        <v>339</v>
      </c>
      <c r="U43" s="18" t="s">
        <v>472</v>
      </c>
      <c r="V43" s="86"/>
      <c r="W43" s="80">
        <v>1</v>
      </c>
      <c r="X43" s="42" t="s">
        <v>64</v>
      </c>
      <c r="Y43" s="93" t="s">
        <v>59</v>
      </c>
      <c r="Z43" s="43" t="str">
        <f t="shared" si="4"/>
        <v>Basural_Gato 10</v>
      </c>
    </row>
    <row r="44" spans="1:26" x14ac:dyDescent="0.25">
      <c r="A44" s="128">
        <f t="shared" si="3"/>
        <v>43</v>
      </c>
      <c r="B44" s="121" t="s">
        <v>113</v>
      </c>
      <c r="C44" s="680" t="s">
        <v>344</v>
      </c>
      <c r="D44" s="680" t="s">
        <v>344</v>
      </c>
      <c r="E44" s="680" t="s">
        <v>339</v>
      </c>
      <c r="F44" s="681">
        <v>6216083</v>
      </c>
      <c r="G44" s="681">
        <v>384746</v>
      </c>
      <c r="H44" s="682"/>
      <c r="I44" s="140" t="s">
        <v>78</v>
      </c>
      <c r="J44" s="683">
        <v>9</v>
      </c>
      <c r="K44" s="683">
        <v>14</v>
      </c>
      <c r="L44" s="683">
        <v>2021</v>
      </c>
      <c r="M44" s="398" t="str">
        <f t="shared" si="0"/>
        <v>14/9/2021</v>
      </c>
      <c r="N44" s="687">
        <v>0.84302083333333333</v>
      </c>
      <c r="O44" s="147"/>
      <c r="P44" s="86"/>
      <c r="Q44" s="86"/>
      <c r="R44" s="86"/>
      <c r="S44" s="65" t="s">
        <v>61</v>
      </c>
      <c r="T44" s="18" t="s">
        <v>339</v>
      </c>
      <c r="U44" s="18" t="s">
        <v>472</v>
      </c>
      <c r="V44" s="86"/>
      <c r="W44" s="80">
        <v>1</v>
      </c>
      <c r="X44" s="94" t="s">
        <v>64</v>
      </c>
      <c r="Y44" s="95" t="s">
        <v>59</v>
      </c>
      <c r="Z44" s="43" t="str">
        <f t="shared" si="4"/>
        <v>Basural_Gato 10</v>
      </c>
    </row>
    <row r="45" spans="1:26" x14ac:dyDescent="0.25">
      <c r="A45" s="128">
        <f t="shared" si="3"/>
        <v>44</v>
      </c>
      <c r="B45" s="117" t="s">
        <v>74</v>
      </c>
      <c r="C45" s="680" t="s">
        <v>344</v>
      </c>
      <c r="D45" s="680" t="s">
        <v>344</v>
      </c>
      <c r="E45" s="680" t="s">
        <v>339</v>
      </c>
      <c r="F45" s="681">
        <v>6216083</v>
      </c>
      <c r="G45" s="681">
        <v>384746</v>
      </c>
      <c r="H45" s="682"/>
      <c r="I45" s="134" t="s">
        <v>75</v>
      </c>
      <c r="J45" s="683">
        <v>8</v>
      </c>
      <c r="K45" s="683">
        <v>23</v>
      </c>
      <c r="L45" s="683">
        <v>2021</v>
      </c>
      <c r="M45" s="398" t="str">
        <f t="shared" si="0"/>
        <v>23/8/2021</v>
      </c>
      <c r="N45" s="684">
        <v>0.65678240740740745</v>
      </c>
      <c r="O45" s="147"/>
      <c r="P45" s="86"/>
      <c r="Q45" s="86"/>
      <c r="R45" s="86"/>
      <c r="S45" s="65" t="s">
        <v>61</v>
      </c>
      <c r="T45" s="18" t="s">
        <v>339</v>
      </c>
      <c r="U45" s="18" t="s">
        <v>472</v>
      </c>
      <c r="V45" s="86"/>
      <c r="W45" s="80">
        <v>1</v>
      </c>
      <c r="X45" s="41" t="s">
        <v>121</v>
      </c>
      <c r="Y45" s="92" t="s">
        <v>59</v>
      </c>
      <c r="Z45" s="43" t="str">
        <f t="shared" si="4"/>
        <v>Basural_Gato 10</v>
      </c>
    </row>
    <row r="46" spans="1:26" x14ac:dyDescent="0.25">
      <c r="A46" s="128">
        <f t="shared" si="3"/>
        <v>45</v>
      </c>
      <c r="B46" s="115" t="s">
        <v>68</v>
      </c>
      <c r="C46" s="680" t="s">
        <v>344</v>
      </c>
      <c r="D46" s="680" t="s">
        <v>344</v>
      </c>
      <c r="E46" s="680" t="s">
        <v>339</v>
      </c>
      <c r="F46" s="681">
        <v>6216083</v>
      </c>
      <c r="G46" s="681">
        <v>384746</v>
      </c>
      <c r="H46" s="682"/>
      <c r="I46" s="137" t="s">
        <v>43</v>
      </c>
      <c r="J46" s="683">
        <v>8</v>
      </c>
      <c r="K46" s="683">
        <v>21</v>
      </c>
      <c r="L46" s="683">
        <v>2021</v>
      </c>
      <c r="M46" s="398" t="str">
        <f t="shared" si="0"/>
        <v>21/8/2021</v>
      </c>
      <c r="N46" s="289">
        <v>0.77068287037037042</v>
      </c>
      <c r="O46" s="147"/>
      <c r="P46" s="86"/>
      <c r="Q46" s="86"/>
      <c r="R46" s="86"/>
      <c r="S46" s="65" t="s">
        <v>61</v>
      </c>
      <c r="T46" s="18" t="s">
        <v>339</v>
      </c>
      <c r="U46" s="18" t="s">
        <v>472</v>
      </c>
      <c r="V46" s="86"/>
      <c r="W46" s="80">
        <v>1</v>
      </c>
      <c r="X46" s="45" t="s">
        <v>2</v>
      </c>
      <c r="Y46" s="91" t="s">
        <v>56</v>
      </c>
      <c r="Z46" s="43" t="str">
        <f t="shared" si="4"/>
        <v>Basural_Gato 6</v>
      </c>
    </row>
    <row r="47" spans="1:26" x14ac:dyDescent="0.25">
      <c r="A47" s="128">
        <f t="shared" si="3"/>
        <v>46</v>
      </c>
      <c r="B47" s="115" t="s">
        <v>65</v>
      </c>
      <c r="C47" s="680" t="s">
        <v>344</v>
      </c>
      <c r="D47" s="680" t="s">
        <v>344</v>
      </c>
      <c r="E47" s="680" t="s">
        <v>339</v>
      </c>
      <c r="F47" s="681">
        <v>6216083</v>
      </c>
      <c r="G47" s="681">
        <v>384746</v>
      </c>
      <c r="H47" s="682"/>
      <c r="I47" s="137" t="s">
        <v>66</v>
      </c>
      <c r="J47" s="683">
        <v>8</v>
      </c>
      <c r="K47" s="683">
        <v>20</v>
      </c>
      <c r="L47" s="683">
        <v>2021</v>
      </c>
      <c r="M47" s="398" t="str">
        <f t="shared" si="0"/>
        <v>20/8/2021</v>
      </c>
      <c r="N47" s="289">
        <v>0.6174074074074074</v>
      </c>
      <c r="O47" s="147"/>
      <c r="P47" s="86"/>
      <c r="Q47" s="86"/>
      <c r="R47" s="86"/>
      <c r="S47" s="65" t="s">
        <v>61</v>
      </c>
      <c r="T47" s="18" t="s">
        <v>339</v>
      </c>
      <c r="U47" s="18" t="s">
        <v>472</v>
      </c>
      <c r="V47" s="86"/>
      <c r="W47" s="80">
        <v>1</v>
      </c>
      <c r="X47" s="45" t="s">
        <v>116</v>
      </c>
      <c r="Y47" s="91" t="s">
        <v>58</v>
      </c>
      <c r="Z47" s="43" t="str">
        <f t="shared" si="4"/>
        <v>Basural_Gato 9</v>
      </c>
    </row>
    <row r="48" spans="1:26" x14ac:dyDescent="0.25">
      <c r="A48" s="128">
        <f t="shared" si="3"/>
        <v>47</v>
      </c>
      <c r="B48" s="115" t="s">
        <v>62</v>
      </c>
      <c r="C48" s="680" t="s">
        <v>344</v>
      </c>
      <c r="D48" s="680" t="s">
        <v>344</v>
      </c>
      <c r="E48" s="680" t="s">
        <v>339</v>
      </c>
      <c r="F48" s="681">
        <v>6216083</v>
      </c>
      <c r="G48" s="681">
        <v>384746</v>
      </c>
      <c r="H48" s="682"/>
      <c r="I48" s="137" t="s">
        <v>63</v>
      </c>
      <c r="J48" s="683">
        <v>8</v>
      </c>
      <c r="K48" s="683">
        <v>19</v>
      </c>
      <c r="L48" s="683">
        <v>2021</v>
      </c>
      <c r="M48" s="398" t="str">
        <f t="shared" si="0"/>
        <v>19/8/2021</v>
      </c>
      <c r="N48" s="289">
        <v>0.82802083333333332</v>
      </c>
      <c r="O48" s="147"/>
      <c r="P48" s="86"/>
      <c r="Q48" s="86"/>
      <c r="R48" s="86"/>
      <c r="S48" s="65" t="s">
        <v>61</v>
      </c>
      <c r="T48" s="18" t="s">
        <v>339</v>
      </c>
      <c r="U48" s="18" t="s">
        <v>472</v>
      </c>
      <c r="V48" s="86"/>
      <c r="W48" s="80">
        <v>1</v>
      </c>
      <c r="X48" s="45" t="s">
        <v>2</v>
      </c>
      <c r="Y48" s="91" t="s">
        <v>56</v>
      </c>
      <c r="Z48" s="43" t="str">
        <f t="shared" si="4"/>
        <v>Basural_Gato 6</v>
      </c>
    </row>
    <row r="49" spans="1:26" x14ac:dyDescent="0.25">
      <c r="A49" s="128">
        <f t="shared" ref="A49:A50" si="5">A48+1</f>
        <v>48</v>
      </c>
      <c r="B49" s="116" t="s">
        <v>237</v>
      </c>
      <c r="C49" s="109" t="s">
        <v>363</v>
      </c>
      <c r="D49" s="109" t="s">
        <v>363</v>
      </c>
      <c r="E49" s="680" t="s">
        <v>339</v>
      </c>
      <c r="F49" s="396">
        <v>6216622</v>
      </c>
      <c r="G49" s="396">
        <v>384283</v>
      </c>
      <c r="H49" s="128"/>
      <c r="I49" s="133" t="s">
        <v>49</v>
      </c>
      <c r="J49" s="397">
        <v>8</v>
      </c>
      <c r="K49" s="397">
        <v>28</v>
      </c>
      <c r="L49" s="397">
        <v>2021</v>
      </c>
      <c r="M49" s="398" t="str">
        <f t="shared" ref="M49:M50" si="6">CONCATENATE(K49,"/",J49,"/",L49)</f>
        <v>28/8/2021</v>
      </c>
      <c r="N49" s="688">
        <v>9.1087962962962971E-3</v>
      </c>
      <c r="O49" s="44"/>
      <c r="S49" s="65" t="s">
        <v>500</v>
      </c>
      <c r="T49" s="18" t="s">
        <v>339</v>
      </c>
      <c r="U49" s="18" t="s">
        <v>472</v>
      </c>
      <c r="W49" s="80">
        <v>1</v>
      </c>
      <c r="X49" s="97" t="s">
        <v>2</v>
      </c>
      <c r="Y49" s="98" t="s">
        <v>238</v>
      </c>
      <c r="Z49" s="43" t="str">
        <f t="shared" ref="Z49:Z56" si="7">CONCATENATE(S49,"_",Y49)</f>
        <v>Circunvalacion_oeste_Gato2</v>
      </c>
    </row>
    <row r="50" spans="1:26" x14ac:dyDescent="0.25">
      <c r="A50" s="128">
        <f t="shared" si="5"/>
        <v>49</v>
      </c>
      <c r="B50" s="119" t="s">
        <v>233</v>
      </c>
      <c r="C50" s="109" t="s">
        <v>363</v>
      </c>
      <c r="D50" s="109" t="s">
        <v>363</v>
      </c>
      <c r="E50" s="680" t="s">
        <v>339</v>
      </c>
      <c r="F50" s="396">
        <v>6216622</v>
      </c>
      <c r="G50" s="396">
        <v>384283</v>
      </c>
      <c r="H50" s="128"/>
      <c r="I50" s="141" t="s">
        <v>75</v>
      </c>
      <c r="J50" s="397">
        <v>8</v>
      </c>
      <c r="K50" s="397">
        <v>23</v>
      </c>
      <c r="L50" s="397">
        <v>2021</v>
      </c>
      <c r="M50" s="398" t="str">
        <f t="shared" si="6"/>
        <v>23/8/2021</v>
      </c>
      <c r="N50" s="689">
        <v>0.6305439814814815</v>
      </c>
      <c r="O50" s="44"/>
      <c r="S50" s="65" t="s">
        <v>500</v>
      </c>
      <c r="T50" s="18" t="s">
        <v>339</v>
      </c>
      <c r="U50" s="18" t="s">
        <v>472</v>
      </c>
      <c r="W50" s="80">
        <v>1</v>
      </c>
      <c r="X50" s="99" t="s">
        <v>234</v>
      </c>
      <c r="Y50" s="100" t="s">
        <v>3</v>
      </c>
      <c r="Z50" s="43" t="str">
        <f t="shared" si="7"/>
        <v>Circunvalacion_oeste_Gato 1</v>
      </c>
    </row>
    <row r="51" spans="1:26" x14ac:dyDescent="0.25">
      <c r="A51" s="706">
        <f>A50+1</f>
        <v>50</v>
      </c>
      <c r="B51" s="707" t="s">
        <v>265</v>
      </c>
      <c r="C51" s="708" t="s">
        <v>354</v>
      </c>
      <c r="D51" s="708" t="s">
        <v>354</v>
      </c>
      <c r="E51" s="709" t="s">
        <v>339</v>
      </c>
      <c r="F51" s="710">
        <v>6217007</v>
      </c>
      <c r="G51" s="710">
        <v>384180</v>
      </c>
      <c r="H51" s="711"/>
      <c r="I51" s="712" t="s">
        <v>266</v>
      </c>
      <c r="J51" s="713">
        <v>9</v>
      </c>
      <c r="K51" s="713">
        <v>30</v>
      </c>
      <c r="L51" s="713">
        <v>2021</v>
      </c>
      <c r="M51" s="714" t="str">
        <f>CONCATENATE(K51,"/",J51,"/",L51)</f>
        <v>30/9/2021</v>
      </c>
      <c r="N51" s="715">
        <v>0.90009259259259256</v>
      </c>
      <c r="O51" s="44"/>
      <c r="S51" s="18" t="s">
        <v>322</v>
      </c>
      <c r="T51" s="18" t="s">
        <v>339</v>
      </c>
      <c r="U51" s="18" t="s">
        <v>472</v>
      </c>
      <c r="W51" s="80">
        <v>1</v>
      </c>
      <c r="X51" s="80" t="s">
        <v>256</v>
      </c>
      <c r="Y51" s="80" t="s">
        <v>9</v>
      </c>
      <c r="Z51" s="43" t="str">
        <f t="shared" si="7"/>
        <v>Arenal chico cantera_Gato 2</v>
      </c>
    </row>
    <row r="52" spans="1:26" x14ac:dyDescent="0.25">
      <c r="A52" s="706">
        <f>A51+1</f>
        <v>51</v>
      </c>
      <c r="B52" s="707" t="s">
        <v>263</v>
      </c>
      <c r="C52" s="708" t="s">
        <v>354</v>
      </c>
      <c r="D52" s="708" t="s">
        <v>354</v>
      </c>
      <c r="E52" s="709" t="s">
        <v>339</v>
      </c>
      <c r="F52" s="710">
        <v>6217007</v>
      </c>
      <c r="G52" s="710">
        <v>384180</v>
      </c>
      <c r="H52" s="711"/>
      <c r="I52" s="712" t="s">
        <v>264</v>
      </c>
      <c r="J52" s="713">
        <v>9</v>
      </c>
      <c r="K52" s="713">
        <v>25</v>
      </c>
      <c r="L52" s="713">
        <v>2021</v>
      </c>
      <c r="M52" s="714" t="str">
        <f>CONCATENATE(K52,"/",J52,"/",L52)</f>
        <v>25/9/2021</v>
      </c>
      <c r="N52" s="715">
        <v>0.73686342592592591</v>
      </c>
      <c r="O52" s="44"/>
      <c r="S52" s="18" t="s">
        <v>322</v>
      </c>
      <c r="T52" s="18" t="s">
        <v>339</v>
      </c>
      <c r="U52" s="18" t="s">
        <v>472</v>
      </c>
      <c r="W52" s="80">
        <v>1</v>
      </c>
      <c r="X52" s="80" t="s">
        <v>256</v>
      </c>
      <c r="Y52" s="80" t="s">
        <v>9</v>
      </c>
      <c r="Z52" s="43" t="str">
        <f t="shared" si="7"/>
        <v>Arenal chico cantera_Gato 2</v>
      </c>
    </row>
    <row r="53" spans="1:26" x14ac:dyDescent="0.25">
      <c r="A53" s="690">
        <f>A52+1</f>
        <v>52</v>
      </c>
      <c r="B53" s="691" t="s">
        <v>257</v>
      </c>
      <c r="C53" s="412" t="s">
        <v>354</v>
      </c>
      <c r="D53" s="412" t="s">
        <v>354</v>
      </c>
      <c r="E53" s="692" t="s">
        <v>339</v>
      </c>
      <c r="F53" s="405">
        <v>6217007</v>
      </c>
      <c r="G53" s="405">
        <v>384180</v>
      </c>
      <c r="H53" s="403"/>
      <c r="I53" s="693" t="s">
        <v>75</v>
      </c>
      <c r="J53" s="408">
        <v>8</v>
      </c>
      <c r="K53" s="408">
        <v>23</v>
      </c>
      <c r="L53" s="408">
        <v>2021</v>
      </c>
      <c r="M53" s="694" t="str">
        <f>CONCATENATE(K53,"/",J53,"/",L53)</f>
        <v>23/8/2021</v>
      </c>
      <c r="N53" s="695">
        <v>0.89059027777777777</v>
      </c>
      <c r="O53" s="44"/>
      <c r="S53" s="18" t="s">
        <v>322</v>
      </c>
      <c r="T53" s="18" t="s">
        <v>339</v>
      </c>
      <c r="U53" s="18" t="s">
        <v>472</v>
      </c>
      <c r="W53" s="80">
        <v>1</v>
      </c>
      <c r="X53" s="142" t="s">
        <v>244</v>
      </c>
      <c r="Y53" s="142" t="s">
        <v>3</v>
      </c>
      <c r="Z53" s="43" t="str">
        <f t="shared" si="7"/>
        <v>Arenal chico cantera_Gato 1</v>
      </c>
    </row>
    <row r="54" spans="1:26" x14ac:dyDescent="0.25">
      <c r="A54" s="690">
        <f>A53+1</f>
        <v>53</v>
      </c>
      <c r="B54" s="691" t="s">
        <v>260</v>
      </c>
      <c r="C54" s="412" t="s">
        <v>354</v>
      </c>
      <c r="D54" s="412" t="s">
        <v>354</v>
      </c>
      <c r="E54" s="692" t="s">
        <v>339</v>
      </c>
      <c r="F54" s="405">
        <v>6217007</v>
      </c>
      <c r="G54" s="405">
        <v>384180</v>
      </c>
      <c r="H54" s="403"/>
      <c r="I54" s="693">
        <v>44356</v>
      </c>
      <c r="J54" s="408">
        <v>9</v>
      </c>
      <c r="K54" s="408">
        <v>6</v>
      </c>
      <c r="L54" s="408">
        <v>2021</v>
      </c>
      <c r="M54" s="694" t="str">
        <f>CONCATENATE(K54,"/",J54,"/",L54)</f>
        <v>6/9/2021</v>
      </c>
      <c r="N54" s="695">
        <v>0.12137731481481481</v>
      </c>
      <c r="O54" s="44"/>
      <c r="S54" s="18" t="s">
        <v>322</v>
      </c>
      <c r="T54" s="18" t="s">
        <v>339</v>
      </c>
      <c r="U54" s="18" t="s">
        <v>472</v>
      </c>
      <c r="W54" s="80">
        <v>1</v>
      </c>
      <c r="X54" s="142" t="s">
        <v>256</v>
      </c>
      <c r="Y54" s="142" t="s">
        <v>9</v>
      </c>
      <c r="Z54" s="43" t="str">
        <f t="shared" si="7"/>
        <v>Arenal chico cantera_Gato 2</v>
      </c>
    </row>
    <row r="55" spans="1:26" x14ac:dyDescent="0.25">
      <c r="A55" s="128">
        <f t="shared" ref="A55:A56" si="8">A54+1</f>
        <v>54</v>
      </c>
      <c r="B55" s="120" t="s">
        <v>288</v>
      </c>
      <c r="C55" s="144" t="s">
        <v>442</v>
      </c>
      <c r="D55" s="144" t="s">
        <v>442</v>
      </c>
      <c r="E55" s="682" t="s">
        <v>339</v>
      </c>
      <c r="F55" s="396">
        <v>6217647</v>
      </c>
      <c r="G55" s="396">
        <v>384510</v>
      </c>
      <c r="H55" s="128"/>
      <c r="I55" s="139" t="s">
        <v>501</v>
      </c>
      <c r="J55" s="397">
        <v>8</v>
      </c>
      <c r="K55" s="397">
        <v>31</v>
      </c>
      <c r="L55" s="397">
        <v>2021</v>
      </c>
      <c r="M55" s="398" t="str">
        <f t="shared" ref="M55:M56" si="9">CONCATENATE(K55,"/",J55,"/",L55)</f>
        <v>31/8/2021</v>
      </c>
      <c r="N55" s="686">
        <v>0.97362268518518513</v>
      </c>
      <c r="O55" s="44"/>
      <c r="S55" s="18" t="s">
        <v>328</v>
      </c>
      <c r="T55" s="18" t="s">
        <v>339</v>
      </c>
      <c r="U55" s="18" t="s">
        <v>472</v>
      </c>
      <c r="W55" s="80">
        <v>1</v>
      </c>
      <c r="X55" s="99"/>
      <c r="Y55" s="99"/>
      <c r="Z55" s="43" t="str">
        <f t="shared" si="7"/>
        <v>Punta La Gata_</v>
      </c>
    </row>
    <row r="56" spans="1:26" x14ac:dyDescent="0.25">
      <c r="A56" s="13">
        <f t="shared" si="8"/>
        <v>55</v>
      </c>
      <c r="B56" s="716" t="s">
        <v>285</v>
      </c>
      <c r="C56" s="180" t="s">
        <v>442</v>
      </c>
      <c r="D56" s="180" t="s">
        <v>442</v>
      </c>
      <c r="E56" s="148" t="s">
        <v>339</v>
      </c>
      <c r="F56" s="14">
        <v>6217647</v>
      </c>
      <c r="G56" s="14">
        <v>384510</v>
      </c>
      <c r="H56" s="13"/>
      <c r="I56" s="717" t="s">
        <v>502</v>
      </c>
      <c r="J56" s="182">
        <v>9</v>
      </c>
      <c r="K56" s="182">
        <v>26</v>
      </c>
      <c r="L56" s="182">
        <v>2021</v>
      </c>
      <c r="M56" s="183" t="str">
        <f t="shared" si="9"/>
        <v>26/9/2021</v>
      </c>
      <c r="N56" s="718">
        <v>0.85812500000000003</v>
      </c>
      <c r="O56" s="44"/>
      <c r="S56" s="18" t="s">
        <v>328</v>
      </c>
      <c r="T56" s="18" t="s">
        <v>339</v>
      </c>
      <c r="U56" s="18" t="s">
        <v>472</v>
      </c>
      <c r="W56" s="80">
        <v>1</v>
      </c>
      <c r="X56" s="142"/>
      <c r="Y56" s="142"/>
      <c r="Z56" s="43" t="str">
        <f t="shared" si="7"/>
        <v>Punta La Gata_</v>
      </c>
    </row>
  </sheetData>
  <conditionalFormatting sqref="J2:J5">
    <cfRule type="cellIs" dxfId="31" priority="19" operator="between">
      <formula>13</formula>
      <formula>31</formula>
    </cfRule>
  </conditionalFormatting>
  <conditionalFormatting sqref="N2">
    <cfRule type="cellIs" dxfId="30" priority="18" operator="between">
      <formula>13</formula>
      <formula>31</formula>
    </cfRule>
  </conditionalFormatting>
  <conditionalFormatting sqref="J1">
    <cfRule type="cellIs" dxfId="29" priority="17" operator="between">
      <formula>13</formula>
      <formula>31</formula>
    </cfRule>
  </conditionalFormatting>
  <conditionalFormatting sqref="J30:J48 J25:J28 J23 J21 J19 J17 J15 J13 J11 J9 J7">
    <cfRule type="cellIs" dxfId="28" priority="16" operator="between">
      <formula>13</formula>
      <formula>31</formula>
    </cfRule>
  </conditionalFormatting>
  <conditionalFormatting sqref="J29">
    <cfRule type="cellIs" dxfId="27" priority="15" operator="between">
      <formula>13</formula>
      <formula>31</formula>
    </cfRule>
  </conditionalFormatting>
  <conditionalFormatting sqref="J24">
    <cfRule type="cellIs" dxfId="26" priority="14" operator="between">
      <formula>13</formula>
      <formula>31</formula>
    </cfRule>
  </conditionalFormatting>
  <conditionalFormatting sqref="J22">
    <cfRule type="cellIs" dxfId="25" priority="13" operator="between">
      <formula>13</formula>
      <formula>31</formula>
    </cfRule>
  </conditionalFormatting>
  <conditionalFormatting sqref="J20">
    <cfRule type="cellIs" dxfId="24" priority="12" operator="between">
      <formula>13</formula>
      <formula>31</formula>
    </cfRule>
  </conditionalFormatting>
  <conditionalFormatting sqref="J18">
    <cfRule type="cellIs" dxfId="23" priority="11" operator="between">
      <formula>13</formula>
      <formula>31</formula>
    </cfRule>
  </conditionalFormatting>
  <conditionalFormatting sqref="J16">
    <cfRule type="cellIs" dxfId="22" priority="10" operator="between">
      <formula>13</formula>
      <formula>31</formula>
    </cfRule>
  </conditionalFormatting>
  <conditionalFormatting sqref="J14">
    <cfRule type="cellIs" dxfId="21" priority="9" operator="between">
      <formula>13</formula>
      <formula>31</formula>
    </cfRule>
  </conditionalFormatting>
  <conditionalFormatting sqref="J12">
    <cfRule type="cellIs" dxfId="20" priority="8" operator="between">
      <formula>13</formula>
      <formula>31</formula>
    </cfRule>
  </conditionalFormatting>
  <conditionalFormatting sqref="J10">
    <cfRule type="cellIs" dxfId="19" priority="7" operator="between">
      <formula>13</formula>
      <formula>31</formula>
    </cfRule>
  </conditionalFormatting>
  <conditionalFormatting sqref="J8">
    <cfRule type="cellIs" dxfId="18" priority="6" operator="between">
      <formula>13</formula>
      <formula>31</formula>
    </cfRule>
  </conditionalFormatting>
  <conditionalFormatting sqref="J6">
    <cfRule type="cellIs" dxfId="17" priority="5" operator="between">
      <formula>13</formula>
      <formula>31</formula>
    </cfRule>
  </conditionalFormatting>
  <conditionalFormatting sqref="J49:J50">
    <cfRule type="cellIs" dxfId="16" priority="4" operator="between">
      <formula>13</formula>
      <formula>31</formula>
    </cfRule>
  </conditionalFormatting>
  <conditionalFormatting sqref="J51:J53">
    <cfRule type="cellIs" dxfId="15" priority="3" operator="between">
      <formula>13</formula>
      <formula>31</formula>
    </cfRule>
  </conditionalFormatting>
  <conditionalFormatting sqref="J54">
    <cfRule type="cellIs" dxfId="14" priority="2" operator="between">
      <formula>13</formula>
      <formula>31</formula>
    </cfRule>
  </conditionalFormatting>
  <conditionalFormatting sqref="J55:J56">
    <cfRule type="cellIs" dxfId="13" priority="1" operator="between">
      <formula>13</formula>
      <formula>31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topLeftCell="A40" workbookViewId="0">
      <selection activeCell="Y16" sqref="Y16"/>
    </sheetView>
  </sheetViews>
  <sheetFormatPr baseColWidth="10" defaultRowHeight="15" x14ac:dyDescent="0.25"/>
  <cols>
    <col min="1" max="1" width="6.7109375" bestFit="1" customWidth="1"/>
    <col min="2" max="2" width="5" bestFit="1" customWidth="1"/>
    <col min="3" max="3" width="6.140625" customWidth="1"/>
    <col min="4" max="4" width="5" bestFit="1" customWidth="1"/>
    <col min="5" max="5" width="5.140625" bestFit="1" customWidth="1"/>
    <col min="6" max="6" width="3.140625" customWidth="1"/>
    <col min="7" max="9" width="7.5703125" bestFit="1" customWidth="1"/>
    <col min="10" max="10" width="8.5703125" bestFit="1" customWidth="1"/>
    <col min="11" max="11" width="2.7109375" customWidth="1"/>
    <col min="12" max="13" width="5.5703125" bestFit="1" customWidth="1"/>
    <col min="14" max="14" width="5" bestFit="1" customWidth="1"/>
    <col min="15" max="15" width="6.5703125" bestFit="1" customWidth="1"/>
    <col min="16" max="16" width="6.85546875" customWidth="1"/>
    <col min="18" max="20" width="5" bestFit="1" customWidth="1"/>
  </cols>
  <sheetData>
    <row r="1" spans="1:23" x14ac:dyDescent="0.25">
      <c r="A1" s="666" t="s">
        <v>678</v>
      </c>
      <c r="B1" s="667"/>
      <c r="C1" s="667"/>
      <c r="D1" s="666"/>
      <c r="E1" s="667"/>
      <c r="F1" s="667"/>
      <c r="G1" s="667"/>
      <c r="H1" s="666" t="s">
        <v>681</v>
      </c>
      <c r="I1" s="667"/>
      <c r="J1" s="667"/>
      <c r="K1" s="667"/>
      <c r="L1" s="667"/>
      <c r="M1" s="667"/>
      <c r="N1" s="667"/>
      <c r="O1" s="667"/>
      <c r="P1" s="667"/>
      <c r="R1" s="18" t="s">
        <v>686</v>
      </c>
    </row>
    <row r="2" spans="1:23" x14ac:dyDescent="0.25">
      <c r="A2" s="668" t="s">
        <v>679</v>
      </c>
      <c r="B2" s="668"/>
      <c r="C2" s="668"/>
      <c r="D2" s="668"/>
      <c r="E2" s="668"/>
      <c r="F2" s="668"/>
      <c r="G2" s="668"/>
      <c r="H2" s="668" t="s">
        <v>682</v>
      </c>
      <c r="I2" s="668"/>
      <c r="J2" s="668"/>
      <c r="K2" s="668"/>
      <c r="L2" s="668"/>
      <c r="M2" s="668"/>
      <c r="N2" s="668"/>
      <c r="O2" s="668"/>
      <c r="P2" s="668"/>
    </row>
    <row r="3" spans="1:23" x14ac:dyDescent="0.25">
      <c r="A3" s="18" t="s">
        <v>684</v>
      </c>
      <c r="I3" s="180" t="s">
        <v>687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x14ac:dyDescent="0.25">
      <c r="A4" s="18" t="s">
        <v>683</v>
      </c>
      <c r="I4" s="669" t="s">
        <v>688</v>
      </c>
      <c r="J4" s="670"/>
      <c r="K4" s="670"/>
      <c r="L4" s="670"/>
      <c r="M4" s="670"/>
      <c r="N4" s="670"/>
      <c r="O4" s="670"/>
      <c r="P4" s="670"/>
      <c r="Q4" s="670"/>
      <c r="R4" s="670"/>
      <c r="S4" s="670"/>
    </row>
    <row r="5" spans="1:23" x14ac:dyDescent="0.25">
      <c r="A5" s="18"/>
      <c r="I5" s="144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</row>
    <row r="6" spans="1:23" x14ac:dyDescent="0.25">
      <c r="A6" s="18" t="s">
        <v>689</v>
      </c>
      <c r="I6" s="144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</row>
    <row r="7" spans="1:23" ht="15.75" thickBot="1" x14ac:dyDescent="0.3"/>
    <row r="8" spans="1:23" x14ac:dyDescent="0.25">
      <c r="A8" s="623"/>
      <c r="B8" s="731" t="s">
        <v>674</v>
      </c>
      <c r="C8" s="732"/>
      <c r="D8" s="732"/>
      <c r="E8" s="733"/>
      <c r="F8" s="660"/>
      <c r="G8" s="731" t="s">
        <v>675</v>
      </c>
      <c r="H8" s="732"/>
      <c r="I8" s="732"/>
      <c r="J8" s="733"/>
      <c r="K8" s="660"/>
      <c r="L8" s="731" t="s">
        <v>676</v>
      </c>
      <c r="M8" s="732"/>
      <c r="N8" s="732"/>
      <c r="O8" s="733"/>
    </row>
    <row r="9" spans="1:23" x14ac:dyDescent="0.25">
      <c r="A9" s="625"/>
      <c r="B9" s="646">
        <v>2018</v>
      </c>
      <c r="C9" s="647">
        <v>2019</v>
      </c>
      <c r="D9" s="648">
        <v>2021</v>
      </c>
      <c r="E9" s="649" t="s">
        <v>642</v>
      </c>
      <c r="F9" s="661"/>
      <c r="G9" s="646">
        <v>2018</v>
      </c>
      <c r="H9" s="647">
        <v>2019</v>
      </c>
      <c r="I9" s="648">
        <v>2021</v>
      </c>
      <c r="J9" s="649" t="s">
        <v>642</v>
      </c>
      <c r="K9" s="661"/>
      <c r="L9" s="646">
        <v>2018</v>
      </c>
      <c r="M9" s="647">
        <v>2019</v>
      </c>
      <c r="N9" s="648">
        <v>2021</v>
      </c>
      <c r="O9" s="650" t="s">
        <v>642</v>
      </c>
      <c r="R9">
        <v>2018</v>
      </c>
      <c r="S9">
        <v>2019</v>
      </c>
      <c r="T9">
        <v>2021</v>
      </c>
      <c r="U9" s="665" t="s">
        <v>685</v>
      </c>
    </row>
    <row r="10" spans="1:23" x14ac:dyDescent="0.25">
      <c r="A10" s="651" t="s">
        <v>671</v>
      </c>
      <c r="B10" s="652">
        <v>3</v>
      </c>
      <c r="C10" s="653">
        <v>14</v>
      </c>
      <c r="D10" s="654">
        <v>2</v>
      </c>
      <c r="E10" s="651">
        <f>SUM(B10:D10)</f>
        <v>19</v>
      </c>
      <c r="F10" s="662"/>
      <c r="G10" s="655">
        <v>940.70000000000016</v>
      </c>
      <c r="H10" s="656">
        <v>953.13</v>
      </c>
      <c r="I10" s="657">
        <v>1272</v>
      </c>
      <c r="J10" s="651">
        <f>SUM(G10:I10)</f>
        <v>3165.83</v>
      </c>
      <c r="K10" s="662"/>
      <c r="L10" s="655">
        <f>B10/G10*100</f>
        <v>0.31891144892101625</v>
      </c>
      <c r="M10" s="656">
        <f>C10/H10*100</f>
        <v>1.4688447536012925</v>
      </c>
      <c r="N10" s="658">
        <f>D10/I10*100</f>
        <v>0.15723270440251574</v>
      </c>
      <c r="O10" s="659">
        <f>SUM(L10:N10)</f>
        <v>1.9449889069248245</v>
      </c>
      <c r="P10" s="10"/>
      <c r="Q10" s="46" t="s">
        <v>420</v>
      </c>
      <c r="R10">
        <v>8</v>
      </c>
      <c r="S10">
        <v>8</v>
      </c>
      <c r="T10">
        <v>2</v>
      </c>
      <c r="U10" s="665">
        <f>SUM(R10:T10)</f>
        <v>18</v>
      </c>
    </row>
    <row r="11" spans="1:23" x14ac:dyDescent="0.25">
      <c r="A11" s="651" t="s">
        <v>672</v>
      </c>
      <c r="B11" s="652">
        <v>46</v>
      </c>
      <c r="C11" s="653">
        <v>21</v>
      </c>
      <c r="D11" s="654">
        <v>53</v>
      </c>
      <c r="E11" s="651">
        <f t="shared" ref="E11:E12" si="0">SUM(B11:D11)</f>
        <v>120</v>
      </c>
      <c r="F11" s="662"/>
      <c r="G11" s="655">
        <v>1981.9200000000003</v>
      </c>
      <c r="H11" s="656">
        <v>2024.0699999999997</v>
      </c>
      <c r="I11" s="657">
        <v>5545</v>
      </c>
      <c r="J11" s="651">
        <f t="shared" ref="J11:J12" si="1">SUM(G11:I11)</f>
        <v>9550.99</v>
      </c>
      <c r="K11" s="662"/>
      <c r="L11" s="655">
        <f t="shared" ref="L11:L12" si="2">B11/G11*100</f>
        <v>2.320981674335997</v>
      </c>
      <c r="M11" s="656">
        <f t="shared" ref="M11:M12" si="3">C11/H11*100</f>
        <v>1.0375135247298761</v>
      </c>
      <c r="N11" s="658">
        <f>D11/I11*100</f>
        <v>0.95581605049594232</v>
      </c>
      <c r="O11" s="659">
        <f t="shared" ref="O11:O12" si="4">SUM(L11:N11)</f>
        <v>4.3143112495618157</v>
      </c>
      <c r="P11" s="10"/>
      <c r="Q11" s="46" t="s">
        <v>371</v>
      </c>
      <c r="R11">
        <v>17</v>
      </c>
      <c r="S11">
        <v>17</v>
      </c>
      <c r="T11">
        <v>6</v>
      </c>
      <c r="U11" s="665">
        <f t="shared" ref="U11:U12" si="5">SUM(R11:T11)</f>
        <v>40</v>
      </c>
    </row>
    <row r="12" spans="1:23" ht="15.75" thickBot="1" x14ac:dyDescent="0.3">
      <c r="A12" s="625" t="s">
        <v>673</v>
      </c>
      <c r="B12" s="632">
        <v>298</v>
      </c>
      <c r="C12" s="638">
        <v>969</v>
      </c>
      <c r="D12" s="643">
        <v>0</v>
      </c>
      <c r="E12" s="624">
        <f t="shared" si="0"/>
        <v>1267</v>
      </c>
      <c r="F12" s="663"/>
      <c r="G12" s="634">
        <v>1040.0900000000001</v>
      </c>
      <c r="H12" s="640">
        <v>1072.1099999999999</v>
      </c>
      <c r="I12" s="643"/>
      <c r="J12" s="624">
        <f t="shared" si="1"/>
        <v>2112.1999999999998</v>
      </c>
      <c r="K12" s="663"/>
      <c r="L12" s="634">
        <f t="shared" si="2"/>
        <v>28.651366708650212</v>
      </c>
      <c r="M12" s="640">
        <f t="shared" si="3"/>
        <v>90.382516719366492</v>
      </c>
      <c r="N12" s="643">
        <v>0</v>
      </c>
      <c r="O12" s="627">
        <f t="shared" si="4"/>
        <v>119.03388342801671</v>
      </c>
      <c r="P12" s="10"/>
      <c r="Q12" s="46" t="s">
        <v>377</v>
      </c>
      <c r="R12">
        <v>9</v>
      </c>
      <c r="S12">
        <v>9</v>
      </c>
      <c r="T12">
        <v>0</v>
      </c>
      <c r="U12" s="665">
        <f t="shared" si="5"/>
        <v>18</v>
      </c>
    </row>
    <row r="13" spans="1:23" ht="15.75" thickBot="1" x14ac:dyDescent="0.3">
      <c r="A13" s="626" t="s">
        <v>670</v>
      </c>
      <c r="B13" s="633">
        <f>SUM(B10:B12)</f>
        <v>347</v>
      </c>
      <c r="C13" s="639">
        <f t="shared" ref="C13:D13" si="6">SUM(C10:C12)</f>
        <v>1004</v>
      </c>
      <c r="D13" s="637">
        <f t="shared" si="6"/>
        <v>55</v>
      </c>
      <c r="E13" s="629">
        <f>SUM(B13:D13)</f>
        <v>1406</v>
      </c>
      <c r="F13" s="664"/>
      <c r="G13" s="635">
        <f>SUM(G10:G12)</f>
        <v>3962.7100000000005</v>
      </c>
      <c r="H13" s="641">
        <f t="shared" ref="H13:I13" si="7">SUM(H10:H12)</f>
        <v>4049.3099999999995</v>
      </c>
      <c r="I13" s="644">
        <f t="shared" si="7"/>
        <v>6817</v>
      </c>
      <c r="J13" s="630">
        <f>SUM(G13:I13)</f>
        <v>14829.02</v>
      </c>
      <c r="K13" s="664"/>
      <c r="L13" s="635">
        <f>SUM(L10:L12)</f>
        <v>31.291259831907226</v>
      </c>
      <c r="M13" s="641">
        <f t="shared" ref="M13:N13" si="8">SUM(M10:M12)</f>
        <v>92.888874997697656</v>
      </c>
      <c r="N13" s="644">
        <f t="shared" si="8"/>
        <v>1.113048754898458</v>
      </c>
      <c r="O13" s="630">
        <f>SUM(L13:N13)</f>
        <v>125.29318358450334</v>
      </c>
      <c r="Q13" s="665" t="s">
        <v>685</v>
      </c>
      <c r="R13" s="665">
        <f>SUM(R10:R12)</f>
        <v>34</v>
      </c>
      <c r="S13" s="665">
        <f t="shared" ref="S13:T13" si="9">SUM(S10:S12)</f>
        <v>34</v>
      </c>
      <c r="T13" s="665">
        <f t="shared" si="9"/>
        <v>8</v>
      </c>
      <c r="U13" s="665"/>
    </row>
    <row r="14" spans="1:23" x14ac:dyDescent="0.25">
      <c r="A14" s="10"/>
      <c r="B14" s="10"/>
      <c r="C14" s="10"/>
      <c r="D14" s="10"/>
      <c r="E14" s="628"/>
      <c r="F14" s="10"/>
      <c r="G14" s="636">
        <f>G13/24</f>
        <v>165.11291666666668</v>
      </c>
      <c r="H14" s="642">
        <f t="shared" ref="H14:J14" si="10">H13/24</f>
        <v>168.72124999999997</v>
      </c>
      <c r="I14" s="645">
        <f t="shared" si="10"/>
        <v>284.04166666666669</v>
      </c>
      <c r="J14" s="631">
        <f t="shared" si="10"/>
        <v>617.87583333333339</v>
      </c>
      <c r="K14" s="10"/>
      <c r="L14" s="10"/>
      <c r="M14" s="10"/>
      <c r="N14" s="10"/>
      <c r="O14" s="10"/>
    </row>
    <row r="15" spans="1:23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23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5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x14ac:dyDescent="0.25">
      <c r="A19" s="46" t="s">
        <v>677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95" spans="17:17" x14ac:dyDescent="0.25">
      <c r="Q95" s="18" t="s">
        <v>680</v>
      </c>
    </row>
  </sheetData>
  <mergeCells count="3">
    <mergeCell ref="B8:E8"/>
    <mergeCell ref="G8:J8"/>
    <mergeCell ref="L8:O8"/>
  </mergeCells>
  <pageMargins left="0.7" right="0.7" top="0.75" bottom="0.75" header="0.3" footer="0.3"/>
  <pageSetup orientation="portrait" horizontalDpi="1200" verticalDpi="1200" r:id="rId1"/>
  <ignoredErrors>
    <ignoredError sqref="B13:D13 G13:I13" formulaRange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2"/>
  <sheetViews>
    <sheetView topLeftCell="A1362" workbookViewId="0">
      <selection activeCell="E1383" sqref="E1383"/>
    </sheetView>
  </sheetViews>
  <sheetFormatPr baseColWidth="10" defaultRowHeight="15" x14ac:dyDescent="0.25"/>
  <cols>
    <col min="1" max="1" width="5" style="10" bestFit="1" customWidth="1"/>
    <col min="2" max="2" width="9.85546875" style="10" bestFit="1" customWidth="1"/>
    <col min="3" max="3" width="7.28515625" style="10" bestFit="1" customWidth="1"/>
    <col min="4" max="4" width="15.7109375" style="10" bestFit="1" customWidth="1"/>
    <col min="5" max="5" width="7.7109375" style="10" bestFit="1" customWidth="1"/>
    <col min="6" max="6" width="6.42578125" style="10" bestFit="1" customWidth="1"/>
    <col min="7" max="8" width="15.7109375" style="10" bestFit="1" customWidth="1"/>
    <col min="9" max="9" width="8.140625" style="286" bestFit="1" customWidth="1"/>
  </cols>
  <sheetData>
    <row r="1" spans="1:9" x14ac:dyDescent="0.25">
      <c r="B1" s="10" t="s">
        <v>331</v>
      </c>
      <c r="C1" s="10" t="s">
        <v>295</v>
      </c>
      <c r="D1" s="10" t="s">
        <v>332</v>
      </c>
      <c r="E1" s="10" t="s">
        <v>297</v>
      </c>
      <c r="F1" s="10" t="s">
        <v>333</v>
      </c>
      <c r="G1" s="10" t="s">
        <v>334</v>
      </c>
      <c r="H1" s="10" t="s">
        <v>335</v>
      </c>
      <c r="I1" s="10" t="s">
        <v>336</v>
      </c>
    </row>
    <row r="2" spans="1:9" x14ac:dyDescent="0.25">
      <c r="A2" s="10">
        <v>1</v>
      </c>
      <c r="B2" s="10" t="s">
        <v>337</v>
      </c>
      <c r="C2" s="10" t="s">
        <v>338</v>
      </c>
      <c r="D2" s="11">
        <v>43342.473611111112</v>
      </c>
      <c r="E2" s="10" t="s">
        <v>339</v>
      </c>
      <c r="F2" s="10">
        <v>1</v>
      </c>
      <c r="G2" s="11">
        <v>43342.473611111112</v>
      </c>
      <c r="H2" s="11">
        <v>43342.458333333336</v>
      </c>
      <c r="I2" s="10">
        <v>11</v>
      </c>
    </row>
    <row r="3" spans="1:9" x14ac:dyDescent="0.25">
      <c r="A3" s="10">
        <v>2</v>
      </c>
      <c r="B3" s="10" t="s">
        <v>337</v>
      </c>
      <c r="C3" s="10" t="s">
        <v>338</v>
      </c>
      <c r="D3" s="11">
        <v>43343.497916666667</v>
      </c>
      <c r="E3" s="10" t="s">
        <v>339</v>
      </c>
      <c r="F3" s="10">
        <v>1</v>
      </c>
      <c r="G3" s="11">
        <v>43343.497916666667</v>
      </c>
      <c r="H3" s="11">
        <v>43343.5</v>
      </c>
      <c r="I3" s="10">
        <v>12</v>
      </c>
    </row>
    <row r="4" spans="1:9" x14ac:dyDescent="0.25">
      <c r="A4" s="10">
        <v>3</v>
      </c>
      <c r="B4" s="10" t="s">
        <v>337</v>
      </c>
      <c r="C4" s="10" t="s">
        <v>338</v>
      </c>
      <c r="D4" s="11">
        <v>43344.384722222225</v>
      </c>
      <c r="E4" s="10" t="s">
        <v>339</v>
      </c>
      <c r="F4" s="10">
        <v>1</v>
      </c>
      <c r="G4" s="11">
        <v>43344.384722222225</v>
      </c>
      <c r="H4" s="11">
        <v>43344.375</v>
      </c>
      <c r="I4" s="10">
        <v>9</v>
      </c>
    </row>
    <row r="5" spans="1:9" x14ac:dyDescent="0.25">
      <c r="A5" s="10">
        <v>4</v>
      </c>
      <c r="B5" s="10" t="s">
        <v>337</v>
      </c>
      <c r="C5" s="10" t="s">
        <v>340</v>
      </c>
      <c r="D5" s="11">
        <v>43326.895138888889</v>
      </c>
      <c r="E5" s="10" t="s">
        <v>339</v>
      </c>
      <c r="F5" s="10">
        <v>1</v>
      </c>
      <c r="G5" s="11">
        <v>43326.895138888889</v>
      </c>
      <c r="H5" s="11">
        <v>43326.875</v>
      </c>
      <c r="I5" s="10">
        <v>21</v>
      </c>
    </row>
    <row r="6" spans="1:9" x14ac:dyDescent="0.25">
      <c r="A6" s="10">
        <v>5</v>
      </c>
      <c r="B6" s="10" t="s">
        <v>337</v>
      </c>
      <c r="C6" s="10" t="s">
        <v>341</v>
      </c>
      <c r="D6" s="11">
        <v>43332.85</v>
      </c>
      <c r="E6" s="10" t="s">
        <v>339</v>
      </c>
      <c r="F6" s="10">
        <v>1</v>
      </c>
      <c r="G6" s="11">
        <v>43332.85</v>
      </c>
      <c r="H6" s="11">
        <v>43332.833333333336</v>
      </c>
      <c r="I6" s="10">
        <v>20</v>
      </c>
    </row>
    <row r="7" spans="1:9" x14ac:dyDescent="0.25">
      <c r="A7" s="10">
        <v>6</v>
      </c>
      <c r="B7" s="10" t="s">
        <v>337</v>
      </c>
      <c r="C7" s="10" t="s">
        <v>341</v>
      </c>
      <c r="D7" s="11">
        <v>43332.888888888891</v>
      </c>
      <c r="E7" s="10" t="s">
        <v>339</v>
      </c>
      <c r="F7" s="10">
        <v>1</v>
      </c>
      <c r="G7" s="11">
        <v>43332.888888888891</v>
      </c>
      <c r="H7" s="11">
        <v>43332.875</v>
      </c>
      <c r="I7" s="10">
        <v>21</v>
      </c>
    </row>
    <row r="8" spans="1:9" x14ac:dyDescent="0.25">
      <c r="A8" s="10">
        <v>7</v>
      </c>
      <c r="B8" s="10" t="s">
        <v>337</v>
      </c>
      <c r="C8" s="10" t="s">
        <v>341</v>
      </c>
      <c r="D8" s="11">
        <v>43333.046527777777</v>
      </c>
      <c r="E8" s="10" t="s">
        <v>339</v>
      </c>
      <c r="F8" s="10">
        <v>1</v>
      </c>
      <c r="G8" s="11">
        <v>43333.046527777777</v>
      </c>
      <c r="H8" s="11">
        <v>43333.041666666664</v>
      </c>
      <c r="I8" s="10">
        <v>1</v>
      </c>
    </row>
    <row r="9" spans="1:9" x14ac:dyDescent="0.25">
      <c r="A9" s="10">
        <v>8</v>
      </c>
      <c r="B9" s="10" t="s">
        <v>337</v>
      </c>
      <c r="C9" s="10" t="s">
        <v>341</v>
      </c>
      <c r="D9" s="11">
        <v>43333.097916666666</v>
      </c>
      <c r="E9" s="10" t="s">
        <v>339</v>
      </c>
      <c r="F9" s="10">
        <v>1</v>
      </c>
      <c r="G9" s="11">
        <v>43333.097916666666</v>
      </c>
      <c r="H9" s="11">
        <v>43333.083333333336</v>
      </c>
      <c r="I9" s="10">
        <v>2</v>
      </c>
    </row>
    <row r="10" spans="1:9" x14ac:dyDescent="0.25">
      <c r="A10" s="10">
        <v>9</v>
      </c>
      <c r="B10" s="10" t="s">
        <v>337</v>
      </c>
      <c r="C10" s="10" t="s">
        <v>341</v>
      </c>
      <c r="D10" s="11">
        <v>43333.133333333331</v>
      </c>
      <c r="E10" s="10" t="s">
        <v>339</v>
      </c>
      <c r="F10" s="10">
        <v>1</v>
      </c>
      <c r="G10" s="11">
        <v>43333.133333333331</v>
      </c>
      <c r="H10" s="11">
        <v>43333.125</v>
      </c>
      <c r="I10" s="10">
        <v>3</v>
      </c>
    </row>
    <row r="11" spans="1:9" x14ac:dyDescent="0.25">
      <c r="A11" s="10">
        <v>10</v>
      </c>
      <c r="B11" s="10" t="s">
        <v>337</v>
      </c>
      <c r="C11" s="10" t="s">
        <v>341</v>
      </c>
      <c r="D11" s="11">
        <v>43333.160416666666</v>
      </c>
      <c r="E11" s="10" t="s">
        <v>339</v>
      </c>
      <c r="F11" s="10">
        <v>1</v>
      </c>
      <c r="G11" s="11">
        <v>43333.160416666666</v>
      </c>
      <c r="H11" s="11">
        <v>43333.166666666664</v>
      </c>
      <c r="I11" s="10">
        <v>4</v>
      </c>
    </row>
    <row r="12" spans="1:9" x14ac:dyDescent="0.25">
      <c r="A12" s="10">
        <v>11</v>
      </c>
      <c r="B12" s="10" t="s">
        <v>337</v>
      </c>
      <c r="C12" s="10" t="s">
        <v>341</v>
      </c>
      <c r="D12" s="11">
        <v>43333.166666666664</v>
      </c>
      <c r="E12" s="10" t="s">
        <v>339</v>
      </c>
      <c r="F12" s="10">
        <v>1</v>
      </c>
      <c r="G12" s="11">
        <v>43333.166666666664</v>
      </c>
      <c r="H12" s="11">
        <v>43333.166666666664</v>
      </c>
      <c r="I12" s="10">
        <v>4</v>
      </c>
    </row>
    <row r="13" spans="1:9" x14ac:dyDescent="0.25">
      <c r="A13" s="10">
        <v>12</v>
      </c>
      <c r="B13" s="10" t="s">
        <v>337</v>
      </c>
      <c r="C13" s="10" t="s">
        <v>341</v>
      </c>
      <c r="D13" s="11">
        <v>43333.424305555556</v>
      </c>
      <c r="E13" s="10" t="s">
        <v>339</v>
      </c>
      <c r="F13" s="10">
        <v>1</v>
      </c>
      <c r="G13" s="11">
        <v>43333.424305555556</v>
      </c>
      <c r="H13" s="11">
        <v>43333.416666666664</v>
      </c>
      <c r="I13" s="10">
        <v>10</v>
      </c>
    </row>
    <row r="14" spans="1:9" x14ac:dyDescent="0.25">
      <c r="A14" s="10">
        <v>13</v>
      </c>
      <c r="B14" s="10" t="s">
        <v>337</v>
      </c>
      <c r="C14" s="10" t="s">
        <v>341</v>
      </c>
      <c r="D14" s="11">
        <v>43333.59375</v>
      </c>
      <c r="E14" s="10" t="s">
        <v>339</v>
      </c>
      <c r="F14" s="10">
        <v>1</v>
      </c>
      <c r="G14" s="11">
        <v>43333.59375</v>
      </c>
      <c r="H14" s="11">
        <v>43333.583333333336</v>
      </c>
      <c r="I14" s="10">
        <v>14</v>
      </c>
    </row>
    <row r="15" spans="1:9" x14ac:dyDescent="0.25">
      <c r="A15" s="10">
        <v>14</v>
      </c>
      <c r="B15" s="10" t="s">
        <v>337</v>
      </c>
      <c r="C15" s="10" t="s">
        <v>341</v>
      </c>
      <c r="D15" s="11">
        <v>43333.620138888888</v>
      </c>
      <c r="E15" s="10" t="s">
        <v>339</v>
      </c>
      <c r="F15" s="10">
        <v>1</v>
      </c>
      <c r="G15" s="11">
        <v>43333.620138888888</v>
      </c>
      <c r="H15" s="11">
        <v>43333.625</v>
      </c>
      <c r="I15" s="10">
        <v>15</v>
      </c>
    </row>
    <row r="16" spans="1:9" x14ac:dyDescent="0.25">
      <c r="A16" s="10">
        <v>15</v>
      </c>
      <c r="B16" s="10" t="s">
        <v>337</v>
      </c>
      <c r="C16" s="10" t="s">
        <v>341</v>
      </c>
      <c r="D16" s="11">
        <v>43333.624305555553</v>
      </c>
      <c r="E16" s="10" t="s">
        <v>339</v>
      </c>
      <c r="F16" s="10">
        <v>1</v>
      </c>
      <c r="G16" s="11">
        <v>43333.624305555553</v>
      </c>
      <c r="H16" s="11">
        <v>43333.625</v>
      </c>
      <c r="I16" s="10">
        <v>15</v>
      </c>
    </row>
    <row r="17" spans="1:9" x14ac:dyDescent="0.25">
      <c r="A17" s="10">
        <v>16</v>
      </c>
      <c r="B17" s="10" t="s">
        <v>337</v>
      </c>
      <c r="C17" s="10" t="s">
        <v>341</v>
      </c>
      <c r="D17" s="11">
        <v>43333.843055555553</v>
      </c>
      <c r="E17" s="10" t="s">
        <v>339</v>
      </c>
      <c r="F17" s="10">
        <v>1</v>
      </c>
      <c r="G17" s="11">
        <v>43333.843055555553</v>
      </c>
      <c r="H17" s="11">
        <v>43333.833333333336</v>
      </c>
      <c r="I17" s="10">
        <v>20</v>
      </c>
    </row>
    <row r="18" spans="1:9" x14ac:dyDescent="0.25">
      <c r="A18" s="10">
        <v>17</v>
      </c>
      <c r="B18" s="10" t="s">
        <v>337</v>
      </c>
      <c r="C18" s="10" t="s">
        <v>341</v>
      </c>
      <c r="D18" s="11">
        <v>43333.84652777778</v>
      </c>
      <c r="E18" s="10" t="s">
        <v>339</v>
      </c>
      <c r="F18" s="10">
        <v>1</v>
      </c>
      <c r="G18" s="11">
        <v>43333.84652777778</v>
      </c>
      <c r="H18" s="11">
        <v>43333.833333333336</v>
      </c>
      <c r="I18" s="10">
        <v>20</v>
      </c>
    </row>
    <row r="19" spans="1:9" x14ac:dyDescent="0.25">
      <c r="A19" s="10">
        <v>18</v>
      </c>
      <c r="B19" s="10" t="s">
        <v>337</v>
      </c>
      <c r="C19" s="10" t="s">
        <v>341</v>
      </c>
      <c r="D19" s="11">
        <v>43333.859722222223</v>
      </c>
      <c r="E19" s="10" t="s">
        <v>339</v>
      </c>
      <c r="F19" s="10">
        <v>1</v>
      </c>
      <c r="G19" s="11">
        <v>43333.859722222223</v>
      </c>
      <c r="H19" s="11">
        <v>43333.875</v>
      </c>
      <c r="I19" s="10">
        <v>21</v>
      </c>
    </row>
    <row r="20" spans="1:9" x14ac:dyDescent="0.25">
      <c r="A20" s="10">
        <v>19</v>
      </c>
      <c r="B20" s="10" t="s">
        <v>337</v>
      </c>
      <c r="C20" s="10" t="s">
        <v>341</v>
      </c>
      <c r="D20" s="11">
        <v>43334.103472222225</v>
      </c>
      <c r="E20" s="10" t="s">
        <v>339</v>
      </c>
      <c r="F20" s="10">
        <v>1</v>
      </c>
      <c r="G20" s="11">
        <v>43334.103472222225</v>
      </c>
      <c r="H20" s="11">
        <v>43334.083333333336</v>
      </c>
      <c r="I20" s="10">
        <v>2</v>
      </c>
    </row>
    <row r="21" spans="1:9" x14ac:dyDescent="0.25">
      <c r="A21" s="10">
        <v>20</v>
      </c>
      <c r="B21" s="10" t="s">
        <v>337</v>
      </c>
      <c r="C21" s="10" t="s">
        <v>341</v>
      </c>
      <c r="D21" s="11">
        <v>43334.126388888886</v>
      </c>
      <c r="E21" s="10" t="s">
        <v>339</v>
      </c>
      <c r="F21" s="10">
        <v>1</v>
      </c>
      <c r="G21" s="11">
        <v>43334.126388888886</v>
      </c>
      <c r="H21" s="11">
        <v>43334.125</v>
      </c>
      <c r="I21" s="10">
        <v>3</v>
      </c>
    </row>
    <row r="22" spans="1:9" x14ac:dyDescent="0.25">
      <c r="A22" s="10">
        <v>21</v>
      </c>
      <c r="B22" s="10" t="s">
        <v>337</v>
      </c>
      <c r="C22" s="10" t="s">
        <v>341</v>
      </c>
      <c r="D22" s="11">
        <v>43334.15625</v>
      </c>
      <c r="E22" s="10" t="s">
        <v>339</v>
      </c>
      <c r="F22" s="10">
        <v>1</v>
      </c>
      <c r="G22" s="11">
        <v>43334.15625</v>
      </c>
      <c r="H22" s="11">
        <v>43334.166666666664</v>
      </c>
      <c r="I22" s="10">
        <v>4</v>
      </c>
    </row>
    <row r="23" spans="1:9" x14ac:dyDescent="0.25">
      <c r="A23" s="10">
        <v>22</v>
      </c>
      <c r="B23" s="10" t="s">
        <v>337</v>
      </c>
      <c r="C23" s="10" t="s">
        <v>341</v>
      </c>
      <c r="D23" s="11">
        <v>43334.411111111112</v>
      </c>
      <c r="E23" s="10" t="s">
        <v>339</v>
      </c>
      <c r="F23" s="10">
        <v>1</v>
      </c>
      <c r="G23" s="11">
        <v>43334.411111111112</v>
      </c>
      <c r="H23" s="11">
        <v>43334.416666666664</v>
      </c>
      <c r="I23" s="10">
        <v>10</v>
      </c>
    </row>
    <row r="24" spans="1:9" x14ac:dyDescent="0.25">
      <c r="A24" s="10">
        <v>23</v>
      </c>
      <c r="B24" s="10" t="s">
        <v>337</v>
      </c>
      <c r="C24" s="10" t="s">
        <v>341</v>
      </c>
      <c r="D24" s="11">
        <v>43334.52847222222</v>
      </c>
      <c r="E24" s="10" t="s">
        <v>339</v>
      </c>
      <c r="F24" s="10">
        <v>1</v>
      </c>
      <c r="G24" s="11">
        <v>43334.52847222222</v>
      </c>
      <c r="H24" s="11">
        <v>43334.541666666664</v>
      </c>
      <c r="I24" s="10">
        <v>13</v>
      </c>
    </row>
    <row r="25" spans="1:9" x14ac:dyDescent="0.25">
      <c r="A25" s="10">
        <v>24</v>
      </c>
      <c r="B25" s="10" t="s">
        <v>337</v>
      </c>
      <c r="C25" s="10" t="s">
        <v>341</v>
      </c>
      <c r="D25" s="11">
        <v>43334.552083333336</v>
      </c>
      <c r="E25" s="10" t="s">
        <v>339</v>
      </c>
      <c r="F25" s="10">
        <v>1</v>
      </c>
      <c r="G25" s="11">
        <v>43334.552083333336</v>
      </c>
      <c r="H25" s="11">
        <v>43334.541666666664</v>
      </c>
      <c r="I25" s="10">
        <v>13</v>
      </c>
    </row>
    <row r="26" spans="1:9" x14ac:dyDescent="0.25">
      <c r="A26" s="10">
        <v>25</v>
      </c>
      <c r="B26" s="10" t="s">
        <v>337</v>
      </c>
      <c r="C26" s="10" t="s">
        <v>341</v>
      </c>
      <c r="D26" s="11">
        <v>43334.780555555553</v>
      </c>
      <c r="E26" s="10" t="s">
        <v>339</v>
      </c>
      <c r="F26" s="10">
        <v>1</v>
      </c>
      <c r="G26" s="11">
        <v>43334.780555555553</v>
      </c>
      <c r="H26" s="11">
        <v>43334.791666666664</v>
      </c>
      <c r="I26" s="10">
        <v>19</v>
      </c>
    </row>
    <row r="27" spans="1:9" x14ac:dyDescent="0.25">
      <c r="A27" s="10">
        <v>26</v>
      </c>
      <c r="B27" s="10" t="s">
        <v>337</v>
      </c>
      <c r="C27" s="10" t="s">
        <v>341</v>
      </c>
      <c r="D27" s="11">
        <v>43334.783333333333</v>
      </c>
      <c r="E27" s="10" t="s">
        <v>339</v>
      </c>
      <c r="F27" s="10">
        <v>1</v>
      </c>
      <c r="G27" s="11">
        <v>43334.783333333333</v>
      </c>
      <c r="H27" s="11">
        <v>43334.791666666664</v>
      </c>
      <c r="I27" s="10">
        <v>19</v>
      </c>
    </row>
    <row r="28" spans="1:9" x14ac:dyDescent="0.25">
      <c r="A28" s="10">
        <v>27</v>
      </c>
      <c r="B28" s="10" t="s">
        <v>337</v>
      </c>
      <c r="C28" s="10" t="s">
        <v>341</v>
      </c>
      <c r="D28" s="11">
        <v>43335.136111111111</v>
      </c>
      <c r="E28" s="10" t="s">
        <v>339</v>
      </c>
      <c r="F28" s="10">
        <v>1</v>
      </c>
      <c r="G28" s="11">
        <v>43335.136111111111</v>
      </c>
      <c r="H28" s="11">
        <v>43335.125</v>
      </c>
      <c r="I28" s="10">
        <v>3</v>
      </c>
    </row>
    <row r="29" spans="1:9" x14ac:dyDescent="0.25">
      <c r="A29" s="10">
        <v>28</v>
      </c>
      <c r="B29" s="10" t="s">
        <v>337</v>
      </c>
      <c r="C29" s="10" t="s">
        <v>341</v>
      </c>
      <c r="D29" s="11">
        <v>43335.172222222223</v>
      </c>
      <c r="E29" s="10" t="s">
        <v>339</v>
      </c>
      <c r="F29" s="10">
        <v>1</v>
      </c>
      <c r="G29" s="11">
        <v>43335.172222222223</v>
      </c>
      <c r="H29" s="11">
        <v>43335.166666666664</v>
      </c>
      <c r="I29" s="10">
        <v>4</v>
      </c>
    </row>
    <row r="30" spans="1:9" x14ac:dyDescent="0.25">
      <c r="A30" s="10">
        <v>29</v>
      </c>
      <c r="B30" s="10" t="s">
        <v>337</v>
      </c>
      <c r="C30" s="10" t="s">
        <v>341</v>
      </c>
      <c r="D30" s="11">
        <v>43335.386805555558</v>
      </c>
      <c r="E30" s="10" t="s">
        <v>339</v>
      </c>
      <c r="F30" s="10">
        <v>1</v>
      </c>
      <c r="G30" s="11">
        <v>43335.386805555558</v>
      </c>
      <c r="H30" s="11">
        <v>43335.375</v>
      </c>
      <c r="I30" s="10">
        <v>9</v>
      </c>
    </row>
    <row r="31" spans="1:9" x14ac:dyDescent="0.25">
      <c r="A31" s="10">
        <v>30</v>
      </c>
      <c r="B31" s="10" t="s">
        <v>337</v>
      </c>
      <c r="C31" s="10" t="s">
        <v>341</v>
      </c>
      <c r="D31" s="11">
        <v>43335.588194444441</v>
      </c>
      <c r="E31" s="10" t="s">
        <v>339</v>
      </c>
      <c r="F31" s="10">
        <v>1</v>
      </c>
      <c r="G31" s="11">
        <v>43335.588194444441</v>
      </c>
      <c r="H31" s="11">
        <v>43335.583333333336</v>
      </c>
      <c r="I31" s="10">
        <v>14</v>
      </c>
    </row>
    <row r="32" spans="1:9" x14ac:dyDescent="0.25">
      <c r="A32" s="10">
        <v>31</v>
      </c>
      <c r="B32" s="10" t="s">
        <v>337</v>
      </c>
      <c r="C32" s="10" t="s">
        <v>341</v>
      </c>
      <c r="D32" s="11">
        <v>43335.604166666664</v>
      </c>
      <c r="E32" s="10" t="s">
        <v>339</v>
      </c>
      <c r="F32" s="10">
        <v>1</v>
      </c>
      <c r="G32" s="11">
        <v>43335.604166666664</v>
      </c>
      <c r="H32" s="11">
        <v>43335.625</v>
      </c>
      <c r="I32" s="10">
        <v>15</v>
      </c>
    </row>
    <row r="33" spans="1:9" x14ac:dyDescent="0.25">
      <c r="A33" s="10">
        <v>32</v>
      </c>
      <c r="B33" s="10" t="s">
        <v>337</v>
      </c>
      <c r="C33" s="10" t="s">
        <v>341</v>
      </c>
      <c r="D33" s="11">
        <v>43335.665277777778</v>
      </c>
      <c r="E33" s="10" t="s">
        <v>339</v>
      </c>
      <c r="F33" s="10">
        <v>1</v>
      </c>
      <c r="G33" s="11">
        <v>43335.665277777778</v>
      </c>
      <c r="H33" s="11">
        <v>43335.666666666664</v>
      </c>
      <c r="I33" s="10">
        <v>16</v>
      </c>
    </row>
    <row r="34" spans="1:9" x14ac:dyDescent="0.25">
      <c r="A34" s="10">
        <v>33</v>
      </c>
      <c r="B34" s="10" t="s">
        <v>337</v>
      </c>
      <c r="C34" s="10" t="s">
        <v>341</v>
      </c>
      <c r="D34" s="11">
        <v>43335.680555555555</v>
      </c>
      <c r="E34" s="10" t="s">
        <v>339</v>
      </c>
      <c r="F34" s="10">
        <v>1</v>
      </c>
      <c r="G34" s="11">
        <v>43335.680555555555</v>
      </c>
      <c r="H34" s="11">
        <v>43335.666666666664</v>
      </c>
      <c r="I34" s="10">
        <v>16</v>
      </c>
    </row>
    <row r="35" spans="1:9" x14ac:dyDescent="0.25">
      <c r="A35" s="10">
        <v>34</v>
      </c>
      <c r="B35" s="10" t="s">
        <v>337</v>
      </c>
      <c r="C35" s="10" t="s">
        <v>341</v>
      </c>
      <c r="D35" s="11">
        <v>43335.768750000003</v>
      </c>
      <c r="E35" s="10" t="s">
        <v>339</v>
      </c>
      <c r="F35" s="10">
        <v>1</v>
      </c>
      <c r="G35" s="11">
        <v>43335.768750000003</v>
      </c>
      <c r="H35" s="11">
        <v>43335.75</v>
      </c>
      <c r="I35" s="10">
        <v>18</v>
      </c>
    </row>
    <row r="36" spans="1:9" x14ac:dyDescent="0.25">
      <c r="A36" s="10">
        <v>35</v>
      </c>
      <c r="B36" s="10" t="s">
        <v>337</v>
      </c>
      <c r="C36" s="10" t="s">
        <v>341</v>
      </c>
      <c r="D36" s="11">
        <v>43336.099305555559</v>
      </c>
      <c r="E36" s="10" t="s">
        <v>339</v>
      </c>
      <c r="F36" s="10">
        <v>1</v>
      </c>
      <c r="G36" s="11">
        <v>43336.099305555559</v>
      </c>
      <c r="H36" s="11">
        <v>43336.083333333336</v>
      </c>
      <c r="I36" s="10">
        <v>2</v>
      </c>
    </row>
    <row r="37" spans="1:9" x14ac:dyDescent="0.25">
      <c r="A37" s="10">
        <v>36</v>
      </c>
      <c r="B37" s="10" t="s">
        <v>337</v>
      </c>
      <c r="C37" s="10" t="s">
        <v>341</v>
      </c>
      <c r="D37" s="11">
        <v>43336.271527777775</v>
      </c>
      <c r="E37" s="10" t="s">
        <v>339</v>
      </c>
      <c r="F37" s="10">
        <v>1</v>
      </c>
      <c r="G37" s="11">
        <v>43336.271527777775</v>
      </c>
      <c r="H37" s="11">
        <v>43336.291666666664</v>
      </c>
      <c r="I37" s="10">
        <v>7</v>
      </c>
    </row>
    <row r="38" spans="1:9" x14ac:dyDescent="0.25">
      <c r="A38" s="10">
        <v>37</v>
      </c>
      <c r="B38" s="10" t="s">
        <v>337</v>
      </c>
      <c r="C38" s="10" t="s">
        <v>341</v>
      </c>
      <c r="D38" s="11">
        <v>43336.320138888892</v>
      </c>
      <c r="E38" s="10" t="s">
        <v>339</v>
      </c>
      <c r="F38" s="10">
        <v>1</v>
      </c>
      <c r="G38" s="11">
        <v>43336.320138888892</v>
      </c>
      <c r="H38" s="11">
        <v>43336.333333333336</v>
      </c>
      <c r="I38" s="10">
        <v>8</v>
      </c>
    </row>
    <row r="39" spans="1:9" x14ac:dyDescent="0.25">
      <c r="A39" s="10">
        <v>38</v>
      </c>
      <c r="B39" s="10" t="s">
        <v>337</v>
      </c>
      <c r="C39" s="10" t="s">
        <v>341</v>
      </c>
      <c r="D39" s="11">
        <v>43336.327777777777</v>
      </c>
      <c r="E39" s="10" t="s">
        <v>339</v>
      </c>
      <c r="F39" s="10">
        <v>1</v>
      </c>
      <c r="G39" s="11">
        <v>43336.327777777777</v>
      </c>
      <c r="H39" s="11">
        <v>43336.333333333336</v>
      </c>
      <c r="I39" s="10">
        <v>8</v>
      </c>
    </row>
    <row r="40" spans="1:9" x14ac:dyDescent="0.25">
      <c r="A40" s="10">
        <v>39</v>
      </c>
      <c r="B40" s="10" t="s">
        <v>337</v>
      </c>
      <c r="C40" s="10" t="s">
        <v>341</v>
      </c>
      <c r="D40" s="11">
        <v>43336.45416666667</v>
      </c>
      <c r="E40" s="10" t="s">
        <v>339</v>
      </c>
      <c r="F40" s="10">
        <v>1</v>
      </c>
      <c r="G40" s="11">
        <v>43336.45416666667</v>
      </c>
      <c r="H40" s="11">
        <v>43336.458333333336</v>
      </c>
      <c r="I40" s="10">
        <v>11</v>
      </c>
    </row>
    <row r="41" spans="1:9" x14ac:dyDescent="0.25">
      <c r="A41" s="10">
        <v>40</v>
      </c>
      <c r="B41" s="10" t="s">
        <v>337</v>
      </c>
      <c r="C41" s="10" t="s">
        <v>341</v>
      </c>
      <c r="D41" s="11">
        <v>43336.470138888886</v>
      </c>
      <c r="E41" s="10" t="s">
        <v>339</v>
      </c>
      <c r="F41" s="10">
        <v>1</v>
      </c>
      <c r="G41" s="11">
        <v>43336.470138888886</v>
      </c>
      <c r="H41" s="11">
        <v>43336.458333333336</v>
      </c>
      <c r="I41" s="10">
        <v>11</v>
      </c>
    </row>
    <row r="42" spans="1:9" x14ac:dyDescent="0.25">
      <c r="A42" s="10">
        <v>41</v>
      </c>
      <c r="B42" s="10" t="s">
        <v>337</v>
      </c>
      <c r="C42" s="10" t="s">
        <v>341</v>
      </c>
      <c r="D42" s="11">
        <v>43336.504166666666</v>
      </c>
      <c r="E42" s="10" t="s">
        <v>339</v>
      </c>
      <c r="F42" s="10">
        <v>1</v>
      </c>
      <c r="G42" s="11">
        <v>43336.504166666666</v>
      </c>
      <c r="H42" s="11">
        <v>43336.5</v>
      </c>
      <c r="I42" s="10">
        <v>12</v>
      </c>
    </row>
    <row r="43" spans="1:9" x14ac:dyDescent="0.25">
      <c r="A43" s="10">
        <v>42</v>
      </c>
      <c r="B43" s="10" t="s">
        <v>337</v>
      </c>
      <c r="C43" s="10" t="s">
        <v>341</v>
      </c>
      <c r="D43" s="11">
        <v>43336.556250000001</v>
      </c>
      <c r="E43" s="10" t="s">
        <v>339</v>
      </c>
      <c r="F43" s="10">
        <v>1</v>
      </c>
      <c r="G43" s="11">
        <v>43336.556250000001</v>
      </c>
      <c r="H43" s="11">
        <v>43336.541666666664</v>
      </c>
      <c r="I43" s="10">
        <v>13</v>
      </c>
    </row>
    <row r="44" spans="1:9" x14ac:dyDescent="0.25">
      <c r="A44" s="10">
        <v>43</v>
      </c>
      <c r="B44" s="10" t="s">
        <v>337</v>
      </c>
      <c r="C44" s="10" t="s">
        <v>341</v>
      </c>
      <c r="D44" s="11">
        <v>43336.561805555553</v>
      </c>
      <c r="E44" s="10" t="s">
        <v>339</v>
      </c>
      <c r="F44" s="10">
        <v>1</v>
      </c>
      <c r="G44" s="11">
        <v>43336.561805555553</v>
      </c>
      <c r="H44" s="11">
        <v>43336.541666666664</v>
      </c>
      <c r="I44" s="10">
        <v>13</v>
      </c>
    </row>
    <row r="45" spans="1:9" x14ac:dyDescent="0.25">
      <c r="A45" s="10">
        <v>44</v>
      </c>
      <c r="B45" s="10" t="s">
        <v>337</v>
      </c>
      <c r="C45" s="10" t="s">
        <v>341</v>
      </c>
      <c r="D45" s="11">
        <v>43336.901388888888</v>
      </c>
      <c r="E45" s="10" t="s">
        <v>339</v>
      </c>
      <c r="F45" s="10">
        <v>1</v>
      </c>
      <c r="G45" s="11">
        <v>43336.901388888888</v>
      </c>
      <c r="H45" s="11">
        <v>43336.916666666664</v>
      </c>
      <c r="I45" s="10">
        <v>22</v>
      </c>
    </row>
    <row r="46" spans="1:9" x14ac:dyDescent="0.25">
      <c r="A46" s="10">
        <v>45</v>
      </c>
      <c r="B46" s="10" t="s">
        <v>337</v>
      </c>
      <c r="C46" s="10" t="s">
        <v>341</v>
      </c>
      <c r="D46" s="11">
        <v>43337.270833333336</v>
      </c>
      <c r="E46" s="10" t="s">
        <v>339</v>
      </c>
      <c r="F46" s="10">
        <v>1</v>
      </c>
      <c r="G46" s="11">
        <v>43337.270833333336</v>
      </c>
      <c r="H46" s="11">
        <v>43337.291666666664</v>
      </c>
      <c r="I46" s="10">
        <v>7</v>
      </c>
    </row>
    <row r="47" spans="1:9" x14ac:dyDescent="0.25">
      <c r="A47" s="10">
        <v>46</v>
      </c>
      <c r="B47" s="10" t="s">
        <v>337</v>
      </c>
      <c r="C47" s="10" t="s">
        <v>341</v>
      </c>
      <c r="D47" s="11">
        <v>43337.395138888889</v>
      </c>
      <c r="E47" s="10" t="s">
        <v>339</v>
      </c>
      <c r="F47" s="10">
        <v>1</v>
      </c>
      <c r="G47" s="11">
        <v>43337.395138888889</v>
      </c>
      <c r="H47" s="11">
        <v>43337.375</v>
      </c>
      <c r="I47" s="10">
        <v>9</v>
      </c>
    </row>
    <row r="48" spans="1:9" x14ac:dyDescent="0.25">
      <c r="A48" s="10">
        <v>47</v>
      </c>
      <c r="B48" s="10" t="s">
        <v>337</v>
      </c>
      <c r="C48" s="10" t="s">
        <v>342</v>
      </c>
      <c r="D48" s="11">
        <v>43325.768055555556</v>
      </c>
      <c r="E48" s="10" t="s">
        <v>339</v>
      </c>
      <c r="F48" s="10">
        <v>1</v>
      </c>
      <c r="G48" s="11">
        <v>43325.768055555556</v>
      </c>
      <c r="H48" s="11">
        <v>43325.75</v>
      </c>
      <c r="I48" s="10">
        <v>18</v>
      </c>
    </row>
    <row r="49" spans="1:9" x14ac:dyDescent="0.25">
      <c r="A49" s="10">
        <v>48</v>
      </c>
      <c r="B49" s="10" t="s">
        <v>337</v>
      </c>
      <c r="C49" s="10" t="s">
        <v>342</v>
      </c>
      <c r="D49" s="11">
        <v>43327.62777777778</v>
      </c>
      <c r="E49" s="10" t="s">
        <v>339</v>
      </c>
      <c r="F49" s="10">
        <v>1</v>
      </c>
      <c r="G49" s="11">
        <v>43327.62777777778</v>
      </c>
      <c r="H49" s="11">
        <v>43327.625</v>
      </c>
      <c r="I49" s="10">
        <v>15</v>
      </c>
    </row>
    <row r="50" spans="1:9" x14ac:dyDescent="0.25">
      <c r="A50" s="10">
        <v>49</v>
      </c>
      <c r="B50" s="10" t="s">
        <v>337</v>
      </c>
      <c r="C50" s="10" t="s">
        <v>342</v>
      </c>
      <c r="D50" s="11">
        <v>43328.404166666667</v>
      </c>
      <c r="E50" s="10" t="s">
        <v>339</v>
      </c>
      <c r="F50" s="10">
        <v>1</v>
      </c>
      <c r="G50" s="11">
        <v>43328.404166666667</v>
      </c>
      <c r="H50" s="11">
        <v>43328.416666666664</v>
      </c>
      <c r="I50" s="10">
        <v>10</v>
      </c>
    </row>
    <row r="51" spans="1:9" x14ac:dyDescent="0.25">
      <c r="A51" s="10">
        <v>50</v>
      </c>
      <c r="B51" s="10" t="s">
        <v>337</v>
      </c>
      <c r="C51" s="10" t="s">
        <v>342</v>
      </c>
      <c r="D51" s="11">
        <v>43330.277083333334</v>
      </c>
      <c r="E51" s="10" t="s">
        <v>339</v>
      </c>
      <c r="F51" s="10">
        <v>1</v>
      </c>
      <c r="G51" s="11">
        <v>43330.277083333334</v>
      </c>
      <c r="H51" s="11">
        <v>43330.291666666664</v>
      </c>
      <c r="I51" s="10">
        <v>7</v>
      </c>
    </row>
    <row r="52" spans="1:9" x14ac:dyDescent="0.25">
      <c r="A52" s="10">
        <v>51</v>
      </c>
      <c r="B52" s="10" t="s">
        <v>337</v>
      </c>
      <c r="C52" s="10" t="s">
        <v>343</v>
      </c>
      <c r="D52" s="11">
        <v>43326.316666666666</v>
      </c>
      <c r="E52" s="10" t="s">
        <v>339</v>
      </c>
      <c r="F52" s="10">
        <v>1</v>
      </c>
      <c r="G52" s="11">
        <v>43326.316666666666</v>
      </c>
      <c r="H52" s="11">
        <v>43326.333333333336</v>
      </c>
      <c r="I52" s="10">
        <v>8</v>
      </c>
    </row>
    <row r="53" spans="1:9" x14ac:dyDescent="0.25">
      <c r="A53" s="10">
        <v>52</v>
      </c>
      <c r="B53" s="10" t="s">
        <v>337</v>
      </c>
      <c r="C53" s="10" t="s">
        <v>343</v>
      </c>
      <c r="D53" s="11">
        <v>43326.477777777778</v>
      </c>
      <c r="E53" s="10" t="s">
        <v>339</v>
      </c>
      <c r="F53" s="10">
        <v>1</v>
      </c>
      <c r="G53" s="11">
        <v>43326.477777777778</v>
      </c>
      <c r="H53" s="11">
        <v>43326.458333333336</v>
      </c>
      <c r="I53" s="10">
        <v>11</v>
      </c>
    </row>
    <row r="54" spans="1:9" x14ac:dyDescent="0.25">
      <c r="A54" s="10">
        <v>53</v>
      </c>
      <c r="B54" s="10" t="s">
        <v>337</v>
      </c>
      <c r="C54" s="10" t="s">
        <v>343</v>
      </c>
      <c r="D54" s="11">
        <v>43327.70416666667</v>
      </c>
      <c r="E54" s="10" t="s">
        <v>339</v>
      </c>
      <c r="F54" s="10">
        <v>1</v>
      </c>
      <c r="G54" s="11">
        <v>43327.70416666667</v>
      </c>
      <c r="H54" s="11">
        <v>43327.708333333336</v>
      </c>
      <c r="I54" s="10">
        <v>17</v>
      </c>
    </row>
    <row r="55" spans="1:9" x14ac:dyDescent="0.25">
      <c r="A55" s="10">
        <v>54</v>
      </c>
      <c r="B55" s="10" t="s">
        <v>337</v>
      </c>
      <c r="C55" s="10" t="s">
        <v>344</v>
      </c>
      <c r="D55" s="11">
        <v>43342.988194444442</v>
      </c>
      <c r="E55" s="10" t="s">
        <v>339</v>
      </c>
      <c r="F55" s="10">
        <v>1</v>
      </c>
      <c r="G55" s="11">
        <v>43342.988194444442</v>
      </c>
      <c r="H55" s="11">
        <v>43343</v>
      </c>
      <c r="I55" s="10">
        <v>0</v>
      </c>
    </row>
    <row r="56" spans="1:9" x14ac:dyDescent="0.25">
      <c r="A56" s="10">
        <v>55</v>
      </c>
      <c r="B56" s="10" t="s">
        <v>337</v>
      </c>
      <c r="C56" s="10" t="s">
        <v>344</v>
      </c>
      <c r="D56" s="11">
        <v>43343.283333333333</v>
      </c>
      <c r="E56" s="10" t="s">
        <v>339</v>
      </c>
      <c r="F56" s="10">
        <v>1</v>
      </c>
      <c r="G56" s="11">
        <v>43343.283333333333</v>
      </c>
      <c r="H56" s="11">
        <v>43343.291666666664</v>
      </c>
      <c r="I56" s="10">
        <v>7</v>
      </c>
    </row>
    <row r="57" spans="1:9" x14ac:dyDescent="0.25">
      <c r="A57" s="10">
        <v>56</v>
      </c>
      <c r="B57" s="10" t="s">
        <v>337</v>
      </c>
      <c r="C57" s="10" t="s">
        <v>344</v>
      </c>
      <c r="D57" s="11">
        <v>43343.357638888891</v>
      </c>
      <c r="E57" s="10" t="s">
        <v>339</v>
      </c>
      <c r="F57" s="10">
        <v>1</v>
      </c>
      <c r="G57" s="11">
        <v>43343.357638888891</v>
      </c>
      <c r="H57" s="11">
        <v>43343.375</v>
      </c>
      <c r="I57" s="10">
        <v>9</v>
      </c>
    </row>
    <row r="58" spans="1:9" x14ac:dyDescent="0.25">
      <c r="A58" s="10">
        <v>57</v>
      </c>
      <c r="B58" s="10" t="s">
        <v>337</v>
      </c>
      <c r="C58" s="10" t="s">
        <v>345</v>
      </c>
      <c r="D58" s="11">
        <v>43333.790972222225</v>
      </c>
      <c r="E58" s="10" t="s">
        <v>339</v>
      </c>
      <c r="F58" s="10">
        <v>1</v>
      </c>
      <c r="G58" s="11">
        <v>43333.790972222225</v>
      </c>
      <c r="H58" s="11">
        <v>43333.791666666664</v>
      </c>
      <c r="I58" s="10">
        <v>19</v>
      </c>
    </row>
    <row r="59" spans="1:9" x14ac:dyDescent="0.25">
      <c r="A59" s="10">
        <v>58</v>
      </c>
      <c r="B59" s="10" t="s">
        <v>337</v>
      </c>
      <c r="C59" s="10" t="s">
        <v>345</v>
      </c>
      <c r="D59" s="11">
        <v>43334.947222222225</v>
      </c>
      <c r="E59" s="10" t="s">
        <v>339</v>
      </c>
      <c r="F59" s="10">
        <v>1</v>
      </c>
      <c r="G59" s="11">
        <v>43334.947222222225</v>
      </c>
      <c r="H59" s="11">
        <v>43334.958333333336</v>
      </c>
      <c r="I59" s="10">
        <v>23</v>
      </c>
    </row>
    <row r="60" spans="1:9" x14ac:dyDescent="0.25">
      <c r="A60" s="10">
        <v>59</v>
      </c>
      <c r="B60" s="10" t="s">
        <v>337</v>
      </c>
      <c r="C60" s="10" t="s">
        <v>346</v>
      </c>
      <c r="D60" s="11">
        <v>43329.943749999999</v>
      </c>
      <c r="E60" s="10" t="s">
        <v>339</v>
      </c>
      <c r="F60" s="10">
        <v>1</v>
      </c>
      <c r="G60" s="11">
        <v>43329.943749999999</v>
      </c>
      <c r="H60" s="11">
        <v>43329.958333333336</v>
      </c>
      <c r="I60" s="10">
        <v>23</v>
      </c>
    </row>
    <row r="61" spans="1:9" x14ac:dyDescent="0.25">
      <c r="A61" s="10">
        <v>60</v>
      </c>
      <c r="B61" s="10" t="s">
        <v>337</v>
      </c>
      <c r="C61" s="10" t="s">
        <v>346</v>
      </c>
      <c r="D61" s="11">
        <v>43330.275000000001</v>
      </c>
      <c r="E61" s="10" t="s">
        <v>339</v>
      </c>
      <c r="F61" s="10">
        <v>1</v>
      </c>
      <c r="G61" s="11">
        <v>43330.275000000001</v>
      </c>
      <c r="H61" s="11">
        <v>43330.291666666664</v>
      </c>
      <c r="I61" s="10">
        <v>7</v>
      </c>
    </row>
    <row r="62" spans="1:9" x14ac:dyDescent="0.25">
      <c r="A62" s="10">
        <v>61</v>
      </c>
      <c r="B62" s="10" t="s">
        <v>337</v>
      </c>
      <c r="C62" s="10" t="s">
        <v>346</v>
      </c>
      <c r="D62" s="11">
        <v>43330.44027777778</v>
      </c>
      <c r="E62" s="10" t="s">
        <v>339</v>
      </c>
      <c r="F62" s="10">
        <v>1</v>
      </c>
      <c r="G62" s="11">
        <v>43330.44027777778</v>
      </c>
      <c r="H62" s="11">
        <v>43330.458333333336</v>
      </c>
      <c r="I62" s="10">
        <v>11</v>
      </c>
    </row>
    <row r="63" spans="1:9" x14ac:dyDescent="0.25">
      <c r="A63" s="10">
        <v>62</v>
      </c>
      <c r="B63" s="10" t="s">
        <v>337</v>
      </c>
      <c r="C63" s="10" t="s">
        <v>346</v>
      </c>
      <c r="D63" s="11">
        <v>43331.62777777778</v>
      </c>
      <c r="E63" s="10" t="s">
        <v>339</v>
      </c>
      <c r="F63" s="10">
        <v>1</v>
      </c>
      <c r="G63" s="11">
        <v>43331.62777777778</v>
      </c>
      <c r="H63" s="11">
        <v>43331.625</v>
      </c>
      <c r="I63" s="10">
        <v>15</v>
      </c>
    </row>
    <row r="64" spans="1:9" x14ac:dyDescent="0.25">
      <c r="A64" s="10">
        <v>63</v>
      </c>
      <c r="B64" s="10" t="s">
        <v>337</v>
      </c>
      <c r="C64" s="10" t="s">
        <v>346</v>
      </c>
      <c r="D64" s="11">
        <v>43331.660416666666</v>
      </c>
      <c r="E64" s="10" t="s">
        <v>339</v>
      </c>
      <c r="F64" s="10">
        <v>1</v>
      </c>
      <c r="G64" s="11">
        <v>43331.660416666666</v>
      </c>
      <c r="H64" s="11">
        <v>43331.666666666664</v>
      </c>
      <c r="I64" s="10">
        <v>16</v>
      </c>
    </row>
    <row r="65" spans="1:9" x14ac:dyDescent="0.25">
      <c r="A65" s="10">
        <v>64</v>
      </c>
      <c r="B65" s="10" t="s">
        <v>337</v>
      </c>
      <c r="C65" s="10" t="s">
        <v>346</v>
      </c>
      <c r="D65" s="11">
        <v>43331.882638888892</v>
      </c>
      <c r="E65" s="10" t="s">
        <v>339</v>
      </c>
      <c r="F65" s="10">
        <v>1</v>
      </c>
      <c r="G65" s="11">
        <v>43331.882638888892</v>
      </c>
      <c r="H65" s="11">
        <v>43331.875</v>
      </c>
      <c r="I65" s="10">
        <v>21</v>
      </c>
    </row>
    <row r="66" spans="1:9" x14ac:dyDescent="0.25">
      <c r="A66" s="10">
        <v>65</v>
      </c>
      <c r="B66" s="10" t="s">
        <v>337</v>
      </c>
      <c r="C66" s="10" t="s">
        <v>346</v>
      </c>
      <c r="D66" s="11">
        <v>43332.065972222219</v>
      </c>
      <c r="E66" s="10" t="s">
        <v>339</v>
      </c>
      <c r="F66" s="10">
        <v>1</v>
      </c>
      <c r="G66" s="11">
        <v>43332.065972222219</v>
      </c>
      <c r="H66" s="11">
        <v>43332.083333333336</v>
      </c>
      <c r="I66" s="10">
        <v>2</v>
      </c>
    </row>
    <row r="67" spans="1:9" x14ac:dyDescent="0.25">
      <c r="A67" s="10">
        <v>66</v>
      </c>
      <c r="B67" s="10" t="s">
        <v>337</v>
      </c>
      <c r="C67" s="10" t="s">
        <v>346</v>
      </c>
      <c r="D67" s="11">
        <v>43332.9</v>
      </c>
      <c r="E67" s="10" t="s">
        <v>339</v>
      </c>
      <c r="F67" s="10">
        <v>1</v>
      </c>
      <c r="G67" s="11">
        <v>43332.9</v>
      </c>
      <c r="H67" s="11">
        <v>43332.916666666664</v>
      </c>
      <c r="I67" s="10">
        <v>22</v>
      </c>
    </row>
    <row r="68" spans="1:9" x14ac:dyDescent="0.25">
      <c r="A68" s="10">
        <v>67</v>
      </c>
      <c r="B68" s="10" t="s">
        <v>337</v>
      </c>
      <c r="C68" s="10" t="s">
        <v>346</v>
      </c>
      <c r="D68" s="11">
        <v>43334.074999999997</v>
      </c>
      <c r="E68" s="10" t="s">
        <v>339</v>
      </c>
      <c r="F68" s="10">
        <v>1</v>
      </c>
      <c r="G68" s="11">
        <v>43334.074999999997</v>
      </c>
      <c r="H68" s="11">
        <v>43334.083333333336</v>
      </c>
      <c r="I68" s="10">
        <v>2</v>
      </c>
    </row>
    <row r="69" spans="1:9" x14ac:dyDescent="0.25">
      <c r="A69" s="10">
        <v>68</v>
      </c>
      <c r="B69" s="10" t="s">
        <v>337</v>
      </c>
      <c r="C69" s="10" t="s">
        <v>346</v>
      </c>
      <c r="D69" s="11">
        <v>43334.111111111109</v>
      </c>
      <c r="E69" s="10" t="s">
        <v>339</v>
      </c>
      <c r="F69" s="10">
        <v>1</v>
      </c>
      <c r="G69" s="11">
        <v>43334.111111111109</v>
      </c>
      <c r="H69" s="11">
        <v>43334.125</v>
      </c>
      <c r="I69" s="10">
        <v>3</v>
      </c>
    </row>
    <row r="70" spans="1:9" x14ac:dyDescent="0.25">
      <c r="A70" s="10">
        <v>69</v>
      </c>
      <c r="B70" s="10" t="s">
        <v>337</v>
      </c>
      <c r="C70" s="10" t="s">
        <v>346</v>
      </c>
      <c r="D70" s="11">
        <v>43334.158333333333</v>
      </c>
      <c r="E70" s="10" t="s">
        <v>339</v>
      </c>
      <c r="F70" s="10">
        <v>1</v>
      </c>
      <c r="G70" s="11">
        <v>43334.158333333333</v>
      </c>
      <c r="H70" s="11">
        <v>43334.166666666664</v>
      </c>
      <c r="I70" s="10">
        <v>4</v>
      </c>
    </row>
    <row r="71" spans="1:9" x14ac:dyDescent="0.25">
      <c r="A71" s="10">
        <v>70</v>
      </c>
      <c r="B71" s="10" t="s">
        <v>337</v>
      </c>
      <c r="C71" s="10" t="s">
        <v>347</v>
      </c>
      <c r="D71" s="11">
        <v>43326.581250000003</v>
      </c>
      <c r="E71" s="10" t="s">
        <v>339</v>
      </c>
      <c r="F71" s="10">
        <v>1</v>
      </c>
      <c r="G71" s="11">
        <v>43326.581250000003</v>
      </c>
      <c r="H71" s="11">
        <v>43326.583333333336</v>
      </c>
      <c r="I71" s="10">
        <v>14</v>
      </c>
    </row>
    <row r="72" spans="1:9" x14ac:dyDescent="0.25">
      <c r="A72" s="10">
        <v>71</v>
      </c>
      <c r="B72" s="10" t="s">
        <v>337</v>
      </c>
      <c r="C72" s="10" t="s">
        <v>347</v>
      </c>
      <c r="D72" s="11">
        <v>43326.703472222223</v>
      </c>
      <c r="E72" s="10" t="s">
        <v>339</v>
      </c>
      <c r="F72" s="10">
        <v>1</v>
      </c>
      <c r="G72" s="11">
        <v>43326.703472222223</v>
      </c>
      <c r="H72" s="11">
        <v>43326.708333333336</v>
      </c>
      <c r="I72" s="10">
        <v>17</v>
      </c>
    </row>
    <row r="73" spans="1:9" x14ac:dyDescent="0.25">
      <c r="A73" s="10">
        <v>72</v>
      </c>
      <c r="B73" s="10" t="s">
        <v>337</v>
      </c>
      <c r="C73" s="10" t="s">
        <v>348</v>
      </c>
      <c r="D73" s="11">
        <v>43342.34097222222</v>
      </c>
      <c r="E73" s="10" t="s">
        <v>339</v>
      </c>
      <c r="F73" s="10">
        <v>1</v>
      </c>
      <c r="G73" s="11">
        <v>43342.34097222222</v>
      </c>
      <c r="H73" s="11">
        <v>43342.333333333336</v>
      </c>
      <c r="I73" s="10">
        <v>8</v>
      </c>
    </row>
    <row r="74" spans="1:9" x14ac:dyDescent="0.25">
      <c r="A74" s="10">
        <v>73</v>
      </c>
      <c r="B74" s="10" t="s">
        <v>337</v>
      </c>
      <c r="C74" s="10" t="s">
        <v>348</v>
      </c>
      <c r="D74" s="11">
        <v>43342.343055555553</v>
      </c>
      <c r="E74" s="10" t="s">
        <v>339</v>
      </c>
      <c r="F74" s="10">
        <v>1</v>
      </c>
      <c r="G74" s="11">
        <v>43342.343055555553</v>
      </c>
      <c r="H74" s="11">
        <v>43342.333333333336</v>
      </c>
      <c r="I74" s="10">
        <v>8</v>
      </c>
    </row>
    <row r="75" spans="1:9" x14ac:dyDescent="0.25">
      <c r="A75" s="10">
        <v>74</v>
      </c>
      <c r="B75" s="10" t="s">
        <v>337</v>
      </c>
      <c r="C75" s="10" t="s">
        <v>349</v>
      </c>
      <c r="D75" s="11">
        <v>43339.769444444442</v>
      </c>
      <c r="E75" s="10" t="s">
        <v>339</v>
      </c>
      <c r="F75" s="10">
        <v>1</v>
      </c>
      <c r="G75" s="11">
        <v>43339.769444444442</v>
      </c>
      <c r="H75" s="11">
        <v>43339.75</v>
      </c>
      <c r="I75" s="10">
        <v>18</v>
      </c>
    </row>
    <row r="76" spans="1:9" x14ac:dyDescent="0.25">
      <c r="A76" s="10">
        <v>75</v>
      </c>
      <c r="B76" s="10" t="s">
        <v>337</v>
      </c>
      <c r="C76" s="10" t="s">
        <v>349</v>
      </c>
      <c r="D76" s="11">
        <v>43340.009027777778</v>
      </c>
      <c r="E76" s="10" t="s">
        <v>339</v>
      </c>
      <c r="F76" s="10">
        <v>1</v>
      </c>
      <c r="G76" s="11">
        <v>43340.009027777778</v>
      </c>
      <c r="H76" s="11">
        <v>43340</v>
      </c>
      <c r="I76" s="10">
        <v>0</v>
      </c>
    </row>
    <row r="77" spans="1:9" x14ac:dyDescent="0.25">
      <c r="A77" s="10">
        <v>76</v>
      </c>
      <c r="B77" s="10" t="s">
        <v>337</v>
      </c>
      <c r="C77" s="10" t="s">
        <v>349</v>
      </c>
      <c r="D77" s="11">
        <v>43340.242361111108</v>
      </c>
      <c r="E77" s="10" t="s">
        <v>339</v>
      </c>
      <c r="F77" s="10">
        <v>1</v>
      </c>
      <c r="G77" s="11">
        <v>43340.242361111108</v>
      </c>
      <c r="H77" s="11">
        <v>43340.25</v>
      </c>
      <c r="I77" s="10">
        <v>6</v>
      </c>
    </row>
    <row r="78" spans="1:9" x14ac:dyDescent="0.25">
      <c r="A78" s="10">
        <v>77</v>
      </c>
      <c r="B78" s="10" t="s">
        <v>337</v>
      </c>
      <c r="C78" s="10" t="s">
        <v>349</v>
      </c>
      <c r="D78" s="11">
        <v>43340.418749999997</v>
      </c>
      <c r="E78" s="10" t="s">
        <v>339</v>
      </c>
      <c r="F78" s="10">
        <v>1</v>
      </c>
      <c r="G78" s="11">
        <v>43340.418749999997</v>
      </c>
      <c r="H78" s="11">
        <v>43340.416666666664</v>
      </c>
      <c r="I78" s="10">
        <v>10</v>
      </c>
    </row>
    <row r="79" spans="1:9" x14ac:dyDescent="0.25">
      <c r="A79" s="10">
        <v>78</v>
      </c>
      <c r="B79" s="10" t="s">
        <v>337</v>
      </c>
      <c r="C79" s="10" t="s">
        <v>349</v>
      </c>
      <c r="D79" s="11">
        <v>43340.661111111112</v>
      </c>
      <c r="E79" s="10" t="s">
        <v>339</v>
      </c>
      <c r="F79" s="10">
        <v>1</v>
      </c>
      <c r="G79" s="11">
        <v>43340.661111111112</v>
      </c>
      <c r="H79" s="11">
        <v>43340.666666666664</v>
      </c>
      <c r="I79" s="10">
        <v>16</v>
      </c>
    </row>
    <row r="80" spans="1:9" x14ac:dyDescent="0.25">
      <c r="A80" s="10">
        <v>79</v>
      </c>
      <c r="B80" s="10" t="s">
        <v>337</v>
      </c>
      <c r="C80" s="10" t="s">
        <v>349</v>
      </c>
      <c r="D80" s="11">
        <v>43340.829861111109</v>
      </c>
      <c r="E80" s="10" t="s">
        <v>339</v>
      </c>
      <c r="F80" s="10">
        <v>1</v>
      </c>
      <c r="G80" s="11">
        <v>43340.829861111109</v>
      </c>
      <c r="H80" s="11">
        <v>43340.833333333336</v>
      </c>
      <c r="I80" s="10">
        <v>20</v>
      </c>
    </row>
    <row r="81" spans="1:9" x14ac:dyDescent="0.25">
      <c r="A81" s="10">
        <v>80</v>
      </c>
      <c r="B81" s="10" t="s">
        <v>337</v>
      </c>
      <c r="C81" s="10" t="s">
        <v>349</v>
      </c>
      <c r="D81" s="11">
        <v>43341.106249999997</v>
      </c>
      <c r="E81" s="10" t="s">
        <v>339</v>
      </c>
      <c r="F81" s="10">
        <v>1</v>
      </c>
      <c r="G81" s="11">
        <v>43341.106249999997</v>
      </c>
      <c r="H81" s="11">
        <v>43341.125</v>
      </c>
      <c r="I81" s="10">
        <v>3</v>
      </c>
    </row>
    <row r="82" spans="1:9" x14ac:dyDescent="0.25">
      <c r="A82" s="10">
        <v>81</v>
      </c>
      <c r="B82" s="10" t="s">
        <v>337</v>
      </c>
      <c r="C82" s="10" t="s">
        <v>349</v>
      </c>
      <c r="D82" s="11">
        <v>43343.547222222223</v>
      </c>
      <c r="E82" s="10" t="s">
        <v>339</v>
      </c>
      <c r="F82" s="10">
        <v>1</v>
      </c>
      <c r="G82" s="11">
        <v>43343.547222222223</v>
      </c>
      <c r="H82" s="11">
        <v>43343.541666666664</v>
      </c>
      <c r="I82" s="10">
        <v>13</v>
      </c>
    </row>
    <row r="83" spans="1:9" x14ac:dyDescent="0.25">
      <c r="A83" s="10">
        <v>82</v>
      </c>
      <c r="B83" s="10" t="s">
        <v>337</v>
      </c>
      <c r="C83" s="10" t="s">
        <v>349</v>
      </c>
      <c r="D83" s="11">
        <v>43343.636805555558</v>
      </c>
      <c r="E83" s="10" t="s">
        <v>339</v>
      </c>
      <c r="F83" s="10">
        <v>1</v>
      </c>
      <c r="G83" s="11">
        <v>43343.636805555558</v>
      </c>
      <c r="H83" s="11">
        <v>43343.625</v>
      </c>
      <c r="I83" s="10">
        <v>15</v>
      </c>
    </row>
    <row r="84" spans="1:9" x14ac:dyDescent="0.25">
      <c r="A84" s="10">
        <v>83</v>
      </c>
      <c r="B84" s="10" t="s">
        <v>337</v>
      </c>
      <c r="C84" s="10" t="s">
        <v>350</v>
      </c>
      <c r="D84" s="11">
        <v>43332.6</v>
      </c>
      <c r="E84" s="10" t="s">
        <v>339</v>
      </c>
      <c r="F84" s="10">
        <v>1</v>
      </c>
      <c r="G84" s="11">
        <v>43332.6</v>
      </c>
      <c r="H84" s="11">
        <v>43332.583333333336</v>
      </c>
      <c r="I84" s="10">
        <v>14</v>
      </c>
    </row>
    <row r="85" spans="1:9" x14ac:dyDescent="0.25">
      <c r="A85" s="10">
        <v>84</v>
      </c>
      <c r="B85" s="10" t="s">
        <v>337</v>
      </c>
      <c r="C85" s="10" t="s">
        <v>350</v>
      </c>
      <c r="D85" s="11">
        <v>43332.627083333333</v>
      </c>
      <c r="E85" s="10" t="s">
        <v>339</v>
      </c>
      <c r="F85" s="10">
        <v>1</v>
      </c>
      <c r="G85" s="11">
        <v>43332.627083333333</v>
      </c>
      <c r="H85" s="11">
        <v>43332.625</v>
      </c>
      <c r="I85" s="10">
        <v>15</v>
      </c>
    </row>
    <row r="86" spans="1:9" x14ac:dyDescent="0.25">
      <c r="A86" s="10">
        <v>85</v>
      </c>
      <c r="B86" s="10" t="s">
        <v>337</v>
      </c>
      <c r="C86" s="10" t="s">
        <v>350</v>
      </c>
      <c r="D86" s="11">
        <v>43332.738194444442</v>
      </c>
      <c r="E86" s="10" t="s">
        <v>339</v>
      </c>
      <c r="F86" s="10">
        <v>1</v>
      </c>
      <c r="G86" s="11">
        <v>43332.738194444442</v>
      </c>
      <c r="H86" s="11">
        <v>43332.75</v>
      </c>
      <c r="I86" s="10">
        <v>18</v>
      </c>
    </row>
    <row r="87" spans="1:9" x14ac:dyDescent="0.25">
      <c r="A87" s="10">
        <v>86</v>
      </c>
      <c r="B87" s="10" t="s">
        <v>337</v>
      </c>
      <c r="C87" s="10" t="s">
        <v>350</v>
      </c>
      <c r="D87" s="11">
        <v>43333.375</v>
      </c>
      <c r="E87" s="10" t="s">
        <v>339</v>
      </c>
      <c r="F87" s="10">
        <v>1</v>
      </c>
      <c r="G87" s="11">
        <v>43333.375</v>
      </c>
      <c r="H87" s="11">
        <v>43333.375</v>
      </c>
      <c r="I87" s="10">
        <v>9</v>
      </c>
    </row>
    <row r="88" spans="1:9" x14ac:dyDescent="0.25">
      <c r="A88" s="10">
        <v>87</v>
      </c>
      <c r="B88" s="10" t="s">
        <v>337</v>
      </c>
      <c r="C88" s="10" t="s">
        <v>350</v>
      </c>
      <c r="D88" s="11">
        <v>43333.442361111112</v>
      </c>
      <c r="E88" s="10" t="s">
        <v>339</v>
      </c>
      <c r="F88" s="10">
        <v>1</v>
      </c>
      <c r="G88" s="11">
        <v>43333.442361111112</v>
      </c>
      <c r="H88" s="11">
        <v>43333.458333333336</v>
      </c>
      <c r="I88" s="10">
        <v>11</v>
      </c>
    </row>
    <row r="89" spans="1:9" x14ac:dyDescent="0.25">
      <c r="A89" s="10">
        <v>88</v>
      </c>
      <c r="B89" s="10" t="s">
        <v>337</v>
      </c>
      <c r="C89" s="10" t="s">
        <v>350</v>
      </c>
      <c r="D89" s="11">
        <v>43333.479861111111</v>
      </c>
      <c r="E89" s="10" t="s">
        <v>339</v>
      </c>
      <c r="F89" s="10">
        <v>1</v>
      </c>
      <c r="G89" s="11">
        <v>43333.479861111111</v>
      </c>
      <c r="H89" s="11">
        <v>43333.5</v>
      </c>
      <c r="I89" s="10">
        <v>12</v>
      </c>
    </row>
    <row r="90" spans="1:9" x14ac:dyDescent="0.25">
      <c r="A90" s="10">
        <v>89</v>
      </c>
      <c r="B90" s="10" t="s">
        <v>337</v>
      </c>
      <c r="C90" s="10" t="s">
        <v>350</v>
      </c>
      <c r="D90" s="11">
        <v>43333.536805555559</v>
      </c>
      <c r="E90" s="10" t="s">
        <v>339</v>
      </c>
      <c r="F90" s="10">
        <v>1</v>
      </c>
      <c r="G90" s="11">
        <v>43333.536805555559</v>
      </c>
      <c r="H90" s="11">
        <v>43333.541666666664</v>
      </c>
      <c r="I90" s="10">
        <v>13</v>
      </c>
    </row>
    <row r="91" spans="1:9" x14ac:dyDescent="0.25">
      <c r="A91" s="10">
        <v>90</v>
      </c>
      <c r="B91" s="10" t="s">
        <v>337</v>
      </c>
      <c r="C91" s="10" t="s">
        <v>350</v>
      </c>
      <c r="D91" s="11">
        <v>43333.585416666669</v>
      </c>
      <c r="E91" s="10" t="s">
        <v>339</v>
      </c>
      <c r="F91" s="10">
        <v>1</v>
      </c>
      <c r="G91" s="11">
        <v>43333.585416666669</v>
      </c>
      <c r="H91" s="11">
        <v>43333.583333333336</v>
      </c>
      <c r="I91" s="10">
        <v>14</v>
      </c>
    </row>
    <row r="92" spans="1:9" x14ac:dyDescent="0.25">
      <c r="A92" s="10">
        <v>91</v>
      </c>
      <c r="B92" s="10" t="s">
        <v>337</v>
      </c>
      <c r="C92" s="10" t="s">
        <v>350</v>
      </c>
      <c r="D92" s="11">
        <v>43333.59375</v>
      </c>
      <c r="E92" s="10" t="s">
        <v>339</v>
      </c>
      <c r="F92" s="10">
        <v>1</v>
      </c>
      <c r="G92" s="11">
        <v>43333.59375</v>
      </c>
      <c r="H92" s="11">
        <v>43333.583333333336</v>
      </c>
      <c r="I92" s="10">
        <v>14</v>
      </c>
    </row>
    <row r="93" spans="1:9" x14ac:dyDescent="0.25">
      <c r="A93" s="10">
        <v>92</v>
      </c>
      <c r="B93" s="10" t="s">
        <v>337</v>
      </c>
      <c r="C93" s="10" t="s">
        <v>350</v>
      </c>
      <c r="D93" s="11">
        <v>43333.661111111112</v>
      </c>
      <c r="E93" s="10" t="s">
        <v>339</v>
      </c>
      <c r="F93" s="10">
        <v>1</v>
      </c>
      <c r="G93" s="11">
        <v>43333.661111111112</v>
      </c>
      <c r="H93" s="11">
        <v>43333.666666666664</v>
      </c>
      <c r="I93" s="10">
        <v>16</v>
      </c>
    </row>
    <row r="94" spans="1:9" x14ac:dyDescent="0.25">
      <c r="A94" s="10">
        <v>93</v>
      </c>
      <c r="B94" s="10" t="s">
        <v>337</v>
      </c>
      <c r="C94" s="10" t="s">
        <v>350</v>
      </c>
      <c r="D94" s="11">
        <v>43333.693749999999</v>
      </c>
      <c r="E94" s="10" t="s">
        <v>339</v>
      </c>
      <c r="F94" s="10">
        <v>1</v>
      </c>
      <c r="G94" s="11">
        <v>43333.693749999999</v>
      </c>
      <c r="H94" s="11">
        <v>43333.708333333336</v>
      </c>
      <c r="I94" s="10">
        <v>17</v>
      </c>
    </row>
    <row r="95" spans="1:9" x14ac:dyDescent="0.25">
      <c r="A95" s="10">
        <v>94</v>
      </c>
      <c r="B95" s="10" t="s">
        <v>337</v>
      </c>
      <c r="C95" s="10" t="s">
        <v>350</v>
      </c>
      <c r="D95" s="11">
        <v>43333.715277777781</v>
      </c>
      <c r="E95" s="10" t="s">
        <v>339</v>
      </c>
      <c r="F95" s="10">
        <v>1</v>
      </c>
      <c r="G95" s="11">
        <v>43333.715277777781</v>
      </c>
      <c r="H95" s="11">
        <v>43333.708333333336</v>
      </c>
      <c r="I95" s="10">
        <v>17</v>
      </c>
    </row>
    <row r="96" spans="1:9" x14ac:dyDescent="0.25">
      <c r="A96" s="10">
        <v>95</v>
      </c>
      <c r="B96" s="10" t="s">
        <v>337</v>
      </c>
      <c r="C96" s="10" t="s">
        <v>350</v>
      </c>
      <c r="D96" s="11">
        <v>43333.757638888892</v>
      </c>
      <c r="E96" s="10" t="s">
        <v>339</v>
      </c>
      <c r="F96" s="10">
        <v>1</v>
      </c>
      <c r="G96" s="11">
        <v>43333.757638888892</v>
      </c>
      <c r="H96" s="11">
        <v>43333.75</v>
      </c>
      <c r="I96" s="10">
        <v>18</v>
      </c>
    </row>
    <row r="97" spans="1:9" x14ac:dyDescent="0.25">
      <c r="A97" s="10">
        <v>96</v>
      </c>
      <c r="B97" s="10" t="s">
        <v>337</v>
      </c>
      <c r="C97" s="10" t="s">
        <v>350</v>
      </c>
      <c r="D97" s="11">
        <v>43334.438194444447</v>
      </c>
      <c r="E97" s="10" t="s">
        <v>339</v>
      </c>
      <c r="F97" s="10">
        <v>1</v>
      </c>
      <c r="G97" s="11">
        <v>43334.438194444447</v>
      </c>
      <c r="H97" s="11">
        <v>43334.458333333336</v>
      </c>
      <c r="I97" s="10">
        <v>11</v>
      </c>
    </row>
    <row r="98" spans="1:9" x14ac:dyDescent="0.25">
      <c r="A98" s="10">
        <v>97</v>
      </c>
      <c r="B98" s="10" t="s">
        <v>337</v>
      </c>
      <c r="C98" s="10" t="s">
        <v>350</v>
      </c>
      <c r="D98" s="11">
        <v>43334.561111111114</v>
      </c>
      <c r="E98" s="10" t="s">
        <v>339</v>
      </c>
      <c r="F98" s="10">
        <v>1</v>
      </c>
      <c r="G98" s="11">
        <v>43334.561111111114</v>
      </c>
      <c r="H98" s="11">
        <v>43334.541666666664</v>
      </c>
      <c r="I98" s="10">
        <v>13</v>
      </c>
    </row>
    <row r="99" spans="1:9" x14ac:dyDescent="0.25">
      <c r="A99" s="10">
        <v>98</v>
      </c>
      <c r="B99" s="10" t="s">
        <v>337</v>
      </c>
      <c r="C99" s="10" t="s">
        <v>350</v>
      </c>
      <c r="D99" s="11">
        <v>43334.637499999997</v>
      </c>
      <c r="E99" s="10" t="s">
        <v>339</v>
      </c>
      <c r="F99" s="10">
        <v>1</v>
      </c>
      <c r="G99" s="11">
        <v>43334.637499999997</v>
      </c>
      <c r="H99" s="11">
        <v>43334.625</v>
      </c>
      <c r="I99" s="10">
        <v>15</v>
      </c>
    </row>
    <row r="100" spans="1:9" x14ac:dyDescent="0.25">
      <c r="A100" s="10">
        <v>99</v>
      </c>
      <c r="B100" s="10" t="s">
        <v>337</v>
      </c>
      <c r="C100" s="10" t="s">
        <v>350</v>
      </c>
      <c r="D100" s="11">
        <v>43334.650694444441</v>
      </c>
      <c r="E100" s="10" t="s">
        <v>339</v>
      </c>
      <c r="F100" s="10">
        <v>1</v>
      </c>
      <c r="G100" s="11">
        <v>43334.650694444441</v>
      </c>
      <c r="H100" s="11">
        <v>43334.666666666664</v>
      </c>
      <c r="I100" s="10">
        <v>16</v>
      </c>
    </row>
    <row r="101" spans="1:9" x14ac:dyDescent="0.25">
      <c r="A101" s="10">
        <v>100</v>
      </c>
      <c r="B101" s="10" t="s">
        <v>337</v>
      </c>
      <c r="C101" s="10" t="s">
        <v>350</v>
      </c>
      <c r="D101" s="11">
        <v>43335.004861111112</v>
      </c>
      <c r="E101" s="10" t="s">
        <v>339</v>
      </c>
      <c r="F101" s="10">
        <v>1</v>
      </c>
      <c r="G101" s="11">
        <v>43335.004861111112</v>
      </c>
      <c r="H101" s="11">
        <v>43335</v>
      </c>
      <c r="I101" s="10">
        <v>0</v>
      </c>
    </row>
    <row r="102" spans="1:9" x14ac:dyDescent="0.25">
      <c r="A102" s="10">
        <v>101</v>
      </c>
      <c r="B102" s="10" t="s">
        <v>337</v>
      </c>
      <c r="C102" s="10" t="s">
        <v>350</v>
      </c>
      <c r="D102" s="11">
        <v>43335.359027777777</v>
      </c>
      <c r="E102" s="10" t="s">
        <v>339</v>
      </c>
      <c r="F102" s="10">
        <v>1</v>
      </c>
      <c r="G102" s="11">
        <v>43335.359027777777</v>
      </c>
      <c r="H102" s="11">
        <v>43335.375</v>
      </c>
      <c r="I102" s="10">
        <v>9</v>
      </c>
    </row>
    <row r="103" spans="1:9" x14ac:dyDescent="0.25">
      <c r="A103" s="10">
        <v>102</v>
      </c>
      <c r="B103" s="10" t="s">
        <v>337</v>
      </c>
      <c r="C103" s="10" t="s">
        <v>350</v>
      </c>
      <c r="D103" s="11">
        <v>43335.522916666669</v>
      </c>
      <c r="E103" s="10" t="s">
        <v>339</v>
      </c>
      <c r="F103" s="10">
        <v>1</v>
      </c>
      <c r="G103" s="11">
        <v>43335.522916666669</v>
      </c>
      <c r="H103" s="11">
        <v>43335.541666666664</v>
      </c>
      <c r="I103" s="10">
        <v>13</v>
      </c>
    </row>
    <row r="104" spans="1:9" x14ac:dyDescent="0.25">
      <c r="A104" s="10">
        <v>103</v>
      </c>
      <c r="B104" s="10" t="s">
        <v>337</v>
      </c>
      <c r="C104" s="10" t="s">
        <v>350</v>
      </c>
      <c r="D104" s="11">
        <v>43335.720833333333</v>
      </c>
      <c r="E104" s="10" t="s">
        <v>339</v>
      </c>
      <c r="F104" s="10">
        <v>1</v>
      </c>
      <c r="G104" s="11">
        <v>43335.720833333333</v>
      </c>
      <c r="H104" s="11">
        <v>43335.708333333336</v>
      </c>
      <c r="I104" s="10">
        <v>17</v>
      </c>
    </row>
    <row r="105" spans="1:9" x14ac:dyDescent="0.25">
      <c r="A105" s="10">
        <v>104</v>
      </c>
      <c r="B105" s="10" t="s">
        <v>337</v>
      </c>
      <c r="C105" s="10" t="s">
        <v>350</v>
      </c>
      <c r="D105" s="11">
        <v>43335.736805555556</v>
      </c>
      <c r="E105" s="10" t="s">
        <v>339</v>
      </c>
      <c r="F105" s="10">
        <v>1</v>
      </c>
      <c r="G105" s="11">
        <v>43335.736805555556</v>
      </c>
      <c r="H105" s="11">
        <v>43335.75</v>
      </c>
      <c r="I105" s="10">
        <v>18</v>
      </c>
    </row>
    <row r="106" spans="1:9" x14ac:dyDescent="0.25">
      <c r="A106" s="10">
        <v>105</v>
      </c>
      <c r="B106" s="10" t="s">
        <v>337</v>
      </c>
      <c r="C106" s="10" t="s">
        <v>350</v>
      </c>
      <c r="D106" s="11">
        <v>43335.765972222223</v>
      </c>
      <c r="E106" s="10" t="s">
        <v>339</v>
      </c>
      <c r="F106" s="10">
        <v>1</v>
      </c>
      <c r="G106" s="11">
        <v>43335.765972222223</v>
      </c>
      <c r="H106" s="11">
        <v>43335.75</v>
      </c>
      <c r="I106" s="10">
        <v>18</v>
      </c>
    </row>
    <row r="107" spans="1:9" x14ac:dyDescent="0.25">
      <c r="A107" s="10">
        <v>106</v>
      </c>
      <c r="B107" s="10" t="s">
        <v>337</v>
      </c>
      <c r="C107" s="10" t="s">
        <v>350</v>
      </c>
      <c r="D107" s="11">
        <v>43335.817361111112</v>
      </c>
      <c r="E107" s="10" t="s">
        <v>339</v>
      </c>
      <c r="F107" s="10">
        <v>1</v>
      </c>
      <c r="G107" s="11">
        <v>43335.817361111112</v>
      </c>
      <c r="H107" s="11">
        <v>43335.833333333336</v>
      </c>
      <c r="I107" s="10">
        <v>20</v>
      </c>
    </row>
    <row r="108" spans="1:9" x14ac:dyDescent="0.25">
      <c r="A108" s="10">
        <v>107</v>
      </c>
      <c r="B108" s="10" t="s">
        <v>337</v>
      </c>
      <c r="C108" s="10" t="s">
        <v>350</v>
      </c>
      <c r="D108" s="11">
        <v>43335.825694444444</v>
      </c>
      <c r="E108" s="10" t="s">
        <v>339</v>
      </c>
      <c r="F108" s="10">
        <v>1</v>
      </c>
      <c r="G108" s="11">
        <v>43335.825694444444</v>
      </c>
      <c r="H108" s="11">
        <v>43335.833333333336</v>
      </c>
      <c r="I108" s="10">
        <v>20</v>
      </c>
    </row>
    <row r="109" spans="1:9" x14ac:dyDescent="0.25">
      <c r="A109" s="10">
        <v>108</v>
      </c>
      <c r="B109" s="10" t="s">
        <v>337</v>
      </c>
      <c r="C109" s="10" t="s">
        <v>350</v>
      </c>
      <c r="D109" s="11">
        <v>43335.972916666666</v>
      </c>
      <c r="E109" s="10" t="s">
        <v>339</v>
      </c>
      <c r="F109" s="10">
        <v>1</v>
      </c>
      <c r="G109" s="11">
        <v>43335.972916666666</v>
      </c>
      <c r="H109" s="11">
        <v>43335.958333333336</v>
      </c>
      <c r="I109" s="10">
        <v>23</v>
      </c>
    </row>
    <row r="110" spans="1:9" x14ac:dyDescent="0.25">
      <c r="A110" s="10">
        <v>109</v>
      </c>
      <c r="B110" s="10" t="s">
        <v>337</v>
      </c>
      <c r="C110" s="10" t="s">
        <v>350</v>
      </c>
      <c r="D110" s="11">
        <v>43336.070833333331</v>
      </c>
      <c r="E110" s="10" t="s">
        <v>339</v>
      </c>
      <c r="F110" s="10">
        <v>1</v>
      </c>
      <c r="G110" s="11">
        <v>43336.070833333331</v>
      </c>
      <c r="H110" s="11">
        <v>43336.083333333336</v>
      </c>
      <c r="I110" s="10">
        <v>2</v>
      </c>
    </row>
    <row r="111" spans="1:9" x14ac:dyDescent="0.25">
      <c r="A111" s="10">
        <v>110</v>
      </c>
      <c r="B111" s="10" t="s">
        <v>337</v>
      </c>
      <c r="C111" s="10" t="s">
        <v>350</v>
      </c>
      <c r="D111" s="11">
        <v>43336.580555555556</v>
      </c>
      <c r="E111" s="10" t="s">
        <v>339</v>
      </c>
      <c r="F111" s="10">
        <v>1</v>
      </c>
      <c r="G111" s="11">
        <v>43336.580555555556</v>
      </c>
      <c r="H111" s="11">
        <v>43336.583333333336</v>
      </c>
      <c r="I111" s="10">
        <v>14</v>
      </c>
    </row>
    <row r="112" spans="1:9" x14ac:dyDescent="0.25">
      <c r="A112" s="10">
        <v>111</v>
      </c>
      <c r="B112" s="10" t="s">
        <v>337</v>
      </c>
      <c r="C112" s="10" t="s">
        <v>350</v>
      </c>
      <c r="D112" s="11">
        <v>43336.808333333334</v>
      </c>
      <c r="E112" s="10" t="s">
        <v>339</v>
      </c>
      <c r="F112" s="10">
        <v>1</v>
      </c>
      <c r="G112" s="11">
        <v>43336.808333333334</v>
      </c>
      <c r="H112" s="11">
        <v>43336.791666666664</v>
      </c>
      <c r="I112" s="10">
        <v>19</v>
      </c>
    </row>
    <row r="113" spans="1:9" x14ac:dyDescent="0.25">
      <c r="A113" s="10">
        <v>112</v>
      </c>
      <c r="B113" s="10" t="s">
        <v>337</v>
      </c>
      <c r="C113" s="10" t="s">
        <v>351</v>
      </c>
      <c r="D113" s="11">
        <v>43339.621527777781</v>
      </c>
      <c r="E113" s="10" t="s">
        <v>339</v>
      </c>
      <c r="F113" s="10">
        <v>1</v>
      </c>
      <c r="G113" s="11">
        <v>43339.621527777781</v>
      </c>
      <c r="H113" s="11">
        <v>43339.625</v>
      </c>
      <c r="I113" s="10">
        <v>15</v>
      </c>
    </row>
    <row r="114" spans="1:9" x14ac:dyDescent="0.25">
      <c r="A114" s="10">
        <v>113</v>
      </c>
      <c r="B114" s="10" t="s">
        <v>337</v>
      </c>
      <c r="C114" s="10" t="s">
        <v>351</v>
      </c>
      <c r="D114" s="11">
        <v>43339.62777777778</v>
      </c>
      <c r="E114" s="10" t="s">
        <v>339</v>
      </c>
      <c r="F114" s="10">
        <v>1</v>
      </c>
      <c r="G114" s="11">
        <v>43339.62777777778</v>
      </c>
      <c r="H114" s="11">
        <v>43339.625</v>
      </c>
      <c r="I114" s="10">
        <v>15</v>
      </c>
    </row>
    <row r="115" spans="1:9" x14ac:dyDescent="0.25">
      <c r="A115" s="10">
        <v>114</v>
      </c>
      <c r="B115" s="10" t="s">
        <v>337</v>
      </c>
      <c r="C115" s="10" t="s">
        <v>351</v>
      </c>
      <c r="D115" s="11">
        <v>43339.71875</v>
      </c>
      <c r="E115" s="10" t="s">
        <v>339</v>
      </c>
      <c r="F115" s="10">
        <v>1</v>
      </c>
      <c r="G115" s="11">
        <v>43339.71875</v>
      </c>
      <c r="H115" s="11">
        <v>43339.708333333336</v>
      </c>
      <c r="I115" s="10">
        <v>17</v>
      </c>
    </row>
    <row r="116" spans="1:9" x14ac:dyDescent="0.25">
      <c r="A116" s="10">
        <v>115</v>
      </c>
      <c r="B116" s="10" t="s">
        <v>337</v>
      </c>
      <c r="C116" s="10" t="s">
        <v>351</v>
      </c>
      <c r="D116" s="11">
        <v>43340.036111111112</v>
      </c>
      <c r="E116" s="10" t="s">
        <v>339</v>
      </c>
      <c r="F116" s="10">
        <v>1</v>
      </c>
      <c r="G116" s="11">
        <v>43340.036111111112</v>
      </c>
      <c r="H116" s="11">
        <v>43340.041666666664</v>
      </c>
      <c r="I116" s="10">
        <v>1</v>
      </c>
    </row>
    <row r="117" spans="1:9" x14ac:dyDescent="0.25">
      <c r="A117" s="10">
        <v>116</v>
      </c>
      <c r="B117" s="10" t="s">
        <v>337</v>
      </c>
      <c r="C117" s="10" t="s">
        <v>351</v>
      </c>
      <c r="D117" s="11">
        <v>43340.359027777777</v>
      </c>
      <c r="E117" s="10" t="s">
        <v>339</v>
      </c>
      <c r="F117" s="10">
        <v>1</v>
      </c>
      <c r="G117" s="11">
        <v>43340.359027777777</v>
      </c>
      <c r="H117" s="11">
        <v>43340.375</v>
      </c>
      <c r="I117" s="10">
        <v>9</v>
      </c>
    </row>
    <row r="118" spans="1:9" x14ac:dyDescent="0.25">
      <c r="A118" s="10">
        <v>117</v>
      </c>
      <c r="B118" s="10" t="s">
        <v>337</v>
      </c>
      <c r="C118" s="10" t="s">
        <v>351</v>
      </c>
      <c r="D118" s="11">
        <v>43340.380555555559</v>
      </c>
      <c r="E118" s="10" t="s">
        <v>339</v>
      </c>
      <c r="F118" s="10">
        <v>1</v>
      </c>
      <c r="G118" s="11">
        <v>43340.380555555559</v>
      </c>
      <c r="H118" s="11">
        <v>43340.375</v>
      </c>
      <c r="I118" s="10">
        <v>9</v>
      </c>
    </row>
    <row r="119" spans="1:9" x14ac:dyDescent="0.25">
      <c r="A119" s="10">
        <v>118</v>
      </c>
      <c r="B119" s="10" t="s">
        <v>337</v>
      </c>
      <c r="C119" s="10" t="s">
        <v>351</v>
      </c>
      <c r="D119" s="11">
        <v>43340.380555555559</v>
      </c>
      <c r="E119" s="10" t="s">
        <v>339</v>
      </c>
      <c r="F119" s="10">
        <v>1</v>
      </c>
      <c r="G119" s="11">
        <v>43340.380555555559</v>
      </c>
      <c r="H119" s="11">
        <v>43340.375</v>
      </c>
      <c r="I119" s="10">
        <v>9</v>
      </c>
    </row>
    <row r="120" spans="1:9" x14ac:dyDescent="0.25">
      <c r="A120" s="10">
        <v>119</v>
      </c>
      <c r="B120" s="10" t="s">
        <v>337</v>
      </c>
      <c r="C120" s="10" t="s">
        <v>351</v>
      </c>
      <c r="D120" s="11">
        <v>43340.750694444447</v>
      </c>
      <c r="E120" s="10" t="s">
        <v>339</v>
      </c>
      <c r="F120" s="10">
        <v>1</v>
      </c>
      <c r="G120" s="11">
        <v>43340.750694444447</v>
      </c>
      <c r="H120" s="11">
        <v>43340.75</v>
      </c>
      <c r="I120" s="10">
        <v>18</v>
      </c>
    </row>
    <row r="121" spans="1:9" x14ac:dyDescent="0.25">
      <c r="A121" s="10">
        <v>120</v>
      </c>
      <c r="B121" s="10" t="s">
        <v>337</v>
      </c>
      <c r="C121" s="10" t="s">
        <v>351</v>
      </c>
      <c r="D121" s="11">
        <v>43340.813194444447</v>
      </c>
      <c r="E121" s="10" t="s">
        <v>339</v>
      </c>
      <c r="F121" s="10">
        <v>1</v>
      </c>
      <c r="G121" s="11">
        <v>43340.813194444447</v>
      </c>
      <c r="H121" s="11">
        <v>43340.833333333336</v>
      </c>
      <c r="I121" s="10">
        <v>20</v>
      </c>
    </row>
    <row r="122" spans="1:9" x14ac:dyDescent="0.25">
      <c r="A122" s="10">
        <v>121</v>
      </c>
      <c r="B122" s="10" t="s">
        <v>337</v>
      </c>
      <c r="C122" s="10" t="s">
        <v>351</v>
      </c>
      <c r="D122" s="11">
        <v>43341.525694444441</v>
      </c>
      <c r="E122" s="10" t="s">
        <v>339</v>
      </c>
      <c r="F122" s="10">
        <v>1</v>
      </c>
      <c r="G122" s="11">
        <v>43341.525694444441</v>
      </c>
      <c r="H122" s="11">
        <v>43341.541666666664</v>
      </c>
      <c r="I122" s="10">
        <v>13</v>
      </c>
    </row>
    <row r="123" spans="1:9" x14ac:dyDescent="0.25">
      <c r="A123" s="10">
        <v>122</v>
      </c>
      <c r="B123" s="10" t="s">
        <v>337</v>
      </c>
      <c r="C123" s="10" t="s">
        <v>351</v>
      </c>
      <c r="D123" s="11">
        <v>43341.590277777781</v>
      </c>
      <c r="E123" s="10" t="s">
        <v>339</v>
      </c>
      <c r="F123" s="10">
        <v>1</v>
      </c>
      <c r="G123" s="11">
        <v>43341.590277777781</v>
      </c>
      <c r="H123" s="11">
        <v>43341.583333333336</v>
      </c>
      <c r="I123" s="10">
        <v>14</v>
      </c>
    </row>
    <row r="124" spans="1:9" x14ac:dyDescent="0.25">
      <c r="A124" s="10">
        <v>123</v>
      </c>
      <c r="B124" s="10" t="s">
        <v>337</v>
      </c>
      <c r="C124" s="10" t="s">
        <v>351</v>
      </c>
      <c r="D124" s="11">
        <v>43341.700694444444</v>
      </c>
      <c r="E124" s="10" t="s">
        <v>339</v>
      </c>
      <c r="F124" s="10">
        <v>1</v>
      </c>
      <c r="G124" s="11">
        <v>43341.700694444444</v>
      </c>
      <c r="H124" s="11">
        <v>43341.708333333336</v>
      </c>
      <c r="I124" s="10">
        <v>17</v>
      </c>
    </row>
    <row r="125" spans="1:9" x14ac:dyDescent="0.25">
      <c r="A125" s="10">
        <v>124</v>
      </c>
      <c r="B125" s="10" t="s">
        <v>337</v>
      </c>
      <c r="C125" s="10" t="s">
        <v>351</v>
      </c>
      <c r="D125" s="11">
        <v>43341.741666666669</v>
      </c>
      <c r="E125" s="10" t="s">
        <v>339</v>
      </c>
      <c r="F125" s="10">
        <v>1</v>
      </c>
      <c r="G125" s="11">
        <v>43341.741666666669</v>
      </c>
      <c r="H125" s="11">
        <v>43341.75</v>
      </c>
      <c r="I125" s="10">
        <v>18</v>
      </c>
    </row>
    <row r="126" spans="1:9" x14ac:dyDescent="0.25">
      <c r="A126" s="10">
        <v>125</v>
      </c>
      <c r="B126" s="10" t="s">
        <v>337</v>
      </c>
      <c r="C126" s="10" t="s">
        <v>351</v>
      </c>
      <c r="D126" s="11">
        <v>43342.064583333333</v>
      </c>
      <c r="E126" s="10" t="s">
        <v>339</v>
      </c>
      <c r="F126" s="10">
        <v>1</v>
      </c>
      <c r="G126" s="11">
        <v>43342.064583333333</v>
      </c>
      <c r="H126" s="11">
        <v>43342.083333333336</v>
      </c>
      <c r="I126" s="10">
        <v>2</v>
      </c>
    </row>
    <row r="127" spans="1:9" x14ac:dyDescent="0.25">
      <c r="A127" s="10">
        <v>126</v>
      </c>
      <c r="B127" s="10" t="s">
        <v>337</v>
      </c>
      <c r="C127" s="10" t="s">
        <v>351</v>
      </c>
      <c r="D127" s="11">
        <v>43342.881249999999</v>
      </c>
      <c r="E127" s="10" t="s">
        <v>339</v>
      </c>
      <c r="F127" s="10">
        <v>1</v>
      </c>
      <c r="G127" s="11">
        <v>43342.881249999999</v>
      </c>
      <c r="H127" s="11">
        <v>43342.875</v>
      </c>
      <c r="I127" s="10">
        <v>21</v>
      </c>
    </row>
    <row r="128" spans="1:9" x14ac:dyDescent="0.25">
      <c r="A128" s="10">
        <v>127</v>
      </c>
      <c r="B128" s="10" t="s">
        <v>337</v>
      </c>
      <c r="C128" s="10" t="s">
        <v>351</v>
      </c>
      <c r="D128" s="11">
        <v>43342.990277777775</v>
      </c>
      <c r="E128" s="10" t="s">
        <v>339</v>
      </c>
      <c r="F128" s="10">
        <v>1</v>
      </c>
      <c r="G128" s="11">
        <v>43342.990277777775</v>
      </c>
      <c r="H128" s="11">
        <v>43343</v>
      </c>
      <c r="I128" s="10">
        <v>0</v>
      </c>
    </row>
    <row r="129" spans="1:9" x14ac:dyDescent="0.25">
      <c r="A129" s="10">
        <v>128</v>
      </c>
      <c r="B129" s="10" t="s">
        <v>337</v>
      </c>
      <c r="C129" s="10" t="s">
        <v>351</v>
      </c>
      <c r="D129" s="11">
        <v>43343.13958333333</v>
      </c>
      <c r="E129" s="10" t="s">
        <v>339</v>
      </c>
      <c r="F129" s="10">
        <v>1</v>
      </c>
      <c r="G129" s="11">
        <v>43343.13958333333</v>
      </c>
      <c r="H129" s="11">
        <v>43343.125</v>
      </c>
      <c r="I129" s="10">
        <v>3</v>
      </c>
    </row>
    <row r="130" spans="1:9" x14ac:dyDescent="0.25">
      <c r="A130" s="10">
        <v>129</v>
      </c>
      <c r="B130" s="10" t="s">
        <v>337</v>
      </c>
      <c r="C130" s="10" t="s">
        <v>351</v>
      </c>
      <c r="D130" s="11">
        <v>43343.818749999999</v>
      </c>
      <c r="E130" s="10" t="s">
        <v>339</v>
      </c>
      <c r="F130" s="10">
        <v>1</v>
      </c>
      <c r="G130" s="11">
        <v>43343.818749999999</v>
      </c>
      <c r="H130" s="11">
        <v>43343.833333333336</v>
      </c>
      <c r="I130" s="10">
        <v>20</v>
      </c>
    </row>
    <row r="131" spans="1:9" x14ac:dyDescent="0.25">
      <c r="A131" s="10">
        <v>130</v>
      </c>
      <c r="B131" s="10" t="s">
        <v>337</v>
      </c>
      <c r="C131" s="10" t="s">
        <v>351</v>
      </c>
      <c r="D131" s="11">
        <v>43343.818749999999</v>
      </c>
      <c r="E131" s="10" t="s">
        <v>339</v>
      </c>
      <c r="F131" s="10">
        <v>1</v>
      </c>
      <c r="G131" s="11">
        <v>43343.818749999999</v>
      </c>
      <c r="H131" s="11">
        <v>43343.833333333336</v>
      </c>
      <c r="I131" s="10">
        <v>20</v>
      </c>
    </row>
    <row r="132" spans="1:9" x14ac:dyDescent="0.25">
      <c r="A132" s="10">
        <v>131</v>
      </c>
      <c r="B132" s="10" t="s">
        <v>337</v>
      </c>
      <c r="C132" s="10" t="s">
        <v>351</v>
      </c>
      <c r="D132" s="11">
        <v>43344.010416666664</v>
      </c>
      <c r="E132" s="10" t="s">
        <v>339</v>
      </c>
      <c r="F132" s="10">
        <v>1</v>
      </c>
      <c r="G132" s="11">
        <v>43344.010416666664</v>
      </c>
      <c r="H132" s="11">
        <v>43344</v>
      </c>
      <c r="I132" s="10">
        <v>0</v>
      </c>
    </row>
    <row r="133" spans="1:9" x14ac:dyDescent="0.25">
      <c r="A133" s="10">
        <v>132</v>
      </c>
      <c r="B133" s="10" t="s">
        <v>337</v>
      </c>
      <c r="C133" s="10" t="s">
        <v>351</v>
      </c>
      <c r="D133" s="11">
        <v>43344.036805555559</v>
      </c>
      <c r="E133" s="10" t="s">
        <v>339</v>
      </c>
      <c r="F133" s="10">
        <v>1</v>
      </c>
      <c r="G133" s="11">
        <v>43344.036805555559</v>
      </c>
      <c r="H133" s="11">
        <v>43344.041666666664</v>
      </c>
      <c r="I133" s="10">
        <v>1</v>
      </c>
    </row>
    <row r="134" spans="1:9" x14ac:dyDescent="0.25">
      <c r="A134" s="10">
        <v>133</v>
      </c>
      <c r="B134" s="10" t="s">
        <v>337</v>
      </c>
      <c r="C134" s="10" t="s">
        <v>352</v>
      </c>
      <c r="D134" s="11">
        <v>43333.828472222223</v>
      </c>
      <c r="E134" s="10" t="s">
        <v>339</v>
      </c>
      <c r="F134" s="10">
        <v>1</v>
      </c>
      <c r="G134" s="11">
        <v>43333.828472222223</v>
      </c>
      <c r="H134" s="11">
        <v>43333.833333333336</v>
      </c>
      <c r="I134" s="10">
        <v>20</v>
      </c>
    </row>
    <row r="135" spans="1:9" x14ac:dyDescent="0.25">
      <c r="A135" s="10">
        <v>134</v>
      </c>
      <c r="B135" s="10" t="s">
        <v>337</v>
      </c>
      <c r="C135" s="10" t="s">
        <v>352</v>
      </c>
      <c r="D135" s="11">
        <v>43336.00277777778</v>
      </c>
      <c r="E135" s="10" t="s">
        <v>339</v>
      </c>
      <c r="F135" s="10">
        <v>1</v>
      </c>
      <c r="G135" s="11">
        <v>43336.00277777778</v>
      </c>
      <c r="H135" s="11">
        <v>43336</v>
      </c>
      <c r="I135" s="10">
        <v>0</v>
      </c>
    </row>
    <row r="136" spans="1:9" x14ac:dyDescent="0.25">
      <c r="A136" s="10">
        <v>135</v>
      </c>
      <c r="B136" s="10" t="s">
        <v>337</v>
      </c>
      <c r="C136" s="10" t="s">
        <v>352</v>
      </c>
      <c r="D136" s="11">
        <v>43336.962500000001</v>
      </c>
      <c r="E136" s="10" t="s">
        <v>339</v>
      </c>
      <c r="F136" s="10">
        <v>1</v>
      </c>
      <c r="G136" s="11">
        <v>43336.962500000001</v>
      </c>
      <c r="H136" s="11">
        <v>43336.958333333336</v>
      </c>
      <c r="I136" s="10">
        <v>23</v>
      </c>
    </row>
    <row r="137" spans="1:9" x14ac:dyDescent="0.25">
      <c r="A137" s="10">
        <v>136</v>
      </c>
      <c r="B137" s="10" t="s">
        <v>337</v>
      </c>
      <c r="C137" s="10" t="s">
        <v>353</v>
      </c>
      <c r="D137" s="11">
        <v>43341.040972222225</v>
      </c>
      <c r="E137" s="10" t="s">
        <v>339</v>
      </c>
      <c r="F137" s="10">
        <v>1</v>
      </c>
      <c r="G137" s="11">
        <v>43341.040972222225</v>
      </c>
      <c r="H137" s="11">
        <v>43341.041666666664</v>
      </c>
      <c r="I137" s="10">
        <v>1</v>
      </c>
    </row>
    <row r="138" spans="1:9" x14ac:dyDescent="0.25">
      <c r="A138" s="10">
        <v>137</v>
      </c>
      <c r="B138" s="10" t="s">
        <v>337</v>
      </c>
      <c r="C138" s="10" t="s">
        <v>354</v>
      </c>
      <c r="D138" s="11">
        <v>43330.129861111112</v>
      </c>
      <c r="E138" s="10" t="s">
        <v>339</v>
      </c>
      <c r="F138" s="10">
        <v>1</v>
      </c>
      <c r="G138" s="11">
        <v>43330.129861111112</v>
      </c>
      <c r="H138" s="11">
        <v>43330.125</v>
      </c>
      <c r="I138" s="10">
        <v>3</v>
      </c>
    </row>
    <row r="139" spans="1:9" x14ac:dyDescent="0.25">
      <c r="A139" s="10">
        <v>138</v>
      </c>
      <c r="B139" s="10" t="s">
        <v>337</v>
      </c>
      <c r="C139" s="10" t="s">
        <v>355</v>
      </c>
      <c r="D139" s="11">
        <v>43333.556250000001</v>
      </c>
      <c r="E139" s="10" t="s">
        <v>339</v>
      </c>
      <c r="F139" s="10">
        <v>1</v>
      </c>
      <c r="G139" s="11">
        <v>43333.556250000001</v>
      </c>
      <c r="H139" s="11">
        <v>43333.541666666664</v>
      </c>
      <c r="I139" s="10">
        <v>13</v>
      </c>
    </row>
    <row r="140" spans="1:9" x14ac:dyDescent="0.25">
      <c r="A140" s="10">
        <v>139</v>
      </c>
      <c r="B140" s="10" t="s">
        <v>337</v>
      </c>
      <c r="C140" s="10" t="s">
        <v>356</v>
      </c>
      <c r="D140" s="11">
        <v>43334.707638888889</v>
      </c>
      <c r="E140" s="10" t="s">
        <v>339</v>
      </c>
      <c r="F140" s="10">
        <v>1</v>
      </c>
      <c r="G140" s="11">
        <v>43334.707638888889</v>
      </c>
      <c r="H140" s="11">
        <v>43334.708333333336</v>
      </c>
      <c r="I140" s="10">
        <v>17</v>
      </c>
    </row>
    <row r="141" spans="1:9" x14ac:dyDescent="0.25">
      <c r="A141" s="10">
        <v>140</v>
      </c>
      <c r="B141" s="10" t="s">
        <v>337</v>
      </c>
      <c r="C141" s="10" t="s">
        <v>356</v>
      </c>
      <c r="D141" s="11">
        <v>43334.915972222225</v>
      </c>
      <c r="E141" s="10" t="s">
        <v>339</v>
      </c>
      <c r="F141" s="10">
        <v>1</v>
      </c>
      <c r="G141" s="11">
        <v>43334.915972222225</v>
      </c>
      <c r="H141" s="11">
        <v>43334.916666666664</v>
      </c>
      <c r="I141" s="10">
        <v>22</v>
      </c>
    </row>
    <row r="142" spans="1:9" x14ac:dyDescent="0.25">
      <c r="A142" s="10">
        <v>141</v>
      </c>
      <c r="B142" s="10" t="s">
        <v>337</v>
      </c>
      <c r="C142" s="10" t="s">
        <v>356</v>
      </c>
      <c r="D142" s="11">
        <v>43336.327777777777</v>
      </c>
      <c r="E142" s="10" t="s">
        <v>339</v>
      </c>
      <c r="F142" s="10">
        <v>1</v>
      </c>
      <c r="G142" s="11">
        <v>43336.327777777777</v>
      </c>
      <c r="H142" s="11">
        <v>43336.333333333336</v>
      </c>
      <c r="I142" s="10">
        <v>8</v>
      </c>
    </row>
    <row r="143" spans="1:9" x14ac:dyDescent="0.25">
      <c r="A143" s="10">
        <v>142</v>
      </c>
      <c r="B143" s="10" t="s">
        <v>337</v>
      </c>
      <c r="C143" s="10" t="s">
        <v>357</v>
      </c>
      <c r="D143" s="11">
        <v>43336.402777777781</v>
      </c>
      <c r="E143" s="10" t="s">
        <v>339</v>
      </c>
      <c r="F143" s="10">
        <v>1</v>
      </c>
      <c r="G143" s="11">
        <v>43336.402777777781</v>
      </c>
      <c r="H143" s="11">
        <v>43336.416666666664</v>
      </c>
      <c r="I143" s="10">
        <v>10</v>
      </c>
    </row>
    <row r="144" spans="1:9" x14ac:dyDescent="0.25">
      <c r="A144" s="10">
        <v>143</v>
      </c>
      <c r="B144" s="10" t="s">
        <v>337</v>
      </c>
      <c r="C144" s="10" t="s">
        <v>357</v>
      </c>
      <c r="D144" s="11">
        <v>43336.982638888891</v>
      </c>
      <c r="E144" s="10" t="s">
        <v>339</v>
      </c>
      <c r="F144" s="10">
        <v>1</v>
      </c>
      <c r="G144" s="11">
        <v>43336.982638888891</v>
      </c>
      <c r="H144" s="11">
        <v>43337</v>
      </c>
      <c r="I144" s="10">
        <v>0</v>
      </c>
    </row>
    <row r="145" spans="1:9" x14ac:dyDescent="0.25">
      <c r="A145" s="10">
        <v>144</v>
      </c>
      <c r="B145" s="10" t="s">
        <v>337</v>
      </c>
      <c r="C145" s="10" t="s">
        <v>358</v>
      </c>
      <c r="D145" s="11">
        <v>43335.617361111108</v>
      </c>
      <c r="E145" s="10" t="s">
        <v>339</v>
      </c>
      <c r="F145" s="10">
        <v>1</v>
      </c>
      <c r="G145" s="11">
        <v>43335.617361111108</v>
      </c>
      <c r="H145" s="11">
        <v>43335.625</v>
      </c>
      <c r="I145" s="10">
        <v>15</v>
      </c>
    </row>
    <row r="146" spans="1:9" x14ac:dyDescent="0.25">
      <c r="A146" s="10">
        <v>145</v>
      </c>
      <c r="B146" s="10" t="s">
        <v>337</v>
      </c>
      <c r="C146" s="10" t="s">
        <v>359</v>
      </c>
      <c r="D146" s="11">
        <v>43346.551388888889</v>
      </c>
      <c r="E146" s="10" t="s">
        <v>339</v>
      </c>
      <c r="F146" s="10">
        <v>1</v>
      </c>
      <c r="G146" s="11">
        <v>43346.551388888889</v>
      </c>
      <c r="H146" s="11">
        <v>43346.541666666664</v>
      </c>
      <c r="I146" s="10">
        <v>13</v>
      </c>
    </row>
    <row r="147" spans="1:9" x14ac:dyDescent="0.25">
      <c r="A147" s="10">
        <v>146</v>
      </c>
      <c r="B147" s="10" t="s">
        <v>337</v>
      </c>
      <c r="C147" s="10" t="s">
        <v>359</v>
      </c>
      <c r="D147" s="11">
        <v>43347.604861111111</v>
      </c>
      <c r="E147" s="10" t="s">
        <v>339</v>
      </c>
      <c r="F147" s="10">
        <v>1</v>
      </c>
      <c r="G147" s="11">
        <v>43347.604861111111</v>
      </c>
      <c r="H147" s="11">
        <v>43347.625</v>
      </c>
      <c r="I147" s="10">
        <v>15</v>
      </c>
    </row>
    <row r="148" spans="1:9" x14ac:dyDescent="0.25">
      <c r="A148" s="10">
        <v>147</v>
      </c>
      <c r="B148" s="10" t="s">
        <v>337</v>
      </c>
      <c r="C148" s="10" t="s">
        <v>359</v>
      </c>
      <c r="D148" s="11">
        <v>43348.507638888892</v>
      </c>
      <c r="E148" s="10" t="s">
        <v>339</v>
      </c>
      <c r="F148" s="10">
        <v>1</v>
      </c>
      <c r="G148" s="11">
        <v>43348.507638888892</v>
      </c>
      <c r="H148" s="11">
        <v>43348.5</v>
      </c>
      <c r="I148" s="10">
        <v>12</v>
      </c>
    </row>
    <row r="149" spans="1:9" x14ac:dyDescent="0.25">
      <c r="A149" s="10">
        <v>148</v>
      </c>
      <c r="B149" s="10" t="s">
        <v>337</v>
      </c>
      <c r="C149" s="10" t="s">
        <v>360</v>
      </c>
      <c r="D149" s="11">
        <v>43346.48333333333</v>
      </c>
      <c r="E149" s="10" t="s">
        <v>339</v>
      </c>
      <c r="F149" s="10">
        <v>1</v>
      </c>
      <c r="G149" s="11">
        <v>43346.48333333333</v>
      </c>
      <c r="H149" s="11">
        <v>43346.5</v>
      </c>
      <c r="I149" s="10">
        <v>12</v>
      </c>
    </row>
    <row r="150" spans="1:9" x14ac:dyDescent="0.25">
      <c r="A150" s="10">
        <v>149</v>
      </c>
      <c r="B150" s="10" t="s">
        <v>337</v>
      </c>
      <c r="C150" s="10" t="s">
        <v>360</v>
      </c>
      <c r="D150" s="11">
        <v>43346.488888888889</v>
      </c>
      <c r="E150" s="10" t="s">
        <v>339</v>
      </c>
      <c r="F150" s="10">
        <v>1</v>
      </c>
      <c r="G150" s="11">
        <v>43346.488888888889</v>
      </c>
      <c r="H150" s="11">
        <v>43346.5</v>
      </c>
      <c r="I150" s="10">
        <v>12</v>
      </c>
    </row>
    <row r="151" spans="1:9" x14ac:dyDescent="0.25">
      <c r="A151" s="10">
        <v>150</v>
      </c>
      <c r="B151" s="10" t="s">
        <v>337</v>
      </c>
      <c r="C151" s="10" t="s">
        <v>360</v>
      </c>
      <c r="D151" s="11">
        <v>43346.495138888888</v>
      </c>
      <c r="E151" s="10" t="s">
        <v>339</v>
      </c>
      <c r="F151" s="10">
        <v>1</v>
      </c>
      <c r="G151" s="11">
        <v>43346.495138888888</v>
      </c>
      <c r="H151" s="11">
        <v>43346.5</v>
      </c>
      <c r="I151" s="10">
        <v>12</v>
      </c>
    </row>
    <row r="152" spans="1:9" x14ac:dyDescent="0.25">
      <c r="A152" s="10">
        <v>151</v>
      </c>
      <c r="B152" s="10" t="s">
        <v>337</v>
      </c>
      <c r="C152" s="10" t="s">
        <v>360</v>
      </c>
      <c r="D152" s="11">
        <v>43346.50277777778</v>
      </c>
      <c r="E152" s="10" t="s">
        <v>339</v>
      </c>
      <c r="F152" s="10">
        <v>1</v>
      </c>
      <c r="G152" s="11">
        <v>43346.50277777778</v>
      </c>
      <c r="H152" s="11">
        <v>43346.5</v>
      </c>
      <c r="I152" s="10">
        <v>12</v>
      </c>
    </row>
    <row r="153" spans="1:9" x14ac:dyDescent="0.25">
      <c r="A153" s="10">
        <v>152</v>
      </c>
      <c r="B153" s="10" t="s">
        <v>337</v>
      </c>
      <c r="C153" s="10" t="s">
        <v>360</v>
      </c>
      <c r="D153" s="11">
        <v>43346.506249999999</v>
      </c>
      <c r="E153" s="10" t="s">
        <v>339</v>
      </c>
      <c r="F153" s="10">
        <v>1</v>
      </c>
      <c r="G153" s="11">
        <v>43346.506249999999</v>
      </c>
      <c r="H153" s="11">
        <v>43346.5</v>
      </c>
      <c r="I153" s="10">
        <v>12</v>
      </c>
    </row>
    <row r="154" spans="1:9" x14ac:dyDescent="0.25">
      <c r="A154" s="10">
        <v>153</v>
      </c>
      <c r="B154" s="10" t="s">
        <v>337</v>
      </c>
      <c r="C154" s="10" t="s">
        <v>360</v>
      </c>
      <c r="D154" s="11">
        <v>43346.520833333336</v>
      </c>
      <c r="E154" s="10" t="s">
        <v>339</v>
      </c>
      <c r="F154" s="10">
        <v>1</v>
      </c>
      <c r="G154" s="11">
        <v>43346.520833333336</v>
      </c>
      <c r="H154" s="11">
        <v>43346.541666666664</v>
      </c>
      <c r="I154" s="10">
        <v>13</v>
      </c>
    </row>
    <row r="155" spans="1:9" x14ac:dyDescent="0.25">
      <c r="A155" s="10">
        <v>154</v>
      </c>
      <c r="B155" s="10" t="s">
        <v>337</v>
      </c>
      <c r="C155" s="10" t="s">
        <v>360</v>
      </c>
      <c r="D155" s="11">
        <v>43346.527777777781</v>
      </c>
      <c r="E155" s="10" t="s">
        <v>339</v>
      </c>
      <c r="F155" s="10">
        <v>1</v>
      </c>
      <c r="G155" s="11">
        <v>43346.527777777781</v>
      </c>
      <c r="H155" s="11">
        <v>43346.541666666664</v>
      </c>
      <c r="I155" s="10">
        <v>13</v>
      </c>
    </row>
    <row r="156" spans="1:9" x14ac:dyDescent="0.25">
      <c r="A156" s="10">
        <v>155</v>
      </c>
      <c r="B156" s="10" t="s">
        <v>337</v>
      </c>
      <c r="C156" s="10" t="s">
        <v>360</v>
      </c>
      <c r="D156" s="11">
        <v>43346.552777777775</v>
      </c>
      <c r="E156" s="10" t="s">
        <v>339</v>
      </c>
      <c r="F156" s="10">
        <v>1</v>
      </c>
      <c r="G156" s="11">
        <v>43346.552777777775</v>
      </c>
      <c r="H156" s="11">
        <v>43346.541666666664</v>
      </c>
      <c r="I156" s="10">
        <v>13</v>
      </c>
    </row>
    <row r="157" spans="1:9" x14ac:dyDescent="0.25">
      <c r="A157" s="10">
        <v>156</v>
      </c>
      <c r="B157" s="10" t="s">
        <v>337</v>
      </c>
      <c r="C157" s="10" t="s">
        <v>360</v>
      </c>
      <c r="D157" s="11">
        <v>43346.574305555558</v>
      </c>
      <c r="E157" s="10" t="s">
        <v>339</v>
      </c>
      <c r="F157" s="10">
        <v>1</v>
      </c>
      <c r="G157" s="11">
        <v>43346.574305555558</v>
      </c>
      <c r="H157" s="11">
        <v>43346.583333333336</v>
      </c>
      <c r="I157" s="10">
        <v>14</v>
      </c>
    </row>
    <row r="158" spans="1:9" x14ac:dyDescent="0.25">
      <c r="A158" s="10">
        <v>157</v>
      </c>
      <c r="B158" s="10" t="s">
        <v>337</v>
      </c>
      <c r="C158" s="10" t="s">
        <v>360</v>
      </c>
      <c r="D158" s="11">
        <v>43346.600694444445</v>
      </c>
      <c r="E158" s="10" t="s">
        <v>339</v>
      </c>
      <c r="F158" s="10">
        <v>1</v>
      </c>
      <c r="G158" s="11">
        <v>43346.600694444445</v>
      </c>
      <c r="H158" s="11">
        <v>43346.583333333336</v>
      </c>
      <c r="I158" s="10">
        <v>14</v>
      </c>
    </row>
    <row r="159" spans="1:9" x14ac:dyDescent="0.25">
      <c r="A159" s="10">
        <v>158</v>
      </c>
      <c r="B159" s="10" t="s">
        <v>337</v>
      </c>
      <c r="C159" s="10" t="s">
        <v>360</v>
      </c>
      <c r="D159" s="11">
        <v>43346.644444444442</v>
      </c>
      <c r="E159" s="10" t="s">
        <v>339</v>
      </c>
      <c r="F159" s="10">
        <v>1</v>
      </c>
      <c r="G159" s="11">
        <v>43346.644444444442</v>
      </c>
      <c r="H159" s="11">
        <v>43346.625</v>
      </c>
      <c r="I159" s="10">
        <v>15</v>
      </c>
    </row>
    <row r="160" spans="1:9" x14ac:dyDescent="0.25">
      <c r="A160" s="10">
        <v>159</v>
      </c>
      <c r="B160" s="10" t="s">
        <v>337</v>
      </c>
      <c r="C160" s="10" t="s">
        <v>360</v>
      </c>
      <c r="D160" s="11">
        <v>43346.644444444442</v>
      </c>
      <c r="E160" s="10" t="s">
        <v>339</v>
      </c>
      <c r="F160" s="10">
        <v>1</v>
      </c>
      <c r="G160" s="11">
        <v>43346.644444444442</v>
      </c>
      <c r="H160" s="11">
        <v>43346.625</v>
      </c>
      <c r="I160" s="10">
        <v>15</v>
      </c>
    </row>
    <row r="161" spans="1:9" x14ac:dyDescent="0.25">
      <c r="A161" s="10">
        <v>160</v>
      </c>
      <c r="B161" s="10" t="s">
        <v>337</v>
      </c>
      <c r="C161" s="10" t="s">
        <v>360</v>
      </c>
      <c r="D161" s="11">
        <v>43346.659722222219</v>
      </c>
      <c r="E161" s="10" t="s">
        <v>339</v>
      </c>
      <c r="F161" s="10">
        <v>1</v>
      </c>
      <c r="G161" s="11">
        <v>43346.659722222219</v>
      </c>
      <c r="H161" s="11">
        <v>43346.666666666664</v>
      </c>
      <c r="I161" s="10">
        <v>16</v>
      </c>
    </row>
    <row r="162" spans="1:9" x14ac:dyDescent="0.25">
      <c r="A162" s="10">
        <v>161</v>
      </c>
      <c r="B162" s="10" t="s">
        <v>337</v>
      </c>
      <c r="C162" s="10" t="s">
        <v>360</v>
      </c>
      <c r="D162" s="11">
        <v>43346.659722222219</v>
      </c>
      <c r="E162" s="10" t="s">
        <v>339</v>
      </c>
      <c r="F162" s="10">
        <v>1</v>
      </c>
      <c r="G162" s="11">
        <v>43346.659722222219</v>
      </c>
      <c r="H162" s="11">
        <v>43346.666666666664</v>
      </c>
      <c r="I162" s="10">
        <v>16</v>
      </c>
    </row>
    <row r="163" spans="1:9" x14ac:dyDescent="0.25">
      <c r="A163" s="10">
        <v>162</v>
      </c>
      <c r="B163" s="10" t="s">
        <v>337</v>
      </c>
      <c r="C163" s="10" t="s">
        <v>360</v>
      </c>
      <c r="D163" s="11">
        <v>43346.734722222223</v>
      </c>
      <c r="E163" s="10" t="s">
        <v>339</v>
      </c>
      <c r="F163" s="10">
        <v>1</v>
      </c>
      <c r="G163" s="11">
        <v>43346.734722222223</v>
      </c>
      <c r="H163" s="11">
        <v>43346.75</v>
      </c>
      <c r="I163" s="10">
        <v>18</v>
      </c>
    </row>
    <row r="164" spans="1:9" x14ac:dyDescent="0.25">
      <c r="A164" s="10">
        <v>163</v>
      </c>
      <c r="B164" s="10" t="s">
        <v>337</v>
      </c>
      <c r="C164" s="10" t="s">
        <v>360</v>
      </c>
      <c r="D164" s="11">
        <v>43346.760416666664</v>
      </c>
      <c r="E164" s="10" t="s">
        <v>339</v>
      </c>
      <c r="F164" s="10">
        <v>1</v>
      </c>
      <c r="G164" s="11">
        <v>43346.760416666664</v>
      </c>
      <c r="H164" s="11">
        <v>43346.75</v>
      </c>
      <c r="I164" s="10">
        <v>18</v>
      </c>
    </row>
    <row r="165" spans="1:9" x14ac:dyDescent="0.25">
      <c r="A165" s="10">
        <v>164</v>
      </c>
      <c r="B165" s="10" t="s">
        <v>337</v>
      </c>
      <c r="C165" s="10" t="s">
        <v>360</v>
      </c>
      <c r="D165" s="11">
        <v>43346.760416666664</v>
      </c>
      <c r="E165" s="10" t="s">
        <v>339</v>
      </c>
      <c r="F165" s="10">
        <v>1</v>
      </c>
      <c r="G165" s="11">
        <v>43346.760416666664</v>
      </c>
      <c r="H165" s="11">
        <v>43346.75</v>
      </c>
      <c r="I165" s="10">
        <v>18</v>
      </c>
    </row>
    <row r="166" spans="1:9" x14ac:dyDescent="0.25">
      <c r="A166" s="10">
        <v>165</v>
      </c>
      <c r="B166" s="10" t="s">
        <v>337</v>
      </c>
      <c r="C166" s="10" t="s">
        <v>360</v>
      </c>
      <c r="D166" s="11">
        <v>43346.76666666667</v>
      </c>
      <c r="E166" s="10" t="s">
        <v>339</v>
      </c>
      <c r="F166" s="10">
        <v>1</v>
      </c>
      <c r="G166" s="11">
        <v>43346.76666666667</v>
      </c>
      <c r="H166" s="11">
        <v>43346.75</v>
      </c>
      <c r="I166" s="10">
        <v>18</v>
      </c>
    </row>
    <row r="167" spans="1:9" x14ac:dyDescent="0.25">
      <c r="A167" s="10">
        <v>166</v>
      </c>
      <c r="B167" s="10" t="s">
        <v>337</v>
      </c>
      <c r="C167" s="10" t="s">
        <v>360</v>
      </c>
      <c r="D167" s="11">
        <v>43346.76666666667</v>
      </c>
      <c r="E167" s="10" t="s">
        <v>339</v>
      </c>
      <c r="F167" s="10">
        <v>1</v>
      </c>
      <c r="G167" s="11">
        <v>43346.76666666667</v>
      </c>
      <c r="H167" s="11">
        <v>43346.75</v>
      </c>
      <c r="I167" s="10">
        <v>18</v>
      </c>
    </row>
    <row r="168" spans="1:9" x14ac:dyDescent="0.25">
      <c r="A168" s="10">
        <v>167</v>
      </c>
      <c r="B168" s="10" t="s">
        <v>337</v>
      </c>
      <c r="C168" s="10" t="s">
        <v>360</v>
      </c>
      <c r="D168" s="11">
        <v>43346.775694444441</v>
      </c>
      <c r="E168" s="10" t="s">
        <v>339</v>
      </c>
      <c r="F168" s="10">
        <v>1</v>
      </c>
      <c r="G168" s="11">
        <v>43346.775694444441</v>
      </c>
      <c r="H168" s="11">
        <v>43346.791666666664</v>
      </c>
      <c r="I168" s="10">
        <v>19</v>
      </c>
    </row>
    <row r="169" spans="1:9" x14ac:dyDescent="0.25">
      <c r="A169" s="10">
        <v>168</v>
      </c>
      <c r="B169" s="10" t="s">
        <v>337</v>
      </c>
      <c r="C169" s="10" t="s">
        <v>360</v>
      </c>
      <c r="D169" s="11">
        <v>43346.780555555553</v>
      </c>
      <c r="E169" s="10" t="s">
        <v>339</v>
      </c>
      <c r="F169" s="10">
        <v>1</v>
      </c>
      <c r="G169" s="11">
        <v>43346.780555555553</v>
      </c>
      <c r="H169" s="11">
        <v>43346.791666666664</v>
      </c>
      <c r="I169" s="10">
        <v>19</v>
      </c>
    </row>
    <row r="170" spans="1:9" x14ac:dyDescent="0.25">
      <c r="A170" s="10">
        <v>169</v>
      </c>
      <c r="B170" s="10" t="s">
        <v>337</v>
      </c>
      <c r="C170" s="10" t="s">
        <v>360</v>
      </c>
      <c r="D170" s="11">
        <v>43346.780555555553</v>
      </c>
      <c r="E170" s="10" t="s">
        <v>339</v>
      </c>
      <c r="F170" s="10">
        <v>1</v>
      </c>
      <c r="G170" s="11">
        <v>43346.780555555553</v>
      </c>
      <c r="H170" s="11">
        <v>43346.791666666664</v>
      </c>
      <c r="I170" s="10">
        <v>19</v>
      </c>
    </row>
    <row r="171" spans="1:9" x14ac:dyDescent="0.25">
      <c r="A171" s="10">
        <v>170</v>
      </c>
      <c r="B171" s="10" t="s">
        <v>337</v>
      </c>
      <c r="C171" s="10" t="s">
        <v>360</v>
      </c>
      <c r="D171" s="11">
        <v>43346.782638888886</v>
      </c>
      <c r="E171" s="10" t="s">
        <v>339</v>
      </c>
      <c r="F171" s="10">
        <v>1</v>
      </c>
      <c r="G171" s="11">
        <v>43346.782638888886</v>
      </c>
      <c r="H171" s="11">
        <v>43346.791666666664</v>
      </c>
      <c r="I171" s="10">
        <v>19</v>
      </c>
    </row>
    <row r="172" spans="1:9" x14ac:dyDescent="0.25">
      <c r="A172" s="10">
        <v>171</v>
      </c>
      <c r="B172" s="10" t="s">
        <v>337</v>
      </c>
      <c r="C172" s="10" t="s">
        <v>360</v>
      </c>
      <c r="D172" s="11">
        <v>43346.788194444445</v>
      </c>
      <c r="E172" s="10" t="s">
        <v>339</v>
      </c>
      <c r="F172" s="10">
        <v>1</v>
      </c>
      <c r="G172" s="11">
        <v>43346.788194444445</v>
      </c>
      <c r="H172" s="11">
        <v>43346.791666666664</v>
      </c>
      <c r="I172" s="10">
        <v>19</v>
      </c>
    </row>
    <row r="173" spans="1:9" x14ac:dyDescent="0.25">
      <c r="A173" s="10">
        <v>172</v>
      </c>
      <c r="B173" s="10" t="s">
        <v>337</v>
      </c>
      <c r="C173" s="10" t="s">
        <v>360</v>
      </c>
      <c r="D173" s="11">
        <v>43346.79791666667</v>
      </c>
      <c r="E173" s="10" t="s">
        <v>339</v>
      </c>
      <c r="F173" s="10">
        <v>1</v>
      </c>
      <c r="G173" s="11">
        <v>43346.79791666667</v>
      </c>
      <c r="H173" s="11">
        <v>43346.791666666664</v>
      </c>
      <c r="I173" s="10">
        <v>19</v>
      </c>
    </row>
    <row r="174" spans="1:9" x14ac:dyDescent="0.25">
      <c r="A174" s="10">
        <v>173</v>
      </c>
      <c r="B174" s="10" t="s">
        <v>337</v>
      </c>
      <c r="C174" s="10" t="s">
        <v>360</v>
      </c>
      <c r="D174" s="11">
        <v>43346.79791666667</v>
      </c>
      <c r="E174" s="10" t="s">
        <v>339</v>
      </c>
      <c r="F174" s="10">
        <v>1</v>
      </c>
      <c r="G174" s="11">
        <v>43346.79791666667</v>
      </c>
      <c r="H174" s="11">
        <v>43346.791666666664</v>
      </c>
      <c r="I174" s="10">
        <v>19</v>
      </c>
    </row>
    <row r="175" spans="1:9" x14ac:dyDescent="0.25">
      <c r="A175" s="10">
        <v>174</v>
      </c>
      <c r="B175" s="10" t="s">
        <v>337</v>
      </c>
      <c r="C175" s="10" t="s">
        <v>360</v>
      </c>
      <c r="D175" s="11">
        <v>43346.799305555556</v>
      </c>
      <c r="E175" s="10" t="s">
        <v>339</v>
      </c>
      <c r="F175" s="10">
        <v>1</v>
      </c>
      <c r="G175" s="11">
        <v>43346.799305555556</v>
      </c>
      <c r="H175" s="11">
        <v>43346.791666666664</v>
      </c>
      <c r="I175" s="10">
        <v>19</v>
      </c>
    </row>
    <row r="176" spans="1:9" x14ac:dyDescent="0.25">
      <c r="A176" s="10">
        <v>175</v>
      </c>
      <c r="B176" s="10" t="s">
        <v>337</v>
      </c>
      <c r="C176" s="10" t="s">
        <v>360</v>
      </c>
      <c r="D176" s="11">
        <v>43346.799305555556</v>
      </c>
      <c r="E176" s="10" t="s">
        <v>339</v>
      </c>
      <c r="F176" s="10">
        <v>1</v>
      </c>
      <c r="G176" s="11">
        <v>43346.799305555556</v>
      </c>
      <c r="H176" s="11">
        <v>43346.791666666664</v>
      </c>
      <c r="I176" s="10">
        <v>19</v>
      </c>
    </row>
    <row r="177" spans="1:9" x14ac:dyDescent="0.25">
      <c r="A177" s="10">
        <v>176</v>
      </c>
      <c r="B177" s="10" t="s">
        <v>337</v>
      </c>
      <c r="C177" s="10" t="s">
        <v>360</v>
      </c>
      <c r="D177" s="11">
        <v>43346.822222222225</v>
      </c>
      <c r="E177" s="10" t="s">
        <v>339</v>
      </c>
      <c r="F177" s="10">
        <v>1</v>
      </c>
      <c r="G177" s="11">
        <v>43346.822222222225</v>
      </c>
      <c r="H177" s="11">
        <v>43346.833333333336</v>
      </c>
      <c r="I177" s="10">
        <v>20</v>
      </c>
    </row>
    <row r="178" spans="1:9" x14ac:dyDescent="0.25">
      <c r="A178" s="10">
        <v>177</v>
      </c>
      <c r="B178" s="10" t="s">
        <v>337</v>
      </c>
      <c r="C178" s="10" t="s">
        <v>360</v>
      </c>
      <c r="D178" s="11">
        <v>43346.950694444444</v>
      </c>
      <c r="E178" s="10" t="s">
        <v>339</v>
      </c>
      <c r="F178" s="10">
        <v>1</v>
      </c>
      <c r="G178" s="11">
        <v>43346.950694444444</v>
      </c>
      <c r="H178" s="11">
        <v>43346.958333333336</v>
      </c>
      <c r="I178" s="10">
        <v>23</v>
      </c>
    </row>
    <row r="179" spans="1:9" x14ac:dyDescent="0.25">
      <c r="A179" s="10">
        <v>178</v>
      </c>
      <c r="B179" s="10" t="s">
        <v>337</v>
      </c>
      <c r="C179" s="10" t="s">
        <v>360</v>
      </c>
      <c r="D179" s="11">
        <v>43346.968055555553</v>
      </c>
      <c r="E179" s="10" t="s">
        <v>339</v>
      </c>
      <c r="F179" s="10">
        <v>1</v>
      </c>
      <c r="G179" s="11">
        <v>43346.968055555553</v>
      </c>
      <c r="H179" s="11">
        <v>43346.958333333336</v>
      </c>
      <c r="I179" s="10">
        <v>23</v>
      </c>
    </row>
    <row r="180" spans="1:9" x14ac:dyDescent="0.25">
      <c r="A180" s="10">
        <v>179</v>
      </c>
      <c r="B180" s="10" t="s">
        <v>337</v>
      </c>
      <c r="C180" s="10" t="s">
        <v>360</v>
      </c>
      <c r="D180" s="11">
        <v>43347.418749999997</v>
      </c>
      <c r="E180" s="10" t="s">
        <v>339</v>
      </c>
      <c r="F180" s="10">
        <v>1</v>
      </c>
      <c r="G180" s="11">
        <v>43347.418749999997</v>
      </c>
      <c r="H180" s="11">
        <v>43347.416666666664</v>
      </c>
      <c r="I180" s="10">
        <v>10</v>
      </c>
    </row>
    <row r="181" spans="1:9" x14ac:dyDescent="0.25">
      <c r="A181" s="10">
        <v>180</v>
      </c>
      <c r="B181" s="10" t="s">
        <v>337</v>
      </c>
      <c r="C181" s="10" t="s">
        <v>360</v>
      </c>
      <c r="D181" s="11">
        <v>43347.42083333333</v>
      </c>
      <c r="E181" s="10" t="s">
        <v>339</v>
      </c>
      <c r="F181" s="10">
        <v>1</v>
      </c>
      <c r="G181" s="11">
        <v>43347.42083333333</v>
      </c>
      <c r="H181" s="11">
        <v>43347.416666666664</v>
      </c>
      <c r="I181" s="10">
        <v>10</v>
      </c>
    </row>
    <row r="182" spans="1:9" x14ac:dyDescent="0.25">
      <c r="A182" s="10">
        <v>181</v>
      </c>
      <c r="B182" s="10" t="s">
        <v>337</v>
      </c>
      <c r="C182" s="10" t="s">
        <v>360</v>
      </c>
      <c r="D182" s="11">
        <v>43347.423611111109</v>
      </c>
      <c r="E182" s="10" t="s">
        <v>339</v>
      </c>
      <c r="F182" s="10">
        <v>1</v>
      </c>
      <c r="G182" s="11">
        <v>43347.423611111109</v>
      </c>
      <c r="H182" s="11">
        <v>43347.416666666664</v>
      </c>
      <c r="I182" s="10">
        <v>10</v>
      </c>
    </row>
    <row r="183" spans="1:9" x14ac:dyDescent="0.25">
      <c r="A183" s="10">
        <v>182</v>
      </c>
      <c r="B183" s="10" t="s">
        <v>337</v>
      </c>
      <c r="C183" s="10" t="s">
        <v>360</v>
      </c>
      <c r="D183" s="11">
        <v>43347.431250000001</v>
      </c>
      <c r="E183" s="10" t="s">
        <v>339</v>
      </c>
      <c r="F183" s="10">
        <v>1</v>
      </c>
      <c r="G183" s="11">
        <v>43347.431250000001</v>
      </c>
      <c r="H183" s="11">
        <v>43347.416666666664</v>
      </c>
      <c r="I183" s="10">
        <v>10</v>
      </c>
    </row>
    <row r="184" spans="1:9" x14ac:dyDescent="0.25">
      <c r="A184" s="10">
        <v>183</v>
      </c>
      <c r="B184" s="10" t="s">
        <v>337</v>
      </c>
      <c r="C184" s="10" t="s">
        <v>360</v>
      </c>
      <c r="D184" s="11">
        <v>43347.432638888888</v>
      </c>
      <c r="E184" s="10" t="s">
        <v>339</v>
      </c>
      <c r="F184" s="10">
        <v>1</v>
      </c>
      <c r="G184" s="11">
        <v>43347.432638888888</v>
      </c>
      <c r="H184" s="11">
        <v>43347.416666666664</v>
      </c>
      <c r="I184" s="10">
        <v>10</v>
      </c>
    </row>
    <row r="185" spans="1:9" x14ac:dyDescent="0.25">
      <c r="A185" s="10">
        <v>184</v>
      </c>
      <c r="B185" s="10" t="s">
        <v>337</v>
      </c>
      <c r="C185" s="10" t="s">
        <v>360</v>
      </c>
      <c r="D185" s="11">
        <v>43347.440972222219</v>
      </c>
      <c r="E185" s="10" t="s">
        <v>339</v>
      </c>
      <c r="F185" s="10">
        <v>1</v>
      </c>
      <c r="G185" s="11">
        <v>43347.440972222219</v>
      </c>
      <c r="H185" s="11">
        <v>43347.458333333336</v>
      </c>
      <c r="I185" s="10">
        <v>11</v>
      </c>
    </row>
    <row r="186" spans="1:9" x14ac:dyDescent="0.25">
      <c r="A186" s="10">
        <v>185</v>
      </c>
      <c r="B186" s="10" t="s">
        <v>337</v>
      </c>
      <c r="C186" s="10" t="s">
        <v>360</v>
      </c>
      <c r="D186" s="11">
        <v>43347.443055555559</v>
      </c>
      <c r="E186" s="10" t="s">
        <v>339</v>
      </c>
      <c r="F186" s="10">
        <v>1</v>
      </c>
      <c r="G186" s="11">
        <v>43347.443055555559</v>
      </c>
      <c r="H186" s="11">
        <v>43347.458333333336</v>
      </c>
      <c r="I186" s="10">
        <v>11</v>
      </c>
    </row>
    <row r="187" spans="1:9" x14ac:dyDescent="0.25">
      <c r="A187" s="10">
        <v>186</v>
      </c>
      <c r="B187" s="10" t="s">
        <v>337</v>
      </c>
      <c r="C187" s="10" t="s">
        <v>360</v>
      </c>
      <c r="D187" s="11">
        <v>43347.447222222225</v>
      </c>
      <c r="E187" s="10" t="s">
        <v>339</v>
      </c>
      <c r="F187" s="10">
        <v>1</v>
      </c>
      <c r="G187" s="11">
        <v>43347.447222222225</v>
      </c>
      <c r="H187" s="11">
        <v>43347.458333333336</v>
      </c>
      <c r="I187" s="10">
        <v>11</v>
      </c>
    </row>
    <row r="188" spans="1:9" x14ac:dyDescent="0.25">
      <c r="A188" s="10">
        <v>187</v>
      </c>
      <c r="B188" s="10" t="s">
        <v>337</v>
      </c>
      <c r="C188" s="10" t="s">
        <v>360</v>
      </c>
      <c r="D188" s="11">
        <v>43347.449305555558</v>
      </c>
      <c r="E188" s="10" t="s">
        <v>339</v>
      </c>
      <c r="F188" s="10">
        <v>1</v>
      </c>
      <c r="G188" s="11">
        <v>43347.449305555558</v>
      </c>
      <c r="H188" s="11">
        <v>43347.458333333336</v>
      </c>
      <c r="I188" s="10">
        <v>11</v>
      </c>
    </row>
    <row r="189" spans="1:9" x14ac:dyDescent="0.25">
      <c r="A189" s="10">
        <v>188</v>
      </c>
      <c r="B189" s="10" t="s">
        <v>337</v>
      </c>
      <c r="C189" s="10" t="s">
        <v>360</v>
      </c>
      <c r="D189" s="11">
        <v>43347.459027777775</v>
      </c>
      <c r="E189" s="10" t="s">
        <v>339</v>
      </c>
      <c r="F189" s="10">
        <v>1</v>
      </c>
      <c r="G189" s="11">
        <v>43347.459027777775</v>
      </c>
      <c r="H189" s="11">
        <v>43347.458333333336</v>
      </c>
      <c r="I189" s="10">
        <v>11</v>
      </c>
    </row>
    <row r="190" spans="1:9" x14ac:dyDescent="0.25">
      <c r="A190" s="10">
        <v>189</v>
      </c>
      <c r="B190" s="10" t="s">
        <v>337</v>
      </c>
      <c r="C190" s="10" t="s">
        <v>360</v>
      </c>
      <c r="D190" s="11">
        <v>43347.465277777781</v>
      </c>
      <c r="E190" s="10" t="s">
        <v>339</v>
      </c>
      <c r="F190" s="10">
        <v>1</v>
      </c>
      <c r="G190" s="11">
        <v>43347.465277777781</v>
      </c>
      <c r="H190" s="11">
        <v>43347.458333333336</v>
      </c>
      <c r="I190" s="10">
        <v>11</v>
      </c>
    </row>
    <row r="191" spans="1:9" x14ac:dyDescent="0.25">
      <c r="A191" s="10">
        <v>190</v>
      </c>
      <c r="B191" s="10" t="s">
        <v>337</v>
      </c>
      <c r="C191" s="10" t="s">
        <v>360</v>
      </c>
      <c r="D191" s="11">
        <v>43347.470138888886</v>
      </c>
      <c r="E191" s="10" t="s">
        <v>339</v>
      </c>
      <c r="F191" s="10">
        <v>1</v>
      </c>
      <c r="G191" s="11">
        <v>43347.470138888886</v>
      </c>
      <c r="H191" s="11">
        <v>43347.458333333336</v>
      </c>
      <c r="I191" s="10">
        <v>11</v>
      </c>
    </row>
    <row r="192" spans="1:9" x14ac:dyDescent="0.25">
      <c r="A192" s="10">
        <v>191</v>
      </c>
      <c r="B192" s="10" t="s">
        <v>337</v>
      </c>
      <c r="C192" s="10" t="s">
        <v>360</v>
      </c>
      <c r="D192" s="11">
        <v>43347.470138888886</v>
      </c>
      <c r="E192" s="10" t="s">
        <v>339</v>
      </c>
      <c r="F192" s="10">
        <v>1</v>
      </c>
      <c r="G192" s="11">
        <v>43347.470138888886</v>
      </c>
      <c r="H192" s="11">
        <v>43347.458333333336</v>
      </c>
      <c r="I192" s="10">
        <v>11</v>
      </c>
    </row>
    <row r="193" spans="1:9" x14ac:dyDescent="0.25">
      <c r="A193" s="10">
        <v>192</v>
      </c>
      <c r="B193" s="10" t="s">
        <v>337</v>
      </c>
      <c r="C193" s="10" t="s">
        <v>360</v>
      </c>
      <c r="D193" s="11">
        <v>43347.470138888886</v>
      </c>
      <c r="E193" s="10" t="s">
        <v>339</v>
      </c>
      <c r="F193" s="10">
        <v>1</v>
      </c>
      <c r="G193" s="11">
        <v>43347.470138888886</v>
      </c>
      <c r="H193" s="11">
        <v>43347.458333333336</v>
      </c>
      <c r="I193" s="10">
        <v>11</v>
      </c>
    </row>
    <row r="194" spans="1:9" x14ac:dyDescent="0.25">
      <c r="A194" s="10">
        <v>193</v>
      </c>
      <c r="B194" s="10" t="s">
        <v>337</v>
      </c>
      <c r="C194" s="10" t="s">
        <v>360</v>
      </c>
      <c r="D194" s="11">
        <v>43347.497916666667</v>
      </c>
      <c r="E194" s="10" t="s">
        <v>339</v>
      </c>
      <c r="F194" s="10">
        <v>1</v>
      </c>
      <c r="G194" s="11">
        <v>43347.497916666667</v>
      </c>
      <c r="H194" s="11">
        <v>43347.5</v>
      </c>
      <c r="I194" s="10">
        <v>12</v>
      </c>
    </row>
    <row r="195" spans="1:9" x14ac:dyDescent="0.25">
      <c r="A195" s="10">
        <v>194</v>
      </c>
      <c r="B195" s="10" t="s">
        <v>337</v>
      </c>
      <c r="C195" s="10" t="s">
        <v>360</v>
      </c>
      <c r="D195" s="11">
        <v>43347.566666666666</v>
      </c>
      <c r="E195" s="10" t="s">
        <v>339</v>
      </c>
      <c r="F195" s="10">
        <v>1</v>
      </c>
      <c r="G195" s="11">
        <v>43347.566666666666</v>
      </c>
      <c r="H195" s="11">
        <v>43347.583333333336</v>
      </c>
      <c r="I195" s="10">
        <v>14</v>
      </c>
    </row>
    <row r="196" spans="1:9" x14ac:dyDescent="0.25">
      <c r="A196" s="10">
        <v>195</v>
      </c>
      <c r="B196" s="10" t="s">
        <v>337</v>
      </c>
      <c r="C196" s="10" t="s">
        <v>360</v>
      </c>
      <c r="D196" s="11">
        <v>43347.566666666666</v>
      </c>
      <c r="E196" s="10" t="s">
        <v>339</v>
      </c>
      <c r="F196" s="10">
        <v>1</v>
      </c>
      <c r="G196" s="11">
        <v>43347.566666666666</v>
      </c>
      <c r="H196" s="11">
        <v>43347.583333333336</v>
      </c>
      <c r="I196" s="10">
        <v>14</v>
      </c>
    </row>
    <row r="197" spans="1:9" x14ac:dyDescent="0.25">
      <c r="A197" s="10">
        <v>196</v>
      </c>
      <c r="B197" s="10" t="s">
        <v>337</v>
      </c>
      <c r="C197" s="10" t="s">
        <v>360</v>
      </c>
      <c r="D197" s="11">
        <v>43347.566666666666</v>
      </c>
      <c r="E197" s="10" t="s">
        <v>339</v>
      </c>
      <c r="F197" s="10">
        <v>1</v>
      </c>
      <c r="G197" s="11">
        <v>43347.566666666666</v>
      </c>
      <c r="H197" s="11">
        <v>43347.583333333336</v>
      </c>
      <c r="I197" s="10">
        <v>14</v>
      </c>
    </row>
    <row r="198" spans="1:9" x14ac:dyDescent="0.25">
      <c r="A198" s="10">
        <v>197</v>
      </c>
      <c r="B198" s="10" t="s">
        <v>337</v>
      </c>
      <c r="C198" s="10" t="s">
        <v>360</v>
      </c>
      <c r="D198" s="11">
        <v>43347.572916666664</v>
      </c>
      <c r="E198" s="10" t="s">
        <v>339</v>
      </c>
      <c r="F198" s="10">
        <v>1</v>
      </c>
      <c r="G198" s="11">
        <v>43347.572916666664</v>
      </c>
      <c r="H198" s="11">
        <v>43347.583333333336</v>
      </c>
      <c r="I198" s="10">
        <v>14</v>
      </c>
    </row>
    <row r="199" spans="1:9" x14ac:dyDescent="0.25">
      <c r="A199" s="10">
        <v>198</v>
      </c>
      <c r="B199" s="10" t="s">
        <v>337</v>
      </c>
      <c r="C199" s="10" t="s">
        <v>360</v>
      </c>
      <c r="D199" s="11">
        <v>43347.60833333333</v>
      </c>
      <c r="E199" s="10" t="s">
        <v>339</v>
      </c>
      <c r="F199" s="10">
        <v>1</v>
      </c>
      <c r="G199" s="11">
        <v>43347.60833333333</v>
      </c>
      <c r="H199" s="11">
        <v>43347.625</v>
      </c>
      <c r="I199" s="10">
        <v>15</v>
      </c>
    </row>
    <row r="200" spans="1:9" x14ac:dyDescent="0.25">
      <c r="A200" s="10">
        <v>199</v>
      </c>
      <c r="B200" s="10" t="s">
        <v>337</v>
      </c>
      <c r="C200" s="10" t="s">
        <v>360</v>
      </c>
      <c r="D200" s="11">
        <v>43347.616666666669</v>
      </c>
      <c r="E200" s="10" t="s">
        <v>339</v>
      </c>
      <c r="F200" s="10">
        <v>1</v>
      </c>
      <c r="G200" s="11">
        <v>43347.616666666669</v>
      </c>
      <c r="H200" s="11">
        <v>43347.625</v>
      </c>
      <c r="I200" s="10">
        <v>15</v>
      </c>
    </row>
    <row r="201" spans="1:9" x14ac:dyDescent="0.25">
      <c r="A201" s="10">
        <v>200</v>
      </c>
      <c r="B201" s="10" t="s">
        <v>337</v>
      </c>
      <c r="C201" s="10" t="s">
        <v>360</v>
      </c>
      <c r="D201" s="11">
        <v>43347.633333333331</v>
      </c>
      <c r="E201" s="10" t="s">
        <v>339</v>
      </c>
      <c r="F201" s="10">
        <v>1</v>
      </c>
      <c r="G201" s="11">
        <v>43347.633333333331</v>
      </c>
      <c r="H201" s="11">
        <v>43347.625</v>
      </c>
      <c r="I201" s="10">
        <v>15</v>
      </c>
    </row>
    <row r="202" spans="1:9" x14ac:dyDescent="0.25">
      <c r="A202" s="10">
        <v>201</v>
      </c>
      <c r="B202" s="10" t="s">
        <v>337</v>
      </c>
      <c r="C202" s="10" t="s">
        <v>360</v>
      </c>
      <c r="D202" s="11">
        <v>43347.713194444441</v>
      </c>
      <c r="E202" s="10" t="s">
        <v>339</v>
      </c>
      <c r="F202" s="10">
        <v>1</v>
      </c>
      <c r="G202" s="11">
        <v>43347.713194444441</v>
      </c>
      <c r="H202" s="11">
        <v>43347.708333333336</v>
      </c>
      <c r="I202" s="10">
        <v>17</v>
      </c>
    </row>
    <row r="203" spans="1:9" x14ac:dyDescent="0.25">
      <c r="A203" s="10">
        <v>202</v>
      </c>
      <c r="B203" s="10" t="s">
        <v>337</v>
      </c>
      <c r="C203" s="10" t="s">
        <v>360</v>
      </c>
      <c r="D203" s="11">
        <v>43347.717361111114</v>
      </c>
      <c r="E203" s="10" t="s">
        <v>339</v>
      </c>
      <c r="F203" s="10">
        <v>1</v>
      </c>
      <c r="G203" s="11">
        <v>43347.717361111114</v>
      </c>
      <c r="H203" s="11">
        <v>43347.708333333336</v>
      </c>
      <c r="I203" s="10">
        <v>17</v>
      </c>
    </row>
    <row r="204" spans="1:9" x14ac:dyDescent="0.25">
      <c r="A204" s="10">
        <v>203</v>
      </c>
      <c r="B204" s="10" t="s">
        <v>337</v>
      </c>
      <c r="C204" s="10" t="s">
        <v>360</v>
      </c>
      <c r="D204" s="11">
        <v>43347.717361111114</v>
      </c>
      <c r="E204" s="10" t="s">
        <v>339</v>
      </c>
      <c r="F204" s="10">
        <v>1</v>
      </c>
      <c r="G204" s="11">
        <v>43347.717361111114</v>
      </c>
      <c r="H204" s="11">
        <v>43347.708333333336</v>
      </c>
      <c r="I204" s="10">
        <v>17</v>
      </c>
    </row>
    <row r="205" spans="1:9" x14ac:dyDescent="0.25">
      <c r="A205" s="10">
        <v>204</v>
      </c>
      <c r="B205" s="10" t="s">
        <v>337</v>
      </c>
      <c r="C205" s="10" t="s">
        <v>360</v>
      </c>
      <c r="D205" s="11">
        <v>43347.727777777778</v>
      </c>
      <c r="E205" s="10" t="s">
        <v>339</v>
      </c>
      <c r="F205" s="10">
        <v>1</v>
      </c>
      <c r="G205" s="11">
        <v>43347.727777777778</v>
      </c>
      <c r="H205" s="11">
        <v>43347.708333333336</v>
      </c>
      <c r="I205" s="10">
        <v>17</v>
      </c>
    </row>
    <row r="206" spans="1:9" x14ac:dyDescent="0.25">
      <c r="A206" s="10">
        <v>205</v>
      </c>
      <c r="B206" s="10" t="s">
        <v>337</v>
      </c>
      <c r="C206" s="10" t="s">
        <v>360</v>
      </c>
      <c r="D206" s="11">
        <v>43347.736805555556</v>
      </c>
      <c r="E206" s="10" t="s">
        <v>339</v>
      </c>
      <c r="F206" s="10">
        <v>1</v>
      </c>
      <c r="G206" s="11">
        <v>43347.736805555556</v>
      </c>
      <c r="H206" s="11">
        <v>43347.75</v>
      </c>
      <c r="I206" s="10">
        <v>18</v>
      </c>
    </row>
    <row r="207" spans="1:9" x14ac:dyDescent="0.25">
      <c r="A207" s="10">
        <v>206</v>
      </c>
      <c r="B207" s="10" t="s">
        <v>337</v>
      </c>
      <c r="C207" s="10" t="s">
        <v>360</v>
      </c>
      <c r="D207" s="11">
        <v>43347.743750000001</v>
      </c>
      <c r="E207" s="10" t="s">
        <v>339</v>
      </c>
      <c r="F207" s="10">
        <v>1</v>
      </c>
      <c r="G207" s="11">
        <v>43347.743750000001</v>
      </c>
      <c r="H207" s="11">
        <v>43347.75</v>
      </c>
      <c r="I207" s="10">
        <v>18</v>
      </c>
    </row>
    <row r="208" spans="1:9" x14ac:dyDescent="0.25">
      <c r="A208" s="10">
        <v>207</v>
      </c>
      <c r="B208" s="10" t="s">
        <v>337</v>
      </c>
      <c r="C208" s="10" t="s">
        <v>360</v>
      </c>
      <c r="D208" s="11">
        <v>43347.752083333333</v>
      </c>
      <c r="E208" s="10" t="s">
        <v>339</v>
      </c>
      <c r="F208" s="10">
        <v>1</v>
      </c>
      <c r="G208" s="11">
        <v>43347.752083333333</v>
      </c>
      <c r="H208" s="11">
        <v>43347.75</v>
      </c>
      <c r="I208" s="10">
        <v>18</v>
      </c>
    </row>
    <row r="209" spans="1:9" x14ac:dyDescent="0.25">
      <c r="A209" s="10">
        <v>208</v>
      </c>
      <c r="B209" s="10" t="s">
        <v>337</v>
      </c>
      <c r="C209" s="10" t="s">
        <v>360</v>
      </c>
      <c r="D209" s="11">
        <v>43347.755555555559</v>
      </c>
      <c r="E209" s="10" t="s">
        <v>339</v>
      </c>
      <c r="F209" s="10">
        <v>1</v>
      </c>
      <c r="G209" s="11">
        <v>43347.755555555559</v>
      </c>
      <c r="H209" s="11">
        <v>43347.75</v>
      </c>
      <c r="I209" s="10">
        <v>18</v>
      </c>
    </row>
    <row r="210" spans="1:9" x14ac:dyDescent="0.25">
      <c r="A210" s="10">
        <v>209</v>
      </c>
      <c r="B210" s="10" t="s">
        <v>337</v>
      </c>
      <c r="C210" s="10" t="s">
        <v>360</v>
      </c>
      <c r="D210" s="11">
        <v>43347.755555555559</v>
      </c>
      <c r="E210" s="10" t="s">
        <v>339</v>
      </c>
      <c r="F210" s="10">
        <v>1</v>
      </c>
      <c r="G210" s="11">
        <v>43347.755555555559</v>
      </c>
      <c r="H210" s="11">
        <v>43347.75</v>
      </c>
      <c r="I210" s="10">
        <v>18</v>
      </c>
    </row>
    <row r="211" spans="1:9" x14ac:dyDescent="0.25">
      <c r="A211" s="10">
        <v>210</v>
      </c>
      <c r="B211" s="10" t="s">
        <v>337</v>
      </c>
      <c r="C211" s="10" t="s">
        <v>360</v>
      </c>
      <c r="D211" s="11">
        <v>43347.824999999997</v>
      </c>
      <c r="E211" s="10" t="s">
        <v>339</v>
      </c>
      <c r="F211" s="10">
        <v>1</v>
      </c>
      <c r="G211" s="11">
        <v>43347.824999999997</v>
      </c>
      <c r="H211" s="11">
        <v>43347.833333333336</v>
      </c>
      <c r="I211" s="10">
        <v>20</v>
      </c>
    </row>
    <row r="212" spans="1:9" x14ac:dyDescent="0.25">
      <c r="A212" s="10">
        <v>211</v>
      </c>
      <c r="B212" s="10" t="s">
        <v>337</v>
      </c>
      <c r="C212" s="10" t="s">
        <v>360</v>
      </c>
      <c r="D212" s="11">
        <v>43347.927777777775</v>
      </c>
      <c r="E212" s="10" t="s">
        <v>339</v>
      </c>
      <c r="F212" s="10">
        <v>1</v>
      </c>
      <c r="G212" s="11">
        <v>43347.927777777775</v>
      </c>
      <c r="H212" s="11">
        <v>43347.916666666664</v>
      </c>
      <c r="I212" s="10">
        <v>22</v>
      </c>
    </row>
    <row r="213" spans="1:9" x14ac:dyDescent="0.25">
      <c r="A213" s="10">
        <v>212</v>
      </c>
      <c r="B213" s="10" t="s">
        <v>337</v>
      </c>
      <c r="C213" s="10" t="s">
        <v>360</v>
      </c>
      <c r="D213" s="11">
        <v>43347.958333333336</v>
      </c>
      <c r="E213" s="10" t="s">
        <v>339</v>
      </c>
      <c r="F213" s="10">
        <v>1</v>
      </c>
      <c r="G213" s="11">
        <v>43347.958333333336</v>
      </c>
      <c r="H213" s="11">
        <v>43347.958333333336</v>
      </c>
      <c r="I213" s="10">
        <v>23</v>
      </c>
    </row>
    <row r="214" spans="1:9" x14ac:dyDescent="0.25">
      <c r="A214" s="10">
        <v>213</v>
      </c>
      <c r="B214" s="10" t="s">
        <v>337</v>
      </c>
      <c r="C214" s="10" t="s">
        <v>360</v>
      </c>
      <c r="D214" s="11">
        <v>43348.305555555555</v>
      </c>
      <c r="E214" s="10" t="s">
        <v>339</v>
      </c>
      <c r="F214" s="10">
        <v>1</v>
      </c>
      <c r="G214" s="11">
        <v>43348.305555555555</v>
      </c>
      <c r="H214" s="11">
        <v>43348.291666666664</v>
      </c>
      <c r="I214" s="10">
        <v>7</v>
      </c>
    </row>
    <row r="215" spans="1:9" x14ac:dyDescent="0.25">
      <c r="A215" s="10">
        <v>214</v>
      </c>
      <c r="B215" s="10" t="s">
        <v>337</v>
      </c>
      <c r="C215" s="10" t="s">
        <v>360</v>
      </c>
      <c r="D215" s="11">
        <v>43348.40347222222</v>
      </c>
      <c r="E215" s="10" t="s">
        <v>339</v>
      </c>
      <c r="F215" s="10">
        <v>1</v>
      </c>
      <c r="G215" s="11">
        <v>43348.40347222222</v>
      </c>
      <c r="H215" s="11">
        <v>43348.416666666664</v>
      </c>
      <c r="I215" s="10">
        <v>10</v>
      </c>
    </row>
    <row r="216" spans="1:9" x14ac:dyDescent="0.25">
      <c r="A216" s="10">
        <v>215</v>
      </c>
      <c r="B216" s="10" t="s">
        <v>337</v>
      </c>
      <c r="C216" s="10" t="s">
        <v>360</v>
      </c>
      <c r="D216" s="11">
        <v>43348.443055555559</v>
      </c>
      <c r="E216" s="10" t="s">
        <v>339</v>
      </c>
      <c r="F216" s="10">
        <v>1</v>
      </c>
      <c r="G216" s="11">
        <v>43348.443055555559</v>
      </c>
      <c r="H216" s="11">
        <v>43348.458333333336</v>
      </c>
      <c r="I216" s="10">
        <v>11</v>
      </c>
    </row>
    <row r="217" spans="1:9" x14ac:dyDescent="0.25">
      <c r="A217" s="10">
        <v>216</v>
      </c>
      <c r="B217" s="10" t="s">
        <v>337</v>
      </c>
      <c r="C217" s="10" t="s">
        <v>360</v>
      </c>
      <c r="D217" s="11">
        <v>43348.454861111109</v>
      </c>
      <c r="E217" s="10" t="s">
        <v>339</v>
      </c>
      <c r="F217" s="10">
        <v>1</v>
      </c>
      <c r="G217" s="11">
        <v>43348.454861111109</v>
      </c>
      <c r="H217" s="11">
        <v>43348.458333333336</v>
      </c>
      <c r="I217" s="10">
        <v>11</v>
      </c>
    </row>
    <row r="218" spans="1:9" x14ac:dyDescent="0.25">
      <c r="A218" s="10">
        <v>217</v>
      </c>
      <c r="B218" s="10" t="s">
        <v>337</v>
      </c>
      <c r="C218" s="10" t="s">
        <v>360</v>
      </c>
      <c r="D218" s="11">
        <v>43348.456944444442</v>
      </c>
      <c r="E218" s="10" t="s">
        <v>339</v>
      </c>
      <c r="F218" s="10">
        <v>1</v>
      </c>
      <c r="G218" s="11">
        <v>43348.456944444442</v>
      </c>
      <c r="H218" s="11">
        <v>43348.458333333336</v>
      </c>
      <c r="I218" s="10">
        <v>11</v>
      </c>
    </row>
    <row r="219" spans="1:9" x14ac:dyDescent="0.25">
      <c r="A219" s="10">
        <v>218</v>
      </c>
      <c r="B219" s="10" t="s">
        <v>337</v>
      </c>
      <c r="C219" s="10" t="s">
        <v>360</v>
      </c>
      <c r="D219" s="11">
        <v>43348.460416666669</v>
      </c>
      <c r="E219" s="10" t="s">
        <v>339</v>
      </c>
      <c r="F219" s="10">
        <v>1</v>
      </c>
      <c r="G219" s="11">
        <v>43348.460416666669</v>
      </c>
      <c r="H219" s="11">
        <v>43348.458333333336</v>
      </c>
      <c r="I219" s="10">
        <v>11</v>
      </c>
    </row>
    <row r="220" spans="1:9" x14ac:dyDescent="0.25">
      <c r="A220" s="10">
        <v>219</v>
      </c>
      <c r="B220" s="10" t="s">
        <v>337</v>
      </c>
      <c r="C220" s="10" t="s">
        <v>360</v>
      </c>
      <c r="D220" s="11">
        <v>43348.469444444447</v>
      </c>
      <c r="E220" s="10" t="s">
        <v>339</v>
      </c>
      <c r="F220" s="10">
        <v>1</v>
      </c>
      <c r="G220" s="11">
        <v>43348.469444444447</v>
      </c>
      <c r="H220" s="11">
        <v>43348.458333333336</v>
      </c>
      <c r="I220" s="10">
        <v>11</v>
      </c>
    </row>
    <row r="221" spans="1:9" x14ac:dyDescent="0.25">
      <c r="A221" s="10">
        <v>220</v>
      </c>
      <c r="B221" s="10" t="s">
        <v>337</v>
      </c>
      <c r="C221" s="10" t="s">
        <v>360</v>
      </c>
      <c r="D221" s="11">
        <v>43348.496527777781</v>
      </c>
      <c r="E221" s="10" t="s">
        <v>339</v>
      </c>
      <c r="F221" s="10">
        <v>1</v>
      </c>
      <c r="G221" s="11">
        <v>43348.496527777781</v>
      </c>
      <c r="H221" s="11">
        <v>43348.5</v>
      </c>
      <c r="I221" s="10">
        <v>12</v>
      </c>
    </row>
    <row r="222" spans="1:9" x14ac:dyDescent="0.25">
      <c r="A222" s="10">
        <v>221</v>
      </c>
      <c r="B222" s="10" t="s">
        <v>337</v>
      </c>
      <c r="C222" s="10" t="s">
        <v>360</v>
      </c>
      <c r="D222" s="11">
        <v>43348.581250000003</v>
      </c>
      <c r="E222" s="10" t="s">
        <v>339</v>
      </c>
      <c r="F222" s="10">
        <v>1</v>
      </c>
      <c r="G222" s="11">
        <v>43348.581250000003</v>
      </c>
      <c r="H222" s="11">
        <v>43348.583333333336</v>
      </c>
      <c r="I222" s="10">
        <v>14</v>
      </c>
    </row>
    <row r="223" spans="1:9" x14ac:dyDescent="0.25">
      <c r="A223" s="10">
        <v>222</v>
      </c>
      <c r="B223" s="10" t="s">
        <v>337</v>
      </c>
      <c r="C223" s="10" t="s">
        <v>361</v>
      </c>
      <c r="D223" s="11">
        <v>43349.581250000003</v>
      </c>
      <c r="E223" s="10" t="s">
        <v>339</v>
      </c>
      <c r="F223" s="10">
        <v>1</v>
      </c>
      <c r="G223" s="11">
        <v>43349.581250000003</v>
      </c>
      <c r="H223" s="11">
        <v>43349.583333333336</v>
      </c>
      <c r="I223" s="10">
        <v>14</v>
      </c>
    </row>
    <row r="224" spans="1:9" x14ac:dyDescent="0.25">
      <c r="A224" s="10">
        <v>223</v>
      </c>
      <c r="B224" s="10" t="s">
        <v>337</v>
      </c>
      <c r="C224" s="10" t="s">
        <v>360</v>
      </c>
      <c r="D224" s="11">
        <v>43348.590277777781</v>
      </c>
      <c r="E224" s="10" t="s">
        <v>339</v>
      </c>
      <c r="F224" s="10">
        <v>1</v>
      </c>
      <c r="G224" s="11">
        <v>43348.590277777781</v>
      </c>
      <c r="H224" s="11">
        <v>43348.583333333336</v>
      </c>
      <c r="I224" s="10">
        <v>14</v>
      </c>
    </row>
    <row r="225" spans="1:9" x14ac:dyDescent="0.25">
      <c r="A225" s="10">
        <v>224</v>
      </c>
      <c r="B225" s="10" t="s">
        <v>337</v>
      </c>
      <c r="C225" s="10" t="s">
        <v>360</v>
      </c>
      <c r="D225" s="11">
        <v>43348.600694444445</v>
      </c>
      <c r="E225" s="10" t="s">
        <v>339</v>
      </c>
      <c r="F225" s="10">
        <v>1</v>
      </c>
      <c r="G225" s="11">
        <v>43348.600694444445</v>
      </c>
      <c r="H225" s="11">
        <v>43348.583333333336</v>
      </c>
      <c r="I225" s="10">
        <v>14</v>
      </c>
    </row>
    <row r="226" spans="1:9" x14ac:dyDescent="0.25">
      <c r="A226" s="10">
        <v>225</v>
      </c>
      <c r="B226" s="10" t="s">
        <v>337</v>
      </c>
      <c r="C226" s="10" t="s">
        <v>360</v>
      </c>
      <c r="D226" s="11">
        <v>43348.604166666664</v>
      </c>
      <c r="E226" s="10" t="s">
        <v>339</v>
      </c>
      <c r="F226" s="10">
        <v>1</v>
      </c>
      <c r="G226" s="11">
        <v>43348.604166666664</v>
      </c>
      <c r="H226" s="11">
        <v>43348.625</v>
      </c>
      <c r="I226" s="10">
        <v>15</v>
      </c>
    </row>
    <row r="227" spans="1:9" x14ac:dyDescent="0.25">
      <c r="A227" s="10">
        <v>226</v>
      </c>
      <c r="B227" s="10" t="s">
        <v>337</v>
      </c>
      <c r="C227" s="10" t="s">
        <v>361</v>
      </c>
      <c r="D227" s="11">
        <v>43349.604166666664</v>
      </c>
      <c r="E227" s="10" t="s">
        <v>339</v>
      </c>
      <c r="F227" s="10">
        <v>1</v>
      </c>
      <c r="G227" s="11">
        <v>43349.604166666664</v>
      </c>
      <c r="H227" s="11">
        <v>43349.625</v>
      </c>
      <c r="I227" s="10">
        <v>15</v>
      </c>
    </row>
    <row r="228" spans="1:9" x14ac:dyDescent="0.25">
      <c r="A228" s="10">
        <v>227</v>
      </c>
      <c r="B228" s="10" t="s">
        <v>337</v>
      </c>
      <c r="C228" s="10" t="s">
        <v>360</v>
      </c>
      <c r="D228" s="11">
        <v>43348.711111111108</v>
      </c>
      <c r="E228" s="10" t="s">
        <v>339</v>
      </c>
      <c r="F228" s="10">
        <v>1</v>
      </c>
      <c r="G228" s="11">
        <v>43348.711111111108</v>
      </c>
      <c r="H228" s="11">
        <v>43348.708333333336</v>
      </c>
      <c r="I228" s="10">
        <v>17</v>
      </c>
    </row>
    <row r="229" spans="1:9" x14ac:dyDescent="0.25">
      <c r="A229" s="10">
        <v>228</v>
      </c>
      <c r="B229" s="10" t="s">
        <v>337</v>
      </c>
      <c r="C229" s="10" t="s">
        <v>360</v>
      </c>
      <c r="D229" s="11">
        <v>43348.745833333334</v>
      </c>
      <c r="E229" s="10" t="s">
        <v>339</v>
      </c>
      <c r="F229" s="10">
        <v>1</v>
      </c>
      <c r="G229" s="11">
        <v>43348.745833333334</v>
      </c>
      <c r="H229" s="11">
        <v>43348.75</v>
      </c>
      <c r="I229" s="10">
        <v>18</v>
      </c>
    </row>
    <row r="230" spans="1:9" x14ac:dyDescent="0.25">
      <c r="A230" s="10">
        <v>229</v>
      </c>
      <c r="B230" s="10" t="s">
        <v>337</v>
      </c>
      <c r="C230" s="10" t="s">
        <v>360</v>
      </c>
      <c r="D230" s="11">
        <v>43348.745833333334</v>
      </c>
      <c r="E230" s="10" t="s">
        <v>339</v>
      </c>
      <c r="F230" s="10">
        <v>1</v>
      </c>
      <c r="G230" s="11">
        <v>43348.745833333334</v>
      </c>
      <c r="H230" s="11">
        <v>43348.75</v>
      </c>
      <c r="I230" s="10">
        <v>18</v>
      </c>
    </row>
    <row r="231" spans="1:9" x14ac:dyDescent="0.25">
      <c r="A231" s="10">
        <v>230</v>
      </c>
      <c r="B231" s="10" t="s">
        <v>337</v>
      </c>
      <c r="C231" s="10" t="s">
        <v>360</v>
      </c>
      <c r="D231" s="11">
        <v>43348.745833333334</v>
      </c>
      <c r="E231" s="10" t="s">
        <v>339</v>
      </c>
      <c r="F231" s="10">
        <v>1</v>
      </c>
      <c r="G231" s="11">
        <v>43348.745833333334</v>
      </c>
      <c r="H231" s="11">
        <v>43348.75</v>
      </c>
      <c r="I231" s="10">
        <v>18</v>
      </c>
    </row>
    <row r="232" spans="1:9" x14ac:dyDescent="0.25">
      <c r="A232" s="10">
        <v>231</v>
      </c>
      <c r="B232" s="10" t="s">
        <v>337</v>
      </c>
      <c r="C232" s="10" t="s">
        <v>360</v>
      </c>
      <c r="D232" s="11">
        <v>43348.74722222222</v>
      </c>
      <c r="E232" s="10" t="s">
        <v>339</v>
      </c>
      <c r="F232" s="10">
        <v>1</v>
      </c>
      <c r="G232" s="11">
        <v>43348.74722222222</v>
      </c>
      <c r="H232" s="11">
        <v>43348.75</v>
      </c>
      <c r="I232" s="10">
        <v>18</v>
      </c>
    </row>
    <row r="233" spans="1:9" x14ac:dyDescent="0.25">
      <c r="A233" s="10">
        <v>232</v>
      </c>
      <c r="B233" s="10" t="s">
        <v>337</v>
      </c>
      <c r="C233" s="10" t="s">
        <v>360</v>
      </c>
      <c r="D233" s="11">
        <v>43348.753472222219</v>
      </c>
      <c r="E233" s="10" t="s">
        <v>339</v>
      </c>
      <c r="F233" s="10">
        <v>1</v>
      </c>
      <c r="G233" s="11">
        <v>43348.753472222219</v>
      </c>
      <c r="H233" s="11">
        <v>43348.75</v>
      </c>
      <c r="I233" s="10">
        <v>18</v>
      </c>
    </row>
    <row r="234" spans="1:9" x14ac:dyDescent="0.25">
      <c r="A234" s="10">
        <v>233</v>
      </c>
      <c r="B234" s="10" t="s">
        <v>337</v>
      </c>
      <c r="C234" s="10" t="s">
        <v>360</v>
      </c>
      <c r="D234" s="11">
        <v>43348.753472222219</v>
      </c>
      <c r="E234" s="10" t="s">
        <v>339</v>
      </c>
      <c r="F234" s="10">
        <v>1</v>
      </c>
      <c r="G234" s="11">
        <v>43348.753472222219</v>
      </c>
      <c r="H234" s="11">
        <v>43348.75</v>
      </c>
      <c r="I234" s="10">
        <v>18</v>
      </c>
    </row>
    <row r="235" spans="1:9" x14ac:dyDescent="0.25">
      <c r="A235" s="10">
        <v>234</v>
      </c>
      <c r="B235" s="10" t="s">
        <v>337</v>
      </c>
      <c r="C235" s="10" t="s">
        <v>360</v>
      </c>
      <c r="D235" s="11">
        <v>43348.753472222219</v>
      </c>
      <c r="E235" s="10" t="s">
        <v>339</v>
      </c>
      <c r="F235" s="10">
        <v>1</v>
      </c>
      <c r="G235" s="11">
        <v>43348.753472222219</v>
      </c>
      <c r="H235" s="11">
        <v>43348.75</v>
      </c>
      <c r="I235" s="10">
        <v>18</v>
      </c>
    </row>
    <row r="236" spans="1:9" x14ac:dyDescent="0.25">
      <c r="A236" s="10">
        <v>235</v>
      </c>
      <c r="B236" s="10" t="s">
        <v>337</v>
      </c>
      <c r="C236" s="10" t="s">
        <v>360</v>
      </c>
      <c r="D236" s="11">
        <v>43349.390972222223</v>
      </c>
      <c r="E236" s="10" t="s">
        <v>339</v>
      </c>
      <c r="F236" s="10">
        <v>1</v>
      </c>
      <c r="G236" s="11">
        <v>43349.390972222223</v>
      </c>
      <c r="H236" s="11">
        <v>43349.375</v>
      </c>
      <c r="I236" s="10">
        <v>9</v>
      </c>
    </row>
    <row r="237" spans="1:9" x14ac:dyDescent="0.25">
      <c r="A237" s="10">
        <v>236</v>
      </c>
      <c r="B237" s="10" t="s">
        <v>337</v>
      </c>
      <c r="C237" s="10" t="s">
        <v>360</v>
      </c>
      <c r="D237" s="11">
        <v>43349.420138888891</v>
      </c>
      <c r="E237" s="10" t="s">
        <v>339</v>
      </c>
      <c r="F237" s="10">
        <v>1</v>
      </c>
      <c r="G237" s="11">
        <v>43349.420138888891</v>
      </c>
      <c r="H237" s="11">
        <v>43349.416666666664</v>
      </c>
      <c r="I237" s="10">
        <v>10</v>
      </c>
    </row>
    <row r="238" spans="1:9" x14ac:dyDescent="0.25">
      <c r="A238" s="10">
        <v>237</v>
      </c>
      <c r="B238" s="10" t="s">
        <v>337</v>
      </c>
      <c r="C238" s="10" t="s">
        <v>360</v>
      </c>
      <c r="D238" s="11">
        <v>43349.425694444442</v>
      </c>
      <c r="E238" s="10" t="s">
        <v>339</v>
      </c>
      <c r="F238" s="10">
        <v>1</v>
      </c>
      <c r="G238" s="11">
        <v>43349.425694444442</v>
      </c>
      <c r="H238" s="11">
        <v>43349.416666666664</v>
      </c>
      <c r="I238" s="10">
        <v>10</v>
      </c>
    </row>
    <row r="239" spans="1:9" x14ac:dyDescent="0.25">
      <c r="A239" s="10">
        <v>238</v>
      </c>
      <c r="B239" s="10" t="s">
        <v>337</v>
      </c>
      <c r="C239" s="10" t="s">
        <v>360</v>
      </c>
      <c r="D239" s="11">
        <v>43349.4375</v>
      </c>
      <c r="E239" s="10" t="s">
        <v>339</v>
      </c>
      <c r="F239" s="10">
        <v>1</v>
      </c>
      <c r="G239" s="11">
        <v>43349.4375</v>
      </c>
      <c r="H239" s="11">
        <v>43349.458333333336</v>
      </c>
      <c r="I239" s="10">
        <v>11</v>
      </c>
    </row>
    <row r="240" spans="1:9" x14ac:dyDescent="0.25">
      <c r="A240" s="10">
        <v>239</v>
      </c>
      <c r="B240" s="10" t="s">
        <v>337</v>
      </c>
      <c r="C240" s="10" t="s">
        <v>360</v>
      </c>
      <c r="D240" s="11">
        <v>43349.440972222219</v>
      </c>
      <c r="E240" s="10" t="s">
        <v>339</v>
      </c>
      <c r="F240" s="10">
        <v>1</v>
      </c>
      <c r="G240" s="11">
        <v>43349.440972222219</v>
      </c>
      <c r="H240" s="11">
        <v>43349.458333333336</v>
      </c>
      <c r="I240" s="10">
        <v>11</v>
      </c>
    </row>
    <row r="241" spans="1:9" x14ac:dyDescent="0.25">
      <c r="A241" s="10">
        <v>240</v>
      </c>
      <c r="B241" s="10" t="s">
        <v>337</v>
      </c>
      <c r="C241" s="10" t="s">
        <v>360</v>
      </c>
      <c r="D241" s="11">
        <v>43349.443749999999</v>
      </c>
      <c r="E241" s="10" t="s">
        <v>339</v>
      </c>
      <c r="F241" s="10">
        <v>1</v>
      </c>
      <c r="G241" s="11">
        <v>43349.443749999999</v>
      </c>
      <c r="H241" s="11">
        <v>43349.458333333336</v>
      </c>
      <c r="I241" s="10">
        <v>11</v>
      </c>
    </row>
    <row r="242" spans="1:9" x14ac:dyDescent="0.25">
      <c r="A242" s="10">
        <v>241</v>
      </c>
      <c r="B242" s="10" t="s">
        <v>337</v>
      </c>
      <c r="C242" s="10" t="s">
        <v>360</v>
      </c>
      <c r="D242" s="11">
        <v>43349.443749999999</v>
      </c>
      <c r="E242" s="10" t="s">
        <v>339</v>
      </c>
      <c r="F242" s="10">
        <v>1</v>
      </c>
      <c r="G242" s="11">
        <v>43349.443749999999</v>
      </c>
      <c r="H242" s="11">
        <v>43349.458333333336</v>
      </c>
      <c r="I242" s="10">
        <v>11</v>
      </c>
    </row>
    <row r="243" spans="1:9" x14ac:dyDescent="0.25">
      <c r="A243" s="10">
        <v>242</v>
      </c>
      <c r="B243" s="10" t="s">
        <v>337</v>
      </c>
      <c r="C243" s="10" t="s">
        <v>360</v>
      </c>
      <c r="D243" s="11">
        <v>43349.450694444444</v>
      </c>
      <c r="E243" s="10" t="s">
        <v>339</v>
      </c>
      <c r="F243" s="10">
        <v>1</v>
      </c>
      <c r="G243" s="11">
        <v>43349.450694444444</v>
      </c>
      <c r="H243" s="11">
        <v>43349.458333333336</v>
      </c>
      <c r="I243" s="10">
        <v>11</v>
      </c>
    </row>
    <row r="244" spans="1:9" x14ac:dyDescent="0.25">
      <c r="A244" s="10">
        <v>243</v>
      </c>
      <c r="B244" s="10" t="s">
        <v>337</v>
      </c>
      <c r="C244" s="10" t="s">
        <v>360</v>
      </c>
      <c r="D244" s="11">
        <v>43349.45416666667</v>
      </c>
      <c r="E244" s="10" t="s">
        <v>339</v>
      </c>
      <c r="F244" s="10">
        <v>1</v>
      </c>
      <c r="G244" s="11">
        <v>43349.45416666667</v>
      </c>
      <c r="H244" s="11">
        <v>43349.458333333336</v>
      </c>
      <c r="I244" s="10">
        <v>11</v>
      </c>
    </row>
    <row r="245" spans="1:9" x14ac:dyDescent="0.25">
      <c r="A245" s="10">
        <v>244</v>
      </c>
      <c r="B245" s="10" t="s">
        <v>337</v>
      </c>
      <c r="C245" s="10" t="s">
        <v>360</v>
      </c>
      <c r="D245" s="11">
        <v>43349.45416666667</v>
      </c>
      <c r="E245" s="10" t="s">
        <v>339</v>
      </c>
      <c r="F245" s="10">
        <v>1</v>
      </c>
      <c r="G245" s="11">
        <v>43349.45416666667</v>
      </c>
      <c r="H245" s="11">
        <v>43349.458333333336</v>
      </c>
      <c r="I245" s="10">
        <v>11</v>
      </c>
    </row>
    <row r="246" spans="1:9" x14ac:dyDescent="0.25">
      <c r="A246" s="10">
        <v>245</v>
      </c>
      <c r="B246" s="10" t="s">
        <v>337</v>
      </c>
      <c r="C246" s="10" t="s">
        <v>360</v>
      </c>
      <c r="D246" s="11">
        <v>43349.463888888888</v>
      </c>
      <c r="E246" s="10" t="s">
        <v>339</v>
      </c>
      <c r="F246" s="10">
        <v>1</v>
      </c>
      <c r="G246" s="11">
        <v>43349.463888888888</v>
      </c>
      <c r="H246" s="11">
        <v>43349.458333333336</v>
      </c>
      <c r="I246" s="10">
        <v>11</v>
      </c>
    </row>
    <row r="247" spans="1:9" x14ac:dyDescent="0.25">
      <c r="A247" s="10">
        <v>246</v>
      </c>
      <c r="B247" s="10" t="s">
        <v>337</v>
      </c>
      <c r="C247" s="10" t="s">
        <v>360</v>
      </c>
      <c r="D247" s="11">
        <v>43349.468055555553</v>
      </c>
      <c r="E247" s="10" t="s">
        <v>339</v>
      </c>
      <c r="F247" s="10">
        <v>1</v>
      </c>
      <c r="G247" s="11">
        <v>43349.468055555553</v>
      </c>
      <c r="H247" s="11">
        <v>43349.458333333336</v>
      </c>
      <c r="I247" s="10">
        <v>11</v>
      </c>
    </row>
    <row r="248" spans="1:9" x14ac:dyDescent="0.25">
      <c r="A248" s="10">
        <v>247</v>
      </c>
      <c r="B248" s="10" t="s">
        <v>337</v>
      </c>
      <c r="C248" s="10" t="s">
        <v>360</v>
      </c>
      <c r="D248" s="11">
        <v>43349.470138888886</v>
      </c>
      <c r="E248" s="10" t="s">
        <v>339</v>
      </c>
      <c r="F248" s="10">
        <v>1</v>
      </c>
      <c r="G248" s="11">
        <v>43349.470138888886</v>
      </c>
      <c r="H248" s="11">
        <v>43349.458333333336</v>
      </c>
      <c r="I248" s="10">
        <v>11</v>
      </c>
    </row>
    <row r="249" spans="1:9" x14ac:dyDescent="0.25">
      <c r="A249" s="10">
        <v>248</v>
      </c>
      <c r="B249" s="10" t="s">
        <v>337</v>
      </c>
      <c r="C249" s="10" t="s">
        <v>360</v>
      </c>
      <c r="D249" s="11">
        <v>43349.478472222225</v>
      </c>
      <c r="E249" s="10" t="s">
        <v>339</v>
      </c>
      <c r="F249" s="10">
        <v>1</v>
      </c>
      <c r="G249" s="11">
        <v>43349.478472222225</v>
      </c>
      <c r="H249" s="11">
        <v>43349.458333333336</v>
      </c>
      <c r="I249" s="10">
        <v>11</v>
      </c>
    </row>
    <row r="250" spans="1:9" x14ac:dyDescent="0.25">
      <c r="A250" s="10">
        <v>249</v>
      </c>
      <c r="B250" s="10" t="s">
        <v>337</v>
      </c>
      <c r="C250" s="10" t="s">
        <v>360</v>
      </c>
      <c r="D250" s="11">
        <v>43349.481944444444</v>
      </c>
      <c r="E250" s="10" t="s">
        <v>339</v>
      </c>
      <c r="F250" s="10">
        <v>1</v>
      </c>
      <c r="G250" s="11">
        <v>43349.481944444444</v>
      </c>
      <c r="H250" s="11">
        <v>43349.5</v>
      </c>
      <c r="I250" s="10">
        <v>12</v>
      </c>
    </row>
    <row r="251" spans="1:9" x14ac:dyDescent="0.25">
      <c r="A251" s="10">
        <v>250</v>
      </c>
      <c r="B251" s="10" t="s">
        <v>337</v>
      </c>
      <c r="C251" s="10" t="s">
        <v>360</v>
      </c>
      <c r="D251" s="11">
        <v>43349.561805555553</v>
      </c>
      <c r="E251" s="10" t="s">
        <v>339</v>
      </c>
      <c r="F251" s="10">
        <v>1</v>
      </c>
      <c r="G251" s="11">
        <v>43349.561805555553</v>
      </c>
      <c r="H251" s="11">
        <v>43349.541666666664</v>
      </c>
      <c r="I251" s="10">
        <v>13</v>
      </c>
    </row>
    <row r="252" spans="1:9" x14ac:dyDescent="0.25">
      <c r="A252" s="10">
        <v>251</v>
      </c>
      <c r="B252" s="10" t="s">
        <v>337</v>
      </c>
      <c r="C252" s="10" t="s">
        <v>360</v>
      </c>
      <c r="D252" s="11">
        <v>43349.588888888888</v>
      </c>
      <c r="E252" s="10" t="s">
        <v>339</v>
      </c>
      <c r="F252" s="10">
        <v>1</v>
      </c>
      <c r="G252" s="11">
        <v>43349.588888888888</v>
      </c>
      <c r="H252" s="11">
        <v>43349.583333333336</v>
      </c>
      <c r="I252" s="10">
        <v>14</v>
      </c>
    </row>
    <row r="253" spans="1:9" x14ac:dyDescent="0.25">
      <c r="A253" s="10">
        <v>252</v>
      </c>
      <c r="B253" s="10" t="s">
        <v>337</v>
      </c>
      <c r="C253" s="10" t="s">
        <v>360</v>
      </c>
      <c r="D253" s="11">
        <v>43349.619444444441</v>
      </c>
      <c r="E253" s="10" t="s">
        <v>339</v>
      </c>
      <c r="F253" s="10">
        <v>1</v>
      </c>
      <c r="G253" s="11">
        <v>43349.619444444441</v>
      </c>
      <c r="H253" s="11">
        <v>43349.625</v>
      </c>
      <c r="I253" s="10">
        <v>15</v>
      </c>
    </row>
    <row r="254" spans="1:9" x14ac:dyDescent="0.25">
      <c r="A254" s="10">
        <v>253</v>
      </c>
      <c r="B254" s="10" t="s">
        <v>337</v>
      </c>
      <c r="C254" s="10" t="s">
        <v>360</v>
      </c>
      <c r="D254" s="11">
        <v>43349.621527777781</v>
      </c>
      <c r="E254" s="10" t="s">
        <v>339</v>
      </c>
      <c r="F254" s="10">
        <v>1</v>
      </c>
      <c r="G254" s="11">
        <v>43349.621527777781</v>
      </c>
      <c r="H254" s="11">
        <v>43349.625</v>
      </c>
      <c r="I254" s="10">
        <v>15</v>
      </c>
    </row>
    <row r="255" spans="1:9" x14ac:dyDescent="0.25">
      <c r="A255" s="10">
        <v>254</v>
      </c>
      <c r="B255" s="10" t="s">
        <v>337</v>
      </c>
      <c r="C255" s="10" t="s">
        <v>360</v>
      </c>
      <c r="D255" s="11">
        <v>43349.622916666667</v>
      </c>
      <c r="E255" s="10" t="s">
        <v>339</v>
      </c>
      <c r="F255" s="10">
        <v>1</v>
      </c>
      <c r="G255" s="11">
        <v>43349.622916666667</v>
      </c>
      <c r="H255" s="11">
        <v>43349.625</v>
      </c>
      <c r="I255" s="10">
        <v>15</v>
      </c>
    </row>
    <row r="256" spans="1:9" x14ac:dyDescent="0.25">
      <c r="A256" s="10">
        <v>255</v>
      </c>
      <c r="B256" s="10" t="s">
        <v>337</v>
      </c>
      <c r="C256" s="10" t="s">
        <v>360</v>
      </c>
      <c r="D256" s="11">
        <v>43349.643750000003</v>
      </c>
      <c r="E256" s="10" t="s">
        <v>339</v>
      </c>
      <c r="F256" s="10">
        <v>1</v>
      </c>
      <c r="G256" s="11">
        <v>43349.643750000003</v>
      </c>
      <c r="H256" s="11">
        <v>43349.625</v>
      </c>
      <c r="I256" s="10">
        <v>15</v>
      </c>
    </row>
    <row r="257" spans="1:9" x14ac:dyDescent="0.25">
      <c r="A257" s="10">
        <v>256</v>
      </c>
      <c r="B257" s="10" t="s">
        <v>337</v>
      </c>
      <c r="C257" s="10" t="s">
        <v>360</v>
      </c>
      <c r="D257" s="11">
        <v>43349.686111111114</v>
      </c>
      <c r="E257" s="10" t="s">
        <v>339</v>
      </c>
      <c r="F257" s="10">
        <v>1</v>
      </c>
      <c r="G257" s="11">
        <v>43349.686111111114</v>
      </c>
      <c r="H257" s="11">
        <v>43349.666666666664</v>
      </c>
      <c r="I257" s="10">
        <v>16</v>
      </c>
    </row>
    <row r="258" spans="1:9" x14ac:dyDescent="0.25">
      <c r="A258" s="10">
        <v>257</v>
      </c>
      <c r="B258" s="10" t="s">
        <v>337</v>
      </c>
      <c r="C258" s="10" t="s">
        <v>360</v>
      </c>
      <c r="D258" s="11">
        <v>43349.693055555559</v>
      </c>
      <c r="E258" s="10" t="s">
        <v>339</v>
      </c>
      <c r="F258" s="10">
        <v>1</v>
      </c>
      <c r="G258" s="11">
        <v>43349.693055555559</v>
      </c>
      <c r="H258" s="11">
        <v>43349.708333333336</v>
      </c>
      <c r="I258" s="10">
        <v>17</v>
      </c>
    </row>
    <row r="259" spans="1:9" x14ac:dyDescent="0.25">
      <c r="A259" s="10">
        <v>258</v>
      </c>
      <c r="B259" s="10" t="s">
        <v>337</v>
      </c>
      <c r="C259" s="10" t="s">
        <v>360</v>
      </c>
      <c r="D259" s="11">
        <v>43349.78125</v>
      </c>
      <c r="E259" s="10" t="s">
        <v>339</v>
      </c>
      <c r="F259" s="10">
        <v>1</v>
      </c>
      <c r="G259" s="11">
        <v>43349.78125</v>
      </c>
      <c r="H259" s="11">
        <v>43349.791666666664</v>
      </c>
      <c r="I259" s="10">
        <v>19</v>
      </c>
    </row>
    <row r="260" spans="1:9" x14ac:dyDescent="0.25">
      <c r="A260" s="10">
        <v>259</v>
      </c>
      <c r="B260" s="10" t="s">
        <v>337</v>
      </c>
      <c r="C260" s="10" t="s">
        <v>360</v>
      </c>
      <c r="D260" s="11">
        <v>43349.78125</v>
      </c>
      <c r="E260" s="10" t="s">
        <v>339</v>
      </c>
      <c r="F260" s="10">
        <v>1</v>
      </c>
      <c r="G260" s="11">
        <v>43349.78125</v>
      </c>
      <c r="H260" s="11">
        <v>43349.791666666664</v>
      </c>
      <c r="I260" s="10">
        <v>19</v>
      </c>
    </row>
    <row r="261" spans="1:9" x14ac:dyDescent="0.25">
      <c r="A261" s="10">
        <v>260</v>
      </c>
      <c r="B261" s="10" t="s">
        <v>337</v>
      </c>
      <c r="C261" s="10" t="s">
        <v>360</v>
      </c>
      <c r="D261" s="11">
        <v>43349.78125</v>
      </c>
      <c r="E261" s="10" t="s">
        <v>339</v>
      </c>
      <c r="F261" s="10">
        <v>1</v>
      </c>
      <c r="G261" s="11">
        <v>43349.78125</v>
      </c>
      <c r="H261" s="11">
        <v>43349.791666666664</v>
      </c>
      <c r="I261" s="10">
        <v>19</v>
      </c>
    </row>
    <row r="262" spans="1:9" x14ac:dyDescent="0.25">
      <c r="A262" s="10">
        <v>261</v>
      </c>
      <c r="B262" s="10" t="s">
        <v>337</v>
      </c>
      <c r="C262" s="10" t="s">
        <v>360</v>
      </c>
      <c r="D262" s="11">
        <v>43349.78125</v>
      </c>
      <c r="E262" s="10" t="s">
        <v>339</v>
      </c>
      <c r="F262" s="10">
        <v>1</v>
      </c>
      <c r="G262" s="11">
        <v>43349.78125</v>
      </c>
      <c r="H262" s="11">
        <v>43349.791666666664</v>
      </c>
      <c r="I262" s="10">
        <v>19</v>
      </c>
    </row>
    <row r="263" spans="1:9" x14ac:dyDescent="0.25">
      <c r="A263" s="10">
        <v>262</v>
      </c>
      <c r="B263" s="10" t="s">
        <v>337</v>
      </c>
      <c r="C263" s="10" t="s">
        <v>360</v>
      </c>
      <c r="D263" s="11">
        <v>43349.78125</v>
      </c>
      <c r="E263" s="10" t="s">
        <v>339</v>
      </c>
      <c r="F263" s="10">
        <v>1</v>
      </c>
      <c r="G263" s="11">
        <v>43349.78125</v>
      </c>
      <c r="H263" s="11">
        <v>43349.791666666664</v>
      </c>
      <c r="I263" s="10">
        <v>19</v>
      </c>
    </row>
    <row r="264" spans="1:9" x14ac:dyDescent="0.25">
      <c r="A264" s="10">
        <v>263</v>
      </c>
      <c r="B264" s="10" t="s">
        <v>337</v>
      </c>
      <c r="C264" s="10" t="s">
        <v>360</v>
      </c>
      <c r="D264" s="11">
        <v>43349.78125</v>
      </c>
      <c r="E264" s="10" t="s">
        <v>339</v>
      </c>
      <c r="F264" s="10">
        <v>1</v>
      </c>
      <c r="G264" s="11">
        <v>43349.78125</v>
      </c>
      <c r="H264" s="11">
        <v>43349.791666666664</v>
      </c>
      <c r="I264" s="10">
        <v>19</v>
      </c>
    </row>
    <row r="265" spans="1:9" x14ac:dyDescent="0.25">
      <c r="A265" s="10">
        <v>264</v>
      </c>
      <c r="B265" s="10" t="s">
        <v>337</v>
      </c>
      <c r="C265" s="10" t="s">
        <v>360</v>
      </c>
      <c r="D265" s="11">
        <v>43350.324999999997</v>
      </c>
      <c r="E265" s="10" t="s">
        <v>339</v>
      </c>
      <c r="F265" s="10">
        <v>1</v>
      </c>
      <c r="G265" s="11">
        <v>43350.324999999997</v>
      </c>
      <c r="H265" s="11">
        <v>43350.333333333336</v>
      </c>
      <c r="I265" s="10">
        <v>8</v>
      </c>
    </row>
    <row r="266" spans="1:9" x14ac:dyDescent="0.25">
      <c r="A266" s="10">
        <v>265</v>
      </c>
      <c r="B266" s="10" t="s">
        <v>337</v>
      </c>
      <c r="C266" s="10" t="s">
        <v>360</v>
      </c>
      <c r="D266" s="11">
        <v>43350.327777777777</v>
      </c>
      <c r="E266" s="10" t="s">
        <v>339</v>
      </c>
      <c r="F266" s="10">
        <v>1</v>
      </c>
      <c r="G266" s="11">
        <v>43350.327777777777</v>
      </c>
      <c r="H266" s="11">
        <v>43350.333333333336</v>
      </c>
      <c r="I266" s="10">
        <v>8</v>
      </c>
    </row>
    <row r="267" spans="1:9" x14ac:dyDescent="0.25">
      <c r="A267" s="10">
        <v>266</v>
      </c>
      <c r="B267" s="10" t="s">
        <v>337</v>
      </c>
      <c r="C267" s="10" t="s">
        <v>360</v>
      </c>
      <c r="D267" s="11">
        <v>43350.417361111111</v>
      </c>
      <c r="E267" s="10" t="s">
        <v>339</v>
      </c>
      <c r="F267" s="10">
        <v>1</v>
      </c>
      <c r="G267" s="11">
        <v>43350.417361111111</v>
      </c>
      <c r="H267" s="11">
        <v>43350.416666666664</v>
      </c>
      <c r="I267" s="10">
        <v>10</v>
      </c>
    </row>
    <row r="268" spans="1:9" x14ac:dyDescent="0.25">
      <c r="A268" s="10">
        <v>267</v>
      </c>
      <c r="B268" s="10" t="s">
        <v>337</v>
      </c>
      <c r="C268" s="10" t="s">
        <v>360</v>
      </c>
      <c r="D268" s="11">
        <v>43350.432638888888</v>
      </c>
      <c r="E268" s="10" t="s">
        <v>339</v>
      </c>
      <c r="F268" s="10">
        <v>1</v>
      </c>
      <c r="G268" s="11">
        <v>43350.432638888888</v>
      </c>
      <c r="H268" s="11">
        <v>43350.416666666664</v>
      </c>
      <c r="I268" s="10">
        <v>10</v>
      </c>
    </row>
    <row r="269" spans="1:9" x14ac:dyDescent="0.25">
      <c r="A269" s="10">
        <v>268</v>
      </c>
      <c r="B269" s="10" t="s">
        <v>337</v>
      </c>
      <c r="C269" s="10" t="s">
        <v>360</v>
      </c>
      <c r="D269" s="11">
        <v>43350.45</v>
      </c>
      <c r="E269" s="10" t="s">
        <v>339</v>
      </c>
      <c r="F269" s="10">
        <v>1</v>
      </c>
      <c r="G269" s="11">
        <v>43350.45</v>
      </c>
      <c r="H269" s="11">
        <v>43350.458333333336</v>
      </c>
      <c r="I269" s="10">
        <v>11</v>
      </c>
    </row>
    <row r="270" spans="1:9" x14ac:dyDescent="0.25">
      <c r="A270" s="10">
        <v>269</v>
      </c>
      <c r="B270" s="10" t="s">
        <v>337</v>
      </c>
      <c r="C270" s="10" t="s">
        <v>360</v>
      </c>
      <c r="D270" s="11">
        <v>43350.507638888892</v>
      </c>
      <c r="E270" s="10" t="s">
        <v>339</v>
      </c>
      <c r="F270" s="10">
        <v>1</v>
      </c>
      <c r="G270" s="11">
        <v>43350.507638888892</v>
      </c>
      <c r="H270" s="11">
        <v>43350.5</v>
      </c>
      <c r="I270" s="10">
        <v>12</v>
      </c>
    </row>
    <row r="271" spans="1:9" x14ac:dyDescent="0.25">
      <c r="A271" s="10">
        <v>270</v>
      </c>
      <c r="B271" s="10" t="s">
        <v>337</v>
      </c>
      <c r="C271" s="10" t="s">
        <v>360</v>
      </c>
      <c r="D271" s="11">
        <v>43350.520138888889</v>
      </c>
      <c r="E271" s="10" t="s">
        <v>339</v>
      </c>
      <c r="F271" s="10">
        <v>1</v>
      </c>
      <c r="G271" s="11">
        <v>43350.520138888889</v>
      </c>
      <c r="H271" s="11">
        <v>43350.5</v>
      </c>
      <c r="I271" s="10">
        <v>12</v>
      </c>
    </row>
    <row r="272" spans="1:9" x14ac:dyDescent="0.25">
      <c r="A272" s="10">
        <v>271</v>
      </c>
      <c r="B272" s="10" t="s">
        <v>337</v>
      </c>
      <c r="C272" s="10" t="s">
        <v>360</v>
      </c>
      <c r="D272" s="11">
        <v>43350.531944444447</v>
      </c>
      <c r="E272" s="10" t="s">
        <v>339</v>
      </c>
      <c r="F272" s="10">
        <v>1</v>
      </c>
      <c r="G272" s="11">
        <v>43350.531944444447</v>
      </c>
      <c r="H272" s="11">
        <v>43350.541666666664</v>
      </c>
      <c r="I272" s="10">
        <v>13</v>
      </c>
    </row>
    <row r="273" spans="1:9" x14ac:dyDescent="0.25">
      <c r="A273" s="10">
        <v>272</v>
      </c>
      <c r="B273" s="10" t="s">
        <v>337</v>
      </c>
      <c r="C273" s="10" t="s">
        <v>360</v>
      </c>
      <c r="D273" s="11">
        <v>43350.797222222223</v>
      </c>
      <c r="E273" s="10" t="s">
        <v>339</v>
      </c>
      <c r="F273" s="10">
        <v>1</v>
      </c>
      <c r="G273" s="11">
        <v>43350.797222222223</v>
      </c>
      <c r="H273" s="11">
        <v>43350.791666666664</v>
      </c>
      <c r="I273" s="10">
        <v>19</v>
      </c>
    </row>
    <row r="274" spans="1:9" x14ac:dyDescent="0.25">
      <c r="A274" s="10">
        <v>273</v>
      </c>
      <c r="B274" s="10" t="s">
        <v>337</v>
      </c>
      <c r="C274" s="10" t="s">
        <v>360</v>
      </c>
      <c r="D274" s="11">
        <v>43351.22152777778</v>
      </c>
      <c r="E274" s="10" t="s">
        <v>339</v>
      </c>
      <c r="F274" s="10">
        <v>1</v>
      </c>
      <c r="G274" s="11">
        <v>43351.22152777778</v>
      </c>
      <c r="H274" s="11">
        <v>43351.208333333336</v>
      </c>
      <c r="I274" s="10">
        <v>5</v>
      </c>
    </row>
    <row r="275" spans="1:9" x14ac:dyDescent="0.25">
      <c r="A275" s="10">
        <v>274</v>
      </c>
      <c r="B275" s="10" t="s">
        <v>337</v>
      </c>
      <c r="C275" s="10" t="s">
        <v>360</v>
      </c>
      <c r="D275" s="11">
        <v>43351.357638888891</v>
      </c>
      <c r="E275" s="10" t="s">
        <v>339</v>
      </c>
      <c r="F275" s="10">
        <v>1</v>
      </c>
      <c r="G275" s="11">
        <v>43351.357638888891</v>
      </c>
      <c r="H275" s="11">
        <v>43351.375</v>
      </c>
      <c r="I275" s="10">
        <v>9</v>
      </c>
    </row>
    <row r="276" spans="1:9" x14ac:dyDescent="0.25">
      <c r="A276" s="10">
        <v>275</v>
      </c>
      <c r="B276" s="10" t="s">
        <v>337</v>
      </c>
      <c r="C276" s="10" t="s">
        <v>360</v>
      </c>
      <c r="D276" s="11">
        <v>43351.371527777781</v>
      </c>
      <c r="E276" s="10" t="s">
        <v>339</v>
      </c>
      <c r="F276" s="10">
        <v>1</v>
      </c>
      <c r="G276" s="11">
        <v>43351.371527777781</v>
      </c>
      <c r="H276" s="11">
        <v>43351.375</v>
      </c>
      <c r="I276" s="10">
        <v>9</v>
      </c>
    </row>
    <row r="277" spans="1:9" x14ac:dyDescent="0.25">
      <c r="A277" s="10">
        <v>276</v>
      </c>
      <c r="B277" s="10" t="s">
        <v>337</v>
      </c>
      <c r="C277" s="10" t="s">
        <v>361</v>
      </c>
      <c r="D277" s="11">
        <v>43346.461111111108</v>
      </c>
      <c r="E277" s="10" t="s">
        <v>339</v>
      </c>
      <c r="F277" s="10">
        <v>1</v>
      </c>
      <c r="G277" s="11">
        <v>43346.461111111108</v>
      </c>
      <c r="H277" s="11">
        <v>43346.458333333336</v>
      </c>
      <c r="I277" s="10">
        <v>11</v>
      </c>
    </row>
    <row r="278" spans="1:9" x14ac:dyDescent="0.25">
      <c r="A278" s="10">
        <v>277</v>
      </c>
      <c r="B278" s="10" t="s">
        <v>337</v>
      </c>
      <c r="C278" s="10" t="s">
        <v>361</v>
      </c>
      <c r="D278" s="11">
        <v>43346.46875</v>
      </c>
      <c r="E278" s="10" t="s">
        <v>339</v>
      </c>
      <c r="F278" s="10">
        <v>1</v>
      </c>
      <c r="G278" s="11">
        <v>43346.46875</v>
      </c>
      <c r="H278" s="11">
        <v>43346.458333333336</v>
      </c>
      <c r="I278" s="10">
        <v>11</v>
      </c>
    </row>
    <row r="279" spans="1:9" x14ac:dyDescent="0.25">
      <c r="A279" s="10">
        <v>278</v>
      </c>
      <c r="B279" s="10" t="s">
        <v>337</v>
      </c>
      <c r="C279" s="10" t="s">
        <v>361</v>
      </c>
      <c r="D279" s="11">
        <v>43346.518750000003</v>
      </c>
      <c r="E279" s="10" t="s">
        <v>339</v>
      </c>
      <c r="F279" s="10">
        <v>1</v>
      </c>
      <c r="G279" s="11">
        <v>43346.518750000003</v>
      </c>
      <c r="H279" s="11">
        <v>43346.5</v>
      </c>
      <c r="I279" s="10">
        <v>12</v>
      </c>
    </row>
    <row r="280" spans="1:9" x14ac:dyDescent="0.25">
      <c r="A280" s="10">
        <v>279</v>
      </c>
      <c r="B280" s="10" t="s">
        <v>337</v>
      </c>
      <c r="C280" s="10" t="s">
        <v>361</v>
      </c>
      <c r="D280" s="11">
        <v>43346.652777777781</v>
      </c>
      <c r="E280" s="10" t="s">
        <v>339</v>
      </c>
      <c r="F280" s="10">
        <v>1</v>
      </c>
      <c r="G280" s="11">
        <v>43346.652777777781</v>
      </c>
      <c r="H280" s="11">
        <v>43346.666666666664</v>
      </c>
      <c r="I280" s="10">
        <v>16</v>
      </c>
    </row>
    <row r="281" spans="1:9" x14ac:dyDescent="0.25">
      <c r="A281" s="10">
        <v>280</v>
      </c>
      <c r="B281" s="10" t="s">
        <v>337</v>
      </c>
      <c r="C281" s="10" t="s">
        <v>361</v>
      </c>
      <c r="D281" s="11">
        <v>43346.65625</v>
      </c>
      <c r="E281" s="10" t="s">
        <v>339</v>
      </c>
      <c r="F281" s="10">
        <v>1</v>
      </c>
      <c r="G281" s="11">
        <v>43346.65625</v>
      </c>
      <c r="H281" s="11">
        <v>43346.666666666664</v>
      </c>
      <c r="I281" s="10">
        <v>16</v>
      </c>
    </row>
    <row r="282" spans="1:9" x14ac:dyDescent="0.25">
      <c r="A282" s="10">
        <v>281</v>
      </c>
      <c r="B282" s="10" t="s">
        <v>337</v>
      </c>
      <c r="C282" s="10" t="s">
        <v>361</v>
      </c>
      <c r="D282" s="11">
        <v>43346.672222222223</v>
      </c>
      <c r="E282" s="10" t="s">
        <v>339</v>
      </c>
      <c r="F282" s="10">
        <v>1</v>
      </c>
      <c r="G282" s="11">
        <v>43346.672222222223</v>
      </c>
      <c r="H282" s="11">
        <v>43346.666666666664</v>
      </c>
      <c r="I282" s="10">
        <v>16</v>
      </c>
    </row>
    <row r="283" spans="1:9" x14ac:dyDescent="0.25">
      <c r="A283" s="10">
        <v>282</v>
      </c>
      <c r="B283" s="10" t="s">
        <v>337</v>
      </c>
      <c r="C283" s="10" t="s">
        <v>361</v>
      </c>
      <c r="D283" s="11">
        <v>43346.672222222223</v>
      </c>
      <c r="E283" s="10" t="s">
        <v>339</v>
      </c>
      <c r="F283" s="10">
        <v>1</v>
      </c>
      <c r="G283" s="11">
        <v>43346.672222222223</v>
      </c>
      <c r="H283" s="11">
        <v>43346.666666666664</v>
      </c>
      <c r="I283" s="10">
        <v>16</v>
      </c>
    </row>
    <row r="284" spans="1:9" x14ac:dyDescent="0.25">
      <c r="A284" s="10">
        <v>283</v>
      </c>
      <c r="B284" s="10" t="s">
        <v>337</v>
      </c>
      <c r="C284" s="10" t="s">
        <v>361</v>
      </c>
      <c r="D284" s="11">
        <v>43346.702777777777</v>
      </c>
      <c r="E284" s="10" t="s">
        <v>339</v>
      </c>
      <c r="F284" s="10">
        <v>1</v>
      </c>
      <c r="G284" s="11">
        <v>43346.702777777777</v>
      </c>
      <c r="H284" s="11">
        <v>43346.708333333336</v>
      </c>
      <c r="I284" s="10">
        <v>17</v>
      </c>
    </row>
    <row r="285" spans="1:9" x14ac:dyDescent="0.25">
      <c r="A285" s="10">
        <v>284</v>
      </c>
      <c r="B285" s="10" t="s">
        <v>337</v>
      </c>
      <c r="C285" s="10" t="s">
        <v>361</v>
      </c>
      <c r="D285" s="11">
        <v>43346.744444444441</v>
      </c>
      <c r="E285" s="10" t="s">
        <v>339</v>
      </c>
      <c r="F285" s="10">
        <v>1</v>
      </c>
      <c r="G285" s="11">
        <v>43346.744444444441</v>
      </c>
      <c r="H285" s="11">
        <v>43346.75</v>
      </c>
      <c r="I285" s="10">
        <v>18</v>
      </c>
    </row>
    <row r="286" spans="1:9" x14ac:dyDescent="0.25">
      <c r="A286" s="10">
        <v>285</v>
      </c>
      <c r="B286" s="10" t="s">
        <v>337</v>
      </c>
      <c r="C286" s="10" t="s">
        <v>361</v>
      </c>
      <c r="D286" s="11">
        <v>43346.802083333336</v>
      </c>
      <c r="E286" s="10" t="s">
        <v>339</v>
      </c>
      <c r="F286" s="10">
        <v>1</v>
      </c>
      <c r="G286" s="11">
        <v>43346.802083333336</v>
      </c>
      <c r="H286" s="11">
        <v>43346.791666666664</v>
      </c>
      <c r="I286" s="10">
        <v>19</v>
      </c>
    </row>
    <row r="287" spans="1:9" x14ac:dyDescent="0.25">
      <c r="A287" s="10">
        <v>286</v>
      </c>
      <c r="B287" s="10" t="s">
        <v>337</v>
      </c>
      <c r="C287" s="10" t="s">
        <v>361</v>
      </c>
      <c r="D287" s="11">
        <v>43347.275000000001</v>
      </c>
      <c r="E287" s="10" t="s">
        <v>339</v>
      </c>
      <c r="F287" s="10">
        <v>1</v>
      </c>
      <c r="G287" s="11">
        <v>43347.275000000001</v>
      </c>
      <c r="H287" s="11">
        <v>43347.291666666664</v>
      </c>
      <c r="I287" s="10">
        <v>7</v>
      </c>
    </row>
    <row r="288" spans="1:9" x14ac:dyDescent="0.25">
      <c r="A288" s="10">
        <v>287</v>
      </c>
      <c r="B288" s="10" t="s">
        <v>337</v>
      </c>
      <c r="C288" s="10" t="s">
        <v>361</v>
      </c>
      <c r="D288" s="11">
        <v>43347.397222222222</v>
      </c>
      <c r="E288" s="10" t="s">
        <v>339</v>
      </c>
      <c r="F288" s="10">
        <v>1</v>
      </c>
      <c r="G288" s="11">
        <v>43347.397222222222</v>
      </c>
      <c r="H288" s="11">
        <v>43347.416666666664</v>
      </c>
      <c r="I288" s="10">
        <v>10</v>
      </c>
    </row>
    <row r="289" spans="1:9" x14ac:dyDescent="0.25">
      <c r="A289" s="10">
        <v>288</v>
      </c>
      <c r="B289" s="10" t="s">
        <v>337</v>
      </c>
      <c r="C289" s="10" t="s">
        <v>361</v>
      </c>
      <c r="D289" s="11">
        <v>43347.556250000001</v>
      </c>
      <c r="E289" s="10" t="s">
        <v>339</v>
      </c>
      <c r="F289" s="10">
        <v>1</v>
      </c>
      <c r="G289" s="11">
        <v>43347.556250000001</v>
      </c>
      <c r="H289" s="11">
        <v>43347.541666666664</v>
      </c>
      <c r="I289" s="10">
        <v>13</v>
      </c>
    </row>
    <row r="290" spans="1:9" x14ac:dyDescent="0.25">
      <c r="A290" s="10">
        <v>289</v>
      </c>
      <c r="B290" s="10" t="s">
        <v>337</v>
      </c>
      <c r="C290" s="10" t="s">
        <v>361</v>
      </c>
      <c r="D290" s="11">
        <v>43347.56527777778</v>
      </c>
      <c r="E290" s="10" t="s">
        <v>339</v>
      </c>
      <c r="F290" s="10">
        <v>1</v>
      </c>
      <c r="G290" s="11">
        <v>43347.56527777778</v>
      </c>
      <c r="H290" s="11">
        <v>43347.583333333336</v>
      </c>
      <c r="I290" s="10">
        <v>14</v>
      </c>
    </row>
    <row r="291" spans="1:9" x14ac:dyDescent="0.25">
      <c r="A291" s="10">
        <v>290</v>
      </c>
      <c r="B291" s="10" t="s">
        <v>337</v>
      </c>
      <c r="C291" s="10" t="s">
        <v>361</v>
      </c>
      <c r="D291" s="11">
        <v>43347.576388888891</v>
      </c>
      <c r="E291" s="10" t="s">
        <v>339</v>
      </c>
      <c r="F291" s="10">
        <v>1</v>
      </c>
      <c r="G291" s="11">
        <v>43347.576388888891</v>
      </c>
      <c r="H291" s="11">
        <v>43347.583333333336</v>
      </c>
      <c r="I291" s="10">
        <v>14</v>
      </c>
    </row>
    <row r="292" spans="1:9" x14ac:dyDescent="0.25">
      <c r="A292" s="10">
        <v>291</v>
      </c>
      <c r="B292" s="10" t="s">
        <v>337</v>
      </c>
      <c r="C292" s="10" t="s">
        <v>361</v>
      </c>
      <c r="D292" s="11">
        <v>43347.615972222222</v>
      </c>
      <c r="E292" s="10" t="s">
        <v>339</v>
      </c>
      <c r="F292" s="10">
        <v>1</v>
      </c>
      <c r="G292" s="11">
        <v>43347.615972222222</v>
      </c>
      <c r="H292" s="11">
        <v>43347.625</v>
      </c>
      <c r="I292" s="10">
        <v>15</v>
      </c>
    </row>
    <row r="293" spans="1:9" x14ac:dyDescent="0.25">
      <c r="A293" s="10">
        <v>292</v>
      </c>
      <c r="B293" s="10" t="s">
        <v>337</v>
      </c>
      <c r="C293" s="10" t="s">
        <v>361</v>
      </c>
      <c r="D293" s="11">
        <v>43347.62222222222</v>
      </c>
      <c r="E293" s="10" t="s">
        <v>339</v>
      </c>
      <c r="F293" s="10">
        <v>1</v>
      </c>
      <c r="G293" s="11">
        <v>43347.62222222222</v>
      </c>
      <c r="H293" s="11">
        <v>43347.625</v>
      </c>
      <c r="I293" s="10">
        <v>15</v>
      </c>
    </row>
    <row r="294" spans="1:9" x14ac:dyDescent="0.25">
      <c r="A294" s="10">
        <v>293</v>
      </c>
      <c r="B294" s="10" t="s">
        <v>337</v>
      </c>
      <c r="C294" s="10" t="s">
        <v>361</v>
      </c>
      <c r="D294" s="11">
        <v>43347.651388888888</v>
      </c>
      <c r="E294" s="10" t="s">
        <v>339</v>
      </c>
      <c r="F294" s="10">
        <v>1</v>
      </c>
      <c r="G294" s="11">
        <v>43347.651388888888</v>
      </c>
      <c r="H294" s="11">
        <v>43347.666666666664</v>
      </c>
      <c r="I294" s="10">
        <v>16</v>
      </c>
    </row>
    <row r="295" spans="1:9" x14ac:dyDescent="0.25">
      <c r="A295" s="10">
        <v>294</v>
      </c>
      <c r="B295" s="10" t="s">
        <v>337</v>
      </c>
      <c r="C295" s="10" t="s">
        <v>361</v>
      </c>
      <c r="D295" s="11">
        <v>43347.671527777777</v>
      </c>
      <c r="E295" s="10" t="s">
        <v>339</v>
      </c>
      <c r="F295" s="10">
        <v>1</v>
      </c>
      <c r="G295" s="11">
        <v>43347.671527777777</v>
      </c>
      <c r="H295" s="11">
        <v>43347.666666666664</v>
      </c>
      <c r="I295" s="10">
        <v>16</v>
      </c>
    </row>
    <row r="296" spans="1:9" x14ac:dyDescent="0.25">
      <c r="A296" s="10">
        <v>295</v>
      </c>
      <c r="B296" s="10" t="s">
        <v>337</v>
      </c>
      <c r="C296" s="10" t="s">
        <v>361</v>
      </c>
      <c r="D296" s="11">
        <v>43347.674305555556</v>
      </c>
      <c r="E296" s="10" t="s">
        <v>339</v>
      </c>
      <c r="F296" s="10">
        <v>1</v>
      </c>
      <c r="G296" s="11">
        <v>43347.674305555556</v>
      </c>
      <c r="H296" s="11">
        <v>43347.666666666664</v>
      </c>
      <c r="I296" s="10">
        <v>16</v>
      </c>
    </row>
    <row r="297" spans="1:9" x14ac:dyDescent="0.25">
      <c r="A297" s="10">
        <v>296</v>
      </c>
      <c r="B297" s="10" t="s">
        <v>337</v>
      </c>
      <c r="C297" s="10" t="s">
        <v>361</v>
      </c>
      <c r="D297" s="11">
        <v>43347.689583333333</v>
      </c>
      <c r="E297" s="10" t="s">
        <v>339</v>
      </c>
      <c r="F297" s="10">
        <v>1</v>
      </c>
      <c r="G297" s="11">
        <v>43347.689583333333</v>
      </c>
      <c r="H297" s="11">
        <v>43347.708333333336</v>
      </c>
      <c r="I297" s="10">
        <v>17</v>
      </c>
    </row>
    <row r="298" spans="1:9" x14ac:dyDescent="0.25">
      <c r="A298" s="10">
        <v>297</v>
      </c>
      <c r="B298" s="10" t="s">
        <v>337</v>
      </c>
      <c r="C298" s="10" t="s">
        <v>361</v>
      </c>
      <c r="D298" s="11">
        <v>43347.709722222222</v>
      </c>
      <c r="E298" s="10" t="s">
        <v>339</v>
      </c>
      <c r="F298" s="10">
        <v>1</v>
      </c>
      <c r="G298" s="11">
        <v>43347.709722222222</v>
      </c>
      <c r="H298" s="11">
        <v>43347.708333333336</v>
      </c>
      <c r="I298" s="10">
        <v>17</v>
      </c>
    </row>
    <row r="299" spans="1:9" x14ac:dyDescent="0.25">
      <c r="A299" s="10">
        <v>298</v>
      </c>
      <c r="B299" s="10" t="s">
        <v>337</v>
      </c>
      <c r="C299" s="10" t="s">
        <v>361</v>
      </c>
      <c r="D299" s="11">
        <v>43347.722916666666</v>
      </c>
      <c r="E299" s="10" t="s">
        <v>339</v>
      </c>
      <c r="F299" s="10">
        <v>1</v>
      </c>
      <c r="G299" s="11">
        <v>43347.722916666666</v>
      </c>
      <c r="H299" s="11">
        <v>43347.708333333336</v>
      </c>
      <c r="I299" s="10">
        <v>17</v>
      </c>
    </row>
    <row r="300" spans="1:9" x14ac:dyDescent="0.25">
      <c r="A300" s="10">
        <v>299</v>
      </c>
      <c r="B300" s="10" t="s">
        <v>337</v>
      </c>
      <c r="C300" s="10" t="s">
        <v>361</v>
      </c>
      <c r="D300" s="11">
        <v>43347.770138888889</v>
      </c>
      <c r="E300" s="10" t="s">
        <v>339</v>
      </c>
      <c r="F300" s="10">
        <v>1</v>
      </c>
      <c r="G300" s="11">
        <v>43347.770138888889</v>
      </c>
      <c r="H300" s="11">
        <v>43347.75</v>
      </c>
      <c r="I300" s="10">
        <v>18</v>
      </c>
    </row>
    <row r="301" spans="1:9" x14ac:dyDescent="0.25">
      <c r="A301" s="10">
        <v>300</v>
      </c>
      <c r="B301" s="10" t="s">
        <v>337</v>
      </c>
      <c r="C301" s="10" t="s">
        <v>361</v>
      </c>
      <c r="D301" s="11">
        <v>43347.787499999999</v>
      </c>
      <c r="E301" s="10" t="s">
        <v>339</v>
      </c>
      <c r="F301" s="10">
        <v>1</v>
      </c>
      <c r="G301" s="11">
        <v>43347.787499999999</v>
      </c>
      <c r="H301" s="11">
        <v>43347.791666666664</v>
      </c>
      <c r="I301" s="10">
        <v>19</v>
      </c>
    </row>
    <row r="302" spans="1:9" x14ac:dyDescent="0.25">
      <c r="A302" s="10">
        <v>301</v>
      </c>
      <c r="B302" s="10" t="s">
        <v>337</v>
      </c>
      <c r="C302" s="10" t="s">
        <v>361</v>
      </c>
      <c r="D302" s="11">
        <v>43348.21875</v>
      </c>
      <c r="E302" s="10" t="s">
        <v>339</v>
      </c>
      <c r="F302" s="10">
        <v>1</v>
      </c>
      <c r="G302" s="11">
        <v>43348.21875</v>
      </c>
      <c r="H302" s="11">
        <v>43348.208333333336</v>
      </c>
      <c r="I302" s="10">
        <v>5</v>
      </c>
    </row>
    <row r="303" spans="1:9" x14ac:dyDescent="0.25">
      <c r="A303" s="10">
        <v>302</v>
      </c>
      <c r="B303" s="10" t="s">
        <v>337</v>
      </c>
      <c r="C303" s="10" t="s">
        <v>361</v>
      </c>
      <c r="D303" s="11">
        <v>43348.228472222225</v>
      </c>
      <c r="E303" s="10" t="s">
        <v>339</v>
      </c>
      <c r="F303" s="10">
        <v>1</v>
      </c>
      <c r="G303" s="11">
        <v>43348.228472222225</v>
      </c>
      <c r="H303" s="11">
        <v>43348.208333333336</v>
      </c>
      <c r="I303" s="10">
        <v>5</v>
      </c>
    </row>
    <row r="304" spans="1:9" x14ac:dyDescent="0.25">
      <c r="A304" s="10">
        <v>303</v>
      </c>
      <c r="B304" s="10" t="s">
        <v>337</v>
      </c>
      <c r="C304" s="10" t="s">
        <v>361</v>
      </c>
      <c r="D304" s="11">
        <v>43348.291666666664</v>
      </c>
      <c r="E304" s="10" t="s">
        <v>339</v>
      </c>
      <c r="F304" s="10">
        <v>1</v>
      </c>
      <c r="G304" s="11">
        <v>43348.291666666664</v>
      </c>
      <c r="H304" s="11">
        <v>43348.291666666664</v>
      </c>
      <c r="I304" s="10">
        <v>7</v>
      </c>
    </row>
    <row r="305" spans="1:9" x14ac:dyDescent="0.25">
      <c r="A305" s="10">
        <v>304</v>
      </c>
      <c r="B305" s="10" t="s">
        <v>337</v>
      </c>
      <c r="C305" s="10" t="s">
        <v>361</v>
      </c>
      <c r="D305" s="11">
        <v>43348.418055555558</v>
      </c>
      <c r="E305" s="10" t="s">
        <v>339</v>
      </c>
      <c r="F305" s="10">
        <v>1</v>
      </c>
      <c r="G305" s="11">
        <v>43348.418055555558</v>
      </c>
      <c r="H305" s="11">
        <v>43348.416666666664</v>
      </c>
      <c r="I305" s="10">
        <v>10</v>
      </c>
    </row>
    <row r="306" spans="1:9" x14ac:dyDescent="0.25">
      <c r="A306" s="10">
        <v>305</v>
      </c>
      <c r="B306" s="10" t="s">
        <v>337</v>
      </c>
      <c r="C306" s="10" t="s">
        <v>361</v>
      </c>
      <c r="D306" s="11">
        <v>43348.65625</v>
      </c>
      <c r="E306" s="10" t="s">
        <v>339</v>
      </c>
      <c r="F306" s="10">
        <v>1</v>
      </c>
      <c r="G306" s="11">
        <v>43348.65625</v>
      </c>
      <c r="H306" s="11">
        <v>43348.666666666664</v>
      </c>
      <c r="I306" s="10">
        <v>16</v>
      </c>
    </row>
    <row r="307" spans="1:9" x14ac:dyDescent="0.25">
      <c r="A307" s="10">
        <v>306</v>
      </c>
      <c r="B307" s="10" t="s">
        <v>337</v>
      </c>
      <c r="C307" s="10" t="s">
        <v>361</v>
      </c>
      <c r="D307" s="11">
        <v>43348.663888888892</v>
      </c>
      <c r="E307" s="10" t="s">
        <v>339</v>
      </c>
      <c r="F307" s="10">
        <v>1</v>
      </c>
      <c r="G307" s="11">
        <v>43348.663888888892</v>
      </c>
      <c r="H307" s="11">
        <v>43348.666666666664</v>
      </c>
      <c r="I307" s="10">
        <v>16</v>
      </c>
    </row>
    <row r="308" spans="1:9" x14ac:dyDescent="0.25">
      <c r="A308" s="10">
        <v>307</v>
      </c>
      <c r="B308" s="10" t="s">
        <v>337</v>
      </c>
      <c r="C308" s="10" t="s">
        <v>361</v>
      </c>
      <c r="D308" s="11">
        <v>43348.671527777777</v>
      </c>
      <c r="E308" s="10" t="s">
        <v>339</v>
      </c>
      <c r="F308" s="10">
        <v>1</v>
      </c>
      <c r="G308" s="11">
        <v>43348.671527777777</v>
      </c>
      <c r="H308" s="11">
        <v>43348.666666666664</v>
      </c>
      <c r="I308" s="10">
        <v>16</v>
      </c>
    </row>
    <row r="309" spans="1:9" x14ac:dyDescent="0.25">
      <c r="A309" s="10">
        <v>308</v>
      </c>
      <c r="B309" s="10" t="s">
        <v>337</v>
      </c>
      <c r="C309" s="10" t="s">
        <v>361</v>
      </c>
      <c r="D309" s="11">
        <v>43348.674305555556</v>
      </c>
      <c r="E309" s="10" t="s">
        <v>339</v>
      </c>
      <c r="F309" s="10">
        <v>1</v>
      </c>
      <c r="G309" s="11">
        <v>43348.674305555556</v>
      </c>
      <c r="H309" s="11">
        <v>43348.666666666664</v>
      </c>
      <c r="I309" s="10">
        <v>16</v>
      </c>
    </row>
    <row r="310" spans="1:9" x14ac:dyDescent="0.25">
      <c r="A310" s="10">
        <v>309</v>
      </c>
      <c r="B310" s="10" t="s">
        <v>337</v>
      </c>
      <c r="C310" s="10" t="s">
        <v>361</v>
      </c>
      <c r="D310" s="11">
        <v>43348.680555555555</v>
      </c>
      <c r="E310" s="10" t="s">
        <v>339</v>
      </c>
      <c r="F310" s="10">
        <v>1</v>
      </c>
      <c r="G310" s="11">
        <v>43348.680555555555</v>
      </c>
      <c r="H310" s="11">
        <v>43348.666666666664</v>
      </c>
      <c r="I310" s="10">
        <v>16</v>
      </c>
    </row>
    <row r="311" spans="1:9" x14ac:dyDescent="0.25">
      <c r="A311" s="10">
        <v>310</v>
      </c>
      <c r="B311" s="10" t="s">
        <v>337</v>
      </c>
      <c r="C311" s="10" t="s">
        <v>361</v>
      </c>
      <c r="D311" s="11">
        <v>43348.681944444441</v>
      </c>
      <c r="E311" s="10" t="s">
        <v>339</v>
      </c>
      <c r="F311" s="10">
        <v>1</v>
      </c>
      <c r="G311" s="11">
        <v>43348.681944444441</v>
      </c>
      <c r="H311" s="11">
        <v>43348.666666666664</v>
      </c>
      <c r="I311" s="10">
        <v>16</v>
      </c>
    </row>
    <row r="312" spans="1:9" x14ac:dyDescent="0.25">
      <c r="A312" s="10">
        <v>311</v>
      </c>
      <c r="B312" s="10" t="s">
        <v>337</v>
      </c>
      <c r="C312" s="10" t="s">
        <v>361</v>
      </c>
      <c r="D312" s="11">
        <v>43348.719444444447</v>
      </c>
      <c r="E312" s="10" t="s">
        <v>339</v>
      </c>
      <c r="F312" s="10">
        <v>1</v>
      </c>
      <c r="G312" s="11">
        <v>43348.719444444447</v>
      </c>
      <c r="H312" s="11">
        <v>43348.708333333336</v>
      </c>
      <c r="I312" s="10">
        <v>17</v>
      </c>
    </row>
    <row r="313" spans="1:9" x14ac:dyDescent="0.25">
      <c r="A313" s="10">
        <v>312</v>
      </c>
      <c r="B313" s="10" t="s">
        <v>337</v>
      </c>
      <c r="C313" s="10" t="s">
        <v>361</v>
      </c>
      <c r="D313" s="11">
        <v>43348.798611111109</v>
      </c>
      <c r="E313" s="10" t="s">
        <v>339</v>
      </c>
      <c r="F313" s="10">
        <v>1</v>
      </c>
      <c r="G313" s="11">
        <v>43348.798611111109</v>
      </c>
      <c r="H313" s="11">
        <v>43348.791666666664</v>
      </c>
      <c r="I313" s="10">
        <v>19</v>
      </c>
    </row>
    <row r="314" spans="1:9" x14ac:dyDescent="0.25">
      <c r="A314" s="10">
        <v>313</v>
      </c>
      <c r="B314" s="10" t="s">
        <v>337</v>
      </c>
      <c r="C314" s="10" t="s">
        <v>361</v>
      </c>
      <c r="D314" s="11">
        <v>43348.880555555559</v>
      </c>
      <c r="E314" s="10" t="s">
        <v>339</v>
      </c>
      <c r="F314" s="10">
        <v>1</v>
      </c>
      <c r="G314" s="11">
        <v>43348.880555555559</v>
      </c>
      <c r="H314" s="11">
        <v>43348.875</v>
      </c>
      <c r="I314" s="10">
        <v>21</v>
      </c>
    </row>
    <row r="315" spans="1:9" x14ac:dyDescent="0.25">
      <c r="A315" s="10">
        <v>314</v>
      </c>
      <c r="B315" s="10" t="s">
        <v>337</v>
      </c>
      <c r="C315" s="10" t="s">
        <v>361</v>
      </c>
      <c r="D315" s="11">
        <v>43348.984722222223</v>
      </c>
      <c r="E315" s="10" t="s">
        <v>339</v>
      </c>
      <c r="F315" s="10">
        <v>1</v>
      </c>
      <c r="G315" s="11">
        <v>43348.984722222223</v>
      </c>
      <c r="H315" s="11">
        <v>43349</v>
      </c>
      <c r="I315" s="10">
        <v>0</v>
      </c>
    </row>
    <row r="316" spans="1:9" x14ac:dyDescent="0.25">
      <c r="A316" s="10">
        <v>315</v>
      </c>
      <c r="B316" s="10" t="s">
        <v>337</v>
      </c>
      <c r="C316" s="10" t="s">
        <v>361</v>
      </c>
      <c r="D316" s="11">
        <v>43349.025000000001</v>
      </c>
      <c r="E316" s="10" t="s">
        <v>339</v>
      </c>
      <c r="F316" s="10">
        <v>1</v>
      </c>
      <c r="G316" s="11">
        <v>43349.025000000001</v>
      </c>
      <c r="H316" s="11">
        <v>43349.041666666664</v>
      </c>
      <c r="I316" s="10">
        <v>1</v>
      </c>
    </row>
    <row r="317" spans="1:9" x14ac:dyDescent="0.25">
      <c r="A317" s="10">
        <v>316</v>
      </c>
      <c r="B317" s="10" t="s">
        <v>337</v>
      </c>
      <c r="C317" s="10" t="s">
        <v>361</v>
      </c>
      <c r="D317" s="11">
        <v>43349.300694444442</v>
      </c>
      <c r="E317" s="10" t="s">
        <v>339</v>
      </c>
      <c r="F317" s="10">
        <v>1</v>
      </c>
      <c r="G317" s="11">
        <v>43349.300694444442</v>
      </c>
      <c r="H317" s="11">
        <v>43349.291666666664</v>
      </c>
      <c r="I317" s="10">
        <v>7</v>
      </c>
    </row>
    <row r="318" spans="1:9" x14ac:dyDescent="0.25">
      <c r="A318" s="10">
        <v>317</v>
      </c>
      <c r="B318" s="10" t="s">
        <v>337</v>
      </c>
      <c r="C318" s="10" t="s">
        <v>361</v>
      </c>
      <c r="D318" s="11">
        <v>43349.474305555559</v>
      </c>
      <c r="E318" s="10" t="s">
        <v>339</v>
      </c>
      <c r="F318" s="10">
        <v>1</v>
      </c>
      <c r="G318" s="11">
        <v>43349.474305555559</v>
      </c>
      <c r="H318" s="11">
        <v>43349.458333333336</v>
      </c>
      <c r="I318" s="10">
        <v>11</v>
      </c>
    </row>
    <row r="319" spans="1:9" x14ac:dyDescent="0.25">
      <c r="A319" s="10">
        <v>318</v>
      </c>
      <c r="B319" s="10" t="s">
        <v>337</v>
      </c>
      <c r="C319" s="10" t="s">
        <v>361</v>
      </c>
      <c r="D319" s="11">
        <v>43349.527777777781</v>
      </c>
      <c r="E319" s="10" t="s">
        <v>339</v>
      </c>
      <c r="F319" s="10">
        <v>1</v>
      </c>
      <c r="G319" s="11">
        <v>43349.527777777781</v>
      </c>
      <c r="H319" s="11">
        <v>43349.541666666664</v>
      </c>
      <c r="I319" s="10">
        <v>13</v>
      </c>
    </row>
    <row r="320" spans="1:9" x14ac:dyDescent="0.25">
      <c r="A320" s="10">
        <v>319</v>
      </c>
      <c r="B320" s="10" t="s">
        <v>337</v>
      </c>
      <c r="C320" s="10" t="s">
        <v>361</v>
      </c>
      <c r="D320" s="11">
        <v>43349.556944444441</v>
      </c>
      <c r="E320" s="10" t="s">
        <v>339</v>
      </c>
      <c r="F320" s="10">
        <v>1</v>
      </c>
      <c r="G320" s="11">
        <v>43349.556944444441</v>
      </c>
      <c r="H320" s="11">
        <v>43349.541666666664</v>
      </c>
      <c r="I320" s="10">
        <v>13</v>
      </c>
    </row>
    <row r="321" spans="1:9" x14ac:dyDescent="0.25">
      <c r="A321" s="10">
        <v>320</v>
      </c>
      <c r="B321" s="10" t="s">
        <v>337</v>
      </c>
      <c r="C321" s="10" t="s">
        <v>361</v>
      </c>
      <c r="D321" s="11">
        <v>43349.561111111114</v>
      </c>
      <c r="E321" s="10" t="s">
        <v>339</v>
      </c>
      <c r="F321" s="10">
        <v>1</v>
      </c>
      <c r="G321" s="11">
        <v>43349.561111111114</v>
      </c>
      <c r="H321" s="11">
        <v>43349.541666666664</v>
      </c>
      <c r="I321" s="10">
        <v>13</v>
      </c>
    </row>
    <row r="322" spans="1:9" x14ac:dyDescent="0.25">
      <c r="A322" s="10">
        <v>321</v>
      </c>
      <c r="B322" s="10" t="s">
        <v>337</v>
      </c>
      <c r="C322" s="10" t="s">
        <v>361</v>
      </c>
      <c r="D322" s="11">
        <v>43349.567361111112</v>
      </c>
      <c r="E322" s="10" t="s">
        <v>339</v>
      </c>
      <c r="F322" s="10">
        <v>1</v>
      </c>
      <c r="G322" s="11">
        <v>43349.567361111112</v>
      </c>
      <c r="H322" s="11">
        <v>43349.583333333336</v>
      </c>
      <c r="I322" s="10">
        <v>14</v>
      </c>
    </row>
    <row r="323" spans="1:9" x14ac:dyDescent="0.25">
      <c r="A323" s="10">
        <v>322</v>
      </c>
      <c r="B323" s="10" t="s">
        <v>337</v>
      </c>
      <c r="C323" s="10" t="s">
        <v>361</v>
      </c>
      <c r="D323" s="11">
        <v>43349.586805555555</v>
      </c>
      <c r="E323" s="10" t="s">
        <v>339</v>
      </c>
      <c r="F323" s="10">
        <v>1</v>
      </c>
      <c r="G323" s="11">
        <v>43349.586805555555</v>
      </c>
      <c r="H323" s="11">
        <v>43349.583333333336</v>
      </c>
      <c r="I323" s="10">
        <v>14</v>
      </c>
    </row>
    <row r="324" spans="1:9" x14ac:dyDescent="0.25">
      <c r="A324" s="10">
        <v>323</v>
      </c>
      <c r="B324" s="10" t="s">
        <v>337</v>
      </c>
      <c r="C324" s="10" t="s">
        <v>361</v>
      </c>
      <c r="D324" s="11">
        <v>43349.663194444445</v>
      </c>
      <c r="E324" s="10" t="s">
        <v>339</v>
      </c>
      <c r="F324" s="10">
        <v>1</v>
      </c>
      <c r="G324" s="11">
        <v>43349.663194444445</v>
      </c>
      <c r="H324" s="11">
        <v>43349.666666666664</v>
      </c>
      <c r="I324" s="10">
        <v>16</v>
      </c>
    </row>
    <row r="325" spans="1:9" x14ac:dyDescent="0.25">
      <c r="A325" s="10">
        <v>324</v>
      </c>
      <c r="B325" s="10" t="s">
        <v>337</v>
      </c>
      <c r="C325" s="10" t="s">
        <v>361</v>
      </c>
      <c r="D325" s="11">
        <v>43349.682638888888</v>
      </c>
      <c r="E325" s="10" t="s">
        <v>339</v>
      </c>
      <c r="F325" s="10">
        <v>1</v>
      </c>
      <c r="G325" s="11">
        <v>43349.682638888888</v>
      </c>
      <c r="H325" s="11">
        <v>43349.666666666664</v>
      </c>
      <c r="I325" s="10">
        <v>16</v>
      </c>
    </row>
    <row r="326" spans="1:9" x14ac:dyDescent="0.25">
      <c r="A326" s="10">
        <v>325</v>
      </c>
      <c r="B326" s="10" t="s">
        <v>337</v>
      </c>
      <c r="C326" s="10" t="s">
        <v>361</v>
      </c>
      <c r="D326" s="11">
        <v>43349.6875</v>
      </c>
      <c r="E326" s="10" t="s">
        <v>339</v>
      </c>
      <c r="F326" s="10">
        <v>1</v>
      </c>
      <c r="G326" s="11">
        <v>43349.6875</v>
      </c>
      <c r="H326" s="11">
        <v>43349.708333333336</v>
      </c>
      <c r="I326" s="10">
        <v>17</v>
      </c>
    </row>
    <row r="327" spans="1:9" x14ac:dyDescent="0.25">
      <c r="A327" s="10">
        <v>326</v>
      </c>
      <c r="B327" s="10" t="s">
        <v>337</v>
      </c>
      <c r="C327" s="10" t="s">
        <v>361</v>
      </c>
      <c r="D327" s="11">
        <v>43349.690972222219</v>
      </c>
      <c r="E327" s="10" t="s">
        <v>339</v>
      </c>
      <c r="F327" s="10">
        <v>1</v>
      </c>
      <c r="G327" s="11">
        <v>43349.690972222219</v>
      </c>
      <c r="H327" s="11">
        <v>43349.708333333336</v>
      </c>
      <c r="I327" s="10">
        <v>17</v>
      </c>
    </row>
    <row r="328" spans="1:9" x14ac:dyDescent="0.25">
      <c r="A328" s="10">
        <v>327</v>
      </c>
      <c r="B328" s="10" t="s">
        <v>337</v>
      </c>
      <c r="C328" s="10" t="s">
        <v>361</v>
      </c>
      <c r="D328" s="11">
        <v>43349.711805555555</v>
      </c>
      <c r="E328" s="10" t="s">
        <v>339</v>
      </c>
      <c r="F328" s="10">
        <v>1</v>
      </c>
      <c r="G328" s="11">
        <v>43349.711805555555</v>
      </c>
      <c r="H328" s="11">
        <v>43349.708333333336</v>
      </c>
      <c r="I328" s="10">
        <v>17</v>
      </c>
    </row>
    <row r="329" spans="1:9" x14ac:dyDescent="0.25">
      <c r="A329" s="10">
        <v>328</v>
      </c>
      <c r="B329" s="10" t="s">
        <v>337</v>
      </c>
      <c r="C329" s="10" t="s">
        <v>361</v>
      </c>
      <c r="D329" s="11">
        <v>43349.734027777777</v>
      </c>
      <c r="E329" s="10" t="s">
        <v>339</v>
      </c>
      <c r="F329" s="10">
        <v>1</v>
      </c>
      <c r="G329" s="11">
        <v>43349.734027777777</v>
      </c>
      <c r="H329" s="11">
        <v>43349.75</v>
      </c>
      <c r="I329" s="10">
        <v>18</v>
      </c>
    </row>
    <row r="330" spans="1:9" x14ac:dyDescent="0.25">
      <c r="A330" s="10">
        <v>329</v>
      </c>
      <c r="B330" s="10" t="s">
        <v>337</v>
      </c>
      <c r="C330" s="10" t="s">
        <v>361</v>
      </c>
      <c r="D330" s="11">
        <v>43349.779166666667</v>
      </c>
      <c r="E330" s="10" t="s">
        <v>339</v>
      </c>
      <c r="F330" s="10">
        <v>1</v>
      </c>
      <c r="G330" s="11">
        <v>43349.779166666667</v>
      </c>
      <c r="H330" s="11">
        <v>43349.791666666664</v>
      </c>
      <c r="I330" s="10">
        <v>19</v>
      </c>
    </row>
    <row r="331" spans="1:9" x14ac:dyDescent="0.25">
      <c r="A331" s="10">
        <v>330</v>
      </c>
      <c r="B331" s="10" t="s">
        <v>337</v>
      </c>
      <c r="C331" s="10" t="s">
        <v>361</v>
      </c>
      <c r="D331" s="11">
        <v>43349.783333333333</v>
      </c>
      <c r="E331" s="10" t="s">
        <v>339</v>
      </c>
      <c r="F331" s="10">
        <v>1</v>
      </c>
      <c r="G331" s="11">
        <v>43349.783333333333</v>
      </c>
      <c r="H331" s="11">
        <v>43349.791666666664</v>
      </c>
      <c r="I331" s="10">
        <v>19</v>
      </c>
    </row>
    <row r="332" spans="1:9" x14ac:dyDescent="0.25">
      <c r="A332" s="10">
        <v>331</v>
      </c>
      <c r="B332" s="10" t="s">
        <v>337</v>
      </c>
      <c r="C332" s="10" t="s">
        <v>361</v>
      </c>
      <c r="D332" s="11">
        <v>43349.882638888892</v>
      </c>
      <c r="E332" s="10" t="s">
        <v>339</v>
      </c>
      <c r="F332" s="10">
        <v>1</v>
      </c>
      <c r="G332" s="11">
        <v>43349.882638888892</v>
      </c>
      <c r="H332" s="11">
        <v>43349.875</v>
      </c>
      <c r="I332" s="10">
        <v>21</v>
      </c>
    </row>
    <row r="333" spans="1:9" x14ac:dyDescent="0.25">
      <c r="A333" s="10">
        <v>332</v>
      </c>
      <c r="B333" s="10" t="s">
        <v>337</v>
      </c>
      <c r="C333" s="10" t="s">
        <v>361</v>
      </c>
      <c r="D333" s="11">
        <v>43349.902083333334</v>
      </c>
      <c r="E333" s="10" t="s">
        <v>339</v>
      </c>
      <c r="F333" s="10">
        <v>1</v>
      </c>
      <c r="G333" s="11">
        <v>43349.902083333334</v>
      </c>
      <c r="H333" s="11">
        <v>43349.916666666664</v>
      </c>
      <c r="I333" s="10">
        <v>22</v>
      </c>
    </row>
    <row r="334" spans="1:9" x14ac:dyDescent="0.25">
      <c r="A334" s="10">
        <v>333</v>
      </c>
      <c r="B334" s="10" t="s">
        <v>337</v>
      </c>
      <c r="C334" s="10" t="s">
        <v>361</v>
      </c>
      <c r="D334" s="11">
        <v>43350.009722222225</v>
      </c>
      <c r="E334" s="10" t="s">
        <v>339</v>
      </c>
      <c r="F334" s="10">
        <v>1</v>
      </c>
      <c r="G334" s="11">
        <v>43350.009722222225</v>
      </c>
      <c r="H334" s="11">
        <v>43350</v>
      </c>
      <c r="I334" s="10">
        <v>0</v>
      </c>
    </row>
    <row r="335" spans="1:9" x14ac:dyDescent="0.25">
      <c r="A335" s="10">
        <v>334</v>
      </c>
      <c r="B335" s="10" t="s">
        <v>337</v>
      </c>
      <c r="C335" s="10" t="s">
        <v>361</v>
      </c>
      <c r="D335" s="11">
        <v>43350.078472222223</v>
      </c>
      <c r="E335" s="10" t="s">
        <v>339</v>
      </c>
      <c r="F335" s="10">
        <v>1</v>
      </c>
      <c r="G335" s="11">
        <v>43350.078472222223</v>
      </c>
      <c r="H335" s="11">
        <v>43350.083333333336</v>
      </c>
      <c r="I335" s="10">
        <v>2</v>
      </c>
    </row>
    <row r="336" spans="1:9" x14ac:dyDescent="0.25">
      <c r="A336" s="10">
        <v>335</v>
      </c>
      <c r="B336" s="10" t="s">
        <v>337</v>
      </c>
      <c r="C336" s="10" t="s">
        <v>361</v>
      </c>
      <c r="D336" s="11">
        <v>43350.260416666664</v>
      </c>
      <c r="E336" s="10" t="s">
        <v>339</v>
      </c>
      <c r="F336" s="10">
        <v>1</v>
      </c>
      <c r="G336" s="11">
        <v>43350.260416666664</v>
      </c>
      <c r="H336" s="11">
        <v>43350.25</v>
      </c>
      <c r="I336" s="10">
        <v>6</v>
      </c>
    </row>
    <row r="337" spans="1:9" x14ac:dyDescent="0.25">
      <c r="A337" s="10">
        <v>336</v>
      </c>
      <c r="B337" s="10" t="s">
        <v>337</v>
      </c>
      <c r="C337" s="10" t="s">
        <v>361</v>
      </c>
      <c r="D337" s="11">
        <v>43350.49722222222</v>
      </c>
      <c r="E337" s="10" t="s">
        <v>339</v>
      </c>
      <c r="F337" s="10">
        <v>1</v>
      </c>
      <c r="G337" s="11">
        <v>43350.49722222222</v>
      </c>
      <c r="H337" s="11">
        <v>43350.5</v>
      </c>
      <c r="I337" s="10">
        <v>12</v>
      </c>
    </row>
    <row r="338" spans="1:9" x14ac:dyDescent="0.25">
      <c r="A338" s="10">
        <v>337</v>
      </c>
      <c r="B338" s="10" t="s">
        <v>337</v>
      </c>
      <c r="C338" s="10" t="s">
        <v>361</v>
      </c>
      <c r="D338" s="11">
        <v>43350.520833333336</v>
      </c>
      <c r="E338" s="10" t="s">
        <v>339</v>
      </c>
      <c r="F338" s="10">
        <v>1</v>
      </c>
      <c r="G338" s="11">
        <v>43350.520833333336</v>
      </c>
      <c r="H338" s="11">
        <v>43350.541666666664</v>
      </c>
      <c r="I338" s="10">
        <v>13</v>
      </c>
    </row>
    <row r="339" spans="1:9" x14ac:dyDescent="0.25">
      <c r="A339" s="10">
        <v>338</v>
      </c>
      <c r="B339" s="10" t="s">
        <v>337</v>
      </c>
      <c r="C339" s="10" t="s">
        <v>361</v>
      </c>
      <c r="D339" s="11">
        <v>43350.624305555553</v>
      </c>
      <c r="E339" s="10" t="s">
        <v>339</v>
      </c>
      <c r="F339" s="10">
        <v>1</v>
      </c>
      <c r="G339" s="11">
        <v>43350.624305555553</v>
      </c>
      <c r="H339" s="11">
        <v>43350.625</v>
      </c>
      <c r="I339" s="10">
        <v>15</v>
      </c>
    </row>
    <row r="340" spans="1:9" x14ac:dyDescent="0.25">
      <c r="A340" s="10">
        <v>339</v>
      </c>
      <c r="B340" s="10" t="s">
        <v>337</v>
      </c>
      <c r="C340" s="10" t="s">
        <v>361</v>
      </c>
      <c r="D340" s="11">
        <v>43350.638194444444</v>
      </c>
      <c r="E340" s="10" t="s">
        <v>339</v>
      </c>
      <c r="F340" s="10">
        <v>1</v>
      </c>
      <c r="G340" s="11">
        <v>43350.638194444444</v>
      </c>
      <c r="H340" s="11">
        <v>43350.625</v>
      </c>
      <c r="I340" s="10">
        <v>15</v>
      </c>
    </row>
    <row r="341" spans="1:9" x14ac:dyDescent="0.25">
      <c r="A341" s="10">
        <v>340</v>
      </c>
      <c r="B341" s="10" t="s">
        <v>337</v>
      </c>
      <c r="C341" s="10" t="s">
        <v>361</v>
      </c>
      <c r="D341" s="11">
        <v>43350.690972222219</v>
      </c>
      <c r="E341" s="10" t="s">
        <v>339</v>
      </c>
      <c r="F341" s="10">
        <v>1</v>
      </c>
      <c r="G341" s="11">
        <v>43350.690972222219</v>
      </c>
      <c r="H341" s="11">
        <v>43350.708333333336</v>
      </c>
      <c r="I341" s="10">
        <v>17</v>
      </c>
    </row>
    <row r="342" spans="1:9" x14ac:dyDescent="0.25">
      <c r="A342" s="10">
        <v>341</v>
      </c>
      <c r="B342" s="10" t="s">
        <v>337</v>
      </c>
      <c r="C342" s="10" t="s">
        <v>361</v>
      </c>
      <c r="D342" s="11">
        <v>43350.696527777778</v>
      </c>
      <c r="E342" s="10" t="s">
        <v>339</v>
      </c>
      <c r="F342" s="10">
        <v>1</v>
      </c>
      <c r="G342" s="11">
        <v>43350.696527777778</v>
      </c>
      <c r="H342" s="11">
        <v>43350.708333333336</v>
      </c>
      <c r="I342" s="10">
        <v>17</v>
      </c>
    </row>
    <row r="343" spans="1:9" x14ac:dyDescent="0.25">
      <c r="A343" s="10">
        <v>342</v>
      </c>
      <c r="B343" s="10" t="s">
        <v>337</v>
      </c>
      <c r="C343" s="10" t="s">
        <v>361</v>
      </c>
      <c r="D343" s="11">
        <v>43350.701388888891</v>
      </c>
      <c r="E343" s="10" t="s">
        <v>339</v>
      </c>
      <c r="F343" s="10">
        <v>1</v>
      </c>
      <c r="G343" s="11">
        <v>43350.701388888891</v>
      </c>
      <c r="H343" s="11">
        <v>43350.708333333336</v>
      </c>
      <c r="I343" s="10">
        <v>17</v>
      </c>
    </row>
    <row r="344" spans="1:9" x14ac:dyDescent="0.25">
      <c r="A344" s="10">
        <v>343</v>
      </c>
      <c r="B344" s="10" t="s">
        <v>337</v>
      </c>
      <c r="C344" s="10" t="s">
        <v>361</v>
      </c>
      <c r="D344" s="11">
        <v>43350.751388888886</v>
      </c>
      <c r="E344" s="10" t="s">
        <v>339</v>
      </c>
      <c r="F344" s="10">
        <v>1</v>
      </c>
      <c r="G344" s="11">
        <v>43350.751388888886</v>
      </c>
      <c r="H344" s="11">
        <v>43350.75</v>
      </c>
      <c r="I344" s="10">
        <v>18</v>
      </c>
    </row>
    <row r="345" spans="1:9" x14ac:dyDescent="0.25">
      <c r="A345" s="10">
        <v>344</v>
      </c>
      <c r="B345" s="10" t="s">
        <v>337</v>
      </c>
      <c r="C345" s="10" t="s">
        <v>361</v>
      </c>
      <c r="D345" s="11">
        <v>43350.804861111108</v>
      </c>
      <c r="E345" s="10" t="s">
        <v>339</v>
      </c>
      <c r="F345" s="10">
        <v>1</v>
      </c>
      <c r="G345" s="11">
        <v>43350.804861111108</v>
      </c>
      <c r="H345" s="11">
        <v>43350.791666666664</v>
      </c>
      <c r="I345" s="10">
        <v>19</v>
      </c>
    </row>
    <row r="346" spans="1:9" x14ac:dyDescent="0.25">
      <c r="A346" s="10">
        <v>345</v>
      </c>
      <c r="B346" s="10" t="s">
        <v>337</v>
      </c>
      <c r="C346" s="10" t="s">
        <v>361</v>
      </c>
      <c r="D346" s="11">
        <v>43350.977083333331</v>
      </c>
      <c r="E346" s="10" t="s">
        <v>339</v>
      </c>
      <c r="F346" s="10">
        <v>1</v>
      </c>
      <c r="G346" s="11">
        <v>43350.977083333331</v>
      </c>
      <c r="H346" s="11">
        <v>43350.958333333336</v>
      </c>
      <c r="I346" s="10">
        <v>23</v>
      </c>
    </row>
    <row r="347" spans="1:9" x14ac:dyDescent="0.25">
      <c r="A347" s="10">
        <v>346</v>
      </c>
      <c r="B347" s="10" t="s">
        <v>337</v>
      </c>
      <c r="C347" s="10" t="s">
        <v>361</v>
      </c>
      <c r="D347" s="11">
        <v>43351.263194444444</v>
      </c>
      <c r="E347" s="10" t="s">
        <v>339</v>
      </c>
      <c r="F347" s="10">
        <v>1</v>
      </c>
      <c r="G347" s="11">
        <v>43351.263194444444</v>
      </c>
      <c r="H347" s="11">
        <v>43351.25</v>
      </c>
      <c r="I347" s="10">
        <v>6</v>
      </c>
    </row>
    <row r="348" spans="1:9" x14ac:dyDescent="0.25">
      <c r="A348" s="10">
        <v>347</v>
      </c>
      <c r="B348" s="10" t="s">
        <v>337</v>
      </c>
      <c r="C348" s="10" t="s">
        <v>361</v>
      </c>
      <c r="D348" s="11">
        <v>43351.32708333333</v>
      </c>
      <c r="E348" s="10" t="s">
        <v>339</v>
      </c>
      <c r="F348" s="10">
        <v>1</v>
      </c>
      <c r="G348" s="11">
        <v>43351.32708333333</v>
      </c>
      <c r="H348" s="11">
        <v>43351.333333333336</v>
      </c>
      <c r="I348" s="10">
        <v>8</v>
      </c>
    </row>
    <row r="349" spans="1:9" x14ac:dyDescent="0.25">
      <c r="A349" s="10">
        <v>348</v>
      </c>
      <c r="B349" s="10" t="s">
        <v>362</v>
      </c>
      <c r="C349" s="10" t="s">
        <v>338</v>
      </c>
      <c r="D349" s="11">
        <v>43711.334027777775</v>
      </c>
      <c r="E349" s="10" t="s">
        <v>339</v>
      </c>
      <c r="F349" s="10">
        <v>1</v>
      </c>
      <c r="G349" s="11">
        <v>43711.334027777775</v>
      </c>
      <c r="H349" s="11">
        <v>43711.333333333336</v>
      </c>
      <c r="I349" s="10">
        <v>8</v>
      </c>
    </row>
    <row r="350" spans="1:9" x14ac:dyDescent="0.25">
      <c r="A350" s="10">
        <v>349</v>
      </c>
      <c r="B350" s="10" t="s">
        <v>362</v>
      </c>
      <c r="C350" s="10" t="s">
        <v>338</v>
      </c>
      <c r="D350" s="11">
        <v>43711.505555555559</v>
      </c>
      <c r="E350" s="10" t="s">
        <v>339</v>
      </c>
      <c r="F350" s="10">
        <v>1</v>
      </c>
      <c r="G350" s="11">
        <v>43711.505555555559</v>
      </c>
      <c r="H350" s="11">
        <v>43711.5</v>
      </c>
      <c r="I350" s="10">
        <v>12</v>
      </c>
    </row>
    <row r="351" spans="1:9" x14ac:dyDescent="0.25">
      <c r="A351" s="10">
        <v>350</v>
      </c>
      <c r="B351" s="10" t="s">
        <v>362</v>
      </c>
      <c r="C351" s="10" t="s">
        <v>338</v>
      </c>
      <c r="D351" s="11">
        <v>43711.507638888892</v>
      </c>
      <c r="E351" s="10" t="s">
        <v>339</v>
      </c>
      <c r="F351" s="10">
        <v>1</v>
      </c>
      <c r="G351" s="11">
        <v>43711.507638888892</v>
      </c>
      <c r="H351" s="11">
        <v>43711.5</v>
      </c>
      <c r="I351" s="10">
        <v>12</v>
      </c>
    </row>
    <row r="352" spans="1:9" x14ac:dyDescent="0.25">
      <c r="A352" s="10">
        <v>351</v>
      </c>
      <c r="B352" s="10" t="s">
        <v>362</v>
      </c>
      <c r="C352" s="10" t="s">
        <v>338</v>
      </c>
      <c r="D352" s="11">
        <v>43713.431944444441</v>
      </c>
      <c r="E352" s="10" t="s">
        <v>339</v>
      </c>
      <c r="F352" s="10">
        <v>1</v>
      </c>
      <c r="G352" s="11">
        <v>43713.431944444441</v>
      </c>
      <c r="H352" s="11">
        <v>43713.416666666664</v>
      </c>
      <c r="I352" s="10">
        <v>10</v>
      </c>
    </row>
    <row r="353" spans="1:9" x14ac:dyDescent="0.25">
      <c r="A353" s="10">
        <v>352</v>
      </c>
      <c r="B353" s="10" t="s">
        <v>362</v>
      </c>
      <c r="C353" s="10" t="s">
        <v>340</v>
      </c>
      <c r="D353" s="11">
        <v>43699.479861111111</v>
      </c>
      <c r="E353" s="10" t="s">
        <v>339</v>
      </c>
      <c r="F353" s="10">
        <v>1</v>
      </c>
      <c r="G353" s="11">
        <v>43699.479861111111</v>
      </c>
      <c r="H353" s="11">
        <v>43699.5</v>
      </c>
      <c r="I353" s="10">
        <v>12</v>
      </c>
    </row>
    <row r="354" spans="1:9" x14ac:dyDescent="0.25">
      <c r="A354" s="10">
        <v>353</v>
      </c>
      <c r="B354" s="10" t="s">
        <v>362</v>
      </c>
      <c r="C354" s="10" t="s">
        <v>341</v>
      </c>
      <c r="D354" s="11">
        <v>43703.850694444445</v>
      </c>
      <c r="E354" s="10" t="s">
        <v>339</v>
      </c>
      <c r="F354" s="10">
        <v>1</v>
      </c>
      <c r="G354" s="11">
        <v>43703.850694444445</v>
      </c>
      <c r="H354" s="11">
        <v>43703.833333333336</v>
      </c>
      <c r="I354" s="10">
        <v>20</v>
      </c>
    </row>
    <row r="355" spans="1:9" x14ac:dyDescent="0.25">
      <c r="A355" s="10">
        <v>354</v>
      </c>
      <c r="B355" s="10" t="s">
        <v>362</v>
      </c>
      <c r="C355" s="10" t="s">
        <v>341</v>
      </c>
      <c r="D355" s="11">
        <v>43703.883333333331</v>
      </c>
      <c r="E355" s="10" t="s">
        <v>339</v>
      </c>
      <c r="F355" s="10">
        <v>1</v>
      </c>
      <c r="G355" s="11">
        <v>43703.883333333331</v>
      </c>
      <c r="H355" s="11">
        <v>43703.875</v>
      </c>
      <c r="I355" s="10">
        <v>21</v>
      </c>
    </row>
    <row r="356" spans="1:9" x14ac:dyDescent="0.25">
      <c r="A356" s="10">
        <v>355</v>
      </c>
      <c r="B356" s="10" t="s">
        <v>362</v>
      </c>
      <c r="C356" s="10" t="s">
        <v>341</v>
      </c>
      <c r="D356" s="11">
        <v>43703.90902777778</v>
      </c>
      <c r="E356" s="10" t="s">
        <v>339</v>
      </c>
      <c r="F356" s="10">
        <v>1</v>
      </c>
      <c r="G356" s="11">
        <v>43703.90902777778</v>
      </c>
      <c r="H356" s="11">
        <v>43703.916666666664</v>
      </c>
      <c r="I356" s="10">
        <v>22</v>
      </c>
    </row>
    <row r="357" spans="1:9" x14ac:dyDescent="0.25">
      <c r="A357" s="10">
        <v>356</v>
      </c>
      <c r="B357" s="10" t="s">
        <v>362</v>
      </c>
      <c r="C357" s="10" t="s">
        <v>341</v>
      </c>
      <c r="D357" s="11">
        <v>43703.934027777781</v>
      </c>
      <c r="E357" s="10" t="s">
        <v>339</v>
      </c>
      <c r="F357" s="10">
        <v>1</v>
      </c>
      <c r="G357" s="11">
        <v>43703.934027777781</v>
      </c>
      <c r="H357" s="11">
        <v>43703.916666666664</v>
      </c>
      <c r="I357" s="10">
        <v>22</v>
      </c>
    </row>
    <row r="358" spans="1:9" x14ac:dyDescent="0.25">
      <c r="A358" s="10">
        <v>357</v>
      </c>
      <c r="B358" s="10" t="s">
        <v>362</v>
      </c>
      <c r="C358" s="10" t="s">
        <v>341</v>
      </c>
      <c r="D358" s="11">
        <v>43703.993055555555</v>
      </c>
      <c r="E358" s="10" t="s">
        <v>339</v>
      </c>
      <c r="F358" s="10">
        <v>1</v>
      </c>
      <c r="G358" s="11">
        <v>43703.993055555555</v>
      </c>
      <c r="H358" s="11">
        <v>43704</v>
      </c>
      <c r="I358" s="10">
        <v>0</v>
      </c>
    </row>
    <row r="359" spans="1:9" x14ac:dyDescent="0.25">
      <c r="A359" s="10">
        <v>358</v>
      </c>
      <c r="B359" s="10" t="s">
        <v>362</v>
      </c>
      <c r="C359" s="10" t="s">
        <v>341</v>
      </c>
      <c r="D359" s="11">
        <v>43704.03125</v>
      </c>
      <c r="E359" s="10" t="s">
        <v>339</v>
      </c>
      <c r="F359" s="10">
        <v>1</v>
      </c>
      <c r="G359" s="11">
        <v>43704.03125</v>
      </c>
      <c r="H359" s="11">
        <v>43704.041666666664</v>
      </c>
      <c r="I359" s="10">
        <v>1</v>
      </c>
    </row>
    <row r="360" spans="1:9" x14ac:dyDescent="0.25">
      <c r="A360" s="10">
        <v>359</v>
      </c>
      <c r="B360" s="10" t="s">
        <v>362</v>
      </c>
      <c r="C360" s="10" t="s">
        <v>341</v>
      </c>
      <c r="D360" s="11">
        <v>43704.354166666664</v>
      </c>
      <c r="E360" s="10" t="s">
        <v>339</v>
      </c>
      <c r="F360" s="10">
        <v>1</v>
      </c>
      <c r="G360" s="11">
        <v>43704.354166666664</v>
      </c>
      <c r="H360" s="11">
        <v>43704.375</v>
      </c>
      <c r="I360" s="10">
        <v>9</v>
      </c>
    </row>
    <row r="361" spans="1:9" x14ac:dyDescent="0.25">
      <c r="A361" s="10">
        <v>360</v>
      </c>
      <c r="B361" s="10" t="s">
        <v>362</v>
      </c>
      <c r="C361" s="10" t="s">
        <v>341</v>
      </c>
      <c r="D361" s="11">
        <v>43704.591666666667</v>
      </c>
      <c r="E361" s="10" t="s">
        <v>339</v>
      </c>
      <c r="F361" s="10">
        <v>1</v>
      </c>
      <c r="G361" s="11">
        <v>43704.591666666667</v>
      </c>
      <c r="H361" s="11">
        <v>43704.583333333336</v>
      </c>
      <c r="I361" s="10">
        <v>14</v>
      </c>
    </row>
    <row r="362" spans="1:9" x14ac:dyDescent="0.25">
      <c r="A362" s="10">
        <v>361</v>
      </c>
      <c r="B362" s="10" t="s">
        <v>362</v>
      </c>
      <c r="C362" s="10" t="s">
        <v>341</v>
      </c>
      <c r="D362" s="11">
        <v>43704.790972222225</v>
      </c>
      <c r="E362" s="10" t="s">
        <v>339</v>
      </c>
      <c r="F362" s="10">
        <v>1</v>
      </c>
      <c r="G362" s="11">
        <v>43704.790972222225</v>
      </c>
      <c r="H362" s="11">
        <v>43704.791666666664</v>
      </c>
      <c r="I362" s="10">
        <v>19</v>
      </c>
    </row>
    <row r="363" spans="1:9" x14ac:dyDescent="0.25">
      <c r="A363" s="10">
        <v>362</v>
      </c>
      <c r="B363" s="10" t="s">
        <v>362</v>
      </c>
      <c r="C363" s="10" t="s">
        <v>341</v>
      </c>
      <c r="D363" s="11">
        <v>43704.875694444447</v>
      </c>
      <c r="E363" s="10" t="s">
        <v>339</v>
      </c>
      <c r="F363" s="10">
        <v>1</v>
      </c>
      <c r="G363" s="11">
        <v>43704.875694444447</v>
      </c>
      <c r="H363" s="11">
        <v>43704.875</v>
      </c>
      <c r="I363" s="10">
        <v>21</v>
      </c>
    </row>
    <row r="364" spans="1:9" x14ac:dyDescent="0.25">
      <c r="A364" s="10">
        <v>363</v>
      </c>
      <c r="B364" s="10" t="s">
        <v>362</v>
      </c>
      <c r="C364" s="10" t="s">
        <v>341</v>
      </c>
      <c r="D364" s="11">
        <v>43704.894444444442</v>
      </c>
      <c r="E364" s="10" t="s">
        <v>339</v>
      </c>
      <c r="F364" s="10">
        <v>1</v>
      </c>
      <c r="G364" s="11">
        <v>43704.894444444442</v>
      </c>
      <c r="H364" s="11">
        <v>43704.875</v>
      </c>
      <c r="I364" s="10">
        <v>21</v>
      </c>
    </row>
    <row r="365" spans="1:9" x14ac:dyDescent="0.25">
      <c r="A365" s="10">
        <v>364</v>
      </c>
      <c r="B365" s="10" t="s">
        <v>362</v>
      </c>
      <c r="C365" s="10" t="s">
        <v>341</v>
      </c>
      <c r="D365" s="11">
        <v>43705.020833333336</v>
      </c>
      <c r="E365" s="10" t="s">
        <v>339</v>
      </c>
      <c r="F365" s="10">
        <v>1</v>
      </c>
      <c r="G365" s="11">
        <v>43705.020833333336</v>
      </c>
      <c r="H365" s="11">
        <v>43705.041666666664</v>
      </c>
      <c r="I365" s="10">
        <v>1</v>
      </c>
    </row>
    <row r="366" spans="1:9" x14ac:dyDescent="0.25">
      <c r="A366" s="10">
        <v>365</v>
      </c>
      <c r="B366" s="10" t="s">
        <v>362</v>
      </c>
      <c r="C366" s="10" t="s">
        <v>341</v>
      </c>
      <c r="D366" s="11">
        <v>43705.538888888892</v>
      </c>
      <c r="E366" s="10" t="s">
        <v>339</v>
      </c>
      <c r="F366" s="10">
        <v>1</v>
      </c>
      <c r="G366" s="11">
        <v>43705.538888888892</v>
      </c>
      <c r="H366" s="11">
        <v>43705.541666666664</v>
      </c>
      <c r="I366" s="10">
        <v>13</v>
      </c>
    </row>
    <row r="367" spans="1:9" x14ac:dyDescent="0.25">
      <c r="A367" s="10">
        <v>366</v>
      </c>
      <c r="B367" s="10" t="s">
        <v>362</v>
      </c>
      <c r="C367" s="10" t="s">
        <v>341</v>
      </c>
      <c r="D367" s="11">
        <v>43705.62777777778</v>
      </c>
      <c r="E367" s="10" t="s">
        <v>339</v>
      </c>
      <c r="F367" s="10">
        <v>1</v>
      </c>
      <c r="G367" s="11">
        <v>43705.62777777778</v>
      </c>
      <c r="H367" s="11">
        <v>43705.625</v>
      </c>
      <c r="I367" s="10">
        <v>15</v>
      </c>
    </row>
    <row r="368" spans="1:9" x14ac:dyDescent="0.25">
      <c r="A368" s="10">
        <v>367</v>
      </c>
      <c r="B368" s="10" t="s">
        <v>362</v>
      </c>
      <c r="C368" s="10" t="s">
        <v>341</v>
      </c>
      <c r="D368" s="11">
        <v>43705.717361111114</v>
      </c>
      <c r="E368" s="10" t="s">
        <v>339</v>
      </c>
      <c r="F368" s="10">
        <v>1</v>
      </c>
      <c r="G368" s="11">
        <v>43705.717361111114</v>
      </c>
      <c r="H368" s="11">
        <v>43705.708333333336</v>
      </c>
      <c r="I368" s="10">
        <v>17</v>
      </c>
    </row>
    <row r="369" spans="1:9" x14ac:dyDescent="0.25">
      <c r="A369" s="10">
        <v>368</v>
      </c>
      <c r="B369" s="10" t="s">
        <v>362</v>
      </c>
      <c r="C369" s="10" t="s">
        <v>341</v>
      </c>
      <c r="D369" s="11">
        <v>43705.738194444442</v>
      </c>
      <c r="E369" s="10" t="s">
        <v>339</v>
      </c>
      <c r="F369" s="10">
        <v>1</v>
      </c>
      <c r="G369" s="11">
        <v>43705.738194444442</v>
      </c>
      <c r="H369" s="11">
        <v>43705.75</v>
      </c>
      <c r="I369" s="10">
        <v>18</v>
      </c>
    </row>
    <row r="370" spans="1:9" x14ac:dyDescent="0.25">
      <c r="A370" s="10">
        <v>369</v>
      </c>
      <c r="B370" s="10" t="s">
        <v>362</v>
      </c>
      <c r="C370" s="10" t="s">
        <v>341</v>
      </c>
      <c r="D370" s="11">
        <v>43705.76458333333</v>
      </c>
      <c r="E370" s="10" t="s">
        <v>339</v>
      </c>
      <c r="F370" s="10">
        <v>1</v>
      </c>
      <c r="G370" s="11">
        <v>43705.76458333333</v>
      </c>
      <c r="H370" s="11">
        <v>43705.75</v>
      </c>
      <c r="I370" s="10">
        <v>18</v>
      </c>
    </row>
    <row r="371" spans="1:9" x14ac:dyDescent="0.25">
      <c r="A371" s="10">
        <v>370</v>
      </c>
      <c r="B371" s="10" t="s">
        <v>362</v>
      </c>
      <c r="C371" s="10" t="s">
        <v>341</v>
      </c>
      <c r="D371" s="11">
        <v>43706.502083333333</v>
      </c>
      <c r="E371" s="10" t="s">
        <v>339</v>
      </c>
      <c r="F371" s="10">
        <v>1</v>
      </c>
      <c r="G371" s="11">
        <v>43706.502083333333</v>
      </c>
      <c r="H371" s="11">
        <v>43706.5</v>
      </c>
      <c r="I371" s="10">
        <v>12</v>
      </c>
    </row>
    <row r="372" spans="1:9" x14ac:dyDescent="0.25">
      <c r="A372" s="10">
        <v>371</v>
      </c>
      <c r="B372" s="10" t="s">
        <v>362</v>
      </c>
      <c r="C372" s="10" t="s">
        <v>341</v>
      </c>
      <c r="D372" s="11">
        <v>43706.581944444442</v>
      </c>
      <c r="E372" s="10" t="s">
        <v>339</v>
      </c>
      <c r="F372" s="10">
        <v>1</v>
      </c>
      <c r="G372" s="11">
        <v>43706.581944444442</v>
      </c>
      <c r="H372" s="11">
        <v>43706.583333333336</v>
      </c>
      <c r="I372" s="10">
        <v>14</v>
      </c>
    </row>
    <row r="373" spans="1:9" x14ac:dyDescent="0.25">
      <c r="A373" s="10">
        <v>372</v>
      </c>
      <c r="B373" s="10" t="s">
        <v>362</v>
      </c>
      <c r="C373" s="10" t="s">
        <v>341</v>
      </c>
      <c r="D373" s="11">
        <v>43706.652777777781</v>
      </c>
      <c r="E373" s="10" t="s">
        <v>339</v>
      </c>
      <c r="F373" s="10">
        <v>1</v>
      </c>
      <c r="G373" s="11">
        <v>43706.652777777781</v>
      </c>
      <c r="H373" s="11">
        <v>43706.666666666664</v>
      </c>
      <c r="I373" s="10">
        <v>16</v>
      </c>
    </row>
    <row r="374" spans="1:9" x14ac:dyDescent="0.25">
      <c r="A374" s="10">
        <v>373</v>
      </c>
      <c r="B374" s="10" t="s">
        <v>362</v>
      </c>
      <c r="C374" s="10" t="s">
        <v>341</v>
      </c>
      <c r="D374" s="11">
        <v>43706.898611111108</v>
      </c>
      <c r="E374" s="10" t="s">
        <v>339</v>
      </c>
      <c r="F374" s="10">
        <v>1</v>
      </c>
      <c r="G374" s="11">
        <v>43706.898611111108</v>
      </c>
      <c r="H374" s="11">
        <v>43706.916666666664</v>
      </c>
      <c r="I374" s="10">
        <v>22</v>
      </c>
    </row>
    <row r="375" spans="1:9" x14ac:dyDescent="0.25">
      <c r="A375" s="10">
        <v>374</v>
      </c>
      <c r="B375" s="10" t="s">
        <v>362</v>
      </c>
      <c r="C375" s="10" t="s">
        <v>341</v>
      </c>
      <c r="D375" s="11">
        <v>43707.26666666667</v>
      </c>
      <c r="E375" s="10" t="s">
        <v>339</v>
      </c>
      <c r="F375" s="10">
        <v>1</v>
      </c>
      <c r="G375" s="11">
        <v>43707.26666666667</v>
      </c>
      <c r="H375" s="11">
        <v>43707.25</v>
      </c>
      <c r="I375" s="10">
        <v>6</v>
      </c>
    </row>
    <row r="376" spans="1:9" x14ac:dyDescent="0.25">
      <c r="A376" s="10">
        <v>375</v>
      </c>
      <c r="B376" s="10" t="s">
        <v>362</v>
      </c>
      <c r="C376" s="10" t="s">
        <v>341</v>
      </c>
      <c r="D376" s="11">
        <v>43707.568055555559</v>
      </c>
      <c r="E376" s="10" t="s">
        <v>339</v>
      </c>
      <c r="F376" s="10">
        <v>1</v>
      </c>
      <c r="G376" s="11">
        <v>43707.568055555559</v>
      </c>
      <c r="H376" s="11">
        <v>43707.583333333336</v>
      </c>
      <c r="I376" s="10">
        <v>14</v>
      </c>
    </row>
    <row r="377" spans="1:9" x14ac:dyDescent="0.25">
      <c r="A377" s="10">
        <v>376</v>
      </c>
      <c r="B377" s="10" t="s">
        <v>362</v>
      </c>
      <c r="C377" s="10" t="s">
        <v>341</v>
      </c>
      <c r="D377" s="11">
        <v>43707.67083333333</v>
      </c>
      <c r="E377" s="10" t="s">
        <v>339</v>
      </c>
      <c r="F377" s="10">
        <v>1</v>
      </c>
      <c r="G377" s="11">
        <v>43707.67083333333</v>
      </c>
      <c r="H377" s="11">
        <v>43707.666666666664</v>
      </c>
      <c r="I377" s="10">
        <v>16</v>
      </c>
    </row>
    <row r="378" spans="1:9" x14ac:dyDescent="0.25">
      <c r="A378" s="10">
        <v>377</v>
      </c>
      <c r="B378" s="10" t="s">
        <v>362</v>
      </c>
      <c r="C378" s="10" t="s">
        <v>341</v>
      </c>
      <c r="D378" s="11">
        <v>43707.78125</v>
      </c>
      <c r="E378" s="10" t="s">
        <v>339</v>
      </c>
      <c r="F378" s="10">
        <v>1</v>
      </c>
      <c r="G378" s="11">
        <v>43707.78125</v>
      </c>
      <c r="H378" s="11">
        <v>43707.791666666664</v>
      </c>
      <c r="I378" s="10">
        <v>19</v>
      </c>
    </row>
    <row r="379" spans="1:9" x14ac:dyDescent="0.25">
      <c r="A379" s="10">
        <v>378</v>
      </c>
      <c r="B379" s="10" t="s">
        <v>362</v>
      </c>
      <c r="C379" s="10" t="s">
        <v>341</v>
      </c>
      <c r="D379" s="11">
        <v>43708.265277777777</v>
      </c>
      <c r="E379" s="10" t="s">
        <v>339</v>
      </c>
      <c r="F379" s="10">
        <v>1</v>
      </c>
      <c r="G379" s="11">
        <v>43708.265277777777</v>
      </c>
      <c r="H379" s="11">
        <v>43708.25</v>
      </c>
      <c r="I379" s="10">
        <v>6</v>
      </c>
    </row>
    <row r="380" spans="1:9" x14ac:dyDescent="0.25">
      <c r="A380" s="10">
        <v>379</v>
      </c>
      <c r="B380" s="10" t="s">
        <v>362</v>
      </c>
      <c r="C380" s="10" t="s">
        <v>343</v>
      </c>
      <c r="D380" s="11">
        <v>43697.563194444447</v>
      </c>
      <c r="E380" s="10" t="s">
        <v>339</v>
      </c>
      <c r="F380" s="10">
        <v>1</v>
      </c>
      <c r="G380" s="11">
        <v>43697.563194444447</v>
      </c>
      <c r="H380" s="11">
        <v>43697.583333333336</v>
      </c>
      <c r="I380" s="10">
        <v>14</v>
      </c>
    </row>
    <row r="381" spans="1:9" x14ac:dyDescent="0.25">
      <c r="A381" s="10">
        <v>380</v>
      </c>
      <c r="B381" s="10" t="s">
        <v>362</v>
      </c>
      <c r="C381" s="10" t="s">
        <v>343</v>
      </c>
      <c r="D381" s="11">
        <v>43697.840277777781</v>
      </c>
      <c r="E381" s="10" t="s">
        <v>339</v>
      </c>
      <c r="F381" s="10">
        <v>1</v>
      </c>
      <c r="G381" s="11">
        <v>43697.840277777781</v>
      </c>
      <c r="H381" s="11">
        <v>43697.833333333336</v>
      </c>
      <c r="I381" s="10">
        <v>20</v>
      </c>
    </row>
    <row r="382" spans="1:9" x14ac:dyDescent="0.25">
      <c r="A382" s="10">
        <v>381</v>
      </c>
      <c r="B382" s="10" t="s">
        <v>362</v>
      </c>
      <c r="C382" s="10" t="s">
        <v>343</v>
      </c>
      <c r="D382" s="11">
        <v>43698.449305555558</v>
      </c>
      <c r="E382" s="10" t="s">
        <v>339</v>
      </c>
      <c r="F382" s="10">
        <v>1</v>
      </c>
      <c r="G382" s="11">
        <v>43698.449305555558</v>
      </c>
      <c r="H382" s="11">
        <v>43698.458333333336</v>
      </c>
      <c r="I382" s="10">
        <v>11</v>
      </c>
    </row>
    <row r="383" spans="1:9" x14ac:dyDescent="0.25">
      <c r="A383" s="10">
        <v>382</v>
      </c>
      <c r="B383" s="10" t="s">
        <v>362</v>
      </c>
      <c r="C383" s="10" t="s">
        <v>343</v>
      </c>
      <c r="D383" s="11">
        <v>43699.613194444442</v>
      </c>
      <c r="E383" s="10" t="s">
        <v>339</v>
      </c>
      <c r="F383" s="10">
        <v>1</v>
      </c>
      <c r="G383" s="11">
        <v>43699.613194444442</v>
      </c>
      <c r="H383" s="11">
        <v>43699.625</v>
      </c>
      <c r="I383" s="10">
        <v>15</v>
      </c>
    </row>
    <row r="384" spans="1:9" x14ac:dyDescent="0.25">
      <c r="A384" s="10">
        <v>383</v>
      </c>
      <c r="B384" s="10" t="s">
        <v>362</v>
      </c>
      <c r="C384" s="10" t="s">
        <v>343</v>
      </c>
      <c r="D384" s="11">
        <v>43699.815972222219</v>
      </c>
      <c r="E384" s="10" t="s">
        <v>339</v>
      </c>
      <c r="F384" s="10">
        <v>1</v>
      </c>
      <c r="G384" s="11">
        <v>43699.815972222219</v>
      </c>
      <c r="H384" s="11">
        <v>43699.833333333336</v>
      </c>
      <c r="I384" s="10">
        <v>20</v>
      </c>
    </row>
    <row r="385" spans="1:9" x14ac:dyDescent="0.25">
      <c r="A385" s="10">
        <v>384</v>
      </c>
      <c r="B385" s="10" t="s">
        <v>362</v>
      </c>
      <c r="C385" s="10" t="s">
        <v>343</v>
      </c>
      <c r="D385" s="11">
        <v>43699.893750000003</v>
      </c>
      <c r="E385" s="10" t="s">
        <v>339</v>
      </c>
      <c r="F385" s="10">
        <v>1</v>
      </c>
      <c r="G385" s="11">
        <v>43699.893750000003</v>
      </c>
      <c r="H385" s="11">
        <v>43699.875</v>
      </c>
      <c r="I385" s="10">
        <v>21</v>
      </c>
    </row>
    <row r="386" spans="1:9" x14ac:dyDescent="0.25">
      <c r="A386" s="10">
        <v>385</v>
      </c>
      <c r="B386" s="10" t="s">
        <v>362</v>
      </c>
      <c r="C386" s="10" t="s">
        <v>343</v>
      </c>
      <c r="D386" s="11">
        <v>43699.984722222223</v>
      </c>
      <c r="E386" s="10" t="s">
        <v>339</v>
      </c>
      <c r="F386" s="10">
        <v>1</v>
      </c>
      <c r="G386" s="11">
        <v>43699.984722222223</v>
      </c>
      <c r="H386" s="11">
        <v>43700</v>
      </c>
      <c r="I386" s="10">
        <v>0</v>
      </c>
    </row>
    <row r="387" spans="1:9" x14ac:dyDescent="0.25">
      <c r="A387" s="10">
        <v>386</v>
      </c>
      <c r="B387" s="10" t="s">
        <v>362</v>
      </c>
      <c r="C387" s="10" t="s">
        <v>343</v>
      </c>
      <c r="D387" s="11">
        <v>43700.030555555553</v>
      </c>
      <c r="E387" s="10" t="s">
        <v>339</v>
      </c>
      <c r="F387" s="10">
        <v>1</v>
      </c>
      <c r="G387" s="11">
        <v>43700.030555555553</v>
      </c>
      <c r="H387" s="11">
        <v>43700.041666666664</v>
      </c>
      <c r="I387" s="10">
        <v>1</v>
      </c>
    </row>
    <row r="388" spans="1:9" x14ac:dyDescent="0.25">
      <c r="A388" s="10">
        <v>387</v>
      </c>
      <c r="B388" s="10" t="s">
        <v>362</v>
      </c>
      <c r="C388" s="10" t="s">
        <v>343</v>
      </c>
      <c r="D388" s="11">
        <v>43700.600694444445</v>
      </c>
      <c r="E388" s="10" t="s">
        <v>339</v>
      </c>
      <c r="F388" s="10">
        <v>1</v>
      </c>
      <c r="G388" s="11">
        <v>43700.600694444445</v>
      </c>
      <c r="H388" s="11">
        <v>43700.583333333336</v>
      </c>
      <c r="I388" s="10">
        <v>14</v>
      </c>
    </row>
    <row r="389" spans="1:9" x14ac:dyDescent="0.25">
      <c r="A389" s="10">
        <v>388</v>
      </c>
      <c r="B389" s="10" t="s">
        <v>362</v>
      </c>
      <c r="C389" s="10" t="s">
        <v>343</v>
      </c>
      <c r="D389" s="11">
        <v>43700.621527777781</v>
      </c>
      <c r="E389" s="10" t="s">
        <v>339</v>
      </c>
      <c r="F389" s="10">
        <v>1</v>
      </c>
      <c r="G389" s="11">
        <v>43700.621527777781</v>
      </c>
      <c r="H389" s="11">
        <v>43700.625</v>
      </c>
      <c r="I389" s="10">
        <v>15</v>
      </c>
    </row>
    <row r="390" spans="1:9" x14ac:dyDescent="0.25">
      <c r="A390" s="10">
        <v>389</v>
      </c>
      <c r="B390" s="10" t="s">
        <v>362</v>
      </c>
      <c r="C390" s="10" t="s">
        <v>343</v>
      </c>
      <c r="D390" s="11">
        <v>43700.827777777777</v>
      </c>
      <c r="E390" s="10" t="s">
        <v>339</v>
      </c>
      <c r="F390" s="10">
        <v>1</v>
      </c>
      <c r="G390" s="11">
        <v>43700.827777777777</v>
      </c>
      <c r="H390" s="11">
        <v>43700.833333333336</v>
      </c>
      <c r="I390" s="10">
        <v>20</v>
      </c>
    </row>
    <row r="391" spans="1:9" x14ac:dyDescent="0.25">
      <c r="A391" s="10">
        <v>390</v>
      </c>
      <c r="B391" s="10" t="s">
        <v>362</v>
      </c>
      <c r="C391" s="10" t="s">
        <v>344</v>
      </c>
      <c r="D391" s="11">
        <v>43713.415972222225</v>
      </c>
      <c r="E391" s="10" t="s">
        <v>339</v>
      </c>
      <c r="F391" s="10">
        <v>1</v>
      </c>
      <c r="G391" s="11">
        <v>43713.415972222225</v>
      </c>
      <c r="H391" s="11">
        <v>43713.416666666664</v>
      </c>
      <c r="I391" s="10">
        <v>10</v>
      </c>
    </row>
    <row r="392" spans="1:9" x14ac:dyDescent="0.25">
      <c r="A392" s="10">
        <v>391</v>
      </c>
      <c r="B392" s="10" t="s">
        <v>362</v>
      </c>
      <c r="C392" s="10" t="s">
        <v>344</v>
      </c>
      <c r="D392" s="11">
        <v>43713.540277777778</v>
      </c>
      <c r="E392" s="10" t="s">
        <v>339</v>
      </c>
      <c r="F392" s="10">
        <v>1</v>
      </c>
      <c r="G392" s="11">
        <v>43713.540277777778</v>
      </c>
      <c r="H392" s="11">
        <v>43713.541666666664</v>
      </c>
      <c r="I392" s="10">
        <v>13</v>
      </c>
    </row>
    <row r="393" spans="1:9" x14ac:dyDescent="0.25">
      <c r="A393" s="10">
        <v>392</v>
      </c>
      <c r="B393" s="10" t="s">
        <v>362</v>
      </c>
      <c r="C393" s="10" t="s">
        <v>344</v>
      </c>
      <c r="D393" s="11">
        <v>43714.416666666664</v>
      </c>
      <c r="E393" s="10" t="s">
        <v>339</v>
      </c>
      <c r="F393" s="10">
        <v>1</v>
      </c>
      <c r="G393" s="11">
        <v>43714.416666666664</v>
      </c>
      <c r="H393" s="11">
        <v>43714.416666666664</v>
      </c>
      <c r="I393" s="10">
        <v>10</v>
      </c>
    </row>
    <row r="394" spans="1:9" x14ac:dyDescent="0.25">
      <c r="A394" s="10">
        <v>393</v>
      </c>
      <c r="B394" s="10" t="s">
        <v>362</v>
      </c>
      <c r="C394" s="10" t="s">
        <v>345</v>
      </c>
      <c r="D394" s="11">
        <v>43703.960416666669</v>
      </c>
      <c r="E394" s="10" t="s">
        <v>339</v>
      </c>
      <c r="F394" s="10">
        <v>1</v>
      </c>
      <c r="G394" s="11">
        <v>43703.960416666669</v>
      </c>
      <c r="H394" s="11">
        <v>43703.958333333336</v>
      </c>
      <c r="I394" s="10">
        <v>23</v>
      </c>
    </row>
    <row r="395" spans="1:9" x14ac:dyDescent="0.25">
      <c r="A395" s="10">
        <v>394</v>
      </c>
      <c r="B395" s="10" t="s">
        <v>362</v>
      </c>
      <c r="C395" s="10" t="s">
        <v>345</v>
      </c>
      <c r="D395" s="11">
        <v>43704.000694444447</v>
      </c>
      <c r="E395" s="10" t="s">
        <v>339</v>
      </c>
      <c r="F395" s="10">
        <v>1</v>
      </c>
      <c r="G395" s="11">
        <v>43704.000694444447</v>
      </c>
      <c r="H395" s="11">
        <v>43704</v>
      </c>
      <c r="I395" s="10">
        <v>0</v>
      </c>
    </row>
    <row r="396" spans="1:9" x14ac:dyDescent="0.25">
      <c r="A396" s="10">
        <v>395</v>
      </c>
      <c r="B396" s="10" t="s">
        <v>362</v>
      </c>
      <c r="C396" s="10" t="s">
        <v>345</v>
      </c>
      <c r="D396" s="11">
        <v>43704.131944444445</v>
      </c>
      <c r="E396" s="10" t="s">
        <v>339</v>
      </c>
      <c r="F396" s="10">
        <v>1</v>
      </c>
      <c r="G396" s="11">
        <v>43704.131944444445</v>
      </c>
      <c r="H396" s="11">
        <v>43704.125</v>
      </c>
      <c r="I396" s="10">
        <v>3</v>
      </c>
    </row>
    <row r="397" spans="1:9" x14ac:dyDescent="0.25">
      <c r="A397" s="10">
        <v>396</v>
      </c>
      <c r="B397" s="10" t="s">
        <v>362</v>
      </c>
      <c r="C397" s="10" t="s">
        <v>345</v>
      </c>
      <c r="D397" s="11">
        <v>43704.540972222225</v>
      </c>
      <c r="E397" s="10" t="s">
        <v>339</v>
      </c>
      <c r="F397" s="10">
        <v>1</v>
      </c>
      <c r="G397" s="11">
        <v>43704.540972222225</v>
      </c>
      <c r="H397" s="11">
        <v>43704.541666666664</v>
      </c>
      <c r="I397" s="10">
        <v>13</v>
      </c>
    </row>
    <row r="398" spans="1:9" x14ac:dyDescent="0.25">
      <c r="A398" s="10">
        <v>397</v>
      </c>
      <c r="B398" s="10" t="s">
        <v>362</v>
      </c>
      <c r="C398" s="10" t="s">
        <v>345</v>
      </c>
      <c r="D398" s="11">
        <v>43704.5625</v>
      </c>
      <c r="E398" s="10" t="s">
        <v>339</v>
      </c>
      <c r="F398" s="10">
        <v>1</v>
      </c>
      <c r="G398" s="11">
        <v>43704.5625</v>
      </c>
      <c r="H398" s="11">
        <v>43704.583333333336</v>
      </c>
      <c r="I398" s="10">
        <v>14</v>
      </c>
    </row>
    <row r="399" spans="1:9" x14ac:dyDescent="0.25">
      <c r="A399" s="10">
        <v>398</v>
      </c>
      <c r="B399" s="10" t="s">
        <v>362</v>
      </c>
      <c r="C399" s="10" t="s">
        <v>345</v>
      </c>
      <c r="D399" s="11">
        <v>43704.661111111112</v>
      </c>
      <c r="E399" s="10" t="s">
        <v>339</v>
      </c>
      <c r="F399" s="10">
        <v>1</v>
      </c>
      <c r="G399" s="11">
        <v>43704.661111111112</v>
      </c>
      <c r="H399" s="11">
        <v>43704.666666666664</v>
      </c>
      <c r="I399" s="10">
        <v>16</v>
      </c>
    </row>
    <row r="400" spans="1:9" x14ac:dyDescent="0.25">
      <c r="A400" s="10">
        <v>399</v>
      </c>
      <c r="B400" s="10" t="s">
        <v>362</v>
      </c>
      <c r="C400" s="10" t="s">
        <v>345</v>
      </c>
      <c r="D400" s="11">
        <v>43704.685416666667</v>
      </c>
      <c r="E400" s="10" t="s">
        <v>339</v>
      </c>
      <c r="F400" s="10">
        <v>1</v>
      </c>
      <c r="G400" s="11">
        <v>43704.685416666667</v>
      </c>
      <c r="H400" s="11">
        <v>43704.666666666664</v>
      </c>
      <c r="I400" s="10">
        <v>16</v>
      </c>
    </row>
    <row r="401" spans="1:9" x14ac:dyDescent="0.25">
      <c r="A401" s="10">
        <v>400</v>
      </c>
      <c r="B401" s="10" t="s">
        <v>362</v>
      </c>
      <c r="C401" s="10" t="s">
        <v>345</v>
      </c>
      <c r="D401" s="11">
        <v>43704.847222222219</v>
      </c>
      <c r="E401" s="10" t="s">
        <v>339</v>
      </c>
      <c r="F401" s="10">
        <v>1</v>
      </c>
      <c r="G401" s="11">
        <v>43704.847222222219</v>
      </c>
      <c r="H401" s="11">
        <v>43704.833333333336</v>
      </c>
      <c r="I401" s="10">
        <v>20</v>
      </c>
    </row>
    <row r="402" spans="1:9" x14ac:dyDescent="0.25">
      <c r="A402" s="10">
        <v>401</v>
      </c>
      <c r="B402" s="10" t="s">
        <v>362</v>
      </c>
      <c r="C402" s="10" t="s">
        <v>345</v>
      </c>
      <c r="D402" s="11">
        <v>43705.407638888886</v>
      </c>
      <c r="E402" s="10" t="s">
        <v>339</v>
      </c>
      <c r="F402" s="10">
        <v>1</v>
      </c>
      <c r="G402" s="11">
        <v>43705.407638888886</v>
      </c>
      <c r="H402" s="11">
        <v>43705.416666666664</v>
      </c>
      <c r="I402" s="10">
        <v>10</v>
      </c>
    </row>
    <row r="403" spans="1:9" x14ac:dyDescent="0.25">
      <c r="A403" s="10">
        <v>402</v>
      </c>
      <c r="B403" s="10" t="s">
        <v>362</v>
      </c>
      <c r="C403" s="10" t="s">
        <v>345</v>
      </c>
      <c r="D403" s="11">
        <v>43705.552777777775</v>
      </c>
      <c r="E403" s="10" t="s">
        <v>339</v>
      </c>
      <c r="F403" s="10">
        <v>1</v>
      </c>
      <c r="G403" s="11">
        <v>43705.552777777775</v>
      </c>
      <c r="H403" s="11">
        <v>43705.541666666664</v>
      </c>
      <c r="I403" s="10">
        <v>13</v>
      </c>
    </row>
    <row r="404" spans="1:9" x14ac:dyDescent="0.25">
      <c r="A404" s="10">
        <v>403</v>
      </c>
      <c r="B404" s="10" t="s">
        <v>362</v>
      </c>
      <c r="C404" s="10" t="s">
        <v>345</v>
      </c>
      <c r="D404" s="11">
        <v>43705.850694444445</v>
      </c>
      <c r="E404" s="10" t="s">
        <v>339</v>
      </c>
      <c r="F404" s="10">
        <v>1</v>
      </c>
      <c r="G404" s="11">
        <v>43705.850694444445</v>
      </c>
      <c r="H404" s="11">
        <v>43705.833333333336</v>
      </c>
      <c r="I404" s="10">
        <v>20</v>
      </c>
    </row>
    <row r="405" spans="1:9" x14ac:dyDescent="0.25">
      <c r="A405" s="10">
        <v>404</v>
      </c>
      <c r="B405" s="10" t="s">
        <v>362</v>
      </c>
      <c r="C405" s="10" t="s">
        <v>345</v>
      </c>
      <c r="D405" s="11">
        <v>43706.231944444444</v>
      </c>
      <c r="E405" s="10" t="s">
        <v>339</v>
      </c>
      <c r="F405" s="10">
        <v>1</v>
      </c>
      <c r="G405" s="11">
        <v>43706.231944444444</v>
      </c>
      <c r="H405" s="11">
        <v>43706.25</v>
      </c>
      <c r="I405" s="10">
        <v>6</v>
      </c>
    </row>
    <row r="406" spans="1:9" x14ac:dyDescent="0.25">
      <c r="A406" s="10">
        <v>405</v>
      </c>
      <c r="B406" s="10" t="s">
        <v>362</v>
      </c>
      <c r="C406" s="10" t="s">
        <v>345</v>
      </c>
      <c r="D406" s="11">
        <v>43706.231944444444</v>
      </c>
      <c r="E406" s="10" t="s">
        <v>339</v>
      </c>
      <c r="F406" s="10">
        <v>1</v>
      </c>
      <c r="G406" s="11">
        <v>43706.231944444444</v>
      </c>
      <c r="H406" s="11">
        <v>43706.25</v>
      </c>
      <c r="I406" s="10">
        <v>6</v>
      </c>
    </row>
    <row r="407" spans="1:9" x14ac:dyDescent="0.25">
      <c r="A407" s="10">
        <v>406</v>
      </c>
      <c r="B407" s="10" t="s">
        <v>362</v>
      </c>
      <c r="C407" s="10" t="s">
        <v>345</v>
      </c>
      <c r="D407" s="11">
        <v>43707.07708333333</v>
      </c>
      <c r="E407" s="10" t="s">
        <v>339</v>
      </c>
      <c r="F407" s="10">
        <v>1</v>
      </c>
      <c r="G407" s="11">
        <v>43707.07708333333</v>
      </c>
      <c r="H407" s="11">
        <v>43707.083333333336</v>
      </c>
      <c r="I407" s="10">
        <v>2</v>
      </c>
    </row>
    <row r="408" spans="1:9" x14ac:dyDescent="0.25">
      <c r="A408" s="10">
        <v>407</v>
      </c>
      <c r="B408" s="10" t="s">
        <v>362</v>
      </c>
      <c r="C408" s="10" t="s">
        <v>345</v>
      </c>
      <c r="D408" s="11">
        <v>43707.134027777778</v>
      </c>
      <c r="E408" s="10" t="s">
        <v>339</v>
      </c>
      <c r="F408" s="10">
        <v>1</v>
      </c>
      <c r="G408" s="11">
        <v>43707.134027777778</v>
      </c>
      <c r="H408" s="11">
        <v>43707.125</v>
      </c>
      <c r="I408" s="10">
        <v>3</v>
      </c>
    </row>
    <row r="409" spans="1:9" x14ac:dyDescent="0.25">
      <c r="A409" s="10">
        <v>408</v>
      </c>
      <c r="B409" s="10" t="s">
        <v>362</v>
      </c>
      <c r="C409" s="10" t="s">
        <v>345</v>
      </c>
      <c r="D409" s="11">
        <v>43707.135416666664</v>
      </c>
      <c r="E409" s="10" t="s">
        <v>339</v>
      </c>
      <c r="F409" s="10">
        <v>1</v>
      </c>
      <c r="G409" s="11">
        <v>43707.135416666664</v>
      </c>
      <c r="H409" s="11">
        <v>43707.125</v>
      </c>
      <c r="I409" s="10">
        <v>3</v>
      </c>
    </row>
    <row r="410" spans="1:9" x14ac:dyDescent="0.25">
      <c r="A410" s="10">
        <v>409</v>
      </c>
      <c r="B410" s="10" t="s">
        <v>362</v>
      </c>
      <c r="C410" s="10" t="s">
        <v>345</v>
      </c>
      <c r="D410" s="11">
        <v>43707.38958333333</v>
      </c>
      <c r="E410" s="10" t="s">
        <v>339</v>
      </c>
      <c r="F410" s="10">
        <v>1</v>
      </c>
      <c r="G410" s="11">
        <v>43707.38958333333</v>
      </c>
      <c r="H410" s="11">
        <v>43707.375</v>
      </c>
      <c r="I410" s="10">
        <v>9</v>
      </c>
    </row>
    <row r="411" spans="1:9" x14ac:dyDescent="0.25">
      <c r="A411" s="10">
        <v>410</v>
      </c>
      <c r="B411" s="10" t="s">
        <v>362</v>
      </c>
      <c r="C411" s="10" t="s">
        <v>345</v>
      </c>
      <c r="D411" s="11">
        <v>43707.40625</v>
      </c>
      <c r="E411" s="10" t="s">
        <v>339</v>
      </c>
      <c r="F411" s="10">
        <v>1</v>
      </c>
      <c r="G411" s="11">
        <v>43707.40625</v>
      </c>
      <c r="H411" s="11">
        <v>43707.416666666664</v>
      </c>
      <c r="I411" s="10">
        <v>10</v>
      </c>
    </row>
    <row r="412" spans="1:9" x14ac:dyDescent="0.25">
      <c r="A412" s="10">
        <v>411</v>
      </c>
      <c r="B412" s="10" t="s">
        <v>362</v>
      </c>
      <c r="C412" s="10" t="s">
        <v>346</v>
      </c>
      <c r="D412" s="11">
        <v>43710.632638888892</v>
      </c>
      <c r="E412" s="10" t="s">
        <v>339</v>
      </c>
      <c r="F412" s="10">
        <v>1</v>
      </c>
      <c r="G412" s="11">
        <v>43710.632638888892</v>
      </c>
      <c r="H412" s="11">
        <v>43710.625</v>
      </c>
      <c r="I412" s="10">
        <v>15</v>
      </c>
    </row>
    <row r="413" spans="1:9" x14ac:dyDescent="0.25">
      <c r="A413" s="10">
        <v>412</v>
      </c>
      <c r="B413" s="10" t="s">
        <v>362</v>
      </c>
      <c r="C413" s="10" t="s">
        <v>346</v>
      </c>
      <c r="D413" s="11">
        <v>43711.525000000001</v>
      </c>
      <c r="E413" s="10" t="s">
        <v>339</v>
      </c>
      <c r="F413" s="10">
        <v>1</v>
      </c>
      <c r="G413" s="11">
        <v>43711.525000000001</v>
      </c>
      <c r="H413" s="11">
        <v>43711.541666666664</v>
      </c>
      <c r="I413" s="10">
        <v>13</v>
      </c>
    </row>
    <row r="414" spans="1:9" x14ac:dyDescent="0.25">
      <c r="A414" s="10">
        <v>413</v>
      </c>
      <c r="B414" s="10" t="s">
        <v>362</v>
      </c>
      <c r="C414" s="10" t="s">
        <v>346</v>
      </c>
      <c r="D414" s="11">
        <v>43713.210416666669</v>
      </c>
      <c r="E414" s="10" t="s">
        <v>339</v>
      </c>
      <c r="F414" s="10">
        <v>1</v>
      </c>
      <c r="G414" s="11">
        <v>43713.210416666669</v>
      </c>
      <c r="H414" s="11">
        <v>43713.208333333336</v>
      </c>
      <c r="I414" s="10">
        <v>5</v>
      </c>
    </row>
    <row r="415" spans="1:9" x14ac:dyDescent="0.25">
      <c r="A415" s="10">
        <v>414</v>
      </c>
      <c r="B415" s="10" t="s">
        <v>362</v>
      </c>
      <c r="C415" s="10" t="s">
        <v>346</v>
      </c>
      <c r="D415" s="11">
        <v>43713.77847222222</v>
      </c>
      <c r="E415" s="10" t="s">
        <v>339</v>
      </c>
      <c r="F415" s="10">
        <v>1</v>
      </c>
      <c r="G415" s="11">
        <v>43713.77847222222</v>
      </c>
      <c r="H415" s="11">
        <v>43713.791666666664</v>
      </c>
      <c r="I415" s="10">
        <v>19</v>
      </c>
    </row>
    <row r="416" spans="1:9" x14ac:dyDescent="0.25">
      <c r="A416" s="10">
        <v>415</v>
      </c>
      <c r="B416" s="10" t="s">
        <v>362</v>
      </c>
      <c r="C416" s="10" t="s">
        <v>346</v>
      </c>
      <c r="D416" s="11">
        <v>43713.837500000001</v>
      </c>
      <c r="E416" s="10" t="s">
        <v>339</v>
      </c>
      <c r="F416" s="10">
        <v>1</v>
      </c>
      <c r="G416" s="11">
        <v>43713.837500000001</v>
      </c>
      <c r="H416" s="11">
        <v>43713.833333333336</v>
      </c>
      <c r="I416" s="10">
        <v>20</v>
      </c>
    </row>
    <row r="417" spans="1:9" x14ac:dyDescent="0.25">
      <c r="A417" s="10">
        <v>416</v>
      </c>
      <c r="B417" s="10" t="s">
        <v>362</v>
      </c>
      <c r="C417" s="10" t="s">
        <v>346</v>
      </c>
      <c r="D417" s="11">
        <v>43713.95416666667</v>
      </c>
      <c r="E417" s="10" t="s">
        <v>339</v>
      </c>
      <c r="F417" s="10">
        <v>1</v>
      </c>
      <c r="G417" s="11">
        <v>43713.95416666667</v>
      </c>
      <c r="H417" s="11">
        <v>43713.958333333336</v>
      </c>
      <c r="I417" s="10">
        <v>23</v>
      </c>
    </row>
    <row r="418" spans="1:9" x14ac:dyDescent="0.25">
      <c r="A418" s="10">
        <v>417</v>
      </c>
      <c r="B418" s="10" t="s">
        <v>362</v>
      </c>
      <c r="C418" s="10" t="s">
        <v>347</v>
      </c>
      <c r="D418" s="11">
        <v>43697.563194444447</v>
      </c>
      <c r="E418" s="10" t="s">
        <v>339</v>
      </c>
      <c r="F418" s="10">
        <v>1</v>
      </c>
      <c r="G418" s="11">
        <v>43697.563194444447</v>
      </c>
      <c r="H418" s="11">
        <v>43697.583333333336</v>
      </c>
      <c r="I418" s="10">
        <v>14</v>
      </c>
    </row>
    <row r="419" spans="1:9" x14ac:dyDescent="0.25">
      <c r="A419" s="10">
        <v>418</v>
      </c>
      <c r="B419" s="10" t="s">
        <v>362</v>
      </c>
      <c r="C419" s="10" t="s">
        <v>347</v>
      </c>
      <c r="D419" s="11">
        <v>43698.397916666669</v>
      </c>
      <c r="E419" s="10" t="s">
        <v>339</v>
      </c>
      <c r="F419" s="10">
        <v>1</v>
      </c>
      <c r="G419" s="11">
        <v>43698.397916666669</v>
      </c>
      <c r="H419" s="11">
        <v>43698.416666666664</v>
      </c>
      <c r="I419" s="10">
        <v>10</v>
      </c>
    </row>
    <row r="420" spans="1:9" x14ac:dyDescent="0.25">
      <c r="A420" s="10">
        <v>419</v>
      </c>
      <c r="B420" s="10" t="s">
        <v>362</v>
      </c>
      <c r="C420" s="10" t="s">
        <v>347</v>
      </c>
      <c r="D420" s="11">
        <v>43699.104861111111</v>
      </c>
      <c r="E420" s="10" t="s">
        <v>339</v>
      </c>
      <c r="F420" s="10">
        <v>1</v>
      </c>
      <c r="G420" s="11">
        <v>43699.104861111111</v>
      </c>
      <c r="H420" s="11">
        <v>43699.125</v>
      </c>
      <c r="I420" s="10">
        <v>3</v>
      </c>
    </row>
    <row r="421" spans="1:9" x14ac:dyDescent="0.25">
      <c r="A421" s="10">
        <v>420</v>
      </c>
      <c r="B421" s="10" t="s">
        <v>362</v>
      </c>
      <c r="C421" s="10" t="s">
        <v>347</v>
      </c>
      <c r="D421" s="11">
        <v>43699.244444444441</v>
      </c>
      <c r="E421" s="10" t="s">
        <v>339</v>
      </c>
      <c r="F421" s="10">
        <v>1</v>
      </c>
      <c r="G421" s="11">
        <v>43699.244444444441</v>
      </c>
      <c r="H421" s="11">
        <v>43699.25</v>
      </c>
      <c r="I421" s="10">
        <v>6</v>
      </c>
    </row>
    <row r="422" spans="1:9" x14ac:dyDescent="0.25">
      <c r="A422" s="10">
        <v>421</v>
      </c>
      <c r="B422" s="10" t="s">
        <v>362</v>
      </c>
      <c r="C422" s="10" t="s">
        <v>347</v>
      </c>
      <c r="D422" s="11">
        <v>43699.383333333331</v>
      </c>
      <c r="E422" s="10" t="s">
        <v>339</v>
      </c>
      <c r="F422" s="10">
        <v>1</v>
      </c>
      <c r="G422" s="11">
        <v>43699.383333333331</v>
      </c>
      <c r="H422" s="11">
        <v>43699.375</v>
      </c>
      <c r="I422" s="10">
        <v>9</v>
      </c>
    </row>
    <row r="423" spans="1:9" x14ac:dyDescent="0.25">
      <c r="A423" s="10">
        <v>422</v>
      </c>
      <c r="B423" s="10" t="s">
        <v>362</v>
      </c>
      <c r="C423" s="10" t="s">
        <v>347</v>
      </c>
      <c r="D423" s="11">
        <v>43699.474999999999</v>
      </c>
      <c r="E423" s="10" t="s">
        <v>339</v>
      </c>
      <c r="F423" s="10">
        <v>1</v>
      </c>
      <c r="G423" s="11">
        <v>43699.474999999999</v>
      </c>
      <c r="H423" s="11">
        <v>43699.458333333336</v>
      </c>
      <c r="I423" s="10">
        <v>11</v>
      </c>
    </row>
    <row r="424" spans="1:9" x14ac:dyDescent="0.25">
      <c r="A424" s="10">
        <v>423</v>
      </c>
      <c r="B424" s="10" t="s">
        <v>362</v>
      </c>
      <c r="C424" s="10" t="s">
        <v>347</v>
      </c>
      <c r="D424" s="11">
        <v>43699.513888888891</v>
      </c>
      <c r="E424" s="10" t="s">
        <v>339</v>
      </c>
      <c r="F424" s="10">
        <v>1</v>
      </c>
      <c r="G424" s="11">
        <v>43699.513888888891</v>
      </c>
      <c r="H424" s="11">
        <v>43699.5</v>
      </c>
      <c r="I424" s="10">
        <v>12</v>
      </c>
    </row>
    <row r="425" spans="1:9" x14ac:dyDescent="0.25">
      <c r="A425" s="10">
        <v>424</v>
      </c>
      <c r="B425" s="10" t="s">
        <v>362</v>
      </c>
      <c r="C425" s="10" t="s">
        <v>347</v>
      </c>
      <c r="D425" s="11">
        <v>43700.636805555558</v>
      </c>
      <c r="E425" s="10" t="s">
        <v>339</v>
      </c>
      <c r="F425" s="10">
        <v>1</v>
      </c>
      <c r="G425" s="11">
        <v>43700.636805555558</v>
      </c>
      <c r="H425" s="11">
        <v>43700.625</v>
      </c>
      <c r="I425" s="10">
        <v>15</v>
      </c>
    </row>
    <row r="426" spans="1:9" x14ac:dyDescent="0.25">
      <c r="A426" s="10">
        <v>425</v>
      </c>
      <c r="B426" s="10" t="s">
        <v>362</v>
      </c>
      <c r="C426" s="10" t="s">
        <v>347</v>
      </c>
      <c r="D426" s="11">
        <v>43701.415277777778</v>
      </c>
      <c r="E426" s="10" t="s">
        <v>339</v>
      </c>
      <c r="F426" s="10">
        <v>1</v>
      </c>
      <c r="G426" s="11">
        <v>43701.415277777778</v>
      </c>
      <c r="H426" s="11">
        <v>43701.416666666664</v>
      </c>
      <c r="I426" s="10">
        <v>10</v>
      </c>
    </row>
    <row r="427" spans="1:9" x14ac:dyDescent="0.25">
      <c r="A427" s="10">
        <v>426</v>
      </c>
      <c r="B427" s="10" t="s">
        <v>362</v>
      </c>
      <c r="C427" s="10" t="s">
        <v>349</v>
      </c>
      <c r="D427" s="11">
        <v>43710.834027777775</v>
      </c>
      <c r="E427" s="10" t="s">
        <v>339</v>
      </c>
      <c r="F427" s="10">
        <v>1</v>
      </c>
      <c r="G427" s="11">
        <v>43710.834027777775</v>
      </c>
      <c r="H427" s="11">
        <v>43710.833333333336</v>
      </c>
      <c r="I427" s="10">
        <v>20</v>
      </c>
    </row>
    <row r="428" spans="1:9" x14ac:dyDescent="0.25">
      <c r="A428" s="10">
        <v>427</v>
      </c>
      <c r="B428" s="10" t="s">
        <v>362</v>
      </c>
      <c r="C428" s="10" t="s">
        <v>349</v>
      </c>
      <c r="D428" s="11">
        <v>43710.945138888892</v>
      </c>
      <c r="E428" s="10" t="s">
        <v>339</v>
      </c>
      <c r="F428" s="10">
        <v>1</v>
      </c>
      <c r="G428" s="11">
        <v>43710.945138888892</v>
      </c>
      <c r="H428" s="11">
        <v>43710.958333333336</v>
      </c>
      <c r="I428" s="10">
        <v>23</v>
      </c>
    </row>
    <row r="429" spans="1:9" x14ac:dyDescent="0.25">
      <c r="A429" s="10">
        <v>428</v>
      </c>
      <c r="B429" s="10" t="s">
        <v>362</v>
      </c>
      <c r="C429" s="10" t="s">
        <v>349</v>
      </c>
      <c r="D429" s="11">
        <v>43710.962500000001</v>
      </c>
      <c r="E429" s="10" t="s">
        <v>339</v>
      </c>
      <c r="F429" s="10">
        <v>1</v>
      </c>
      <c r="G429" s="11">
        <v>43710.962500000001</v>
      </c>
      <c r="H429" s="11">
        <v>43710.958333333336</v>
      </c>
      <c r="I429" s="10">
        <v>23</v>
      </c>
    </row>
    <row r="430" spans="1:9" x14ac:dyDescent="0.25">
      <c r="A430" s="10">
        <v>429</v>
      </c>
      <c r="B430" s="10" t="s">
        <v>362</v>
      </c>
      <c r="C430" s="10" t="s">
        <v>349</v>
      </c>
      <c r="D430" s="11">
        <v>43711.444444444445</v>
      </c>
      <c r="E430" s="10" t="s">
        <v>339</v>
      </c>
      <c r="F430" s="10">
        <v>1</v>
      </c>
      <c r="G430" s="11">
        <v>43711.444444444445</v>
      </c>
      <c r="H430" s="11">
        <v>43711.458333333336</v>
      </c>
      <c r="I430" s="10">
        <v>11</v>
      </c>
    </row>
    <row r="431" spans="1:9" x14ac:dyDescent="0.25">
      <c r="A431" s="10">
        <v>430</v>
      </c>
      <c r="B431" s="10" t="s">
        <v>362</v>
      </c>
      <c r="C431" s="10" t="s">
        <v>349</v>
      </c>
      <c r="D431" s="11">
        <v>43711.972916666666</v>
      </c>
      <c r="E431" s="10" t="s">
        <v>339</v>
      </c>
      <c r="F431" s="10">
        <v>1</v>
      </c>
      <c r="G431" s="11">
        <v>43711.972916666666</v>
      </c>
      <c r="H431" s="11">
        <v>43711.958333333336</v>
      </c>
      <c r="I431" s="10">
        <v>23</v>
      </c>
    </row>
    <row r="432" spans="1:9" x14ac:dyDescent="0.25">
      <c r="A432" s="10">
        <v>431</v>
      </c>
      <c r="B432" s="10" t="s">
        <v>362</v>
      </c>
      <c r="C432" s="10" t="s">
        <v>349</v>
      </c>
      <c r="D432" s="11">
        <v>43712.158333333333</v>
      </c>
      <c r="E432" s="10" t="s">
        <v>339</v>
      </c>
      <c r="F432" s="10">
        <v>1</v>
      </c>
      <c r="G432" s="11">
        <v>43712.158333333333</v>
      </c>
      <c r="H432" s="11">
        <v>43712.166666666664</v>
      </c>
      <c r="I432" s="10">
        <v>4</v>
      </c>
    </row>
    <row r="433" spans="1:9" x14ac:dyDescent="0.25">
      <c r="A433" s="10">
        <v>432</v>
      </c>
      <c r="B433" s="10" t="s">
        <v>362</v>
      </c>
      <c r="C433" s="10" t="s">
        <v>349</v>
      </c>
      <c r="D433" s="11">
        <v>43713.811111111114</v>
      </c>
      <c r="E433" s="10" t="s">
        <v>339</v>
      </c>
      <c r="F433" s="10">
        <v>1</v>
      </c>
      <c r="G433" s="11">
        <v>43713.811111111114</v>
      </c>
      <c r="H433" s="11">
        <v>43713.791666666664</v>
      </c>
      <c r="I433" s="10">
        <v>19</v>
      </c>
    </row>
    <row r="434" spans="1:9" x14ac:dyDescent="0.25">
      <c r="A434" s="10">
        <v>433</v>
      </c>
      <c r="B434" s="10" t="s">
        <v>362</v>
      </c>
      <c r="C434" s="10" t="s">
        <v>349</v>
      </c>
      <c r="D434" s="11">
        <v>43713.822222222225</v>
      </c>
      <c r="E434" s="10" t="s">
        <v>339</v>
      </c>
      <c r="F434" s="10">
        <v>1</v>
      </c>
      <c r="G434" s="11">
        <v>43713.822222222225</v>
      </c>
      <c r="H434" s="11">
        <v>43713.833333333336</v>
      </c>
      <c r="I434" s="10">
        <v>20</v>
      </c>
    </row>
    <row r="435" spans="1:9" x14ac:dyDescent="0.25">
      <c r="A435" s="10">
        <v>434</v>
      </c>
      <c r="B435" s="10" t="s">
        <v>362</v>
      </c>
      <c r="C435" s="10" t="s">
        <v>349</v>
      </c>
      <c r="D435" s="11">
        <v>43714.081250000003</v>
      </c>
      <c r="E435" s="10" t="s">
        <v>339</v>
      </c>
      <c r="F435" s="10">
        <v>1</v>
      </c>
      <c r="G435" s="11">
        <v>43714.081250000003</v>
      </c>
      <c r="H435" s="11">
        <v>43714.083333333336</v>
      </c>
      <c r="I435" s="10">
        <v>2</v>
      </c>
    </row>
    <row r="436" spans="1:9" x14ac:dyDescent="0.25">
      <c r="A436" s="10">
        <v>435</v>
      </c>
      <c r="B436" s="10" t="s">
        <v>362</v>
      </c>
      <c r="C436" s="10" t="s">
        <v>349</v>
      </c>
      <c r="D436" s="11">
        <v>43714.084027777775</v>
      </c>
      <c r="E436" s="10" t="s">
        <v>339</v>
      </c>
      <c r="F436" s="10">
        <v>1</v>
      </c>
      <c r="G436" s="11">
        <v>43714.084027777775</v>
      </c>
      <c r="H436" s="11">
        <v>43714.083333333336</v>
      </c>
      <c r="I436" s="10">
        <v>2</v>
      </c>
    </row>
    <row r="437" spans="1:9" x14ac:dyDescent="0.25">
      <c r="A437" s="10">
        <v>436</v>
      </c>
      <c r="B437" s="10" t="s">
        <v>362</v>
      </c>
      <c r="C437" s="10" t="s">
        <v>349</v>
      </c>
      <c r="D437" s="11">
        <v>43715.165972222225</v>
      </c>
      <c r="E437" s="10" t="s">
        <v>339</v>
      </c>
      <c r="F437" s="10">
        <v>1</v>
      </c>
      <c r="G437" s="11">
        <v>43715.165972222225</v>
      </c>
      <c r="H437" s="11">
        <v>43715.166666666664</v>
      </c>
      <c r="I437" s="10">
        <v>4</v>
      </c>
    </row>
    <row r="438" spans="1:9" x14ac:dyDescent="0.25">
      <c r="A438" s="10">
        <v>437</v>
      </c>
      <c r="B438" s="10" t="s">
        <v>362</v>
      </c>
      <c r="C438" s="10" t="s">
        <v>349</v>
      </c>
      <c r="D438" s="11">
        <v>43715.258333333331</v>
      </c>
      <c r="E438" s="10" t="s">
        <v>339</v>
      </c>
      <c r="F438" s="10">
        <v>1</v>
      </c>
      <c r="G438" s="11">
        <v>43715.258333333331</v>
      </c>
      <c r="H438" s="11">
        <v>43715.25</v>
      </c>
      <c r="I438" s="10">
        <v>6</v>
      </c>
    </row>
    <row r="439" spans="1:9" x14ac:dyDescent="0.25">
      <c r="A439" s="10">
        <v>438</v>
      </c>
      <c r="B439" s="10" t="s">
        <v>362</v>
      </c>
      <c r="C439" s="10" t="s">
        <v>350</v>
      </c>
      <c r="D439" s="11">
        <v>43704.425694444442</v>
      </c>
      <c r="E439" s="10" t="s">
        <v>339</v>
      </c>
      <c r="F439" s="10">
        <v>1</v>
      </c>
      <c r="G439" s="11">
        <v>43704.425694444442</v>
      </c>
      <c r="H439" s="11">
        <v>43704.416666666664</v>
      </c>
      <c r="I439" s="10">
        <v>10</v>
      </c>
    </row>
    <row r="440" spans="1:9" x14ac:dyDescent="0.25">
      <c r="A440" s="10">
        <v>439</v>
      </c>
      <c r="B440" s="10" t="s">
        <v>362</v>
      </c>
      <c r="C440" s="10" t="s">
        <v>350</v>
      </c>
      <c r="D440" s="11">
        <v>43704.488194444442</v>
      </c>
      <c r="E440" s="10" t="s">
        <v>339</v>
      </c>
      <c r="F440" s="10">
        <v>1</v>
      </c>
      <c r="G440" s="11">
        <v>43704.488194444442</v>
      </c>
      <c r="H440" s="11">
        <v>43704.5</v>
      </c>
      <c r="I440" s="10">
        <v>12</v>
      </c>
    </row>
    <row r="441" spans="1:9" x14ac:dyDescent="0.25">
      <c r="A441" s="10">
        <v>440</v>
      </c>
      <c r="B441" s="10" t="s">
        <v>362</v>
      </c>
      <c r="C441" s="10" t="s">
        <v>350</v>
      </c>
      <c r="D441" s="11">
        <v>43704.775000000001</v>
      </c>
      <c r="E441" s="10" t="s">
        <v>339</v>
      </c>
      <c r="F441" s="10">
        <v>1</v>
      </c>
      <c r="G441" s="11">
        <v>43704.775000000001</v>
      </c>
      <c r="H441" s="11">
        <v>43704.791666666664</v>
      </c>
      <c r="I441" s="10">
        <v>19</v>
      </c>
    </row>
    <row r="442" spans="1:9" x14ac:dyDescent="0.25">
      <c r="A442" s="10">
        <v>441</v>
      </c>
      <c r="B442" s="10" t="s">
        <v>362</v>
      </c>
      <c r="C442" s="10" t="s">
        <v>350</v>
      </c>
      <c r="D442" s="11">
        <v>43704.802083333336</v>
      </c>
      <c r="E442" s="10" t="s">
        <v>339</v>
      </c>
      <c r="F442" s="10">
        <v>1</v>
      </c>
      <c r="G442" s="11">
        <v>43704.802083333336</v>
      </c>
      <c r="H442" s="11">
        <v>43704.791666666664</v>
      </c>
      <c r="I442" s="10">
        <v>19</v>
      </c>
    </row>
    <row r="443" spans="1:9" x14ac:dyDescent="0.25">
      <c r="A443" s="10">
        <v>442</v>
      </c>
      <c r="B443" s="10" t="s">
        <v>362</v>
      </c>
      <c r="C443" s="10" t="s">
        <v>350</v>
      </c>
      <c r="D443" s="11">
        <v>43704.808333333334</v>
      </c>
      <c r="E443" s="10" t="s">
        <v>339</v>
      </c>
      <c r="F443" s="10">
        <v>1</v>
      </c>
      <c r="G443" s="11">
        <v>43704.808333333334</v>
      </c>
      <c r="H443" s="11">
        <v>43704.791666666664</v>
      </c>
      <c r="I443" s="10">
        <v>19</v>
      </c>
    </row>
    <row r="444" spans="1:9" x14ac:dyDescent="0.25">
      <c r="A444" s="10">
        <v>443</v>
      </c>
      <c r="B444" s="10" t="s">
        <v>362</v>
      </c>
      <c r="C444" s="10" t="s">
        <v>350</v>
      </c>
      <c r="D444" s="11">
        <v>43705.068055555559</v>
      </c>
      <c r="E444" s="10" t="s">
        <v>339</v>
      </c>
      <c r="F444" s="10">
        <v>1</v>
      </c>
      <c r="G444" s="11">
        <v>43705.068055555559</v>
      </c>
      <c r="H444" s="11">
        <v>43705.083333333336</v>
      </c>
      <c r="I444" s="10">
        <v>2</v>
      </c>
    </row>
    <row r="445" spans="1:9" x14ac:dyDescent="0.25">
      <c r="A445" s="10">
        <v>444</v>
      </c>
      <c r="B445" s="10" t="s">
        <v>362</v>
      </c>
      <c r="C445" s="10" t="s">
        <v>350</v>
      </c>
      <c r="D445" s="11">
        <v>43705.408333333333</v>
      </c>
      <c r="E445" s="10" t="s">
        <v>339</v>
      </c>
      <c r="F445" s="10">
        <v>1</v>
      </c>
      <c r="G445" s="11">
        <v>43705.408333333333</v>
      </c>
      <c r="H445" s="11">
        <v>43705.416666666664</v>
      </c>
      <c r="I445" s="10">
        <v>10</v>
      </c>
    </row>
    <row r="446" spans="1:9" x14ac:dyDescent="0.25">
      <c r="A446" s="10">
        <v>445</v>
      </c>
      <c r="B446" s="10" t="s">
        <v>362</v>
      </c>
      <c r="C446" s="10" t="s">
        <v>350</v>
      </c>
      <c r="D446" s="11">
        <v>43705.59375</v>
      </c>
      <c r="E446" s="10" t="s">
        <v>339</v>
      </c>
      <c r="F446" s="10">
        <v>1</v>
      </c>
      <c r="G446" s="11">
        <v>43705.59375</v>
      </c>
      <c r="H446" s="11">
        <v>43705.583333333336</v>
      </c>
      <c r="I446" s="10">
        <v>14</v>
      </c>
    </row>
    <row r="447" spans="1:9" x14ac:dyDescent="0.25">
      <c r="A447" s="10">
        <v>446</v>
      </c>
      <c r="B447" s="10" t="s">
        <v>362</v>
      </c>
      <c r="C447" s="10" t="s">
        <v>350</v>
      </c>
      <c r="D447" s="11">
        <v>43705.67083333333</v>
      </c>
      <c r="E447" s="10" t="s">
        <v>339</v>
      </c>
      <c r="F447" s="10">
        <v>1</v>
      </c>
      <c r="G447" s="11">
        <v>43705.67083333333</v>
      </c>
      <c r="H447" s="11">
        <v>43705.666666666664</v>
      </c>
      <c r="I447" s="10">
        <v>16</v>
      </c>
    </row>
    <row r="448" spans="1:9" x14ac:dyDescent="0.25">
      <c r="A448" s="10">
        <v>447</v>
      </c>
      <c r="B448" s="10" t="s">
        <v>362</v>
      </c>
      <c r="C448" s="10" t="s">
        <v>350</v>
      </c>
      <c r="D448" s="11">
        <v>43706.824999999997</v>
      </c>
      <c r="E448" s="10" t="s">
        <v>339</v>
      </c>
      <c r="F448" s="10">
        <v>1</v>
      </c>
      <c r="G448" s="11">
        <v>43706.824999999997</v>
      </c>
      <c r="H448" s="11">
        <v>43706.833333333336</v>
      </c>
      <c r="I448" s="10">
        <v>20</v>
      </c>
    </row>
    <row r="449" spans="1:9" x14ac:dyDescent="0.25">
      <c r="A449" s="10">
        <v>448</v>
      </c>
      <c r="B449" s="10" t="s">
        <v>362</v>
      </c>
      <c r="C449" s="10" t="s">
        <v>350</v>
      </c>
      <c r="D449" s="11">
        <v>43707.500694444447</v>
      </c>
      <c r="E449" s="10" t="s">
        <v>339</v>
      </c>
      <c r="F449" s="10">
        <v>1</v>
      </c>
      <c r="G449" s="11">
        <v>43707.500694444447</v>
      </c>
      <c r="H449" s="11">
        <v>43707.5</v>
      </c>
      <c r="I449" s="10">
        <v>12</v>
      </c>
    </row>
    <row r="450" spans="1:9" x14ac:dyDescent="0.25">
      <c r="A450" s="10">
        <v>449</v>
      </c>
      <c r="B450" s="10" t="s">
        <v>362</v>
      </c>
      <c r="C450" s="10" t="s">
        <v>350</v>
      </c>
      <c r="D450" s="11">
        <v>43707.65347222222</v>
      </c>
      <c r="E450" s="10" t="s">
        <v>339</v>
      </c>
      <c r="F450" s="10">
        <v>1</v>
      </c>
      <c r="G450" s="11">
        <v>43707.65347222222</v>
      </c>
      <c r="H450" s="11">
        <v>43707.666666666664</v>
      </c>
      <c r="I450" s="10">
        <v>16</v>
      </c>
    </row>
    <row r="451" spans="1:9" x14ac:dyDescent="0.25">
      <c r="A451" s="10">
        <v>450</v>
      </c>
      <c r="B451" s="10" t="s">
        <v>362</v>
      </c>
      <c r="C451" s="10" t="s">
        <v>350</v>
      </c>
      <c r="D451" s="11">
        <v>43707.656944444447</v>
      </c>
      <c r="E451" s="10" t="s">
        <v>339</v>
      </c>
      <c r="F451" s="10">
        <v>1</v>
      </c>
      <c r="G451" s="11">
        <v>43707.656944444447</v>
      </c>
      <c r="H451" s="11">
        <v>43707.666666666664</v>
      </c>
      <c r="I451" s="10">
        <v>16</v>
      </c>
    </row>
    <row r="452" spans="1:9" x14ac:dyDescent="0.25">
      <c r="A452" s="10">
        <v>451</v>
      </c>
      <c r="B452" s="10" t="s">
        <v>362</v>
      </c>
      <c r="C452" s="10" t="s">
        <v>350</v>
      </c>
      <c r="D452" s="11">
        <v>43707.676388888889</v>
      </c>
      <c r="E452" s="10" t="s">
        <v>339</v>
      </c>
      <c r="F452" s="10">
        <v>1</v>
      </c>
      <c r="G452" s="11">
        <v>43707.676388888889</v>
      </c>
      <c r="H452" s="11">
        <v>43707.666666666664</v>
      </c>
      <c r="I452" s="10">
        <v>16</v>
      </c>
    </row>
    <row r="453" spans="1:9" x14ac:dyDescent="0.25">
      <c r="A453" s="10">
        <v>452</v>
      </c>
      <c r="B453" s="10" t="s">
        <v>362</v>
      </c>
      <c r="C453" s="10" t="s">
        <v>350</v>
      </c>
      <c r="D453" s="11">
        <v>43707.700694444444</v>
      </c>
      <c r="E453" s="10" t="s">
        <v>339</v>
      </c>
      <c r="F453" s="10">
        <v>1</v>
      </c>
      <c r="G453" s="11">
        <v>43707.700694444444</v>
      </c>
      <c r="H453" s="11">
        <v>43707.708333333336</v>
      </c>
      <c r="I453" s="10">
        <v>17</v>
      </c>
    </row>
    <row r="454" spans="1:9" x14ac:dyDescent="0.25">
      <c r="A454" s="10">
        <v>453</v>
      </c>
      <c r="B454" s="10" t="s">
        <v>362</v>
      </c>
      <c r="C454" s="10" t="s">
        <v>350</v>
      </c>
      <c r="D454" s="11">
        <v>43707.773611111108</v>
      </c>
      <c r="E454" s="10" t="s">
        <v>339</v>
      </c>
      <c r="F454" s="10">
        <v>1</v>
      </c>
      <c r="G454" s="11">
        <v>43707.773611111108</v>
      </c>
      <c r="H454" s="11">
        <v>43707.791666666664</v>
      </c>
      <c r="I454" s="10">
        <v>19</v>
      </c>
    </row>
    <row r="455" spans="1:9" x14ac:dyDescent="0.25">
      <c r="A455" s="10">
        <v>454</v>
      </c>
      <c r="B455" s="10" t="s">
        <v>362</v>
      </c>
      <c r="C455" s="10" t="s">
        <v>350</v>
      </c>
      <c r="D455" s="11">
        <v>43707.97152777778</v>
      </c>
      <c r="E455" s="10" t="s">
        <v>339</v>
      </c>
      <c r="F455" s="10">
        <v>1</v>
      </c>
      <c r="G455" s="11">
        <v>43707.97152777778</v>
      </c>
      <c r="H455" s="11">
        <v>43707.958333333336</v>
      </c>
      <c r="I455" s="10">
        <v>23</v>
      </c>
    </row>
    <row r="456" spans="1:9" x14ac:dyDescent="0.25">
      <c r="A456" s="10">
        <v>455</v>
      </c>
      <c r="B456" s="10" t="s">
        <v>362</v>
      </c>
      <c r="C456" s="10" t="s">
        <v>350</v>
      </c>
      <c r="D456" s="11">
        <v>43708.35833333333</v>
      </c>
      <c r="E456" s="10" t="s">
        <v>339</v>
      </c>
      <c r="F456" s="10">
        <v>1</v>
      </c>
      <c r="G456" s="11">
        <v>43708.35833333333</v>
      </c>
      <c r="H456" s="11">
        <v>43708.375</v>
      </c>
      <c r="I456" s="10">
        <v>9</v>
      </c>
    </row>
    <row r="457" spans="1:9" x14ac:dyDescent="0.25">
      <c r="A457" s="10">
        <v>456</v>
      </c>
      <c r="B457" s="10" t="s">
        <v>362</v>
      </c>
      <c r="C457" s="10" t="s">
        <v>363</v>
      </c>
      <c r="D457" s="11">
        <v>43712.438888888886</v>
      </c>
      <c r="E457" s="10" t="s">
        <v>339</v>
      </c>
      <c r="F457" s="10">
        <v>1</v>
      </c>
      <c r="G457" s="11">
        <v>43712.438888888886</v>
      </c>
      <c r="H457" s="11">
        <v>43712.458333333336</v>
      </c>
      <c r="I457" s="10">
        <v>11</v>
      </c>
    </row>
    <row r="458" spans="1:9" x14ac:dyDescent="0.25">
      <c r="A458" s="10">
        <v>457</v>
      </c>
      <c r="B458" s="10" t="s">
        <v>362</v>
      </c>
      <c r="C458" s="10" t="s">
        <v>351</v>
      </c>
      <c r="D458" s="11">
        <v>43711.98541666667</v>
      </c>
      <c r="E458" s="10" t="s">
        <v>339</v>
      </c>
      <c r="F458" s="10">
        <v>1</v>
      </c>
      <c r="G458" s="11">
        <v>43711.98541666667</v>
      </c>
      <c r="H458" s="11">
        <v>43712</v>
      </c>
      <c r="I458" s="10">
        <v>0</v>
      </c>
    </row>
    <row r="459" spans="1:9" x14ac:dyDescent="0.25">
      <c r="A459" s="10">
        <v>458</v>
      </c>
      <c r="B459" s="10" t="s">
        <v>362</v>
      </c>
      <c r="C459" s="10" t="s">
        <v>352</v>
      </c>
      <c r="D459" s="11">
        <v>43704.718055555553</v>
      </c>
      <c r="E459" s="10" t="s">
        <v>339</v>
      </c>
      <c r="F459" s="10">
        <v>1</v>
      </c>
      <c r="G459" s="11">
        <v>43704.718055555553</v>
      </c>
      <c r="H459" s="11">
        <v>43704.708333333336</v>
      </c>
      <c r="I459" s="10">
        <v>17</v>
      </c>
    </row>
    <row r="460" spans="1:9" x14ac:dyDescent="0.25">
      <c r="A460" s="10">
        <v>459</v>
      </c>
      <c r="B460" s="10" t="s">
        <v>362</v>
      </c>
      <c r="C460" s="10" t="s">
        <v>352</v>
      </c>
      <c r="D460" s="11">
        <v>43706.742361111108</v>
      </c>
      <c r="E460" s="10" t="s">
        <v>339</v>
      </c>
      <c r="F460" s="10">
        <v>1</v>
      </c>
      <c r="G460" s="11">
        <v>43706.742361111108</v>
      </c>
      <c r="H460" s="11">
        <v>43706.75</v>
      </c>
      <c r="I460" s="10">
        <v>18</v>
      </c>
    </row>
    <row r="461" spans="1:9" x14ac:dyDescent="0.25">
      <c r="A461" s="10">
        <v>460</v>
      </c>
      <c r="B461" s="10" t="s">
        <v>362</v>
      </c>
      <c r="C461" s="10" t="s">
        <v>364</v>
      </c>
      <c r="D461" s="11">
        <v>43704.853472222225</v>
      </c>
      <c r="E461" s="10" t="s">
        <v>339</v>
      </c>
      <c r="F461" s="10">
        <v>1</v>
      </c>
      <c r="G461" s="11">
        <v>43704.853472222225</v>
      </c>
      <c r="H461" s="11">
        <v>43704.833333333336</v>
      </c>
      <c r="I461" s="10">
        <v>20</v>
      </c>
    </row>
    <row r="462" spans="1:9" x14ac:dyDescent="0.25">
      <c r="A462" s="10">
        <v>461</v>
      </c>
      <c r="B462" s="10" t="s">
        <v>362</v>
      </c>
      <c r="C462" s="10" t="s">
        <v>364</v>
      </c>
      <c r="D462" s="11">
        <v>43706.980555555558</v>
      </c>
      <c r="E462" s="10" t="s">
        <v>339</v>
      </c>
      <c r="F462" s="10">
        <v>1</v>
      </c>
      <c r="G462" s="11">
        <v>43706.980555555558</v>
      </c>
      <c r="H462" s="11">
        <v>43707</v>
      </c>
      <c r="I462" s="10">
        <v>0</v>
      </c>
    </row>
    <row r="463" spans="1:9" x14ac:dyDescent="0.25">
      <c r="A463" s="10">
        <v>462</v>
      </c>
      <c r="B463" s="10" t="s">
        <v>362</v>
      </c>
      <c r="C463" s="10" t="s">
        <v>364</v>
      </c>
      <c r="D463" s="11">
        <v>43708.217361111114</v>
      </c>
      <c r="E463" s="10" t="s">
        <v>339</v>
      </c>
      <c r="F463" s="10">
        <v>1</v>
      </c>
      <c r="G463" s="11">
        <v>43708.217361111114</v>
      </c>
      <c r="H463" s="11">
        <v>43708.208333333336</v>
      </c>
      <c r="I463" s="10">
        <v>5</v>
      </c>
    </row>
    <row r="464" spans="1:9" x14ac:dyDescent="0.25">
      <c r="A464" s="10">
        <v>463</v>
      </c>
      <c r="B464" s="10" t="s">
        <v>362</v>
      </c>
      <c r="C464" s="10" t="s">
        <v>364</v>
      </c>
      <c r="D464" s="11">
        <v>43708.217361111114</v>
      </c>
      <c r="E464" s="10" t="s">
        <v>339</v>
      </c>
      <c r="F464" s="10">
        <v>1</v>
      </c>
      <c r="G464" s="11">
        <v>43708.217361111114</v>
      </c>
      <c r="H464" s="11">
        <v>43708.208333333336</v>
      </c>
      <c r="I464" s="10">
        <v>5</v>
      </c>
    </row>
    <row r="465" spans="1:9" x14ac:dyDescent="0.25">
      <c r="A465" s="10">
        <v>464</v>
      </c>
      <c r="B465" s="10" t="s">
        <v>362</v>
      </c>
      <c r="C465" s="10" t="s">
        <v>353</v>
      </c>
      <c r="D465" s="11">
        <v>43710.874305555553</v>
      </c>
      <c r="E465" s="10" t="s">
        <v>339</v>
      </c>
      <c r="F465" s="10">
        <v>1</v>
      </c>
      <c r="G465" s="11">
        <v>43710.874305555553</v>
      </c>
      <c r="H465" s="11">
        <v>43710.875</v>
      </c>
      <c r="I465" s="10">
        <v>21</v>
      </c>
    </row>
    <row r="466" spans="1:9" x14ac:dyDescent="0.25">
      <c r="A466" s="10">
        <v>465</v>
      </c>
      <c r="B466" s="10" t="s">
        <v>362</v>
      </c>
      <c r="C466" s="10" t="s">
        <v>353</v>
      </c>
      <c r="D466" s="11">
        <v>43712.791666666664</v>
      </c>
      <c r="E466" s="10" t="s">
        <v>339</v>
      </c>
      <c r="F466" s="10">
        <v>1</v>
      </c>
      <c r="G466" s="11">
        <v>43712.791666666664</v>
      </c>
      <c r="H466" s="11">
        <v>43712.791666666664</v>
      </c>
      <c r="I466" s="10">
        <v>19</v>
      </c>
    </row>
    <row r="467" spans="1:9" x14ac:dyDescent="0.25">
      <c r="A467" s="10">
        <v>466</v>
      </c>
      <c r="B467" s="10" t="s">
        <v>362</v>
      </c>
      <c r="C467" s="10" t="s">
        <v>353</v>
      </c>
      <c r="D467" s="11">
        <v>43713.275000000001</v>
      </c>
      <c r="E467" s="10" t="s">
        <v>339</v>
      </c>
      <c r="F467" s="10">
        <v>1</v>
      </c>
      <c r="G467" s="11">
        <v>43713.275000000001</v>
      </c>
      <c r="H467" s="11">
        <v>43713.291666666664</v>
      </c>
      <c r="I467" s="10">
        <v>7</v>
      </c>
    </row>
    <row r="468" spans="1:9" x14ac:dyDescent="0.25">
      <c r="A468" s="10">
        <v>467</v>
      </c>
      <c r="B468" s="10" t="s">
        <v>362</v>
      </c>
      <c r="C468" s="10" t="s">
        <v>353</v>
      </c>
      <c r="D468" s="11">
        <v>43713.776388888888</v>
      </c>
      <c r="E468" s="10" t="s">
        <v>339</v>
      </c>
      <c r="F468" s="10">
        <v>1</v>
      </c>
      <c r="G468" s="11">
        <v>43713.776388888888</v>
      </c>
      <c r="H468" s="11">
        <v>43713.791666666664</v>
      </c>
      <c r="I468" s="10">
        <v>19</v>
      </c>
    </row>
    <row r="469" spans="1:9" x14ac:dyDescent="0.25">
      <c r="A469" s="10">
        <v>468</v>
      </c>
      <c r="B469" s="10" t="s">
        <v>362</v>
      </c>
      <c r="C469" s="10" t="s">
        <v>353</v>
      </c>
      <c r="D469" s="11">
        <v>43714.314583333333</v>
      </c>
      <c r="E469" s="10" t="s">
        <v>339</v>
      </c>
      <c r="F469" s="10">
        <v>1</v>
      </c>
      <c r="G469" s="11">
        <v>43714.314583333333</v>
      </c>
      <c r="H469" s="11">
        <v>43714.333333333336</v>
      </c>
      <c r="I469" s="10">
        <v>8</v>
      </c>
    </row>
    <row r="470" spans="1:9" x14ac:dyDescent="0.25">
      <c r="A470" s="10">
        <v>469</v>
      </c>
      <c r="B470" s="10" t="s">
        <v>362</v>
      </c>
      <c r="C470" s="10" t="s">
        <v>353</v>
      </c>
      <c r="D470" s="11">
        <v>43714.752083333333</v>
      </c>
      <c r="E470" s="10" t="s">
        <v>339</v>
      </c>
      <c r="F470" s="10">
        <v>1</v>
      </c>
      <c r="G470" s="11">
        <v>43714.752083333333</v>
      </c>
      <c r="H470" s="11">
        <v>43714.75</v>
      </c>
      <c r="I470" s="10">
        <v>18</v>
      </c>
    </row>
    <row r="471" spans="1:9" x14ac:dyDescent="0.25">
      <c r="A471" s="10">
        <v>470</v>
      </c>
      <c r="B471" s="10" t="s">
        <v>362</v>
      </c>
      <c r="C471" s="10" t="s">
        <v>353</v>
      </c>
      <c r="D471" s="11">
        <v>43714.839583333334</v>
      </c>
      <c r="E471" s="10" t="s">
        <v>339</v>
      </c>
      <c r="F471" s="10">
        <v>1</v>
      </c>
      <c r="G471" s="11">
        <v>43714.839583333334</v>
      </c>
      <c r="H471" s="11">
        <v>43714.833333333336</v>
      </c>
      <c r="I471" s="10">
        <v>20</v>
      </c>
    </row>
    <row r="472" spans="1:9" x14ac:dyDescent="0.25">
      <c r="A472" s="10">
        <v>471</v>
      </c>
      <c r="B472" s="10" t="s">
        <v>362</v>
      </c>
      <c r="C472" s="10" t="s">
        <v>353</v>
      </c>
      <c r="D472" s="11">
        <v>43715.302777777775</v>
      </c>
      <c r="E472" s="10" t="s">
        <v>339</v>
      </c>
      <c r="F472" s="10">
        <v>1</v>
      </c>
      <c r="G472" s="11">
        <v>43715.302777777775</v>
      </c>
      <c r="H472" s="11">
        <v>43715.291666666664</v>
      </c>
      <c r="I472" s="10">
        <v>7</v>
      </c>
    </row>
    <row r="473" spans="1:9" x14ac:dyDescent="0.25">
      <c r="A473" s="10">
        <v>472</v>
      </c>
      <c r="B473" s="10" t="s">
        <v>362</v>
      </c>
      <c r="C473" s="10" t="s">
        <v>355</v>
      </c>
      <c r="D473" s="11">
        <v>43704.025694444441</v>
      </c>
      <c r="E473" s="10" t="s">
        <v>339</v>
      </c>
      <c r="F473" s="10">
        <v>1</v>
      </c>
      <c r="G473" s="11">
        <v>43704.025694444441</v>
      </c>
      <c r="H473" s="11">
        <v>43704.041666666664</v>
      </c>
      <c r="I473" s="10">
        <v>1</v>
      </c>
    </row>
    <row r="474" spans="1:9" x14ac:dyDescent="0.25">
      <c r="A474" s="10">
        <v>473</v>
      </c>
      <c r="B474" s="10" t="s">
        <v>362</v>
      </c>
      <c r="C474" s="10" t="s">
        <v>355</v>
      </c>
      <c r="D474" s="11">
        <v>43704.924305555556</v>
      </c>
      <c r="E474" s="10" t="s">
        <v>339</v>
      </c>
      <c r="F474" s="10">
        <v>1</v>
      </c>
      <c r="G474" s="11">
        <v>43704.924305555556</v>
      </c>
      <c r="H474" s="11">
        <v>43704.916666666664</v>
      </c>
      <c r="I474" s="10">
        <v>22</v>
      </c>
    </row>
    <row r="475" spans="1:9" x14ac:dyDescent="0.25">
      <c r="A475" s="10">
        <v>474</v>
      </c>
      <c r="B475" s="10" t="s">
        <v>362</v>
      </c>
      <c r="C475" s="10" t="s">
        <v>355</v>
      </c>
      <c r="D475" s="11">
        <v>43704.924305555556</v>
      </c>
      <c r="E475" s="10" t="s">
        <v>339</v>
      </c>
      <c r="F475" s="10">
        <v>1</v>
      </c>
      <c r="G475" s="11">
        <v>43704.924305555556</v>
      </c>
      <c r="H475" s="11">
        <v>43704.916666666664</v>
      </c>
      <c r="I475" s="10">
        <v>22</v>
      </c>
    </row>
    <row r="476" spans="1:9" x14ac:dyDescent="0.25">
      <c r="A476" s="10">
        <v>475</v>
      </c>
      <c r="B476" s="10" t="s">
        <v>362</v>
      </c>
      <c r="C476" s="10" t="s">
        <v>356</v>
      </c>
      <c r="D476" s="11">
        <v>43705.288194444445</v>
      </c>
      <c r="E476" s="10" t="s">
        <v>339</v>
      </c>
      <c r="F476" s="10">
        <v>1</v>
      </c>
      <c r="G476" s="11">
        <v>43705.288194444445</v>
      </c>
      <c r="H476" s="11">
        <v>43705.291666666664</v>
      </c>
      <c r="I476" s="10">
        <v>7</v>
      </c>
    </row>
    <row r="477" spans="1:9" x14ac:dyDescent="0.25">
      <c r="A477" s="10">
        <v>476</v>
      </c>
      <c r="B477" s="10" t="s">
        <v>362</v>
      </c>
      <c r="C477" s="10" t="s">
        <v>357</v>
      </c>
      <c r="D477" s="11">
        <v>43705.180555555555</v>
      </c>
      <c r="E477" s="10" t="s">
        <v>339</v>
      </c>
      <c r="F477" s="10">
        <v>1</v>
      </c>
      <c r="G477" s="11">
        <v>43705.180555555555</v>
      </c>
      <c r="H477" s="11">
        <v>43705.166666666664</v>
      </c>
      <c r="I477" s="10">
        <v>4</v>
      </c>
    </row>
    <row r="478" spans="1:9" x14ac:dyDescent="0.25">
      <c r="A478" s="10">
        <v>477</v>
      </c>
      <c r="B478" s="10" t="s">
        <v>362</v>
      </c>
      <c r="C478" s="10" t="s">
        <v>357</v>
      </c>
      <c r="D478" s="11">
        <v>43705.302083333336</v>
      </c>
      <c r="E478" s="10" t="s">
        <v>339</v>
      </c>
      <c r="F478" s="10">
        <v>1</v>
      </c>
      <c r="G478" s="11">
        <v>43705.302083333336</v>
      </c>
      <c r="H478" s="11">
        <v>43705.291666666664</v>
      </c>
      <c r="I478" s="10">
        <v>7</v>
      </c>
    </row>
    <row r="479" spans="1:9" x14ac:dyDescent="0.25">
      <c r="A479" s="10">
        <v>478</v>
      </c>
      <c r="B479" s="10" t="s">
        <v>362</v>
      </c>
      <c r="C479" s="10" t="s">
        <v>357</v>
      </c>
      <c r="D479" s="11">
        <v>43705.874305555553</v>
      </c>
      <c r="E479" s="10" t="s">
        <v>339</v>
      </c>
      <c r="F479" s="10">
        <v>1</v>
      </c>
      <c r="G479" s="11">
        <v>43705.874305555553</v>
      </c>
      <c r="H479" s="11">
        <v>43705.875</v>
      </c>
      <c r="I479" s="10">
        <v>21</v>
      </c>
    </row>
    <row r="480" spans="1:9" x14ac:dyDescent="0.25">
      <c r="A480" s="10">
        <v>479</v>
      </c>
      <c r="B480" s="10" t="s">
        <v>362</v>
      </c>
      <c r="C480" s="10" t="s">
        <v>365</v>
      </c>
      <c r="D480" s="11">
        <v>43696.838194444441</v>
      </c>
      <c r="E480" s="10" t="s">
        <v>339</v>
      </c>
      <c r="F480" s="10">
        <v>1</v>
      </c>
      <c r="G480" s="11">
        <v>43696.838194444441</v>
      </c>
      <c r="H480" s="11">
        <v>43696.833333333336</v>
      </c>
      <c r="I480" s="10">
        <v>20</v>
      </c>
    </row>
    <row r="481" spans="1:9" x14ac:dyDescent="0.25">
      <c r="A481" s="10">
        <v>480</v>
      </c>
      <c r="B481" s="10" t="s">
        <v>362</v>
      </c>
      <c r="C481" s="10" t="s">
        <v>358</v>
      </c>
      <c r="D481" s="11">
        <v>43705.773611111108</v>
      </c>
      <c r="E481" s="10" t="s">
        <v>339</v>
      </c>
      <c r="F481" s="10">
        <v>1</v>
      </c>
      <c r="G481" s="11">
        <v>43705.773611111108</v>
      </c>
      <c r="H481" s="11">
        <v>43705.791666666664</v>
      </c>
      <c r="I481" s="10">
        <v>19</v>
      </c>
    </row>
    <row r="482" spans="1:9" x14ac:dyDescent="0.25">
      <c r="A482" s="10">
        <v>481</v>
      </c>
      <c r="B482" s="10" t="s">
        <v>362</v>
      </c>
      <c r="C482" s="10" t="s">
        <v>358</v>
      </c>
      <c r="D482" s="11">
        <v>43708.236111111109</v>
      </c>
      <c r="E482" s="10" t="s">
        <v>339</v>
      </c>
      <c r="F482" s="10">
        <v>1</v>
      </c>
      <c r="G482" s="11">
        <v>43708.236111111109</v>
      </c>
      <c r="H482" s="11">
        <v>43708.25</v>
      </c>
      <c r="I482" s="10">
        <v>6</v>
      </c>
    </row>
    <row r="483" spans="1:9" x14ac:dyDescent="0.25">
      <c r="A483" s="10">
        <v>482</v>
      </c>
      <c r="B483" s="10" t="s">
        <v>362</v>
      </c>
      <c r="C483" s="10" t="s">
        <v>366</v>
      </c>
      <c r="D483" s="11">
        <v>43719.463888888888</v>
      </c>
      <c r="E483" s="10" t="s">
        <v>339</v>
      </c>
      <c r="F483" s="10">
        <v>1</v>
      </c>
      <c r="G483" s="11">
        <v>43719.463888888888</v>
      </c>
      <c r="H483" s="11">
        <v>43719.458333333336</v>
      </c>
      <c r="I483" s="10">
        <v>11</v>
      </c>
    </row>
    <row r="484" spans="1:9" x14ac:dyDescent="0.25">
      <c r="A484" s="10">
        <v>483</v>
      </c>
      <c r="B484" s="10" t="s">
        <v>362</v>
      </c>
      <c r="C484" s="10" t="s">
        <v>366</v>
      </c>
      <c r="D484" s="11">
        <v>43720.46597222222</v>
      </c>
      <c r="E484" s="10" t="s">
        <v>339</v>
      </c>
      <c r="F484" s="10">
        <v>1</v>
      </c>
      <c r="G484" s="11">
        <v>43720.46597222222</v>
      </c>
      <c r="H484" s="11">
        <v>43720.458333333336</v>
      </c>
      <c r="I484" s="10">
        <v>11</v>
      </c>
    </row>
    <row r="485" spans="1:9" x14ac:dyDescent="0.25">
      <c r="A485" s="10">
        <v>484</v>
      </c>
      <c r="B485" s="10" t="s">
        <v>362</v>
      </c>
      <c r="C485" s="10" t="s">
        <v>359</v>
      </c>
      <c r="D485" s="11">
        <v>43719.622916666667</v>
      </c>
      <c r="E485" s="10" t="s">
        <v>339</v>
      </c>
      <c r="F485" s="10">
        <v>1</v>
      </c>
      <c r="G485" s="11">
        <v>43719.622916666667</v>
      </c>
      <c r="H485" s="11">
        <v>43719.625</v>
      </c>
      <c r="I485" s="10">
        <v>15</v>
      </c>
    </row>
    <row r="486" spans="1:9" x14ac:dyDescent="0.25">
      <c r="A486" s="10">
        <v>485</v>
      </c>
      <c r="B486" s="10" t="s">
        <v>362</v>
      </c>
      <c r="C486" s="10" t="s">
        <v>360</v>
      </c>
      <c r="D486" s="11">
        <v>43718.410416666666</v>
      </c>
      <c r="E486" s="10" t="s">
        <v>339</v>
      </c>
      <c r="F486" s="10">
        <v>1</v>
      </c>
      <c r="G486" s="11">
        <v>43718.410416666666</v>
      </c>
      <c r="H486" s="11">
        <v>43718.416666666664</v>
      </c>
      <c r="I486" s="10">
        <v>10</v>
      </c>
    </row>
    <row r="487" spans="1:9" x14ac:dyDescent="0.25">
      <c r="A487" s="10">
        <v>486</v>
      </c>
      <c r="B487" s="10" t="s">
        <v>362</v>
      </c>
      <c r="C487" s="10" t="s">
        <v>360</v>
      </c>
      <c r="D487" s="11">
        <v>43718.415277777778</v>
      </c>
      <c r="E487" s="10" t="s">
        <v>339</v>
      </c>
      <c r="F487" s="10">
        <v>1</v>
      </c>
      <c r="G487" s="11">
        <v>43718.415277777778</v>
      </c>
      <c r="H487" s="11">
        <v>43718.416666666664</v>
      </c>
      <c r="I487" s="10">
        <v>10</v>
      </c>
    </row>
    <row r="488" spans="1:9" x14ac:dyDescent="0.25">
      <c r="A488" s="10">
        <v>487</v>
      </c>
      <c r="B488" s="10" t="s">
        <v>362</v>
      </c>
      <c r="C488" s="10" t="s">
        <v>360</v>
      </c>
      <c r="D488" s="11">
        <v>43718.422222222223</v>
      </c>
      <c r="E488" s="10" t="s">
        <v>339</v>
      </c>
      <c r="F488" s="10">
        <v>1</v>
      </c>
      <c r="G488" s="11">
        <v>43718.422222222223</v>
      </c>
      <c r="H488" s="11">
        <v>43718.416666666664</v>
      </c>
      <c r="I488" s="10">
        <v>10</v>
      </c>
    </row>
    <row r="489" spans="1:9" x14ac:dyDescent="0.25">
      <c r="A489" s="10">
        <v>488</v>
      </c>
      <c r="B489" s="10" t="s">
        <v>362</v>
      </c>
      <c r="C489" s="10" t="s">
        <v>360</v>
      </c>
      <c r="D489" s="11">
        <v>43718.423611111109</v>
      </c>
      <c r="E489" s="10" t="s">
        <v>339</v>
      </c>
      <c r="F489" s="10">
        <v>1</v>
      </c>
      <c r="G489" s="11">
        <v>43718.423611111109</v>
      </c>
      <c r="H489" s="11">
        <v>43718.416666666664</v>
      </c>
      <c r="I489" s="10">
        <v>10</v>
      </c>
    </row>
    <row r="490" spans="1:9" x14ac:dyDescent="0.25">
      <c r="A490" s="10">
        <v>489</v>
      </c>
      <c r="B490" s="10" t="s">
        <v>362</v>
      </c>
      <c r="C490" s="10" t="s">
        <v>360</v>
      </c>
      <c r="D490" s="11">
        <v>43718.425694444442</v>
      </c>
      <c r="E490" s="10" t="s">
        <v>339</v>
      </c>
      <c r="F490" s="10">
        <v>1</v>
      </c>
      <c r="G490" s="11">
        <v>43718.425694444442</v>
      </c>
      <c r="H490" s="11">
        <v>43718.416666666664</v>
      </c>
      <c r="I490" s="10">
        <v>10</v>
      </c>
    </row>
    <row r="491" spans="1:9" x14ac:dyDescent="0.25">
      <c r="A491" s="10">
        <v>490</v>
      </c>
      <c r="B491" s="10" t="s">
        <v>362</v>
      </c>
      <c r="C491" s="10" t="s">
        <v>360</v>
      </c>
      <c r="D491" s="11">
        <v>43718.428472222222</v>
      </c>
      <c r="E491" s="10" t="s">
        <v>339</v>
      </c>
      <c r="F491" s="10">
        <v>1</v>
      </c>
      <c r="G491" s="11">
        <v>43718.428472222222</v>
      </c>
      <c r="H491" s="11">
        <v>43718.416666666664</v>
      </c>
      <c r="I491" s="10">
        <v>10</v>
      </c>
    </row>
    <row r="492" spans="1:9" x14ac:dyDescent="0.25">
      <c r="A492" s="10">
        <v>491</v>
      </c>
      <c r="B492" s="10" t="s">
        <v>362</v>
      </c>
      <c r="C492" s="10" t="s">
        <v>360</v>
      </c>
      <c r="D492" s="11">
        <v>43718.433333333334</v>
      </c>
      <c r="E492" s="10" t="s">
        <v>339</v>
      </c>
      <c r="F492" s="10">
        <v>1</v>
      </c>
      <c r="G492" s="11">
        <v>43718.433333333334</v>
      </c>
      <c r="H492" s="11">
        <v>43718.416666666664</v>
      </c>
      <c r="I492" s="10">
        <v>10</v>
      </c>
    </row>
    <row r="493" spans="1:9" x14ac:dyDescent="0.25">
      <c r="A493" s="10">
        <v>492</v>
      </c>
      <c r="B493" s="10" t="s">
        <v>362</v>
      </c>
      <c r="C493" s="10" t="s">
        <v>360</v>
      </c>
      <c r="D493" s="11">
        <v>43718.4375</v>
      </c>
      <c r="E493" s="10" t="s">
        <v>339</v>
      </c>
      <c r="F493" s="10">
        <v>1</v>
      </c>
      <c r="G493" s="11">
        <v>43718.4375</v>
      </c>
      <c r="H493" s="11">
        <v>43718.458333333336</v>
      </c>
      <c r="I493" s="10">
        <v>11</v>
      </c>
    </row>
    <row r="494" spans="1:9" x14ac:dyDescent="0.25">
      <c r="A494" s="10">
        <v>493</v>
      </c>
      <c r="B494" s="10" t="s">
        <v>362</v>
      </c>
      <c r="C494" s="10" t="s">
        <v>360</v>
      </c>
      <c r="D494" s="11">
        <v>43718.447222222225</v>
      </c>
      <c r="E494" s="10" t="s">
        <v>339</v>
      </c>
      <c r="F494" s="10">
        <v>1</v>
      </c>
      <c r="G494" s="11">
        <v>43718.447222222225</v>
      </c>
      <c r="H494" s="11">
        <v>43718.458333333336</v>
      </c>
      <c r="I494" s="10">
        <v>11</v>
      </c>
    </row>
    <row r="495" spans="1:9" x14ac:dyDescent="0.25">
      <c r="A495" s="10">
        <v>494</v>
      </c>
      <c r="B495" s="10" t="s">
        <v>362</v>
      </c>
      <c r="C495" s="10" t="s">
        <v>360</v>
      </c>
      <c r="D495" s="11">
        <v>43718.45</v>
      </c>
      <c r="E495" s="10" t="s">
        <v>339</v>
      </c>
      <c r="F495" s="10">
        <v>1</v>
      </c>
      <c r="G495" s="11">
        <v>43718.45</v>
      </c>
      <c r="H495" s="11">
        <v>43718.458333333336</v>
      </c>
      <c r="I495" s="10">
        <v>11</v>
      </c>
    </row>
    <row r="496" spans="1:9" x14ac:dyDescent="0.25">
      <c r="A496" s="10">
        <v>495</v>
      </c>
      <c r="B496" s="10" t="s">
        <v>362</v>
      </c>
      <c r="C496" s="10" t="s">
        <v>360</v>
      </c>
      <c r="D496" s="11">
        <v>43718.452777777777</v>
      </c>
      <c r="E496" s="10" t="s">
        <v>339</v>
      </c>
      <c r="F496" s="10">
        <v>1</v>
      </c>
      <c r="G496" s="11">
        <v>43718.452777777777</v>
      </c>
      <c r="H496" s="11">
        <v>43718.458333333336</v>
      </c>
      <c r="I496" s="10">
        <v>11</v>
      </c>
    </row>
    <row r="497" spans="1:9" x14ac:dyDescent="0.25">
      <c r="A497" s="10">
        <v>496</v>
      </c>
      <c r="B497" s="10" t="s">
        <v>362</v>
      </c>
      <c r="C497" s="10" t="s">
        <v>360</v>
      </c>
      <c r="D497" s="11">
        <v>43718.458333333336</v>
      </c>
      <c r="E497" s="10" t="s">
        <v>339</v>
      </c>
      <c r="F497" s="10">
        <v>1</v>
      </c>
      <c r="G497" s="11">
        <v>43718.458333333336</v>
      </c>
      <c r="H497" s="11">
        <v>43718.458333333336</v>
      </c>
      <c r="I497" s="10">
        <v>11</v>
      </c>
    </row>
    <row r="498" spans="1:9" x14ac:dyDescent="0.25">
      <c r="A498" s="10">
        <v>497</v>
      </c>
      <c r="B498" s="10" t="s">
        <v>362</v>
      </c>
      <c r="C498" s="10" t="s">
        <v>360</v>
      </c>
      <c r="D498" s="11">
        <v>43718.47152777778</v>
      </c>
      <c r="E498" s="10" t="s">
        <v>339</v>
      </c>
      <c r="F498" s="10">
        <v>1</v>
      </c>
      <c r="G498" s="11">
        <v>43718.47152777778</v>
      </c>
      <c r="H498" s="11">
        <v>43718.458333333336</v>
      </c>
      <c r="I498" s="10">
        <v>11</v>
      </c>
    </row>
    <row r="499" spans="1:9" x14ac:dyDescent="0.25">
      <c r="A499" s="10">
        <v>498</v>
      </c>
      <c r="B499" s="10" t="s">
        <v>362</v>
      </c>
      <c r="C499" s="10" t="s">
        <v>360</v>
      </c>
      <c r="D499" s="11">
        <v>43718.479861111111</v>
      </c>
      <c r="E499" s="10" t="s">
        <v>339</v>
      </c>
      <c r="F499" s="10">
        <v>1</v>
      </c>
      <c r="G499" s="11">
        <v>43718.479861111111</v>
      </c>
      <c r="H499" s="11">
        <v>43718.5</v>
      </c>
      <c r="I499" s="10">
        <v>12</v>
      </c>
    </row>
    <row r="500" spans="1:9" x14ac:dyDescent="0.25">
      <c r="A500" s="10">
        <v>499</v>
      </c>
      <c r="B500" s="10" t="s">
        <v>362</v>
      </c>
      <c r="C500" s="10" t="s">
        <v>360</v>
      </c>
      <c r="D500" s="11">
        <v>43718.481944444444</v>
      </c>
      <c r="E500" s="10" t="s">
        <v>339</v>
      </c>
      <c r="F500" s="10">
        <v>1</v>
      </c>
      <c r="G500" s="11">
        <v>43718.481944444444</v>
      </c>
      <c r="H500" s="11">
        <v>43718.5</v>
      </c>
      <c r="I500" s="10">
        <v>12</v>
      </c>
    </row>
    <row r="501" spans="1:9" x14ac:dyDescent="0.25">
      <c r="A501" s="10">
        <v>500</v>
      </c>
      <c r="B501" s="10" t="s">
        <v>362</v>
      </c>
      <c r="C501" s="10" t="s">
        <v>360</v>
      </c>
      <c r="D501" s="11">
        <v>43718.486805555556</v>
      </c>
      <c r="E501" s="10" t="s">
        <v>339</v>
      </c>
      <c r="F501" s="10">
        <v>1</v>
      </c>
      <c r="G501" s="11">
        <v>43718.486805555556</v>
      </c>
      <c r="H501" s="11">
        <v>43718.5</v>
      </c>
      <c r="I501" s="10">
        <v>12</v>
      </c>
    </row>
    <row r="502" spans="1:9" x14ac:dyDescent="0.25">
      <c r="A502" s="10">
        <v>501</v>
      </c>
      <c r="B502" s="10" t="s">
        <v>362</v>
      </c>
      <c r="C502" s="10" t="s">
        <v>360</v>
      </c>
      <c r="D502" s="11">
        <v>43718.492361111108</v>
      </c>
      <c r="E502" s="10" t="s">
        <v>339</v>
      </c>
      <c r="F502" s="10">
        <v>1</v>
      </c>
      <c r="G502" s="11">
        <v>43718.492361111108</v>
      </c>
      <c r="H502" s="11">
        <v>43718.5</v>
      </c>
      <c r="I502" s="10">
        <v>12</v>
      </c>
    </row>
    <row r="503" spans="1:9" x14ac:dyDescent="0.25">
      <c r="A503" s="10">
        <v>502</v>
      </c>
      <c r="B503" s="10" t="s">
        <v>362</v>
      </c>
      <c r="C503" s="10" t="s">
        <v>360</v>
      </c>
      <c r="D503" s="11">
        <v>43718.494444444441</v>
      </c>
      <c r="E503" s="10" t="s">
        <v>339</v>
      </c>
      <c r="F503" s="10">
        <v>1</v>
      </c>
      <c r="G503" s="11">
        <v>43718.494444444441</v>
      </c>
      <c r="H503" s="11">
        <v>43718.5</v>
      </c>
      <c r="I503" s="10">
        <v>12</v>
      </c>
    </row>
    <row r="504" spans="1:9" x14ac:dyDescent="0.25">
      <c r="A504" s="10">
        <v>503</v>
      </c>
      <c r="B504" s="10" t="s">
        <v>362</v>
      </c>
      <c r="C504" s="10" t="s">
        <v>360</v>
      </c>
      <c r="D504" s="11">
        <v>43718.494444444441</v>
      </c>
      <c r="E504" s="10" t="s">
        <v>339</v>
      </c>
      <c r="F504" s="10">
        <v>1</v>
      </c>
      <c r="G504" s="11">
        <v>43718.494444444441</v>
      </c>
      <c r="H504" s="11">
        <v>43718.5</v>
      </c>
      <c r="I504" s="10">
        <v>12</v>
      </c>
    </row>
    <row r="505" spans="1:9" x14ac:dyDescent="0.25">
      <c r="A505" s="10">
        <v>504</v>
      </c>
      <c r="B505" s="10" t="s">
        <v>362</v>
      </c>
      <c r="C505" s="10" t="s">
        <v>360</v>
      </c>
      <c r="D505" s="11">
        <v>43718.496527777781</v>
      </c>
      <c r="E505" s="10" t="s">
        <v>339</v>
      </c>
      <c r="F505" s="10">
        <v>1</v>
      </c>
      <c r="G505" s="11">
        <v>43718.496527777781</v>
      </c>
      <c r="H505" s="11">
        <v>43718.5</v>
      </c>
      <c r="I505" s="10">
        <v>12</v>
      </c>
    </row>
    <row r="506" spans="1:9" x14ac:dyDescent="0.25">
      <c r="A506" s="10">
        <v>505</v>
      </c>
      <c r="B506" s="10" t="s">
        <v>362</v>
      </c>
      <c r="C506" s="10" t="s">
        <v>360</v>
      </c>
      <c r="D506" s="11">
        <v>43718.496527777781</v>
      </c>
      <c r="E506" s="10" t="s">
        <v>339</v>
      </c>
      <c r="F506" s="10">
        <v>1</v>
      </c>
      <c r="G506" s="11">
        <v>43718.496527777781</v>
      </c>
      <c r="H506" s="11">
        <v>43718.5</v>
      </c>
      <c r="I506" s="10">
        <v>12</v>
      </c>
    </row>
    <row r="507" spans="1:9" x14ac:dyDescent="0.25">
      <c r="A507" s="10">
        <v>506</v>
      </c>
      <c r="B507" s="10" t="s">
        <v>362</v>
      </c>
      <c r="C507" s="10" t="s">
        <v>360</v>
      </c>
      <c r="D507" s="11">
        <v>43718.501388888886</v>
      </c>
      <c r="E507" s="10" t="s">
        <v>339</v>
      </c>
      <c r="F507" s="10">
        <v>1</v>
      </c>
      <c r="G507" s="11">
        <v>43718.501388888886</v>
      </c>
      <c r="H507" s="11">
        <v>43718.5</v>
      </c>
      <c r="I507" s="10">
        <v>12</v>
      </c>
    </row>
    <row r="508" spans="1:9" x14ac:dyDescent="0.25">
      <c r="A508" s="10">
        <v>507</v>
      </c>
      <c r="B508" s="10" t="s">
        <v>362</v>
      </c>
      <c r="C508" s="10" t="s">
        <v>360</v>
      </c>
      <c r="D508" s="11">
        <v>43718.504166666666</v>
      </c>
      <c r="E508" s="10" t="s">
        <v>339</v>
      </c>
      <c r="F508" s="10">
        <v>1</v>
      </c>
      <c r="G508" s="11">
        <v>43718.504166666666</v>
      </c>
      <c r="H508" s="11">
        <v>43718.5</v>
      </c>
      <c r="I508" s="10">
        <v>12</v>
      </c>
    </row>
    <row r="509" spans="1:9" x14ac:dyDescent="0.25">
      <c r="A509" s="10">
        <v>508</v>
      </c>
      <c r="B509" s="10" t="s">
        <v>362</v>
      </c>
      <c r="C509" s="10" t="s">
        <v>360</v>
      </c>
      <c r="D509" s="11">
        <v>43718.504166666666</v>
      </c>
      <c r="E509" s="10" t="s">
        <v>339</v>
      </c>
      <c r="F509" s="10">
        <v>1</v>
      </c>
      <c r="G509" s="11">
        <v>43718.504166666666</v>
      </c>
      <c r="H509" s="11">
        <v>43718.5</v>
      </c>
      <c r="I509" s="10">
        <v>12</v>
      </c>
    </row>
    <row r="510" spans="1:9" x14ac:dyDescent="0.25">
      <c r="A510" s="10">
        <v>509</v>
      </c>
      <c r="B510" s="10" t="s">
        <v>362</v>
      </c>
      <c r="C510" s="10" t="s">
        <v>360</v>
      </c>
      <c r="D510" s="11">
        <v>43718.508333333331</v>
      </c>
      <c r="E510" s="10" t="s">
        <v>339</v>
      </c>
      <c r="F510" s="10">
        <v>1</v>
      </c>
      <c r="G510" s="11">
        <v>43718.508333333331</v>
      </c>
      <c r="H510" s="11">
        <v>43718.5</v>
      </c>
      <c r="I510" s="10">
        <v>12</v>
      </c>
    </row>
    <row r="511" spans="1:9" x14ac:dyDescent="0.25">
      <c r="A511" s="10">
        <v>510</v>
      </c>
      <c r="B511" s="10" t="s">
        <v>362</v>
      </c>
      <c r="C511" s="10" t="s">
        <v>360</v>
      </c>
      <c r="D511" s="11">
        <v>43718.508333333331</v>
      </c>
      <c r="E511" s="10" t="s">
        <v>339</v>
      </c>
      <c r="F511" s="10">
        <v>1</v>
      </c>
      <c r="G511" s="11">
        <v>43718.508333333331</v>
      </c>
      <c r="H511" s="11">
        <v>43718.5</v>
      </c>
      <c r="I511" s="10">
        <v>12</v>
      </c>
    </row>
    <row r="512" spans="1:9" x14ac:dyDescent="0.25">
      <c r="A512" s="10">
        <v>511</v>
      </c>
      <c r="B512" s="10" t="s">
        <v>362</v>
      </c>
      <c r="C512" s="10" t="s">
        <v>360</v>
      </c>
      <c r="D512" s="11">
        <v>43718.517361111109</v>
      </c>
      <c r="E512" s="10" t="s">
        <v>339</v>
      </c>
      <c r="F512" s="10">
        <v>1</v>
      </c>
      <c r="G512" s="11">
        <v>43718.517361111109</v>
      </c>
      <c r="H512" s="11">
        <v>43718.5</v>
      </c>
      <c r="I512" s="10">
        <v>12</v>
      </c>
    </row>
    <row r="513" spans="1:9" x14ac:dyDescent="0.25">
      <c r="A513" s="10">
        <v>512</v>
      </c>
      <c r="B513" s="10" t="s">
        <v>362</v>
      </c>
      <c r="C513" s="10" t="s">
        <v>360</v>
      </c>
      <c r="D513" s="11">
        <v>43718.519444444442</v>
      </c>
      <c r="E513" s="10" t="s">
        <v>339</v>
      </c>
      <c r="F513" s="10">
        <v>1</v>
      </c>
      <c r="G513" s="11">
        <v>43718.519444444442</v>
      </c>
      <c r="H513" s="11">
        <v>43718.5</v>
      </c>
      <c r="I513" s="10">
        <v>12</v>
      </c>
    </row>
    <row r="514" spans="1:9" x14ac:dyDescent="0.25">
      <c r="A514" s="10">
        <v>513</v>
      </c>
      <c r="B514" s="10" t="s">
        <v>362</v>
      </c>
      <c r="C514" s="10" t="s">
        <v>360</v>
      </c>
      <c r="D514" s="11">
        <v>43718.519444444442</v>
      </c>
      <c r="E514" s="10" t="s">
        <v>339</v>
      </c>
      <c r="F514" s="10">
        <v>1</v>
      </c>
      <c r="G514" s="11">
        <v>43718.519444444442</v>
      </c>
      <c r="H514" s="11">
        <v>43718.5</v>
      </c>
      <c r="I514" s="10">
        <v>12</v>
      </c>
    </row>
    <row r="515" spans="1:9" x14ac:dyDescent="0.25">
      <c r="A515" s="10">
        <v>514</v>
      </c>
      <c r="B515" s="10" t="s">
        <v>362</v>
      </c>
      <c r="C515" s="10" t="s">
        <v>360</v>
      </c>
      <c r="D515" s="11">
        <v>43718.529166666667</v>
      </c>
      <c r="E515" s="10" t="s">
        <v>339</v>
      </c>
      <c r="F515" s="10">
        <v>1</v>
      </c>
      <c r="G515" s="11">
        <v>43718.529166666667</v>
      </c>
      <c r="H515" s="11">
        <v>43718.541666666664</v>
      </c>
      <c r="I515" s="10">
        <v>13</v>
      </c>
    </row>
    <row r="516" spans="1:9" x14ac:dyDescent="0.25">
      <c r="A516" s="10">
        <v>515</v>
      </c>
      <c r="B516" s="10" t="s">
        <v>362</v>
      </c>
      <c r="C516" s="10" t="s">
        <v>360</v>
      </c>
      <c r="D516" s="11">
        <v>43718.53125</v>
      </c>
      <c r="E516" s="10" t="s">
        <v>339</v>
      </c>
      <c r="F516" s="10">
        <v>1</v>
      </c>
      <c r="G516" s="11">
        <v>43718.53125</v>
      </c>
      <c r="H516" s="11">
        <v>43718.541666666664</v>
      </c>
      <c r="I516" s="10">
        <v>13</v>
      </c>
    </row>
    <row r="517" spans="1:9" x14ac:dyDescent="0.25">
      <c r="A517" s="10">
        <v>516</v>
      </c>
      <c r="B517" s="10" t="s">
        <v>362</v>
      </c>
      <c r="C517" s="10" t="s">
        <v>360</v>
      </c>
      <c r="D517" s="11">
        <v>43718.537499999999</v>
      </c>
      <c r="E517" s="10" t="s">
        <v>339</v>
      </c>
      <c r="F517" s="10">
        <v>1</v>
      </c>
      <c r="G517" s="11">
        <v>43718.537499999999</v>
      </c>
      <c r="H517" s="11">
        <v>43718.541666666664</v>
      </c>
      <c r="I517" s="10">
        <v>13</v>
      </c>
    </row>
    <row r="518" spans="1:9" x14ac:dyDescent="0.25">
      <c r="A518" s="10">
        <v>517</v>
      </c>
      <c r="B518" s="10" t="s">
        <v>362</v>
      </c>
      <c r="C518" s="10" t="s">
        <v>360</v>
      </c>
      <c r="D518" s="11">
        <v>43718.537499999999</v>
      </c>
      <c r="E518" s="10" t="s">
        <v>339</v>
      </c>
      <c r="F518" s="10">
        <v>1</v>
      </c>
      <c r="G518" s="11">
        <v>43718.537499999999</v>
      </c>
      <c r="H518" s="11">
        <v>43718.541666666664</v>
      </c>
      <c r="I518" s="10">
        <v>13</v>
      </c>
    </row>
    <row r="519" spans="1:9" x14ac:dyDescent="0.25">
      <c r="A519" s="10">
        <v>518</v>
      </c>
      <c r="B519" s="10" t="s">
        <v>362</v>
      </c>
      <c r="C519" s="10" t="s">
        <v>360</v>
      </c>
      <c r="D519" s="11">
        <v>43718.538888888892</v>
      </c>
      <c r="E519" s="10" t="s">
        <v>339</v>
      </c>
      <c r="F519" s="10">
        <v>1</v>
      </c>
      <c r="G519" s="11">
        <v>43718.538888888892</v>
      </c>
      <c r="H519" s="11">
        <v>43718.541666666664</v>
      </c>
      <c r="I519" s="10">
        <v>13</v>
      </c>
    </row>
    <row r="520" spans="1:9" x14ac:dyDescent="0.25">
      <c r="A520" s="10">
        <v>519</v>
      </c>
      <c r="B520" s="10" t="s">
        <v>362</v>
      </c>
      <c r="C520" s="10" t="s">
        <v>360</v>
      </c>
      <c r="D520" s="11">
        <v>43718.538888888892</v>
      </c>
      <c r="E520" s="10" t="s">
        <v>339</v>
      </c>
      <c r="F520" s="10">
        <v>1</v>
      </c>
      <c r="G520" s="11">
        <v>43718.538888888892</v>
      </c>
      <c r="H520" s="11">
        <v>43718.541666666664</v>
      </c>
      <c r="I520" s="10">
        <v>13</v>
      </c>
    </row>
    <row r="521" spans="1:9" x14ac:dyDescent="0.25">
      <c r="A521" s="10">
        <v>520</v>
      </c>
      <c r="B521" s="10" t="s">
        <v>362</v>
      </c>
      <c r="C521" s="10" t="s">
        <v>360</v>
      </c>
      <c r="D521" s="11">
        <v>43718.54583333333</v>
      </c>
      <c r="E521" s="10" t="s">
        <v>339</v>
      </c>
      <c r="F521" s="10">
        <v>1</v>
      </c>
      <c r="G521" s="11">
        <v>43718.54583333333</v>
      </c>
      <c r="H521" s="11">
        <v>43718.541666666664</v>
      </c>
      <c r="I521" s="10">
        <v>13</v>
      </c>
    </row>
    <row r="522" spans="1:9" x14ac:dyDescent="0.25">
      <c r="A522" s="10">
        <v>521</v>
      </c>
      <c r="B522" s="10" t="s">
        <v>362</v>
      </c>
      <c r="C522" s="10" t="s">
        <v>360</v>
      </c>
      <c r="D522" s="11">
        <v>43718.547222222223</v>
      </c>
      <c r="E522" s="10" t="s">
        <v>339</v>
      </c>
      <c r="F522" s="10">
        <v>1</v>
      </c>
      <c r="G522" s="11">
        <v>43718.547222222223</v>
      </c>
      <c r="H522" s="11">
        <v>43718.541666666664</v>
      </c>
      <c r="I522" s="10">
        <v>13</v>
      </c>
    </row>
    <row r="523" spans="1:9" x14ac:dyDescent="0.25">
      <c r="A523" s="10">
        <v>522</v>
      </c>
      <c r="B523" s="10" t="s">
        <v>362</v>
      </c>
      <c r="C523" s="10" t="s">
        <v>360</v>
      </c>
      <c r="D523" s="11">
        <v>43718.551388888889</v>
      </c>
      <c r="E523" s="10" t="s">
        <v>339</v>
      </c>
      <c r="F523" s="10">
        <v>1</v>
      </c>
      <c r="G523" s="11">
        <v>43718.551388888889</v>
      </c>
      <c r="H523" s="11">
        <v>43718.541666666664</v>
      </c>
      <c r="I523" s="10">
        <v>13</v>
      </c>
    </row>
    <row r="524" spans="1:9" x14ac:dyDescent="0.25">
      <c r="A524" s="10">
        <v>523</v>
      </c>
      <c r="B524" s="10" t="s">
        <v>362</v>
      </c>
      <c r="C524" s="10" t="s">
        <v>360</v>
      </c>
      <c r="D524" s="11">
        <v>43718.559027777781</v>
      </c>
      <c r="E524" s="10" t="s">
        <v>339</v>
      </c>
      <c r="F524" s="10">
        <v>1</v>
      </c>
      <c r="G524" s="11">
        <v>43718.559027777781</v>
      </c>
      <c r="H524" s="11">
        <v>43718.541666666664</v>
      </c>
      <c r="I524" s="10">
        <v>13</v>
      </c>
    </row>
    <row r="525" spans="1:9" x14ac:dyDescent="0.25">
      <c r="A525" s="10">
        <v>524</v>
      </c>
      <c r="B525" s="10" t="s">
        <v>362</v>
      </c>
      <c r="C525" s="10" t="s">
        <v>360</v>
      </c>
      <c r="D525" s="11">
        <v>43718.56527777778</v>
      </c>
      <c r="E525" s="10" t="s">
        <v>339</v>
      </c>
      <c r="F525" s="10">
        <v>1</v>
      </c>
      <c r="G525" s="11">
        <v>43718.56527777778</v>
      </c>
      <c r="H525" s="11">
        <v>43718.583333333336</v>
      </c>
      <c r="I525" s="10">
        <v>14</v>
      </c>
    </row>
    <row r="526" spans="1:9" x14ac:dyDescent="0.25">
      <c r="A526" s="10">
        <v>525</v>
      </c>
      <c r="B526" s="10" t="s">
        <v>362</v>
      </c>
      <c r="C526" s="10" t="s">
        <v>360</v>
      </c>
      <c r="D526" s="11">
        <v>43718.574305555558</v>
      </c>
      <c r="E526" s="10" t="s">
        <v>339</v>
      </c>
      <c r="F526" s="10">
        <v>1</v>
      </c>
      <c r="G526" s="11">
        <v>43718.574305555558</v>
      </c>
      <c r="H526" s="11">
        <v>43718.583333333336</v>
      </c>
      <c r="I526" s="10">
        <v>14</v>
      </c>
    </row>
    <row r="527" spans="1:9" x14ac:dyDescent="0.25">
      <c r="A527" s="10">
        <v>526</v>
      </c>
      <c r="B527" s="10" t="s">
        <v>362</v>
      </c>
      <c r="C527" s="10" t="s">
        <v>360</v>
      </c>
      <c r="D527" s="11">
        <v>43718.581250000003</v>
      </c>
      <c r="E527" s="10" t="s">
        <v>339</v>
      </c>
      <c r="F527" s="10">
        <v>1</v>
      </c>
      <c r="G527" s="11">
        <v>43718.581250000003</v>
      </c>
      <c r="H527" s="11">
        <v>43718.583333333336</v>
      </c>
      <c r="I527" s="10">
        <v>14</v>
      </c>
    </row>
    <row r="528" spans="1:9" x14ac:dyDescent="0.25">
      <c r="A528" s="10">
        <v>527</v>
      </c>
      <c r="B528" s="10" t="s">
        <v>362</v>
      </c>
      <c r="C528" s="10" t="s">
        <v>360</v>
      </c>
      <c r="D528" s="11">
        <v>43718.583333333336</v>
      </c>
      <c r="E528" s="10" t="s">
        <v>339</v>
      </c>
      <c r="F528" s="10">
        <v>1</v>
      </c>
      <c r="G528" s="11">
        <v>43718.583333333336</v>
      </c>
      <c r="H528" s="11">
        <v>43718.583333333336</v>
      </c>
      <c r="I528" s="10">
        <v>14</v>
      </c>
    </row>
    <row r="529" spans="1:9" x14ac:dyDescent="0.25">
      <c r="A529" s="10">
        <v>528</v>
      </c>
      <c r="B529" s="10" t="s">
        <v>362</v>
      </c>
      <c r="C529" s="10" t="s">
        <v>360</v>
      </c>
      <c r="D529" s="11">
        <v>43718.588194444441</v>
      </c>
      <c r="E529" s="10" t="s">
        <v>339</v>
      </c>
      <c r="F529" s="10">
        <v>1</v>
      </c>
      <c r="G529" s="11">
        <v>43718.588194444441</v>
      </c>
      <c r="H529" s="11">
        <v>43718.583333333336</v>
      </c>
      <c r="I529" s="10">
        <v>14</v>
      </c>
    </row>
    <row r="530" spans="1:9" x14ac:dyDescent="0.25">
      <c r="A530" s="10">
        <v>529</v>
      </c>
      <c r="B530" s="10" t="s">
        <v>362</v>
      </c>
      <c r="C530" s="10" t="s">
        <v>360</v>
      </c>
      <c r="D530" s="11">
        <v>43718.59097222222</v>
      </c>
      <c r="E530" s="10" t="s">
        <v>339</v>
      </c>
      <c r="F530" s="10">
        <v>1</v>
      </c>
      <c r="G530" s="11">
        <v>43718.59097222222</v>
      </c>
      <c r="H530" s="11">
        <v>43718.583333333336</v>
      </c>
      <c r="I530" s="10">
        <v>14</v>
      </c>
    </row>
    <row r="531" spans="1:9" x14ac:dyDescent="0.25">
      <c r="A531" s="10">
        <v>530</v>
      </c>
      <c r="B531" s="10" t="s">
        <v>362</v>
      </c>
      <c r="C531" s="10" t="s">
        <v>360</v>
      </c>
      <c r="D531" s="11">
        <v>43718.59375</v>
      </c>
      <c r="E531" s="10" t="s">
        <v>339</v>
      </c>
      <c r="F531" s="10">
        <v>1</v>
      </c>
      <c r="G531" s="11">
        <v>43718.59375</v>
      </c>
      <c r="H531" s="11">
        <v>43718.583333333336</v>
      </c>
      <c r="I531" s="10">
        <v>14</v>
      </c>
    </row>
    <row r="532" spans="1:9" x14ac:dyDescent="0.25">
      <c r="A532" s="10">
        <v>531</v>
      </c>
      <c r="B532" s="10" t="s">
        <v>362</v>
      </c>
      <c r="C532" s="10" t="s">
        <v>360</v>
      </c>
      <c r="D532" s="11">
        <v>43718.6</v>
      </c>
      <c r="E532" s="10" t="s">
        <v>339</v>
      </c>
      <c r="F532" s="10">
        <v>1</v>
      </c>
      <c r="G532" s="11">
        <v>43718.6</v>
      </c>
      <c r="H532" s="11">
        <v>43718.583333333336</v>
      </c>
      <c r="I532" s="10">
        <v>14</v>
      </c>
    </row>
    <row r="533" spans="1:9" x14ac:dyDescent="0.25">
      <c r="A533" s="10">
        <v>532</v>
      </c>
      <c r="B533" s="10" t="s">
        <v>362</v>
      </c>
      <c r="C533" s="10" t="s">
        <v>360</v>
      </c>
      <c r="D533" s="11">
        <v>43718.602777777778</v>
      </c>
      <c r="E533" s="10" t="s">
        <v>339</v>
      </c>
      <c r="F533" s="10">
        <v>1</v>
      </c>
      <c r="G533" s="11">
        <v>43718.602777777778</v>
      </c>
      <c r="H533" s="11">
        <v>43718.583333333336</v>
      </c>
      <c r="I533" s="10">
        <v>14</v>
      </c>
    </row>
    <row r="534" spans="1:9" x14ac:dyDescent="0.25">
      <c r="A534" s="10">
        <v>533</v>
      </c>
      <c r="B534" s="10" t="s">
        <v>362</v>
      </c>
      <c r="C534" s="10" t="s">
        <v>360</v>
      </c>
      <c r="D534" s="11">
        <v>43718.607638888891</v>
      </c>
      <c r="E534" s="10" t="s">
        <v>339</v>
      </c>
      <c r="F534" s="10">
        <v>1</v>
      </c>
      <c r="G534" s="11">
        <v>43718.607638888891</v>
      </c>
      <c r="H534" s="11">
        <v>43718.625</v>
      </c>
      <c r="I534" s="10">
        <v>15</v>
      </c>
    </row>
    <row r="535" spans="1:9" x14ac:dyDescent="0.25">
      <c r="A535" s="10">
        <v>534</v>
      </c>
      <c r="B535" s="10" t="s">
        <v>362</v>
      </c>
      <c r="C535" s="10" t="s">
        <v>360</v>
      </c>
      <c r="D535" s="11">
        <v>43718.609722222223</v>
      </c>
      <c r="E535" s="10" t="s">
        <v>339</v>
      </c>
      <c r="F535" s="10">
        <v>1</v>
      </c>
      <c r="G535" s="11">
        <v>43718.609722222223</v>
      </c>
      <c r="H535" s="11">
        <v>43718.625</v>
      </c>
      <c r="I535" s="10">
        <v>15</v>
      </c>
    </row>
    <row r="536" spans="1:9" x14ac:dyDescent="0.25">
      <c r="A536" s="10">
        <v>535</v>
      </c>
      <c r="B536" s="10" t="s">
        <v>362</v>
      </c>
      <c r="C536" s="10" t="s">
        <v>360</v>
      </c>
      <c r="D536" s="11">
        <v>43718.609722222223</v>
      </c>
      <c r="E536" s="10" t="s">
        <v>339</v>
      </c>
      <c r="F536" s="10">
        <v>1</v>
      </c>
      <c r="G536" s="11">
        <v>43718.609722222223</v>
      </c>
      <c r="H536" s="11">
        <v>43718.625</v>
      </c>
      <c r="I536" s="10">
        <v>15</v>
      </c>
    </row>
    <row r="537" spans="1:9" x14ac:dyDescent="0.25">
      <c r="A537" s="10">
        <v>536</v>
      </c>
      <c r="B537" s="10" t="s">
        <v>362</v>
      </c>
      <c r="C537" s="10" t="s">
        <v>360</v>
      </c>
      <c r="D537" s="11">
        <v>43718.609722222223</v>
      </c>
      <c r="E537" s="10" t="s">
        <v>339</v>
      </c>
      <c r="F537" s="10">
        <v>1</v>
      </c>
      <c r="G537" s="11">
        <v>43718.609722222223</v>
      </c>
      <c r="H537" s="11">
        <v>43718.625</v>
      </c>
      <c r="I537" s="10">
        <v>15</v>
      </c>
    </row>
    <row r="538" spans="1:9" x14ac:dyDescent="0.25">
      <c r="A538" s="10">
        <v>537</v>
      </c>
      <c r="B538" s="10" t="s">
        <v>362</v>
      </c>
      <c r="C538" s="10" t="s">
        <v>360</v>
      </c>
      <c r="D538" s="11">
        <v>43718.618055555555</v>
      </c>
      <c r="E538" s="10" t="s">
        <v>339</v>
      </c>
      <c r="F538" s="10">
        <v>1</v>
      </c>
      <c r="G538" s="11">
        <v>43718.618055555555</v>
      </c>
      <c r="H538" s="11">
        <v>43718.625</v>
      </c>
      <c r="I538" s="10">
        <v>15</v>
      </c>
    </row>
    <row r="539" spans="1:9" x14ac:dyDescent="0.25">
      <c r="A539" s="10">
        <v>538</v>
      </c>
      <c r="B539" s="10" t="s">
        <v>362</v>
      </c>
      <c r="C539" s="10" t="s">
        <v>360</v>
      </c>
      <c r="D539" s="11">
        <v>43718.620833333334</v>
      </c>
      <c r="E539" s="10" t="s">
        <v>339</v>
      </c>
      <c r="F539" s="10">
        <v>1</v>
      </c>
      <c r="G539" s="11">
        <v>43718.620833333334</v>
      </c>
      <c r="H539" s="11">
        <v>43718.625</v>
      </c>
      <c r="I539" s="10">
        <v>15</v>
      </c>
    </row>
    <row r="540" spans="1:9" x14ac:dyDescent="0.25">
      <c r="A540" s="10">
        <v>539</v>
      </c>
      <c r="B540" s="10" t="s">
        <v>362</v>
      </c>
      <c r="C540" s="10" t="s">
        <v>360</v>
      </c>
      <c r="D540" s="11">
        <v>43718.620833333334</v>
      </c>
      <c r="E540" s="10" t="s">
        <v>339</v>
      </c>
      <c r="F540" s="10">
        <v>1</v>
      </c>
      <c r="G540" s="11">
        <v>43718.620833333334</v>
      </c>
      <c r="H540" s="11">
        <v>43718.625</v>
      </c>
      <c r="I540" s="10">
        <v>15</v>
      </c>
    </row>
    <row r="541" spans="1:9" x14ac:dyDescent="0.25">
      <c r="A541" s="10">
        <v>540</v>
      </c>
      <c r="B541" s="10" t="s">
        <v>362</v>
      </c>
      <c r="C541" s="10" t="s">
        <v>360</v>
      </c>
      <c r="D541" s="11">
        <v>43718.620833333334</v>
      </c>
      <c r="E541" s="10" t="s">
        <v>339</v>
      </c>
      <c r="F541" s="10">
        <v>1</v>
      </c>
      <c r="G541" s="11">
        <v>43718.620833333334</v>
      </c>
      <c r="H541" s="11">
        <v>43718.625</v>
      </c>
      <c r="I541" s="10">
        <v>15</v>
      </c>
    </row>
    <row r="542" spans="1:9" x14ac:dyDescent="0.25">
      <c r="A542" s="10">
        <v>541</v>
      </c>
      <c r="B542" s="10" t="s">
        <v>362</v>
      </c>
      <c r="C542" s="10" t="s">
        <v>360</v>
      </c>
      <c r="D542" s="11">
        <v>43718.628472222219</v>
      </c>
      <c r="E542" s="10" t="s">
        <v>339</v>
      </c>
      <c r="F542" s="10">
        <v>1</v>
      </c>
      <c r="G542" s="11">
        <v>43718.628472222219</v>
      </c>
      <c r="H542" s="11">
        <v>43718.625</v>
      </c>
      <c r="I542" s="10">
        <v>15</v>
      </c>
    </row>
    <row r="543" spans="1:9" x14ac:dyDescent="0.25">
      <c r="A543" s="10">
        <v>542</v>
      </c>
      <c r="B543" s="10" t="s">
        <v>362</v>
      </c>
      <c r="C543" s="10" t="s">
        <v>360</v>
      </c>
      <c r="D543" s="11">
        <v>43718.631944444445</v>
      </c>
      <c r="E543" s="10" t="s">
        <v>339</v>
      </c>
      <c r="F543" s="10">
        <v>1</v>
      </c>
      <c r="G543" s="11">
        <v>43718.631944444445</v>
      </c>
      <c r="H543" s="11">
        <v>43718.625</v>
      </c>
      <c r="I543" s="10">
        <v>15</v>
      </c>
    </row>
    <row r="544" spans="1:9" x14ac:dyDescent="0.25">
      <c r="A544" s="10">
        <v>543</v>
      </c>
      <c r="B544" s="10" t="s">
        <v>362</v>
      </c>
      <c r="C544" s="10" t="s">
        <v>360</v>
      </c>
      <c r="D544" s="11">
        <v>43718.637499999997</v>
      </c>
      <c r="E544" s="10" t="s">
        <v>339</v>
      </c>
      <c r="F544" s="10">
        <v>1</v>
      </c>
      <c r="G544" s="11">
        <v>43718.637499999997</v>
      </c>
      <c r="H544" s="11">
        <v>43718.625</v>
      </c>
      <c r="I544" s="10">
        <v>15</v>
      </c>
    </row>
    <row r="545" spans="1:9" x14ac:dyDescent="0.25">
      <c r="A545" s="10">
        <v>544</v>
      </c>
      <c r="B545" s="10" t="s">
        <v>362</v>
      </c>
      <c r="C545" s="10" t="s">
        <v>360</v>
      </c>
      <c r="D545" s="11">
        <v>43718.645138888889</v>
      </c>
      <c r="E545" s="10" t="s">
        <v>339</v>
      </c>
      <c r="F545" s="10">
        <v>1</v>
      </c>
      <c r="G545" s="11">
        <v>43718.645138888889</v>
      </c>
      <c r="H545" s="11">
        <v>43718.625</v>
      </c>
      <c r="I545" s="10">
        <v>15</v>
      </c>
    </row>
    <row r="546" spans="1:9" x14ac:dyDescent="0.25">
      <c r="A546" s="10">
        <v>545</v>
      </c>
      <c r="B546" s="10" t="s">
        <v>362</v>
      </c>
      <c r="C546" s="10" t="s">
        <v>360</v>
      </c>
      <c r="D546" s="11">
        <v>43718.647222222222</v>
      </c>
      <c r="E546" s="10" t="s">
        <v>339</v>
      </c>
      <c r="F546" s="10">
        <v>1</v>
      </c>
      <c r="G546" s="11">
        <v>43718.647222222222</v>
      </c>
      <c r="H546" s="11">
        <v>43718.666666666664</v>
      </c>
      <c r="I546" s="10">
        <v>16</v>
      </c>
    </row>
    <row r="547" spans="1:9" x14ac:dyDescent="0.25">
      <c r="A547" s="10">
        <v>546</v>
      </c>
      <c r="B547" s="10" t="s">
        <v>362</v>
      </c>
      <c r="C547" s="10" t="s">
        <v>360</v>
      </c>
      <c r="D547" s="11">
        <v>43718.651388888888</v>
      </c>
      <c r="E547" s="10" t="s">
        <v>339</v>
      </c>
      <c r="F547" s="10">
        <v>1</v>
      </c>
      <c r="G547" s="11">
        <v>43718.651388888888</v>
      </c>
      <c r="H547" s="11">
        <v>43718.666666666664</v>
      </c>
      <c r="I547" s="10">
        <v>16</v>
      </c>
    </row>
    <row r="548" spans="1:9" x14ac:dyDescent="0.25">
      <c r="A548" s="10">
        <v>547</v>
      </c>
      <c r="B548" s="10" t="s">
        <v>362</v>
      </c>
      <c r="C548" s="10" t="s">
        <v>360</v>
      </c>
      <c r="D548" s="11">
        <v>43718.651388888888</v>
      </c>
      <c r="E548" s="10" t="s">
        <v>339</v>
      </c>
      <c r="F548" s="10">
        <v>1</v>
      </c>
      <c r="G548" s="11">
        <v>43718.651388888888</v>
      </c>
      <c r="H548" s="11">
        <v>43718.666666666664</v>
      </c>
      <c r="I548" s="10">
        <v>16</v>
      </c>
    </row>
    <row r="549" spans="1:9" x14ac:dyDescent="0.25">
      <c r="A549" s="10">
        <v>548</v>
      </c>
      <c r="B549" s="10" t="s">
        <v>362</v>
      </c>
      <c r="C549" s="10" t="s">
        <v>360</v>
      </c>
      <c r="D549" s="11">
        <v>43718.654861111114</v>
      </c>
      <c r="E549" s="10" t="s">
        <v>339</v>
      </c>
      <c r="F549" s="10">
        <v>1</v>
      </c>
      <c r="G549" s="11">
        <v>43718.654861111114</v>
      </c>
      <c r="H549" s="11">
        <v>43718.666666666664</v>
      </c>
      <c r="I549" s="10">
        <v>16</v>
      </c>
    </row>
    <row r="550" spans="1:9" x14ac:dyDescent="0.25">
      <c r="A550" s="10">
        <v>549</v>
      </c>
      <c r="B550" s="10" t="s">
        <v>362</v>
      </c>
      <c r="C550" s="10" t="s">
        <v>360</v>
      </c>
      <c r="D550" s="11">
        <v>43718.663888888892</v>
      </c>
      <c r="E550" s="10" t="s">
        <v>339</v>
      </c>
      <c r="F550" s="10">
        <v>1</v>
      </c>
      <c r="G550" s="11">
        <v>43718.663888888892</v>
      </c>
      <c r="H550" s="11">
        <v>43718.666666666664</v>
      </c>
      <c r="I550" s="10">
        <v>16</v>
      </c>
    </row>
    <row r="551" spans="1:9" x14ac:dyDescent="0.25">
      <c r="A551" s="10">
        <v>550</v>
      </c>
      <c r="B551" s="10" t="s">
        <v>362</v>
      </c>
      <c r="C551" s="10" t="s">
        <v>360</v>
      </c>
      <c r="D551" s="11">
        <v>43718.669444444444</v>
      </c>
      <c r="E551" s="10" t="s">
        <v>339</v>
      </c>
      <c r="F551" s="10">
        <v>1</v>
      </c>
      <c r="G551" s="11">
        <v>43718.669444444444</v>
      </c>
      <c r="H551" s="11">
        <v>43718.666666666664</v>
      </c>
      <c r="I551" s="10">
        <v>16</v>
      </c>
    </row>
    <row r="552" spans="1:9" x14ac:dyDescent="0.25">
      <c r="A552" s="10">
        <v>551</v>
      </c>
      <c r="B552" s="10" t="s">
        <v>362</v>
      </c>
      <c r="C552" s="10" t="s">
        <v>360</v>
      </c>
      <c r="D552" s="11">
        <v>43718.680555555555</v>
      </c>
      <c r="E552" s="10" t="s">
        <v>339</v>
      </c>
      <c r="F552" s="10">
        <v>1</v>
      </c>
      <c r="G552" s="11">
        <v>43718.680555555555</v>
      </c>
      <c r="H552" s="11">
        <v>43718.666666666664</v>
      </c>
      <c r="I552" s="10">
        <v>16</v>
      </c>
    </row>
    <row r="553" spans="1:9" x14ac:dyDescent="0.25">
      <c r="A553" s="10">
        <v>552</v>
      </c>
      <c r="B553" s="10" t="s">
        <v>362</v>
      </c>
      <c r="C553" s="10" t="s">
        <v>360</v>
      </c>
      <c r="D553" s="11">
        <v>43718.704861111109</v>
      </c>
      <c r="E553" s="10" t="s">
        <v>339</v>
      </c>
      <c r="F553" s="10">
        <v>1</v>
      </c>
      <c r="G553" s="11">
        <v>43718.704861111109</v>
      </c>
      <c r="H553" s="11">
        <v>43718.708333333336</v>
      </c>
      <c r="I553" s="10">
        <v>17</v>
      </c>
    </row>
    <row r="554" spans="1:9" x14ac:dyDescent="0.25">
      <c r="A554" s="10">
        <v>553</v>
      </c>
      <c r="B554" s="10" t="s">
        <v>362</v>
      </c>
      <c r="C554" s="10" t="s">
        <v>360</v>
      </c>
      <c r="D554" s="11">
        <v>43718.704861111109</v>
      </c>
      <c r="E554" s="10" t="s">
        <v>339</v>
      </c>
      <c r="F554" s="10">
        <v>1</v>
      </c>
      <c r="G554" s="11">
        <v>43718.704861111109</v>
      </c>
      <c r="H554" s="11">
        <v>43718.708333333336</v>
      </c>
      <c r="I554" s="10">
        <v>17</v>
      </c>
    </row>
    <row r="555" spans="1:9" x14ac:dyDescent="0.25">
      <c r="A555" s="10">
        <v>554</v>
      </c>
      <c r="B555" s="10" t="s">
        <v>362</v>
      </c>
      <c r="C555" s="10" t="s">
        <v>360</v>
      </c>
      <c r="D555" s="11">
        <v>43718.72152777778</v>
      </c>
      <c r="E555" s="10" t="s">
        <v>339</v>
      </c>
      <c r="F555" s="10">
        <v>1</v>
      </c>
      <c r="G555" s="11">
        <v>43718.72152777778</v>
      </c>
      <c r="H555" s="11">
        <v>43718.708333333336</v>
      </c>
      <c r="I555" s="10">
        <v>17</v>
      </c>
    </row>
    <row r="556" spans="1:9" x14ac:dyDescent="0.25">
      <c r="A556" s="10">
        <v>555</v>
      </c>
      <c r="B556" s="10" t="s">
        <v>362</v>
      </c>
      <c r="C556" s="10" t="s">
        <v>360</v>
      </c>
      <c r="D556" s="11">
        <v>43718.731944444444</v>
      </c>
      <c r="E556" s="10" t="s">
        <v>339</v>
      </c>
      <c r="F556" s="10">
        <v>1</v>
      </c>
      <c r="G556" s="11">
        <v>43718.731944444444</v>
      </c>
      <c r="H556" s="11">
        <v>43718.75</v>
      </c>
      <c r="I556" s="10">
        <v>18</v>
      </c>
    </row>
    <row r="557" spans="1:9" x14ac:dyDescent="0.25">
      <c r="A557" s="10">
        <v>556</v>
      </c>
      <c r="B557" s="10" t="s">
        <v>362</v>
      </c>
      <c r="C557" s="10" t="s">
        <v>360</v>
      </c>
      <c r="D557" s="11">
        <v>43718.73333333333</v>
      </c>
      <c r="E557" s="10" t="s">
        <v>339</v>
      </c>
      <c r="F557" s="10">
        <v>1</v>
      </c>
      <c r="G557" s="11">
        <v>43718.73333333333</v>
      </c>
      <c r="H557" s="11">
        <v>43718.75</v>
      </c>
      <c r="I557" s="10">
        <v>18</v>
      </c>
    </row>
    <row r="558" spans="1:9" x14ac:dyDescent="0.25">
      <c r="A558" s="10">
        <v>557</v>
      </c>
      <c r="B558" s="10" t="s">
        <v>362</v>
      </c>
      <c r="C558" s="10" t="s">
        <v>360</v>
      </c>
      <c r="D558" s="11">
        <v>43718.738888888889</v>
      </c>
      <c r="E558" s="10" t="s">
        <v>339</v>
      </c>
      <c r="F558" s="10">
        <v>1</v>
      </c>
      <c r="G558" s="11">
        <v>43718.738888888889</v>
      </c>
      <c r="H558" s="11">
        <v>43718.75</v>
      </c>
      <c r="I558" s="10">
        <v>18</v>
      </c>
    </row>
    <row r="559" spans="1:9" x14ac:dyDescent="0.25">
      <c r="A559" s="10">
        <v>558</v>
      </c>
      <c r="B559" s="10" t="s">
        <v>362</v>
      </c>
      <c r="C559" s="10" t="s">
        <v>360</v>
      </c>
      <c r="D559" s="11">
        <v>43718.740972222222</v>
      </c>
      <c r="E559" s="10" t="s">
        <v>339</v>
      </c>
      <c r="F559" s="10">
        <v>1</v>
      </c>
      <c r="G559" s="11">
        <v>43718.740972222222</v>
      </c>
      <c r="H559" s="11">
        <v>43718.75</v>
      </c>
      <c r="I559" s="10">
        <v>18</v>
      </c>
    </row>
    <row r="560" spans="1:9" x14ac:dyDescent="0.25">
      <c r="A560" s="10">
        <v>559</v>
      </c>
      <c r="B560" s="10" t="s">
        <v>362</v>
      </c>
      <c r="C560" s="10" t="s">
        <v>360</v>
      </c>
      <c r="D560" s="11">
        <v>43718.743055555555</v>
      </c>
      <c r="E560" s="10" t="s">
        <v>339</v>
      </c>
      <c r="F560" s="10">
        <v>1</v>
      </c>
      <c r="G560" s="11">
        <v>43718.743055555555</v>
      </c>
      <c r="H560" s="11">
        <v>43718.75</v>
      </c>
      <c r="I560" s="10">
        <v>18</v>
      </c>
    </row>
    <row r="561" spans="1:9" x14ac:dyDescent="0.25">
      <c r="A561" s="10">
        <v>560</v>
      </c>
      <c r="B561" s="10" t="s">
        <v>362</v>
      </c>
      <c r="C561" s="10" t="s">
        <v>360</v>
      </c>
      <c r="D561" s="11">
        <v>43718.74722222222</v>
      </c>
      <c r="E561" s="10" t="s">
        <v>339</v>
      </c>
      <c r="F561" s="10">
        <v>1</v>
      </c>
      <c r="G561" s="11">
        <v>43718.74722222222</v>
      </c>
      <c r="H561" s="11">
        <v>43718.75</v>
      </c>
      <c r="I561" s="10">
        <v>18</v>
      </c>
    </row>
    <row r="562" spans="1:9" x14ac:dyDescent="0.25">
      <c r="A562" s="10">
        <v>561</v>
      </c>
      <c r="B562" s="10" t="s">
        <v>362</v>
      </c>
      <c r="C562" s="10" t="s">
        <v>360</v>
      </c>
      <c r="D562" s="11">
        <v>43718.752083333333</v>
      </c>
      <c r="E562" s="10" t="s">
        <v>339</v>
      </c>
      <c r="F562" s="10">
        <v>1</v>
      </c>
      <c r="G562" s="11">
        <v>43718.752083333333</v>
      </c>
      <c r="H562" s="11">
        <v>43718.75</v>
      </c>
      <c r="I562" s="10">
        <v>18</v>
      </c>
    </row>
    <row r="563" spans="1:9" x14ac:dyDescent="0.25">
      <c r="A563" s="10">
        <v>562</v>
      </c>
      <c r="B563" s="10" t="s">
        <v>362</v>
      </c>
      <c r="C563" s="10" t="s">
        <v>360</v>
      </c>
      <c r="D563" s="11">
        <v>43718.756249999999</v>
      </c>
      <c r="E563" s="10" t="s">
        <v>339</v>
      </c>
      <c r="F563" s="10">
        <v>1</v>
      </c>
      <c r="G563" s="11">
        <v>43718.756249999999</v>
      </c>
      <c r="H563" s="11">
        <v>43718.75</v>
      </c>
      <c r="I563" s="10">
        <v>18</v>
      </c>
    </row>
    <row r="564" spans="1:9" x14ac:dyDescent="0.25">
      <c r="A564" s="10">
        <v>563</v>
      </c>
      <c r="B564" s="10" t="s">
        <v>362</v>
      </c>
      <c r="C564" s="10" t="s">
        <v>360</v>
      </c>
      <c r="D564" s="11">
        <v>43718.768055555556</v>
      </c>
      <c r="E564" s="10" t="s">
        <v>339</v>
      </c>
      <c r="F564" s="10">
        <v>1</v>
      </c>
      <c r="G564" s="11">
        <v>43718.768055555556</v>
      </c>
      <c r="H564" s="11">
        <v>43718.75</v>
      </c>
      <c r="I564" s="10">
        <v>18</v>
      </c>
    </row>
    <row r="565" spans="1:9" x14ac:dyDescent="0.25">
      <c r="A565" s="10">
        <v>564</v>
      </c>
      <c r="B565" s="10" t="s">
        <v>362</v>
      </c>
      <c r="C565" s="10" t="s">
        <v>360</v>
      </c>
      <c r="D565" s="11">
        <v>43718.772916666669</v>
      </c>
      <c r="E565" s="10" t="s">
        <v>339</v>
      </c>
      <c r="F565" s="10">
        <v>1</v>
      </c>
      <c r="G565" s="11">
        <v>43718.772916666669</v>
      </c>
      <c r="H565" s="11">
        <v>43718.791666666664</v>
      </c>
      <c r="I565" s="10">
        <v>19</v>
      </c>
    </row>
    <row r="566" spans="1:9" x14ac:dyDescent="0.25">
      <c r="A566" s="10">
        <v>565</v>
      </c>
      <c r="B566" s="10" t="s">
        <v>362</v>
      </c>
      <c r="C566" s="10" t="s">
        <v>360</v>
      </c>
      <c r="D566" s="11">
        <v>43718.791666666664</v>
      </c>
      <c r="E566" s="10" t="s">
        <v>339</v>
      </c>
      <c r="F566" s="10">
        <v>1</v>
      </c>
      <c r="G566" s="11">
        <v>43718.791666666664</v>
      </c>
      <c r="H566" s="11">
        <v>43718.791666666664</v>
      </c>
      <c r="I566" s="10">
        <v>19</v>
      </c>
    </row>
    <row r="567" spans="1:9" x14ac:dyDescent="0.25">
      <c r="A567" s="10">
        <v>566</v>
      </c>
      <c r="B567" s="10" t="s">
        <v>362</v>
      </c>
      <c r="C567" s="10" t="s">
        <v>360</v>
      </c>
      <c r="D567" s="11">
        <v>43718.791666666664</v>
      </c>
      <c r="E567" s="10" t="s">
        <v>339</v>
      </c>
      <c r="F567" s="10">
        <v>1</v>
      </c>
      <c r="G567" s="11">
        <v>43718.791666666664</v>
      </c>
      <c r="H567" s="11">
        <v>43718.791666666664</v>
      </c>
      <c r="I567" s="10">
        <v>19</v>
      </c>
    </row>
    <row r="568" spans="1:9" x14ac:dyDescent="0.25">
      <c r="A568" s="10">
        <v>567</v>
      </c>
      <c r="B568" s="10" t="s">
        <v>362</v>
      </c>
      <c r="C568" s="10" t="s">
        <v>360</v>
      </c>
      <c r="D568" s="11">
        <v>43718.794444444444</v>
      </c>
      <c r="E568" s="10" t="s">
        <v>339</v>
      </c>
      <c r="F568" s="10">
        <v>1</v>
      </c>
      <c r="G568" s="11">
        <v>43718.794444444444</v>
      </c>
      <c r="H568" s="11">
        <v>43718.791666666664</v>
      </c>
      <c r="I568" s="10">
        <v>19</v>
      </c>
    </row>
    <row r="569" spans="1:9" x14ac:dyDescent="0.25">
      <c r="A569" s="10">
        <v>568</v>
      </c>
      <c r="B569" s="10" t="s">
        <v>362</v>
      </c>
      <c r="C569" s="10" t="s">
        <v>360</v>
      </c>
      <c r="D569" s="11">
        <v>43718.801388888889</v>
      </c>
      <c r="E569" s="10" t="s">
        <v>339</v>
      </c>
      <c r="F569" s="10">
        <v>1</v>
      </c>
      <c r="G569" s="11">
        <v>43718.801388888889</v>
      </c>
      <c r="H569" s="11">
        <v>43718.791666666664</v>
      </c>
      <c r="I569" s="10">
        <v>19</v>
      </c>
    </row>
    <row r="570" spans="1:9" x14ac:dyDescent="0.25">
      <c r="A570" s="10">
        <v>569</v>
      </c>
      <c r="B570" s="10" t="s">
        <v>362</v>
      </c>
      <c r="C570" s="10" t="s">
        <v>360</v>
      </c>
      <c r="D570" s="11">
        <v>43718.804861111108</v>
      </c>
      <c r="E570" s="10" t="s">
        <v>339</v>
      </c>
      <c r="F570" s="10">
        <v>1</v>
      </c>
      <c r="G570" s="11">
        <v>43718.804861111108</v>
      </c>
      <c r="H570" s="11">
        <v>43718.791666666664</v>
      </c>
      <c r="I570" s="10">
        <v>19</v>
      </c>
    </row>
    <row r="571" spans="1:9" x14ac:dyDescent="0.25">
      <c r="A571" s="10">
        <v>570</v>
      </c>
      <c r="B571" s="10" t="s">
        <v>362</v>
      </c>
      <c r="C571" s="10" t="s">
        <v>360</v>
      </c>
      <c r="D571" s="11">
        <v>43718.804861111108</v>
      </c>
      <c r="E571" s="10" t="s">
        <v>339</v>
      </c>
      <c r="F571" s="10">
        <v>1</v>
      </c>
      <c r="G571" s="11">
        <v>43718.804861111108</v>
      </c>
      <c r="H571" s="11">
        <v>43718.791666666664</v>
      </c>
      <c r="I571" s="10">
        <v>19</v>
      </c>
    </row>
    <row r="572" spans="1:9" x14ac:dyDescent="0.25">
      <c r="A572" s="10">
        <v>571</v>
      </c>
      <c r="B572" s="10" t="s">
        <v>362</v>
      </c>
      <c r="C572" s="10" t="s">
        <v>360</v>
      </c>
      <c r="D572" s="11">
        <v>43718.808333333334</v>
      </c>
      <c r="E572" s="10" t="s">
        <v>339</v>
      </c>
      <c r="F572" s="10">
        <v>1</v>
      </c>
      <c r="G572" s="11">
        <v>43718.808333333334</v>
      </c>
      <c r="H572" s="11">
        <v>43718.791666666664</v>
      </c>
      <c r="I572" s="10">
        <v>19</v>
      </c>
    </row>
    <row r="573" spans="1:9" x14ac:dyDescent="0.25">
      <c r="A573" s="10">
        <v>572</v>
      </c>
      <c r="B573" s="10" t="s">
        <v>362</v>
      </c>
      <c r="C573" s="10" t="s">
        <v>360</v>
      </c>
      <c r="D573" s="11">
        <v>43718.8125</v>
      </c>
      <c r="E573" s="10" t="s">
        <v>339</v>
      </c>
      <c r="F573" s="10">
        <v>1</v>
      </c>
      <c r="G573" s="11">
        <v>43718.8125</v>
      </c>
      <c r="H573" s="11">
        <v>43718.833333333336</v>
      </c>
      <c r="I573" s="10">
        <v>20</v>
      </c>
    </row>
    <row r="574" spans="1:9" x14ac:dyDescent="0.25">
      <c r="A574" s="10">
        <v>573</v>
      </c>
      <c r="B574" s="10" t="s">
        <v>362</v>
      </c>
      <c r="C574" s="10" t="s">
        <v>360</v>
      </c>
      <c r="D574" s="11">
        <v>43718.8125</v>
      </c>
      <c r="E574" s="10" t="s">
        <v>339</v>
      </c>
      <c r="F574" s="10">
        <v>1</v>
      </c>
      <c r="G574" s="11">
        <v>43718.8125</v>
      </c>
      <c r="H574" s="11">
        <v>43718.833333333336</v>
      </c>
      <c r="I574" s="10">
        <v>20</v>
      </c>
    </row>
    <row r="575" spans="1:9" x14ac:dyDescent="0.25">
      <c r="A575" s="10">
        <v>574</v>
      </c>
      <c r="B575" s="10" t="s">
        <v>362</v>
      </c>
      <c r="C575" s="10" t="s">
        <v>360</v>
      </c>
      <c r="D575" s="11">
        <v>43718.8125</v>
      </c>
      <c r="E575" s="10" t="s">
        <v>339</v>
      </c>
      <c r="F575" s="10">
        <v>1</v>
      </c>
      <c r="G575" s="11">
        <v>43718.8125</v>
      </c>
      <c r="H575" s="11">
        <v>43718.833333333336</v>
      </c>
      <c r="I575" s="10">
        <v>20</v>
      </c>
    </row>
    <row r="576" spans="1:9" x14ac:dyDescent="0.25">
      <c r="A576" s="10">
        <v>575</v>
      </c>
      <c r="B576" s="10" t="s">
        <v>362</v>
      </c>
      <c r="C576" s="10" t="s">
        <v>360</v>
      </c>
      <c r="D576" s="11">
        <v>43718.81527777778</v>
      </c>
      <c r="E576" s="10" t="s">
        <v>339</v>
      </c>
      <c r="F576" s="10">
        <v>1</v>
      </c>
      <c r="G576" s="11">
        <v>43718.81527777778</v>
      </c>
      <c r="H576" s="11">
        <v>43718.833333333336</v>
      </c>
      <c r="I576" s="10">
        <v>20</v>
      </c>
    </row>
    <row r="577" spans="1:9" x14ac:dyDescent="0.25">
      <c r="A577" s="10">
        <v>576</v>
      </c>
      <c r="B577" s="10" t="s">
        <v>362</v>
      </c>
      <c r="C577" s="10" t="s">
        <v>360</v>
      </c>
      <c r="D577" s="11">
        <v>43718.820833333331</v>
      </c>
      <c r="E577" s="10" t="s">
        <v>339</v>
      </c>
      <c r="F577" s="10">
        <v>1</v>
      </c>
      <c r="G577" s="11">
        <v>43718.820833333331</v>
      </c>
      <c r="H577" s="11">
        <v>43718.833333333336</v>
      </c>
      <c r="I577" s="10">
        <v>20</v>
      </c>
    </row>
    <row r="578" spans="1:9" x14ac:dyDescent="0.25">
      <c r="A578" s="10">
        <v>577</v>
      </c>
      <c r="B578" s="10" t="s">
        <v>362</v>
      </c>
      <c r="C578" s="10" t="s">
        <v>360</v>
      </c>
      <c r="D578" s="11">
        <v>43718.820833333331</v>
      </c>
      <c r="E578" s="10" t="s">
        <v>339</v>
      </c>
      <c r="F578" s="10">
        <v>1</v>
      </c>
      <c r="G578" s="11">
        <v>43718.820833333331</v>
      </c>
      <c r="H578" s="11">
        <v>43718.833333333336</v>
      </c>
      <c r="I578" s="10">
        <v>20</v>
      </c>
    </row>
    <row r="579" spans="1:9" x14ac:dyDescent="0.25">
      <c r="A579" s="10">
        <v>578</v>
      </c>
      <c r="B579" s="10" t="s">
        <v>362</v>
      </c>
      <c r="C579" s="10" t="s">
        <v>360</v>
      </c>
      <c r="D579" s="11">
        <v>43718.820833333331</v>
      </c>
      <c r="E579" s="10" t="s">
        <v>339</v>
      </c>
      <c r="F579" s="10">
        <v>1</v>
      </c>
      <c r="G579" s="11">
        <v>43718.820833333331</v>
      </c>
      <c r="H579" s="11">
        <v>43718.833333333336</v>
      </c>
      <c r="I579" s="10">
        <v>20</v>
      </c>
    </row>
    <row r="580" spans="1:9" x14ac:dyDescent="0.25">
      <c r="A580" s="10">
        <v>579</v>
      </c>
      <c r="B580" s="10" t="s">
        <v>362</v>
      </c>
      <c r="C580" s="10" t="s">
        <v>360</v>
      </c>
      <c r="D580" s="11">
        <v>43718.823611111111</v>
      </c>
      <c r="E580" s="10" t="s">
        <v>339</v>
      </c>
      <c r="F580" s="10">
        <v>1</v>
      </c>
      <c r="G580" s="11">
        <v>43718.823611111111</v>
      </c>
      <c r="H580" s="11">
        <v>43718.833333333336</v>
      </c>
      <c r="I580" s="10">
        <v>20</v>
      </c>
    </row>
    <row r="581" spans="1:9" x14ac:dyDescent="0.25">
      <c r="A581" s="10">
        <v>580</v>
      </c>
      <c r="B581" s="10" t="s">
        <v>362</v>
      </c>
      <c r="C581" s="10" t="s">
        <v>360</v>
      </c>
      <c r="D581" s="11">
        <v>43718.828472222223</v>
      </c>
      <c r="E581" s="10" t="s">
        <v>339</v>
      </c>
      <c r="F581" s="10">
        <v>1</v>
      </c>
      <c r="G581" s="11">
        <v>43718.828472222223</v>
      </c>
      <c r="H581" s="11">
        <v>43718.833333333336</v>
      </c>
      <c r="I581" s="10">
        <v>20</v>
      </c>
    </row>
    <row r="582" spans="1:9" x14ac:dyDescent="0.25">
      <c r="A582" s="10">
        <v>581</v>
      </c>
      <c r="B582" s="10" t="s">
        <v>362</v>
      </c>
      <c r="C582" s="10" t="s">
        <v>360</v>
      </c>
      <c r="D582" s="11">
        <v>43718.834027777775</v>
      </c>
      <c r="E582" s="10" t="s">
        <v>339</v>
      </c>
      <c r="F582" s="10">
        <v>1</v>
      </c>
      <c r="G582" s="11">
        <v>43718.834027777775</v>
      </c>
      <c r="H582" s="11">
        <v>43718.833333333336</v>
      </c>
      <c r="I582" s="10">
        <v>20</v>
      </c>
    </row>
    <row r="583" spans="1:9" x14ac:dyDescent="0.25">
      <c r="A583" s="10">
        <v>582</v>
      </c>
      <c r="B583" s="10" t="s">
        <v>362</v>
      </c>
      <c r="C583" s="10" t="s">
        <v>360</v>
      </c>
      <c r="D583" s="11">
        <v>43718.838888888888</v>
      </c>
      <c r="E583" s="10" t="s">
        <v>339</v>
      </c>
      <c r="F583" s="10">
        <v>1</v>
      </c>
      <c r="G583" s="11">
        <v>43718.838888888888</v>
      </c>
      <c r="H583" s="11">
        <v>43718.833333333336</v>
      </c>
      <c r="I583" s="10">
        <v>20</v>
      </c>
    </row>
    <row r="584" spans="1:9" x14ac:dyDescent="0.25">
      <c r="A584" s="10">
        <v>583</v>
      </c>
      <c r="B584" s="10" t="s">
        <v>362</v>
      </c>
      <c r="C584" s="10" t="s">
        <v>360</v>
      </c>
      <c r="D584" s="11">
        <v>43718.844444444447</v>
      </c>
      <c r="E584" s="10" t="s">
        <v>339</v>
      </c>
      <c r="F584" s="10">
        <v>1</v>
      </c>
      <c r="G584" s="11">
        <v>43718.844444444447</v>
      </c>
      <c r="H584" s="11">
        <v>43718.833333333336</v>
      </c>
      <c r="I584" s="10">
        <v>20</v>
      </c>
    </row>
    <row r="585" spans="1:9" x14ac:dyDescent="0.25">
      <c r="A585" s="10">
        <v>584</v>
      </c>
      <c r="B585" s="10" t="s">
        <v>362</v>
      </c>
      <c r="C585" s="10" t="s">
        <v>360</v>
      </c>
      <c r="D585" s="11">
        <v>43718.854166666664</v>
      </c>
      <c r="E585" s="10" t="s">
        <v>339</v>
      </c>
      <c r="F585" s="10">
        <v>1</v>
      </c>
      <c r="G585" s="11">
        <v>43718.854166666664</v>
      </c>
      <c r="H585" s="11">
        <v>43718.875</v>
      </c>
      <c r="I585" s="10">
        <v>21</v>
      </c>
    </row>
    <row r="586" spans="1:9" x14ac:dyDescent="0.25">
      <c r="A586" s="10">
        <v>585</v>
      </c>
      <c r="B586" s="10" t="s">
        <v>362</v>
      </c>
      <c r="C586" s="10" t="s">
        <v>360</v>
      </c>
      <c r="D586" s="11">
        <v>43718.854166666664</v>
      </c>
      <c r="E586" s="10" t="s">
        <v>339</v>
      </c>
      <c r="F586" s="10">
        <v>1</v>
      </c>
      <c r="G586" s="11">
        <v>43718.854166666664</v>
      </c>
      <c r="H586" s="11">
        <v>43718.875</v>
      </c>
      <c r="I586" s="10">
        <v>21</v>
      </c>
    </row>
    <row r="587" spans="1:9" x14ac:dyDescent="0.25">
      <c r="A587" s="10">
        <v>586</v>
      </c>
      <c r="B587" s="10" t="s">
        <v>362</v>
      </c>
      <c r="C587" s="10" t="s">
        <v>360</v>
      </c>
      <c r="D587" s="11">
        <v>43718.86041666667</v>
      </c>
      <c r="E587" s="10" t="s">
        <v>339</v>
      </c>
      <c r="F587" s="10">
        <v>1</v>
      </c>
      <c r="G587" s="11">
        <v>43718.86041666667</v>
      </c>
      <c r="H587" s="11">
        <v>43718.875</v>
      </c>
      <c r="I587" s="10">
        <v>21</v>
      </c>
    </row>
    <row r="588" spans="1:9" x14ac:dyDescent="0.25">
      <c r="A588" s="10">
        <v>587</v>
      </c>
      <c r="B588" s="10" t="s">
        <v>362</v>
      </c>
      <c r="C588" s="10" t="s">
        <v>360</v>
      </c>
      <c r="D588" s="11">
        <v>43718.869444444441</v>
      </c>
      <c r="E588" s="10" t="s">
        <v>339</v>
      </c>
      <c r="F588" s="10">
        <v>1</v>
      </c>
      <c r="G588" s="11">
        <v>43718.869444444441</v>
      </c>
      <c r="H588" s="11">
        <v>43718.875</v>
      </c>
      <c r="I588" s="10">
        <v>21</v>
      </c>
    </row>
    <row r="589" spans="1:9" x14ac:dyDescent="0.25">
      <c r="A589" s="10">
        <v>588</v>
      </c>
      <c r="B589" s="10" t="s">
        <v>362</v>
      </c>
      <c r="C589" s="10" t="s">
        <v>360</v>
      </c>
      <c r="D589" s="11">
        <v>43718.869444444441</v>
      </c>
      <c r="E589" s="10" t="s">
        <v>339</v>
      </c>
      <c r="F589" s="10">
        <v>1</v>
      </c>
      <c r="G589" s="11">
        <v>43718.869444444441</v>
      </c>
      <c r="H589" s="11">
        <v>43718.875</v>
      </c>
      <c r="I589" s="10">
        <v>21</v>
      </c>
    </row>
    <row r="590" spans="1:9" x14ac:dyDescent="0.25">
      <c r="A590" s="10">
        <v>589</v>
      </c>
      <c r="B590" s="10" t="s">
        <v>362</v>
      </c>
      <c r="C590" s="10" t="s">
        <v>360</v>
      </c>
      <c r="D590" s="11">
        <v>43718.880555555559</v>
      </c>
      <c r="E590" s="10" t="s">
        <v>339</v>
      </c>
      <c r="F590" s="10">
        <v>1</v>
      </c>
      <c r="G590" s="11">
        <v>43718.880555555559</v>
      </c>
      <c r="H590" s="11">
        <v>43718.875</v>
      </c>
      <c r="I590" s="10">
        <v>21</v>
      </c>
    </row>
    <row r="591" spans="1:9" x14ac:dyDescent="0.25">
      <c r="A591" s="10">
        <v>590</v>
      </c>
      <c r="B591" s="10" t="s">
        <v>362</v>
      </c>
      <c r="C591" s="10" t="s">
        <v>360</v>
      </c>
      <c r="D591" s="11">
        <v>43718.881944444445</v>
      </c>
      <c r="E591" s="10" t="s">
        <v>339</v>
      </c>
      <c r="F591" s="10">
        <v>1</v>
      </c>
      <c r="G591" s="11">
        <v>43718.881944444445</v>
      </c>
      <c r="H591" s="11">
        <v>43718.875</v>
      </c>
      <c r="I591" s="10">
        <v>21</v>
      </c>
    </row>
    <row r="592" spans="1:9" x14ac:dyDescent="0.25">
      <c r="A592" s="10">
        <v>591</v>
      </c>
      <c r="B592" s="10" t="s">
        <v>362</v>
      </c>
      <c r="C592" s="10" t="s">
        <v>360</v>
      </c>
      <c r="D592" s="11">
        <v>43718.88958333333</v>
      </c>
      <c r="E592" s="10" t="s">
        <v>339</v>
      </c>
      <c r="F592" s="10">
        <v>1</v>
      </c>
      <c r="G592" s="11">
        <v>43718.88958333333</v>
      </c>
      <c r="H592" s="11">
        <v>43718.875</v>
      </c>
      <c r="I592" s="10">
        <v>21</v>
      </c>
    </row>
    <row r="593" spans="1:9" x14ac:dyDescent="0.25">
      <c r="A593" s="10">
        <v>592</v>
      </c>
      <c r="B593" s="10" t="s">
        <v>362</v>
      </c>
      <c r="C593" s="10" t="s">
        <v>360</v>
      </c>
      <c r="D593" s="11">
        <v>43718.90347222222</v>
      </c>
      <c r="E593" s="10" t="s">
        <v>339</v>
      </c>
      <c r="F593" s="10">
        <v>1</v>
      </c>
      <c r="G593" s="11">
        <v>43718.90347222222</v>
      </c>
      <c r="H593" s="11">
        <v>43718.916666666664</v>
      </c>
      <c r="I593" s="10">
        <v>22</v>
      </c>
    </row>
    <row r="594" spans="1:9" x14ac:dyDescent="0.25">
      <c r="A594" s="10">
        <v>593</v>
      </c>
      <c r="B594" s="10" t="s">
        <v>362</v>
      </c>
      <c r="C594" s="10" t="s">
        <v>360</v>
      </c>
      <c r="D594" s="11">
        <v>43718.905555555553</v>
      </c>
      <c r="E594" s="10" t="s">
        <v>339</v>
      </c>
      <c r="F594" s="10">
        <v>1</v>
      </c>
      <c r="G594" s="11">
        <v>43718.905555555553</v>
      </c>
      <c r="H594" s="11">
        <v>43718.916666666664</v>
      </c>
      <c r="I594" s="10">
        <v>22</v>
      </c>
    </row>
    <row r="595" spans="1:9" x14ac:dyDescent="0.25">
      <c r="A595" s="10">
        <v>594</v>
      </c>
      <c r="B595" s="10" t="s">
        <v>362</v>
      </c>
      <c r="C595" s="10" t="s">
        <v>360</v>
      </c>
      <c r="D595" s="11">
        <v>43718.912499999999</v>
      </c>
      <c r="E595" s="10" t="s">
        <v>339</v>
      </c>
      <c r="F595" s="10">
        <v>1</v>
      </c>
      <c r="G595" s="11">
        <v>43718.912499999999</v>
      </c>
      <c r="H595" s="11">
        <v>43718.916666666664</v>
      </c>
      <c r="I595" s="10">
        <v>22</v>
      </c>
    </row>
    <row r="596" spans="1:9" x14ac:dyDescent="0.25">
      <c r="A596" s="10">
        <v>595</v>
      </c>
      <c r="B596" s="10" t="s">
        <v>362</v>
      </c>
      <c r="C596" s="10" t="s">
        <v>360</v>
      </c>
      <c r="D596" s="11">
        <v>43718.918749999997</v>
      </c>
      <c r="E596" s="10" t="s">
        <v>339</v>
      </c>
      <c r="F596" s="10">
        <v>1</v>
      </c>
      <c r="G596" s="11">
        <v>43718.918749999997</v>
      </c>
      <c r="H596" s="11">
        <v>43718.916666666664</v>
      </c>
      <c r="I596" s="10">
        <v>22</v>
      </c>
    </row>
    <row r="597" spans="1:9" x14ac:dyDescent="0.25">
      <c r="A597" s="10">
        <v>596</v>
      </c>
      <c r="B597" s="10" t="s">
        <v>362</v>
      </c>
      <c r="C597" s="10" t="s">
        <v>360</v>
      </c>
      <c r="D597" s="11">
        <v>43718.924305555556</v>
      </c>
      <c r="E597" s="10" t="s">
        <v>339</v>
      </c>
      <c r="F597" s="10">
        <v>1</v>
      </c>
      <c r="G597" s="11">
        <v>43718.924305555556</v>
      </c>
      <c r="H597" s="11">
        <v>43718.916666666664</v>
      </c>
      <c r="I597" s="10">
        <v>22</v>
      </c>
    </row>
    <row r="598" spans="1:9" x14ac:dyDescent="0.25">
      <c r="A598" s="10">
        <v>597</v>
      </c>
      <c r="B598" s="10" t="s">
        <v>362</v>
      </c>
      <c r="C598" s="10" t="s">
        <v>360</v>
      </c>
      <c r="D598" s="11">
        <v>43718.927083333336</v>
      </c>
      <c r="E598" s="10" t="s">
        <v>339</v>
      </c>
      <c r="F598" s="10">
        <v>1</v>
      </c>
      <c r="G598" s="11">
        <v>43718.927083333336</v>
      </c>
      <c r="H598" s="11">
        <v>43718.916666666664</v>
      </c>
      <c r="I598" s="10">
        <v>22</v>
      </c>
    </row>
    <row r="599" spans="1:9" x14ac:dyDescent="0.25">
      <c r="A599" s="10">
        <v>598</v>
      </c>
      <c r="B599" s="10" t="s">
        <v>362</v>
      </c>
      <c r="C599" s="10" t="s">
        <v>360</v>
      </c>
      <c r="D599" s="11">
        <v>43718.932638888888</v>
      </c>
      <c r="E599" s="10" t="s">
        <v>339</v>
      </c>
      <c r="F599" s="10">
        <v>1</v>
      </c>
      <c r="G599" s="11">
        <v>43718.932638888888</v>
      </c>
      <c r="H599" s="11">
        <v>43718.916666666664</v>
      </c>
      <c r="I599" s="10">
        <v>22</v>
      </c>
    </row>
    <row r="600" spans="1:9" x14ac:dyDescent="0.25">
      <c r="A600" s="10">
        <v>599</v>
      </c>
      <c r="B600" s="10" t="s">
        <v>362</v>
      </c>
      <c r="C600" s="10" t="s">
        <v>360</v>
      </c>
      <c r="D600" s="11">
        <v>43718.939583333333</v>
      </c>
      <c r="E600" s="10" t="s">
        <v>339</v>
      </c>
      <c r="F600" s="10">
        <v>1</v>
      </c>
      <c r="G600" s="11">
        <v>43718.939583333333</v>
      </c>
      <c r="H600" s="11">
        <v>43718.958333333336</v>
      </c>
      <c r="I600" s="10">
        <v>23</v>
      </c>
    </row>
    <row r="601" spans="1:9" x14ac:dyDescent="0.25">
      <c r="A601" s="10">
        <v>600</v>
      </c>
      <c r="B601" s="10" t="s">
        <v>362</v>
      </c>
      <c r="C601" s="10" t="s">
        <v>360</v>
      </c>
      <c r="D601" s="11">
        <v>43718.943055555559</v>
      </c>
      <c r="E601" s="10" t="s">
        <v>339</v>
      </c>
      <c r="F601" s="10">
        <v>1</v>
      </c>
      <c r="G601" s="11">
        <v>43718.943055555559</v>
      </c>
      <c r="H601" s="11">
        <v>43718.958333333336</v>
      </c>
      <c r="I601" s="10">
        <v>23</v>
      </c>
    </row>
    <row r="602" spans="1:9" x14ac:dyDescent="0.25">
      <c r="A602" s="10">
        <v>601</v>
      </c>
      <c r="B602" s="10" t="s">
        <v>362</v>
      </c>
      <c r="C602" s="10" t="s">
        <v>360</v>
      </c>
      <c r="D602" s="11">
        <v>43718.947222222225</v>
      </c>
      <c r="E602" s="10" t="s">
        <v>339</v>
      </c>
      <c r="F602" s="10">
        <v>1</v>
      </c>
      <c r="G602" s="11">
        <v>43718.947222222225</v>
      </c>
      <c r="H602" s="11">
        <v>43718.958333333336</v>
      </c>
      <c r="I602" s="10">
        <v>23</v>
      </c>
    </row>
    <row r="603" spans="1:9" x14ac:dyDescent="0.25">
      <c r="A603" s="10">
        <v>602</v>
      </c>
      <c r="B603" s="10" t="s">
        <v>362</v>
      </c>
      <c r="C603" s="10" t="s">
        <v>360</v>
      </c>
      <c r="D603" s="11">
        <v>43718.955555555556</v>
      </c>
      <c r="E603" s="10" t="s">
        <v>339</v>
      </c>
      <c r="F603" s="10">
        <v>1</v>
      </c>
      <c r="G603" s="11">
        <v>43718.955555555556</v>
      </c>
      <c r="H603" s="11">
        <v>43718.958333333336</v>
      </c>
      <c r="I603" s="10">
        <v>23</v>
      </c>
    </row>
    <row r="604" spans="1:9" x14ac:dyDescent="0.25">
      <c r="A604" s="10">
        <v>603</v>
      </c>
      <c r="B604" s="10" t="s">
        <v>362</v>
      </c>
      <c r="C604" s="10" t="s">
        <v>360</v>
      </c>
      <c r="D604" s="11">
        <v>43718.955555555556</v>
      </c>
      <c r="E604" s="10" t="s">
        <v>339</v>
      </c>
      <c r="F604" s="10">
        <v>1</v>
      </c>
      <c r="G604" s="11">
        <v>43718.955555555556</v>
      </c>
      <c r="H604" s="11">
        <v>43718.958333333336</v>
      </c>
      <c r="I604" s="10">
        <v>23</v>
      </c>
    </row>
    <row r="605" spans="1:9" x14ac:dyDescent="0.25">
      <c r="A605" s="10">
        <v>604</v>
      </c>
      <c r="B605" s="10" t="s">
        <v>362</v>
      </c>
      <c r="C605" s="10" t="s">
        <v>360</v>
      </c>
      <c r="D605" s="11">
        <v>43718.955555555556</v>
      </c>
      <c r="E605" s="10" t="s">
        <v>339</v>
      </c>
      <c r="F605" s="10">
        <v>1</v>
      </c>
      <c r="G605" s="11">
        <v>43718.955555555556</v>
      </c>
      <c r="H605" s="11">
        <v>43718.958333333336</v>
      </c>
      <c r="I605" s="10">
        <v>23</v>
      </c>
    </row>
    <row r="606" spans="1:9" x14ac:dyDescent="0.25">
      <c r="A606" s="10">
        <v>605</v>
      </c>
      <c r="B606" s="10" t="s">
        <v>362</v>
      </c>
      <c r="C606" s="10" t="s">
        <v>360</v>
      </c>
      <c r="D606" s="11">
        <v>43718.955555555556</v>
      </c>
      <c r="E606" s="10" t="s">
        <v>339</v>
      </c>
      <c r="F606" s="10">
        <v>1</v>
      </c>
      <c r="G606" s="11">
        <v>43718.955555555556</v>
      </c>
      <c r="H606" s="11">
        <v>43718.958333333336</v>
      </c>
      <c r="I606" s="10">
        <v>23</v>
      </c>
    </row>
    <row r="607" spans="1:9" x14ac:dyDescent="0.25">
      <c r="A607" s="10">
        <v>606</v>
      </c>
      <c r="B607" s="10" t="s">
        <v>362</v>
      </c>
      <c r="C607" s="10" t="s">
        <v>360</v>
      </c>
      <c r="D607" s="11">
        <v>43718.955555555556</v>
      </c>
      <c r="E607" s="10" t="s">
        <v>339</v>
      </c>
      <c r="F607" s="10">
        <v>1</v>
      </c>
      <c r="G607" s="11">
        <v>43718.955555555556</v>
      </c>
      <c r="H607" s="11">
        <v>43718.958333333336</v>
      </c>
      <c r="I607" s="10">
        <v>23</v>
      </c>
    </row>
    <row r="608" spans="1:9" x14ac:dyDescent="0.25">
      <c r="A608" s="10">
        <v>607</v>
      </c>
      <c r="B608" s="10" t="s">
        <v>362</v>
      </c>
      <c r="C608" s="10" t="s">
        <v>360</v>
      </c>
      <c r="D608" s="11">
        <v>43718.955555555556</v>
      </c>
      <c r="E608" s="10" t="s">
        <v>339</v>
      </c>
      <c r="F608" s="10">
        <v>1</v>
      </c>
      <c r="G608" s="11">
        <v>43718.955555555556</v>
      </c>
      <c r="H608" s="11">
        <v>43718.958333333336</v>
      </c>
      <c r="I608" s="10">
        <v>23</v>
      </c>
    </row>
    <row r="609" spans="1:9" x14ac:dyDescent="0.25">
      <c r="A609" s="10">
        <v>608</v>
      </c>
      <c r="B609" s="10" t="s">
        <v>362</v>
      </c>
      <c r="C609" s="10" t="s">
        <v>360</v>
      </c>
      <c r="D609" s="11">
        <v>43718.960416666669</v>
      </c>
      <c r="E609" s="10" t="s">
        <v>339</v>
      </c>
      <c r="F609" s="10">
        <v>1</v>
      </c>
      <c r="G609" s="11">
        <v>43718.960416666669</v>
      </c>
      <c r="H609" s="11">
        <v>43718.958333333336</v>
      </c>
      <c r="I609" s="10">
        <v>23</v>
      </c>
    </row>
    <row r="610" spans="1:9" x14ac:dyDescent="0.25">
      <c r="A610" s="10">
        <v>609</v>
      </c>
      <c r="B610" s="10" t="s">
        <v>362</v>
      </c>
      <c r="C610" s="10" t="s">
        <v>360</v>
      </c>
      <c r="D610" s="11">
        <v>43718.96597222222</v>
      </c>
      <c r="E610" s="10" t="s">
        <v>339</v>
      </c>
      <c r="F610" s="10">
        <v>1</v>
      </c>
      <c r="G610" s="11">
        <v>43718.96597222222</v>
      </c>
      <c r="H610" s="11">
        <v>43718.958333333336</v>
      </c>
      <c r="I610" s="10">
        <v>23</v>
      </c>
    </row>
    <row r="611" spans="1:9" x14ac:dyDescent="0.25">
      <c r="A611" s="10">
        <v>610</v>
      </c>
      <c r="B611" s="10" t="s">
        <v>362</v>
      </c>
      <c r="C611" s="10" t="s">
        <v>360</v>
      </c>
      <c r="D611" s="11">
        <v>43718.96875</v>
      </c>
      <c r="E611" s="10" t="s">
        <v>339</v>
      </c>
      <c r="F611" s="10">
        <v>1</v>
      </c>
      <c r="G611" s="11">
        <v>43718.96875</v>
      </c>
      <c r="H611" s="11">
        <v>43718.958333333336</v>
      </c>
      <c r="I611" s="10">
        <v>23</v>
      </c>
    </row>
    <row r="612" spans="1:9" x14ac:dyDescent="0.25">
      <c r="A612" s="10">
        <v>611</v>
      </c>
      <c r="B612" s="10" t="s">
        <v>362</v>
      </c>
      <c r="C612" s="10" t="s">
        <v>360</v>
      </c>
      <c r="D612" s="11">
        <v>43718.977777777778</v>
      </c>
      <c r="E612" s="10" t="s">
        <v>339</v>
      </c>
      <c r="F612" s="10">
        <v>1</v>
      </c>
      <c r="G612" s="11">
        <v>43718.977777777778</v>
      </c>
      <c r="H612" s="11">
        <v>43718.958333333336</v>
      </c>
      <c r="I612" s="10">
        <v>23</v>
      </c>
    </row>
    <row r="613" spans="1:9" x14ac:dyDescent="0.25">
      <c r="A613" s="10">
        <v>612</v>
      </c>
      <c r="B613" s="10" t="s">
        <v>362</v>
      </c>
      <c r="C613" s="10" t="s">
        <v>360</v>
      </c>
      <c r="D613" s="11">
        <v>43718.98333333333</v>
      </c>
      <c r="E613" s="10" t="s">
        <v>339</v>
      </c>
      <c r="F613" s="10">
        <v>1</v>
      </c>
      <c r="G613" s="11">
        <v>43718.98333333333</v>
      </c>
      <c r="H613" s="11">
        <v>43719</v>
      </c>
      <c r="I613" s="10">
        <v>0</v>
      </c>
    </row>
    <row r="614" spans="1:9" x14ac:dyDescent="0.25">
      <c r="A614" s="10">
        <v>613</v>
      </c>
      <c r="B614" s="10" t="s">
        <v>362</v>
      </c>
      <c r="C614" s="10" t="s">
        <v>360</v>
      </c>
      <c r="D614" s="11">
        <v>43718.990972222222</v>
      </c>
      <c r="E614" s="10" t="s">
        <v>339</v>
      </c>
      <c r="F614" s="10">
        <v>1</v>
      </c>
      <c r="G614" s="11">
        <v>43718.990972222222</v>
      </c>
      <c r="H614" s="11">
        <v>43719</v>
      </c>
      <c r="I614" s="10">
        <v>0</v>
      </c>
    </row>
    <row r="615" spans="1:9" x14ac:dyDescent="0.25">
      <c r="A615" s="10">
        <v>614</v>
      </c>
      <c r="B615" s="10" t="s">
        <v>362</v>
      </c>
      <c r="C615" s="10" t="s">
        <v>360</v>
      </c>
      <c r="D615" s="11">
        <v>43719.006249999999</v>
      </c>
      <c r="E615" s="10" t="s">
        <v>339</v>
      </c>
      <c r="F615" s="10">
        <v>1</v>
      </c>
      <c r="G615" s="11">
        <v>43719.006249999999</v>
      </c>
      <c r="H615" s="11">
        <v>43719</v>
      </c>
      <c r="I615" s="10">
        <v>0</v>
      </c>
    </row>
    <row r="616" spans="1:9" x14ac:dyDescent="0.25">
      <c r="A616" s="10">
        <v>615</v>
      </c>
      <c r="B616" s="10" t="s">
        <v>362</v>
      </c>
      <c r="C616" s="10" t="s">
        <v>360</v>
      </c>
      <c r="D616" s="11">
        <v>43719.018055555556</v>
      </c>
      <c r="E616" s="10" t="s">
        <v>339</v>
      </c>
      <c r="F616" s="10">
        <v>1</v>
      </c>
      <c r="G616" s="11">
        <v>43719.018055555556</v>
      </c>
      <c r="H616" s="11">
        <v>43719</v>
      </c>
      <c r="I616" s="10">
        <v>0</v>
      </c>
    </row>
    <row r="617" spans="1:9" x14ac:dyDescent="0.25">
      <c r="A617" s="10">
        <v>616</v>
      </c>
      <c r="B617" s="10" t="s">
        <v>362</v>
      </c>
      <c r="C617" s="10" t="s">
        <v>360</v>
      </c>
      <c r="D617" s="11">
        <v>43719.040972222225</v>
      </c>
      <c r="E617" s="10" t="s">
        <v>339</v>
      </c>
      <c r="F617" s="10">
        <v>1</v>
      </c>
      <c r="G617" s="11">
        <v>43719.040972222225</v>
      </c>
      <c r="H617" s="11">
        <v>43719.041666666664</v>
      </c>
      <c r="I617" s="10">
        <v>1</v>
      </c>
    </row>
    <row r="618" spans="1:9" x14ac:dyDescent="0.25">
      <c r="A618" s="10">
        <v>617</v>
      </c>
      <c r="B618" s="10" t="s">
        <v>362</v>
      </c>
      <c r="C618" s="10" t="s">
        <v>360</v>
      </c>
      <c r="D618" s="11">
        <v>43719.046527777777</v>
      </c>
      <c r="E618" s="10" t="s">
        <v>339</v>
      </c>
      <c r="F618" s="10">
        <v>1</v>
      </c>
      <c r="G618" s="11">
        <v>43719.046527777777</v>
      </c>
      <c r="H618" s="11">
        <v>43719.041666666664</v>
      </c>
      <c r="I618" s="10">
        <v>1</v>
      </c>
    </row>
    <row r="619" spans="1:9" x14ac:dyDescent="0.25">
      <c r="A619" s="10">
        <v>618</v>
      </c>
      <c r="B619" s="10" t="s">
        <v>362</v>
      </c>
      <c r="C619" s="10" t="s">
        <v>360</v>
      </c>
      <c r="D619" s="11">
        <v>43719.072222222225</v>
      </c>
      <c r="E619" s="10" t="s">
        <v>339</v>
      </c>
      <c r="F619" s="10">
        <v>1</v>
      </c>
      <c r="G619" s="11">
        <v>43719.072222222225</v>
      </c>
      <c r="H619" s="11">
        <v>43719.083333333336</v>
      </c>
      <c r="I619" s="10">
        <v>2</v>
      </c>
    </row>
    <row r="620" spans="1:9" x14ac:dyDescent="0.25">
      <c r="A620" s="10">
        <v>619</v>
      </c>
      <c r="B620" s="10" t="s">
        <v>362</v>
      </c>
      <c r="C620" s="10" t="s">
        <v>360</v>
      </c>
      <c r="D620" s="11">
        <v>43719.084722222222</v>
      </c>
      <c r="E620" s="10" t="s">
        <v>339</v>
      </c>
      <c r="F620" s="10">
        <v>1</v>
      </c>
      <c r="G620" s="11">
        <v>43719.084722222222</v>
      </c>
      <c r="H620" s="11">
        <v>43719.083333333336</v>
      </c>
      <c r="I620" s="10">
        <v>2</v>
      </c>
    </row>
    <row r="621" spans="1:9" x14ac:dyDescent="0.25">
      <c r="A621" s="10">
        <v>620</v>
      </c>
      <c r="B621" s="10" t="s">
        <v>362</v>
      </c>
      <c r="C621" s="10" t="s">
        <v>360</v>
      </c>
      <c r="D621" s="11">
        <v>43719.09097222222</v>
      </c>
      <c r="E621" s="10" t="s">
        <v>339</v>
      </c>
      <c r="F621" s="10">
        <v>1</v>
      </c>
      <c r="G621" s="11">
        <v>43719.09097222222</v>
      </c>
      <c r="H621" s="11">
        <v>43719.083333333336</v>
      </c>
      <c r="I621" s="10">
        <v>2</v>
      </c>
    </row>
    <row r="622" spans="1:9" x14ac:dyDescent="0.25">
      <c r="A622" s="10">
        <v>621</v>
      </c>
      <c r="B622" s="10" t="s">
        <v>362</v>
      </c>
      <c r="C622" s="10" t="s">
        <v>360</v>
      </c>
      <c r="D622" s="11">
        <v>43719.09652777778</v>
      </c>
      <c r="E622" s="10" t="s">
        <v>339</v>
      </c>
      <c r="F622" s="10">
        <v>1</v>
      </c>
      <c r="G622" s="11">
        <v>43719.09652777778</v>
      </c>
      <c r="H622" s="11">
        <v>43719.083333333336</v>
      </c>
      <c r="I622" s="10">
        <v>2</v>
      </c>
    </row>
    <row r="623" spans="1:9" x14ac:dyDescent="0.25">
      <c r="A623" s="10">
        <v>622</v>
      </c>
      <c r="B623" s="10" t="s">
        <v>362</v>
      </c>
      <c r="C623" s="10" t="s">
        <v>360</v>
      </c>
      <c r="D623" s="11">
        <v>43719.100694444445</v>
      </c>
      <c r="E623" s="10" t="s">
        <v>339</v>
      </c>
      <c r="F623" s="10">
        <v>1</v>
      </c>
      <c r="G623" s="11">
        <v>43719.100694444445</v>
      </c>
      <c r="H623" s="11">
        <v>43719.083333333336</v>
      </c>
      <c r="I623" s="10">
        <v>2</v>
      </c>
    </row>
    <row r="624" spans="1:9" x14ac:dyDescent="0.25">
      <c r="A624" s="10">
        <v>623</v>
      </c>
      <c r="B624" s="10" t="s">
        <v>362</v>
      </c>
      <c r="C624" s="10" t="s">
        <v>360</v>
      </c>
      <c r="D624" s="11">
        <v>43719.11041666667</v>
      </c>
      <c r="E624" s="10" t="s">
        <v>339</v>
      </c>
      <c r="F624" s="10">
        <v>1</v>
      </c>
      <c r="G624" s="11">
        <v>43719.11041666667</v>
      </c>
      <c r="H624" s="11">
        <v>43719.125</v>
      </c>
      <c r="I624" s="10">
        <v>3</v>
      </c>
    </row>
    <row r="625" spans="1:9" x14ac:dyDescent="0.25">
      <c r="A625" s="10">
        <v>624</v>
      </c>
      <c r="B625" s="10" t="s">
        <v>362</v>
      </c>
      <c r="C625" s="10" t="s">
        <v>360</v>
      </c>
      <c r="D625" s="11">
        <v>43719.119444444441</v>
      </c>
      <c r="E625" s="10" t="s">
        <v>339</v>
      </c>
      <c r="F625" s="10">
        <v>1</v>
      </c>
      <c r="G625" s="11">
        <v>43719.119444444441</v>
      </c>
      <c r="H625" s="11">
        <v>43719.125</v>
      </c>
      <c r="I625" s="10">
        <v>3</v>
      </c>
    </row>
    <row r="626" spans="1:9" x14ac:dyDescent="0.25">
      <c r="A626" s="10">
        <v>625</v>
      </c>
      <c r="B626" s="10" t="s">
        <v>362</v>
      </c>
      <c r="C626" s="10" t="s">
        <v>360</v>
      </c>
      <c r="D626" s="11">
        <v>43719.128472222219</v>
      </c>
      <c r="E626" s="10" t="s">
        <v>339</v>
      </c>
      <c r="F626" s="10">
        <v>1</v>
      </c>
      <c r="G626" s="11">
        <v>43719.128472222219</v>
      </c>
      <c r="H626" s="11">
        <v>43719.125</v>
      </c>
      <c r="I626" s="10">
        <v>3</v>
      </c>
    </row>
    <row r="627" spans="1:9" x14ac:dyDescent="0.25">
      <c r="A627" s="10">
        <v>626</v>
      </c>
      <c r="B627" s="10" t="s">
        <v>362</v>
      </c>
      <c r="C627" s="10" t="s">
        <v>360</v>
      </c>
      <c r="D627" s="11">
        <v>43719.136805555558</v>
      </c>
      <c r="E627" s="10" t="s">
        <v>339</v>
      </c>
      <c r="F627" s="10">
        <v>1</v>
      </c>
      <c r="G627" s="11">
        <v>43719.136805555558</v>
      </c>
      <c r="H627" s="11">
        <v>43719.125</v>
      </c>
      <c r="I627" s="10">
        <v>3</v>
      </c>
    </row>
    <row r="628" spans="1:9" x14ac:dyDescent="0.25">
      <c r="A628" s="10">
        <v>627</v>
      </c>
      <c r="B628" s="10" t="s">
        <v>362</v>
      </c>
      <c r="C628" s="10" t="s">
        <v>360</v>
      </c>
      <c r="D628" s="11">
        <v>43719.136805555558</v>
      </c>
      <c r="E628" s="10" t="s">
        <v>339</v>
      </c>
      <c r="F628" s="10">
        <v>1</v>
      </c>
      <c r="G628" s="11">
        <v>43719.136805555558</v>
      </c>
      <c r="H628" s="11">
        <v>43719.125</v>
      </c>
      <c r="I628" s="10">
        <v>3</v>
      </c>
    </row>
    <row r="629" spans="1:9" x14ac:dyDescent="0.25">
      <c r="A629" s="10">
        <v>628</v>
      </c>
      <c r="B629" s="10" t="s">
        <v>362</v>
      </c>
      <c r="C629" s="10" t="s">
        <v>360</v>
      </c>
      <c r="D629" s="11">
        <v>43719.154166666667</v>
      </c>
      <c r="E629" s="10" t="s">
        <v>339</v>
      </c>
      <c r="F629" s="10">
        <v>1</v>
      </c>
      <c r="G629" s="11">
        <v>43719.154166666667</v>
      </c>
      <c r="H629" s="11">
        <v>43719.166666666664</v>
      </c>
      <c r="I629" s="10">
        <v>4</v>
      </c>
    </row>
    <row r="630" spans="1:9" x14ac:dyDescent="0.25">
      <c r="A630" s="10">
        <v>629</v>
      </c>
      <c r="B630" s="10" t="s">
        <v>362</v>
      </c>
      <c r="C630" s="10" t="s">
        <v>360</v>
      </c>
      <c r="D630" s="11">
        <v>43719.15902777778</v>
      </c>
      <c r="E630" s="10" t="s">
        <v>339</v>
      </c>
      <c r="F630" s="10">
        <v>1</v>
      </c>
      <c r="G630" s="11">
        <v>43719.15902777778</v>
      </c>
      <c r="H630" s="11">
        <v>43719.166666666664</v>
      </c>
      <c r="I630" s="10">
        <v>4</v>
      </c>
    </row>
    <row r="631" spans="1:9" x14ac:dyDescent="0.25">
      <c r="A631" s="10">
        <v>630</v>
      </c>
      <c r="B631" s="10" t="s">
        <v>362</v>
      </c>
      <c r="C631" s="10" t="s">
        <v>360</v>
      </c>
      <c r="D631" s="11">
        <v>43719.161805555559</v>
      </c>
      <c r="E631" s="10" t="s">
        <v>339</v>
      </c>
      <c r="F631" s="10">
        <v>1</v>
      </c>
      <c r="G631" s="11">
        <v>43719.161805555559</v>
      </c>
      <c r="H631" s="11">
        <v>43719.166666666664</v>
      </c>
      <c r="I631" s="10">
        <v>4</v>
      </c>
    </row>
    <row r="632" spans="1:9" x14ac:dyDescent="0.25">
      <c r="A632" s="10">
        <v>631</v>
      </c>
      <c r="B632" s="10" t="s">
        <v>362</v>
      </c>
      <c r="C632" s="10" t="s">
        <v>360</v>
      </c>
      <c r="D632" s="11">
        <v>43719.166666666664</v>
      </c>
      <c r="E632" s="10" t="s">
        <v>339</v>
      </c>
      <c r="F632" s="10">
        <v>1</v>
      </c>
      <c r="G632" s="11">
        <v>43719.166666666664</v>
      </c>
      <c r="H632" s="11">
        <v>43719.166666666664</v>
      </c>
      <c r="I632" s="10">
        <v>4</v>
      </c>
    </row>
    <row r="633" spans="1:9" x14ac:dyDescent="0.25">
      <c r="A633" s="10">
        <v>632</v>
      </c>
      <c r="B633" s="10" t="s">
        <v>362</v>
      </c>
      <c r="C633" s="10" t="s">
        <v>360</v>
      </c>
      <c r="D633" s="11">
        <v>43719.176388888889</v>
      </c>
      <c r="E633" s="10" t="s">
        <v>339</v>
      </c>
      <c r="F633" s="10">
        <v>1</v>
      </c>
      <c r="G633" s="11">
        <v>43719.176388888889</v>
      </c>
      <c r="H633" s="11">
        <v>43719.166666666664</v>
      </c>
      <c r="I633" s="10">
        <v>4</v>
      </c>
    </row>
    <row r="634" spans="1:9" x14ac:dyDescent="0.25">
      <c r="A634" s="10">
        <v>633</v>
      </c>
      <c r="B634" s="10" t="s">
        <v>362</v>
      </c>
      <c r="C634" s="10" t="s">
        <v>360</v>
      </c>
      <c r="D634" s="11">
        <v>43719.205555555556</v>
      </c>
      <c r="E634" s="10" t="s">
        <v>339</v>
      </c>
      <c r="F634" s="10">
        <v>1</v>
      </c>
      <c r="G634" s="11">
        <v>43719.205555555556</v>
      </c>
      <c r="H634" s="11">
        <v>43719.208333333336</v>
      </c>
      <c r="I634" s="10">
        <v>5</v>
      </c>
    </row>
    <row r="635" spans="1:9" x14ac:dyDescent="0.25">
      <c r="A635" s="10">
        <v>634</v>
      </c>
      <c r="B635" s="10" t="s">
        <v>362</v>
      </c>
      <c r="C635" s="10" t="s">
        <v>360</v>
      </c>
      <c r="D635" s="11">
        <v>43719.219444444447</v>
      </c>
      <c r="E635" s="10" t="s">
        <v>339</v>
      </c>
      <c r="F635" s="10">
        <v>1</v>
      </c>
      <c r="G635" s="11">
        <v>43719.219444444447</v>
      </c>
      <c r="H635" s="11">
        <v>43719.208333333336</v>
      </c>
      <c r="I635" s="10">
        <v>5</v>
      </c>
    </row>
    <row r="636" spans="1:9" x14ac:dyDescent="0.25">
      <c r="A636" s="10">
        <v>635</v>
      </c>
      <c r="B636" s="10" t="s">
        <v>362</v>
      </c>
      <c r="C636" s="10" t="s">
        <v>360</v>
      </c>
      <c r="D636" s="11">
        <v>43719.23541666667</v>
      </c>
      <c r="E636" s="10" t="s">
        <v>339</v>
      </c>
      <c r="F636" s="10">
        <v>1</v>
      </c>
      <c r="G636" s="11">
        <v>43719.23541666667</v>
      </c>
      <c r="H636" s="11">
        <v>43719.25</v>
      </c>
      <c r="I636" s="10">
        <v>6</v>
      </c>
    </row>
    <row r="637" spans="1:9" x14ac:dyDescent="0.25">
      <c r="A637" s="10">
        <v>636</v>
      </c>
      <c r="B637" s="10" t="s">
        <v>362</v>
      </c>
      <c r="C637" s="10" t="s">
        <v>360</v>
      </c>
      <c r="D637" s="11">
        <v>43719.244444444441</v>
      </c>
      <c r="E637" s="10" t="s">
        <v>339</v>
      </c>
      <c r="F637" s="10">
        <v>1</v>
      </c>
      <c r="G637" s="11">
        <v>43719.244444444441</v>
      </c>
      <c r="H637" s="11">
        <v>43719.25</v>
      </c>
      <c r="I637" s="10">
        <v>6</v>
      </c>
    </row>
    <row r="638" spans="1:9" x14ac:dyDescent="0.25">
      <c r="A638" s="10">
        <v>637</v>
      </c>
      <c r="B638" s="10" t="s">
        <v>362</v>
      </c>
      <c r="C638" s="10" t="s">
        <v>360</v>
      </c>
      <c r="D638" s="11">
        <v>43719.254166666666</v>
      </c>
      <c r="E638" s="10" t="s">
        <v>339</v>
      </c>
      <c r="F638" s="10">
        <v>1</v>
      </c>
      <c r="G638" s="11">
        <v>43719.254166666666</v>
      </c>
      <c r="H638" s="11">
        <v>43719.25</v>
      </c>
      <c r="I638" s="10">
        <v>6</v>
      </c>
    </row>
    <row r="639" spans="1:9" x14ac:dyDescent="0.25">
      <c r="A639" s="10">
        <v>638</v>
      </c>
      <c r="B639" s="10" t="s">
        <v>362</v>
      </c>
      <c r="C639" s="10" t="s">
        <v>360</v>
      </c>
      <c r="D639" s="11">
        <v>43719.259722222225</v>
      </c>
      <c r="E639" s="10" t="s">
        <v>339</v>
      </c>
      <c r="F639" s="10">
        <v>1</v>
      </c>
      <c r="G639" s="11">
        <v>43719.259722222225</v>
      </c>
      <c r="H639" s="11">
        <v>43719.25</v>
      </c>
      <c r="I639" s="10">
        <v>6</v>
      </c>
    </row>
    <row r="640" spans="1:9" x14ac:dyDescent="0.25">
      <c r="A640" s="10">
        <v>639</v>
      </c>
      <c r="B640" s="10" t="s">
        <v>362</v>
      </c>
      <c r="C640" s="10" t="s">
        <v>360</v>
      </c>
      <c r="D640" s="11">
        <v>43719.270833333336</v>
      </c>
      <c r="E640" s="10" t="s">
        <v>339</v>
      </c>
      <c r="F640" s="10">
        <v>1</v>
      </c>
      <c r="G640" s="11">
        <v>43719.270833333336</v>
      </c>
      <c r="H640" s="11">
        <v>43719.291666666664</v>
      </c>
      <c r="I640" s="10">
        <v>7</v>
      </c>
    </row>
    <row r="641" spans="1:9" x14ac:dyDescent="0.25">
      <c r="A641" s="10">
        <v>640</v>
      </c>
      <c r="B641" s="10" t="s">
        <v>362</v>
      </c>
      <c r="C641" s="10" t="s">
        <v>360</v>
      </c>
      <c r="D641" s="11">
        <v>43719.274305555555</v>
      </c>
      <c r="E641" s="10" t="s">
        <v>339</v>
      </c>
      <c r="F641" s="10">
        <v>1</v>
      </c>
      <c r="G641" s="11">
        <v>43719.274305555555</v>
      </c>
      <c r="H641" s="11">
        <v>43719.291666666664</v>
      </c>
      <c r="I641" s="10">
        <v>7</v>
      </c>
    </row>
    <row r="642" spans="1:9" x14ac:dyDescent="0.25">
      <c r="A642" s="10">
        <v>641</v>
      </c>
      <c r="B642" s="10" t="s">
        <v>362</v>
      </c>
      <c r="C642" s="10" t="s">
        <v>360</v>
      </c>
      <c r="D642" s="11">
        <v>43719.342361111114</v>
      </c>
      <c r="E642" s="10" t="s">
        <v>339</v>
      </c>
      <c r="F642" s="10">
        <v>1</v>
      </c>
      <c r="G642" s="11">
        <v>43719.342361111114</v>
      </c>
      <c r="H642" s="11">
        <v>43719.333333333336</v>
      </c>
      <c r="I642" s="10">
        <v>8</v>
      </c>
    </row>
    <row r="643" spans="1:9" x14ac:dyDescent="0.25">
      <c r="A643" s="10">
        <v>642</v>
      </c>
      <c r="B643" s="10" t="s">
        <v>362</v>
      </c>
      <c r="C643" s="10" t="s">
        <v>360</v>
      </c>
      <c r="D643" s="11">
        <v>43719.348611111112</v>
      </c>
      <c r="E643" s="10" t="s">
        <v>339</v>
      </c>
      <c r="F643" s="10">
        <v>1</v>
      </c>
      <c r="G643" s="11">
        <v>43719.348611111112</v>
      </c>
      <c r="H643" s="11">
        <v>43719.333333333336</v>
      </c>
      <c r="I643" s="10">
        <v>8</v>
      </c>
    </row>
    <row r="644" spans="1:9" x14ac:dyDescent="0.25">
      <c r="A644" s="10">
        <v>643</v>
      </c>
      <c r="B644" s="10" t="s">
        <v>362</v>
      </c>
      <c r="C644" s="10" t="s">
        <v>360</v>
      </c>
      <c r="D644" s="11">
        <v>43719.361805555556</v>
      </c>
      <c r="E644" s="10" t="s">
        <v>339</v>
      </c>
      <c r="F644" s="10">
        <v>1</v>
      </c>
      <c r="G644" s="11">
        <v>43719.361805555556</v>
      </c>
      <c r="H644" s="11">
        <v>43719.375</v>
      </c>
      <c r="I644" s="10">
        <v>9</v>
      </c>
    </row>
    <row r="645" spans="1:9" x14ac:dyDescent="0.25">
      <c r="A645" s="10">
        <v>644</v>
      </c>
      <c r="B645" s="10" t="s">
        <v>362</v>
      </c>
      <c r="C645" s="10" t="s">
        <v>360</v>
      </c>
      <c r="D645" s="11">
        <v>43719.370138888888</v>
      </c>
      <c r="E645" s="10" t="s">
        <v>339</v>
      </c>
      <c r="F645" s="10">
        <v>1</v>
      </c>
      <c r="G645" s="11">
        <v>43719.370138888888</v>
      </c>
      <c r="H645" s="11">
        <v>43719.375</v>
      </c>
      <c r="I645" s="10">
        <v>9</v>
      </c>
    </row>
    <row r="646" spans="1:9" x14ac:dyDescent="0.25">
      <c r="A646" s="10">
        <v>645</v>
      </c>
      <c r="B646" s="10" t="s">
        <v>362</v>
      </c>
      <c r="C646" s="10" t="s">
        <v>360</v>
      </c>
      <c r="D646" s="11">
        <v>43719.375</v>
      </c>
      <c r="E646" s="10" t="s">
        <v>339</v>
      </c>
      <c r="F646" s="10">
        <v>1</v>
      </c>
      <c r="G646" s="11">
        <v>43719.375</v>
      </c>
      <c r="H646" s="11">
        <v>43719.375</v>
      </c>
      <c r="I646" s="10">
        <v>9</v>
      </c>
    </row>
    <row r="647" spans="1:9" x14ac:dyDescent="0.25">
      <c r="A647" s="10">
        <v>646</v>
      </c>
      <c r="B647" s="10" t="s">
        <v>362</v>
      </c>
      <c r="C647" s="10" t="s">
        <v>360</v>
      </c>
      <c r="D647" s="11">
        <v>43719.392361111109</v>
      </c>
      <c r="E647" s="10" t="s">
        <v>339</v>
      </c>
      <c r="F647" s="10">
        <v>1</v>
      </c>
      <c r="G647" s="11">
        <v>43719.392361111109</v>
      </c>
      <c r="H647" s="11">
        <v>43719.375</v>
      </c>
      <c r="I647" s="10">
        <v>9</v>
      </c>
    </row>
    <row r="648" spans="1:9" x14ac:dyDescent="0.25">
      <c r="A648" s="10">
        <v>647</v>
      </c>
      <c r="B648" s="10" t="s">
        <v>362</v>
      </c>
      <c r="C648" s="10" t="s">
        <v>360</v>
      </c>
      <c r="D648" s="11">
        <v>43719.397916666669</v>
      </c>
      <c r="E648" s="10" t="s">
        <v>339</v>
      </c>
      <c r="F648" s="10">
        <v>1</v>
      </c>
      <c r="G648" s="11">
        <v>43719.397916666669</v>
      </c>
      <c r="H648" s="11">
        <v>43719.416666666664</v>
      </c>
      <c r="I648" s="10">
        <v>10</v>
      </c>
    </row>
    <row r="649" spans="1:9" x14ac:dyDescent="0.25">
      <c r="A649" s="10">
        <v>648</v>
      </c>
      <c r="B649" s="10" t="s">
        <v>362</v>
      </c>
      <c r="C649" s="10" t="s">
        <v>360</v>
      </c>
      <c r="D649" s="11">
        <v>43719.40347222222</v>
      </c>
      <c r="E649" s="10" t="s">
        <v>339</v>
      </c>
      <c r="F649" s="10">
        <v>1</v>
      </c>
      <c r="G649" s="11">
        <v>43719.40347222222</v>
      </c>
      <c r="H649" s="11">
        <v>43719.416666666664</v>
      </c>
      <c r="I649" s="10">
        <v>10</v>
      </c>
    </row>
    <row r="650" spans="1:9" x14ac:dyDescent="0.25">
      <c r="A650" s="10">
        <v>649</v>
      </c>
      <c r="B650" s="10" t="s">
        <v>362</v>
      </c>
      <c r="C650" s="10" t="s">
        <v>360</v>
      </c>
      <c r="D650" s="11">
        <v>43719.40625</v>
      </c>
      <c r="E650" s="10" t="s">
        <v>339</v>
      </c>
      <c r="F650" s="10">
        <v>1</v>
      </c>
      <c r="G650" s="11">
        <v>43719.40625</v>
      </c>
      <c r="H650" s="11">
        <v>43719.416666666664</v>
      </c>
      <c r="I650" s="10">
        <v>10</v>
      </c>
    </row>
    <row r="651" spans="1:9" x14ac:dyDescent="0.25">
      <c r="A651" s="10">
        <v>650</v>
      </c>
      <c r="B651" s="10" t="s">
        <v>362</v>
      </c>
      <c r="C651" s="10" t="s">
        <v>360</v>
      </c>
      <c r="D651" s="11">
        <v>43719.417361111111</v>
      </c>
      <c r="E651" s="10" t="s">
        <v>339</v>
      </c>
      <c r="F651" s="10">
        <v>1</v>
      </c>
      <c r="G651" s="11">
        <v>43719.417361111111</v>
      </c>
      <c r="H651" s="11">
        <v>43719.416666666664</v>
      </c>
      <c r="I651" s="10">
        <v>10</v>
      </c>
    </row>
    <row r="652" spans="1:9" x14ac:dyDescent="0.25">
      <c r="A652" s="10">
        <v>651</v>
      </c>
      <c r="B652" s="10" t="s">
        <v>362</v>
      </c>
      <c r="C652" s="10" t="s">
        <v>360</v>
      </c>
      <c r="D652" s="11">
        <v>43719.422222222223</v>
      </c>
      <c r="E652" s="10" t="s">
        <v>339</v>
      </c>
      <c r="F652" s="10">
        <v>1</v>
      </c>
      <c r="G652" s="11">
        <v>43719.422222222223</v>
      </c>
      <c r="H652" s="11">
        <v>43719.416666666664</v>
      </c>
      <c r="I652" s="10">
        <v>10</v>
      </c>
    </row>
    <row r="653" spans="1:9" x14ac:dyDescent="0.25">
      <c r="A653" s="10">
        <v>652</v>
      </c>
      <c r="B653" s="10" t="s">
        <v>362</v>
      </c>
      <c r="C653" s="10" t="s">
        <v>360</v>
      </c>
      <c r="D653" s="11">
        <v>43719.436805555553</v>
      </c>
      <c r="E653" s="10" t="s">
        <v>339</v>
      </c>
      <c r="F653" s="10">
        <v>1</v>
      </c>
      <c r="G653" s="11">
        <v>43719.436805555553</v>
      </c>
      <c r="H653" s="11">
        <v>43719.416666666664</v>
      </c>
      <c r="I653" s="10">
        <v>10</v>
      </c>
    </row>
    <row r="654" spans="1:9" x14ac:dyDescent="0.25">
      <c r="A654" s="10">
        <v>653</v>
      </c>
      <c r="B654" s="10" t="s">
        <v>362</v>
      </c>
      <c r="C654" s="10" t="s">
        <v>360</v>
      </c>
      <c r="D654" s="11">
        <v>43719.439583333333</v>
      </c>
      <c r="E654" s="10" t="s">
        <v>339</v>
      </c>
      <c r="F654" s="10">
        <v>1</v>
      </c>
      <c r="G654" s="11">
        <v>43719.439583333333</v>
      </c>
      <c r="H654" s="11">
        <v>43719.458333333336</v>
      </c>
      <c r="I654" s="10">
        <v>11</v>
      </c>
    </row>
    <row r="655" spans="1:9" x14ac:dyDescent="0.25">
      <c r="A655" s="10">
        <v>654</v>
      </c>
      <c r="B655" s="10" t="s">
        <v>362</v>
      </c>
      <c r="C655" s="10" t="s">
        <v>360</v>
      </c>
      <c r="D655" s="11">
        <v>43719.446527777778</v>
      </c>
      <c r="E655" s="10" t="s">
        <v>339</v>
      </c>
      <c r="F655" s="10">
        <v>1</v>
      </c>
      <c r="G655" s="11">
        <v>43719.446527777778</v>
      </c>
      <c r="H655" s="11">
        <v>43719.458333333336</v>
      </c>
      <c r="I655" s="10">
        <v>11</v>
      </c>
    </row>
    <row r="656" spans="1:9" x14ac:dyDescent="0.25">
      <c r="A656" s="10">
        <v>655</v>
      </c>
      <c r="B656" s="10" t="s">
        <v>362</v>
      </c>
      <c r="C656" s="10" t="s">
        <v>360</v>
      </c>
      <c r="D656" s="11">
        <v>43719.452777777777</v>
      </c>
      <c r="E656" s="10" t="s">
        <v>339</v>
      </c>
      <c r="F656" s="10">
        <v>1</v>
      </c>
      <c r="G656" s="11">
        <v>43719.452777777777</v>
      </c>
      <c r="H656" s="11">
        <v>43719.458333333336</v>
      </c>
      <c r="I656" s="10">
        <v>11</v>
      </c>
    </row>
    <row r="657" spans="1:9" x14ac:dyDescent="0.25">
      <c r="A657" s="10">
        <v>656</v>
      </c>
      <c r="B657" s="10" t="s">
        <v>362</v>
      </c>
      <c r="C657" s="10" t="s">
        <v>360</v>
      </c>
      <c r="D657" s="11">
        <v>43719.463888888888</v>
      </c>
      <c r="E657" s="10" t="s">
        <v>339</v>
      </c>
      <c r="F657" s="10">
        <v>1</v>
      </c>
      <c r="G657" s="11">
        <v>43719.463888888888</v>
      </c>
      <c r="H657" s="11">
        <v>43719.458333333336</v>
      </c>
      <c r="I657" s="10">
        <v>11</v>
      </c>
    </row>
    <row r="658" spans="1:9" x14ac:dyDescent="0.25">
      <c r="A658" s="10">
        <v>657</v>
      </c>
      <c r="B658" s="10" t="s">
        <v>362</v>
      </c>
      <c r="C658" s="10" t="s">
        <v>360</v>
      </c>
      <c r="D658" s="11">
        <v>43719.465277777781</v>
      </c>
      <c r="E658" s="10" t="s">
        <v>339</v>
      </c>
      <c r="F658" s="10">
        <v>1</v>
      </c>
      <c r="G658" s="11">
        <v>43719.465277777781</v>
      </c>
      <c r="H658" s="11">
        <v>43719.458333333336</v>
      </c>
      <c r="I658" s="10">
        <v>11</v>
      </c>
    </row>
    <row r="659" spans="1:9" x14ac:dyDescent="0.25">
      <c r="A659" s="10">
        <v>658</v>
      </c>
      <c r="B659" s="10" t="s">
        <v>362</v>
      </c>
      <c r="C659" s="10" t="s">
        <v>360</v>
      </c>
      <c r="D659" s="11">
        <v>43719.468055555553</v>
      </c>
      <c r="E659" s="10" t="s">
        <v>339</v>
      </c>
      <c r="F659" s="10">
        <v>1</v>
      </c>
      <c r="G659" s="11">
        <v>43719.468055555553</v>
      </c>
      <c r="H659" s="11">
        <v>43719.458333333336</v>
      </c>
      <c r="I659" s="10">
        <v>11</v>
      </c>
    </row>
    <row r="660" spans="1:9" x14ac:dyDescent="0.25">
      <c r="A660" s="10">
        <v>659</v>
      </c>
      <c r="B660" s="10" t="s">
        <v>362</v>
      </c>
      <c r="C660" s="10" t="s">
        <v>360</v>
      </c>
      <c r="D660" s="11">
        <v>43719.473611111112</v>
      </c>
      <c r="E660" s="10" t="s">
        <v>339</v>
      </c>
      <c r="F660" s="10">
        <v>1</v>
      </c>
      <c r="G660" s="11">
        <v>43719.473611111112</v>
      </c>
      <c r="H660" s="11">
        <v>43719.458333333336</v>
      </c>
      <c r="I660" s="10">
        <v>11</v>
      </c>
    </row>
    <row r="661" spans="1:9" x14ac:dyDescent="0.25">
      <c r="A661" s="10">
        <v>660</v>
      </c>
      <c r="B661" s="10" t="s">
        <v>362</v>
      </c>
      <c r="C661" s="10" t="s">
        <v>360</v>
      </c>
      <c r="D661" s="11">
        <v>43719.477083333331</v>
      </c>
      <c r="E661" s="10" t="s">
        <v>339</v>
      </c>
      <c r="F661" s="10">
        <v>1</v>
      </c>
      <c r="G661" s="11">
        <v>43719.477083333331</v>
      </c>
      <c r="H661" s="11">
        <v>43719.458333333336</v>
      </c>
      <c r="I661" s="10">
        <v>11</v>
      </c>
    </row>
    <row r="662" spans="1:9" x14ac:dyDescent="0.25">
      <c r="A662" s="10">
        <v>661</v>
      </c>
      <c r="B662" s="10" t="s">
        <v>362</v>
      </c>
      <c r="C662" s="10" t="s">
        <v>360</v>
      </c>
      <c r="D662" s="11">
        <v>43719.479166666664</v>
      </c>
      <c r="E662" s="10" t="s">
        <v>339</v>
      </c>
      <c r="F662" s="10">
        <v>1</v>
      </c>
      <c r="G662" s="11">
        <v>43719.479166666664</v>
      </c>
      <c r="H662" s="11">
        <v>43719.5</v>
      </c>
      <c r="I662" s="10">
        <v>12</v>
      </c>
    </row>
    <row r="663" spans="1:9" x14ac:dyDescent="0.25">
      <c r="A663" s="10">
        <v>662</v>
      </c>
      <c r="B663" s="10" t="s">
        <v>362</v>
      </c>
      <c r="C663" s="10" t="s">
        <v>360</v>
      </c>
      <c r="D663" s="11">
        <v>43719.482638888891</v>
      </c>
      <c r="E663" s="10" t="s">
        <v>339</v>
      </c>
      <c r="F663" s="10">
        <v>1</v>
      </c>
      <c r="G663" s="11">
        <v>43719.482638888891</v>
      </c>
      <c r="H663" s="11">
        <v>43719.5</v>
      </c>
      <c r="I663" s="10">
        <v>12</v>
      </c>
    </row>
    <row r="664" spans="1:9" x14ac:dyDescent="0.25">
      <c r="A664" s="10">
        <v>663</v>
      </c>
      <c r="B664" s="10" t="s">
        <v>362</v>
      </c>
      <c r="C664" s="10" t="s">
        <v>360</v>
      </c>
      <c r="D664" s="11">
        <v>43719.484027777777</v>
      </c>
      <c r="E664" s="10" t="s">
        <v>339</v>
      </c>
      <c r="F664" s="10">
        <v>1</v>
      </c>
      <c r="G664" s="11">
        <v>43719.484027777777</v>
      </c>
      <c r="H664" s="11">
        <v>43719.5</v>
      </c>
      <c r="I664" s="10">
        <v>12</v>
      </c>
    </row>
    <row r="665" spans="1:9" x14ac:dyDescent="0.25">
      <c r="A665" s="10">
        <v>664</v>
      </c>
      <c r="B665" s="10" t="s">
        <v>362</v>
      </c>
      <c r="C665" s="10" t="s">
        <v>360</v>
      </c>
      <c r="D665" s="11">
        <v>43719.489583333336</v>
      </c>
      <c r="E665" s="10" t="s">
        <v>339</v>
      </c>
      <c r="F665" s="10">
        <v>1</v>
      </c>
      <c r="G665" s="11">
        <v>43719.489583333336</v>
      </c>
      <c r="H665" s="11">
        <v>43719.5</v>
      </c>
      <c r="I665" s="10">
        <v>12</v>
      </c>
    </row>
    <row r="666" spans="1:9" x14ac:dyDescent="0.25">
      <c r="A666" s="10">
        <v>665</v>
      </c>
      <c r="B666" s="10" t="s">
        <v>362</v>
      </c>
      <c r="C666" s="10" t="s">
        <v>360</v>
      </c>
      <c r="D666" s="11">
        <v>43719.496527777781</v>
      </c>
      <c r="E666" s="10" t="s">
        <v>339</v>
      </c>
      <c r="F666" s="10">
        <v>1</v>
      </c>
      <c r="G666" s="11">
        <v>43719.496527777781</v>
      </c>
      <c r="H666" s="11">
        <v>43719.5</v>
      </c>
      <c r="I666" s="10">
        <v>12</v>
      </c>
    </row>
    <row r="667" spans="1:9" x14ac:dyDescent="0.25">
      <c r="A667" s="10">
        <v>666</v>
      </c>
      <c r="B667" s="10" t="s">
        <v>362</v>
      </c>
      <c r="C667" s="10" t="s">
        <v>360</v>
      </c>
      <c r="D667" s="11">
        <v>43719.500694444447</v>
      </c>
      <c r="E667" s="10" t="s">
        <v>339</v>
      </c>
      <c r="F667" s="10">
        <v>1</v>
      </c>
      <c r="G667" s="11">
        <v>43719.500694444447</v>
      </c>
      <c r="H667" s="11">
        <v>43719.5</v>
      </c>
      <c r="I667" s="10">
        <v>12</v>
      </c>
    </row>
    <row r="668" spans="1:9" x14ac:dyDescent="0.25">
      <c r="A668" s="10">
        <v>667</v>
      </c>
      <c r="B668" s="10" t="s">
        <v>362</v>
      </c>
      <c r="C668" s="10" t="s">
        <v>360</v>
      </c>
      <c r="D668" s="11">
        <v>43719.509722222225</v>
      </c>
      <c r="E668" s="10" t="s">
        <v>339</v>
      </c>
      <c r="F668" s="10">
        <v>1</v>
      </c>
      <c r="G668" s="11">
        <v>43719.509722222225</v>
      </c>
      <c r="H668" s="11">
        <v>43719.5</v>
      </c>
      <c r="I668" s="10">
        <v>12</v>
      </c>
    </row>
    <row r="669" spans="1:9" x14ac:dyDescent="0.25">
      <c r="A669" s="10">
        <v>668</v>
      </c>
      <c r="B669" s="10" t="s">
        <v>362</v>
      </c>
      <c r="C669" s="10" t="s">
        <v>360</v>
      </c>
      <c r="D669" s="11">
        <v>43719.512499999997</v>
      </c>
      <c r="E669" s="10" t="s">
        <v>339</v>
      </c>
      <c r="F669" s="10">
        <v>1</v>
      </c>
      <c r="G669" s="11">
        <v>43719.512499999997</v>
      </c>
      <c r="H669" s="11">
        <v>43719.5</v>
      </c>
      <c r="I669" s="10">
        <v>12</v>
      </c>
    </row>
    <row r="670" spans="1:9" x14ac:dyDescent="0.25">
      <c r="A670" s="10">
        <v>669</v>
      </c>
      <c r="B670" s="10" t="s">
        <v>362</v>
      </c>
      <c r="C670" s="10" t="s">
        <v>360</v>
      </c>
      <c r="D670" s="11">
        <v>43719.523611111108</v>
      </c>
      <c r="E670" s="10" t="s">
        <v>339</v>
      </c>
      <c r="F670" s="10">
        <v>1</v>
      </c>
      <c r="G670" s="11">
        <v>43719.523611111108</v>
      </c>
      <c r="H670" s="11">
        <v>43719.541666666664</v>
      </c>
      <c r="I670" s="10">
        <v>13</v>
      </c>
    </row>
    <row r="671" spans="1:9" x14ac:dyDescent="0.25">
      <c r="A671" s="10">
        <v>670</v>
      </c>
      <c r="B671" s="10" t="s">
        <v>362</v>
      </c>
      <c r="C671" s="10" t="s">
        <v>360</v>
      </c>
      <c r="D671" s="11">
        <v>43719.52847222222</v>
      </c>
      <c r="E671" s="10" t="s">
        <v>339</v>
      </c>
      <c r="F671" s="10">
        <v>1</v>
      </c>
      <c r="G671" s="11">
        <v>43719.52847222222</v>
      </c>
      <c r="H671" s="11">
        <v>43719.541666666664</v>
      </c>
      <c r="I671" s="10">
        <v>13</v>
      </c>
    </row>
    <row r="672" spans="1:9" x14ac:dyDescent="0.25">
      <c r="A672" s="10">
        <v>671</v>
      </c>
      <c r="B672" s="10" t="s">
        <v>362</v>
      </c>
      <c r="C672" s="10" t="s">
        <v>360</v>
      </c>
      <c r="D672" s="11">
        <v>43719.535416666666</v>
      </c>
      <c r="E672" s="10" t="s">
        <v>339</v>
      </c>
      <c r="F672" s="10">
        <v>1</v>
      </c>
      <c r="G672" s="11">
        <v>43719.535416666666</v>
      </c>
      <c r="H672" s="11">
        <v>43719.541666666664</v>
      </c>
      <c r="I672" s="10">
        <v>13</v>
      </c>
    </row>
    <row r="673" spans="1:9" x14ac:dyDescent="0.25">
      <c r="A673" s="10">
        <v>672</v>
      </c>
      <c r="B673" s="10" t="s">
        <v>362</v>
      </c>
      <c r="C673" s="10" t="s">
        <v>360</v>
      </c>
      <c r="D673" s="11">
        <v>43719.540277777778</v>
      </c>
      <c r="E673" s="10" t="s">
        <v>339</v>
      </c>
      <c r="F673" s="10">
        <v>1</v>
      </c>
      <c r="G673" s="11">
        <v>43719.540277777778</v>
      </c>
      <c r="H673" s="11">
        <v>43719.541666666664</v>
      </c>
      <c r="I673" s="10">
        <v>13</v>
      </c>
    </row>
    <row r="674" spans="1:9" x14ac:dyDescent="0.25">
      <c r="A674" s="10">
        <v>673</v>
      </c>
      <c r="B674" s="10" t="s">
        <v>362</v>
      </c>
      <c r="C674" s="10" t="s">
        <v>360</v>
      </c>
      <c r="D674" s="11">
        <v>43719.542361111111</v>
      </c>
      <c r="E674" s="10" t="s">
        <v>339</v>
      </c>
      <c r="F674" s="10">
        <v>1</v>
      </c>
      <c r="G674" s="11">
        <v>43719.542361111111</v>
      </c>
      <c r="H674" s="11">
        <v>43719.541666666664</v>
      </c>
      <c r="I674" s="10">
        <v>13</v>
      </c>
    </row>
    <row r="675" spans="1:9" x14ac:dyDescent="0.25">
      <c r="A675" s="10">
        <v>674</v>
      </c>
      <c r="B675" s="10" t="s">
        <v>362</v>
      </c>
      <c r="C675" s="10" t="s">
        <v>360</v>
      </c>
      <c r="D675" s="11">
        <v>43719.549305555556</v>
      </c>
      <c r="E675" s="10" t="s">
        <v>339</v>
      </c>
      <c r="F675" s="10">
        <v>1</v>
      </c>
      <c r="G675" s="11">
        <v>43719.549305555556</v>
      </c>
      <c r="H675" s="11">
        <v>43719.541666666664</v>
      </c>
      <c r="I675" s="10">
        <v>13</v>
      </c>
    </row>
    <row r="676" spans="1:9" x14ac:dyDescent="0.25">
      <c r="A676" s="10">
        <v>675</v>
      </c>
      <c r="B676" s="10" t="s">
        <v>362</v>
      </c>
      <c r="C676" s="10" t="s">
        <v>360</v>
      </c>
      <c r="D676" s="11">
        <v>43719.551388888889</v>
      </c>
      <c r="E676" s="10" t="s">
        <v>339</v>
      </c>
      <c r="F676" s="10">
        <v>1</v>
      </c>
      <c r="G676" s="11">
        <v>43719.551388888889</v>
      </c>
      <c r="H676" s="11">
        <v>43719.541666666664</v>
      </c>
      <c r="I676" s="10">
        <v>13</v>
      </c>
    </row>
    <row r="677" spans="1:9" x14ac:dyDescent="0.25">
      <c r="A677" s="10">
        <v>676</v>
      </c>
      <c r="B677" s="10" t="s">
        <v>362</v>
      </c>
      <c r="C677" s="10" t="s">
        <v>360</v>
      </c>
      <c r="D677" s="11">
        <v>43719.558333333334</v>
      </c>
      <c r="E677" s="10" t="s">
        <v>339</v>
      </c>
      <c r="F677" s="10">
        <v>1</v>
      </c>
      <c r="G677" s="11">
        <v>43719.558333333334</v>
      </c>
      <c r="H677" s="11">
        <v>43719.541666666664</v>
      </c>
      <c r="I677" s="10">
        <v>13</v>
      </c>
    </row>
    <row r="678" spans="1:9" x14ac:dyDescent="0.25">
      <c r="A678" s="10">
        <v>677</v>
      </c>
      <c r="B678" s="10" t="s">
        <v>362</v>
      </c>
      <c r="C678" s="10" t="s">
        <v>360</v>
      </c>
      <c r="D678" s="11">
        <v>43719.561111111114</v>
      </c>
      <c r="E678" s="10" t="s">
        <v>339</v>
      </c>
      <c r="F678" s="10">
        <v>1</v>
      </c>
      <c r="G678" s="11">
        <v>43719.561111111114</v>
      </c>
      <c r="H678" s="11">
        <v>43719.541666666664</v>
      </c>
      <c r="I678" s="10">
        <v>13</v>
      </c>
    </row>
    <row r="679" spans="1:9" x14ac:dyDescent="0.25">
      <c r="A679" s="10">
        <v>678</v>
      </c>
      <c r="B679" s="10" t="s">
        <v>362</v>
      </c>
      <c r="C679" s="10" t="s">
        <v>360</v>
      </c>
      <c r="D679" s="11">
        <v>43719.563194444447</v>
      </c>
      <c r="E679" s="10" t="s">
        <v>339</v>
      </c>
      <c r="F679" s="10">
        <v>1</v>
      </c>
      <c r="G679" s="11">
        <v>43719.563194444447</v>
      </c>
      <c r="H679" s="11">
        <v>43719.583333333336</v>
      </c>
      <c r="I679" s="10">
        <v>14</v>
      </c>
    </row>
    <row r="680" spans="1:9" x14ac:dyDescent="0.25">
      <c r="A680" s="10">
        <v>679</v>
      </c>
      <c r="B680" s="10" t="s">
        <v>362</v>
      </c>
      <c r="C680" s="10" t="s">
        <v>360</v>
      </c>
      <c r="D680" s="11">
        <v>43719.565972222219</v>
      </c>
      <c r="E680" s="10" t="s">
        <v>339</v>
      </c>
      <c r="F680" s="10">
        <v>1</v>
      </c>
      <c r="G680" s="11">
        <v>43719.565972222219</v>
      </c>
      <c r="H680" s="11">
        <v>43719.583333333336</v>
      </c>
      <c r="I680" s="10">
        <v>14</v>
      </c>
    </row>
    <row r="681" spans="1:9" x14ac:dyDescent="0.25">
      <c r="A681" s="10">
        <v>680</v>
      </c>
      <c r="B681" s="10" t="s">
        <v>362</v>
      </c>
      <c r="C681" s="10" t="s">
        <v>360</v>
      </c>
      <c r="D681" s="11">
        <v>43719.584027777775</v>
      </c>
      <c r="E681" s="10" t="s">
        <v>339</v>
      </c>
      <c r="F681" s="10">
        <v>1</v>
      </c>
      <c r="G681" s="11">
        <v>43719.584027777775</v>
      </c>
      <c r="H681" s="11">
        <v>43719.583333333336</v>
      </c>
      <c r="I681" s="10">
        <v>14</v>
      </c>
    </row>
    <row r="682" spans="1:9" x14ac:dyDescent="0.25">
      <c r="A682" s="10">
        <v>681</v>
      </c>
      <c r="B682" s="10" t="s">
        <v>362</v>
      </c>
      <c r="C682" s="10" t="s">
        <v>360</v>
      </c>
      <c r="D682" s="11">
        <v>43719.585416666669</v>
      </c>
      <c r="E682" s="10" t="s">
        <v>339</v>
      </c>
      <c r="F682" s="10">
        <v>1</v>
      </c>
      <c r="G682" s="11">
        <v>43719.585416666669</v>
      </c>
      <c r="H682" s="11">
        <v>43719.583333333336</v>
      </c>
      <c r="I682" s="10">
        <v>14</v>
      </c>
    </row>
    <row r="683" spans="1:9" x14ac:dyDescent="0.25">
      <c r="A683" s="10">
        <v>682</v>
      </c>
      <c r="B683" s="10" t="s">
        <v>362</v>
      </c>
      <c r="C683" s="10" t="s">
        <v>360</v>
      </c>
      <c r="D683" s="11">
        <v>43719.588888888888</v>
      </c>
      <c r="E683" s="10" t="s">
        <v>339</v>
      </c>
      <c r="F683" s="10">
        <v>1</v>
      </c>
      <c r="G683" s="11">
        <v>43719.588888888888</v>
      </c>
      <c r="H683" s="11">
        <v>43719.583333333336</v>
      </c>
      <c r="I683" s="10">
        <v>14</v>
      </c>
    </row>
    <row r="684" spans="1:9" x14ac:dyDescent="0.25">
      <c r="A684" s="10">
        <v>683</v>
      </c>
      <c r="B684" s="10" t="s">
        <v>362</v>
      </c>
      <c r="C684" s="10" t="s">
        <v>360</v>
      </c>
      <c r="D684" s="11">
        <v>43719.592361111114</v>
      </c>
      <c r="E684" s="10" t="s">
        <v>339</v>
      </c>
      <c r="F684" s="10">
        <v>1</v>
      </c>
      <c r="G684" s="11">
        <v>43719.592361111114</v>
      </c>
      <c r="H684" s="11">
        <v>43719.583333333336</v>
      </c>
      <c r="I684" s="10">
        <v>14</v>
      </c>
    </row>
    <row r="685" spans="1:9" x14ac:dyDescent="0.25">
      <c r="A685" s="10">
        <v>684</v>
      </c>
      <c r="B685" s="10" t="s">
        <v>362</v>
      </c>
      <c r="C685" s="10" t="s">
        <v>360</v>
      </c>
      <c r="D685" s="11">
        <v>43719.595138888886</v>
      </c>
      <c r="E685" s="10" t="s">
        <v>339</v>
      </c>
      <c r="F685" s="10">
        <v>1</v>
      </c>
      <c r="G685" s="11">
        <v>43719.595138888886</v>
      </c>
      <c r="H685" s="11">
        <v>43719.583333333336</v>
      </c>
      <c r="I685" s="10">
        <v>14</v>
      </c>
    </row>
    <row r="686" spans="1:9" x14ac:dyDescent="0.25">
      <c r="A686" s="10">
        <v>685</v>
      </c>
      <c r="B686" s="10" t="s">
        <v>362</v>
      </c>
      <c r="C686" s="10" t="s">
        <v>360</v>
      </c>
      <c r="D686" s="11">
        <v>43719.602083333331</v>
      </c>
      <c r="E686" s="10" t="s">
        <v>339</v>
      </c>
      <c r="F686" s="10">
        <v>1</v>
      </c>
      <c r="G686" s="11">
        <v>43719.602083333331</v>
      </c>
      <c r="H686" s="11">
        <v>43719.583333333336</v>
      </c>
      <c r="I686" s="10">
        <v>14</v>
      </c>
    </row>
    <row r="687" spans="1:9" x14ac:dyDescent="0.25">
      <c r="A687" s="10">
        <v>686</v>
      </c>
      <c r="B687" s="10" t="s">
        <v>362</v>
      </c>
      <c r="C687" s="10" t="s">
        <v>360</v>
      </c>
      <c r="D687" s="11">
        <v>43719.604166666664</v>
      </c>
      <c r="E687" s="10" t="s">
        <v>339</v>
      </c>
      <c r="F687" s="10">
        <v>1</v>
      </c>
      <c r="G687" s="11">
        <v>43719.604166666664</v>
      </c>
      <c r="H687" s="11">
        <v>43719.625</v>
      </c>
      <c r="I687" s="10">
        <v>15</v>
      </c>
    </row>
    <row r="688" spans="1:9" x14ac:dyDescent="0.25">
      <c r="A688" s="10">
        <v>687</v>
      </c>
      <c r="B688" s="10" t="s">
        <v>362</v>
      </c>
      <c r="C688" s="10" t="s">
        <v>360</v>
      </c>
      <c r="D688" s="11">
        <v>43719.606944444444</v>
      </c>
      <c r="E688" s="10" t="s">
        <v>339</v>
      </c>
      <c r="F688" s="10">
        <v>1</v>
      </c>
      <c r="G688" s="11">
        <v>43719.606944444444</v>
      </c>
      <c r="H688" s="11">
        <v>43719.625</v>
      </c>
      <c r="I688" s="10">
        <v>15</v>
      </c>
    </row>
    <row r="689" spans="1:9" x14ac:dyDescent="0.25">
      <c r="A689" s="10">
        <v>688</v>
      </c>
      <c r="B689" s="10" t="s">
        <v>362</v>
      </c>
      <c r="C689" s="10" t="s">
        <v>360</v>
      </c>
      <c r="D689" s="11">
        <v>43719.616666666669</v>
      </c>
      <c r="E689" s="10" t="s">
        <v>339</v>
      </c>
      <c r="F689" s="10">
        <v>1</v>
      </c>
      <c r="G689" s="11">
        <v>43719.616666666669</v>
      </c>
      <c r="H689" s="11">
        <v>43719.625</v>
      </c>
      <c r="I689" s="10">
        <v>15</v>
      </c>
    </row>
    <row r="690" spans="1:9" x14ac:dyDescent="0.25">
      <c r="A690" s="10">
        <v>689</v>
      </c>
      <c r="B690" s="10" t="s">
        <v>362</v>
      </c>
      <c r="C690" s="10" t="s">
        <v>360</v>
      </c>
      <c r="D690" s="11">
        <v>43719.618750000001</v>
      </c>
      <c r="E690" s="10" t="s">
        <v>339</v>
      </c>
      <c r="F690" s="10">
        <v>1</v>
      </c>
      <c r="G690" s="11">
        <v>43719.618750000001</v>
      </c>
      <c r="H690" s="11">
        <v>43719.625</v>
      </c>
      <c r="I690" s="10">
        <v>15</v>
      </c>
    </row>
    <row r="691" spans="1:9" x14ac:dyDescent="0.25">
      <c r="A691" s="10">
        <v>690</v>
      </c>
      <c r="B691" s="10" t="s">
        <v>362</v>
      </c>
      <c r="C691" s="10" t="s">
        <v>360</v>
      </c>
      <c r="D691" s="11">
        <v>43719.62222222222</v>
      </c>
      <c r="E691" s="10" t="s">
        <v>339</v>
      </c>
      <c r="F691" s="10">
        <v>1</v>
      </c>
      <c r="G691" s="11">
        <v>43719.62222222222</v>
      </c>
      <c r="H691" s="11">
        <v>43719.625</v>
      </c>
      <c r="I691" s="10">
        <v>15</v>
      </c>
    </row>
    <row r="692" spans="1:9" x14ac:dyDescent="0.25">
      <c r="A692" s="10">
        <v>691</v>
      </c>
      <c r="B692" s="10" t="s">
        <v>362</v>
      </c>
      <c r="C692" s="10" t="s">
        <v>360</v>
      </c>
      <c r="D692" s="11">
        <v>43719.625694444447</v>
      </c>
      <c r="E692" s="10" t="s">
        <v>339</v>
      </c>
      <c r="F692" s="10">
        <v>1</v>
      </c>
      <c r="G692" s="11">
        <v>43719.625694444447</v>
      </c>
      <c r="H692" s="11">
        <v>43719.625</v>
      </c>
      <c r="I692" s="10">
        <v>15</v>
      </c>
    </row>
    <row r="693" spans="1:9" x14ac:dyDescent="0.25">
      <c r="A693" s="10">
        <v>692</v>
      </c>
      <c r="B693" s="10" t="s">
        <v>362</v>
      </c>
      <c r="C693" s="10" t="s">
        <v>360</v>
      </c>
      <c r="D693" s="11">
        <v>43719.630555555559</v>
      </c>
      <c r="E693" s="10" t="s">
        <v>339</v>
      </c>
      <c r="F693" s="10">
        <v>1</v>
      </c>
      <c r="G693" s="11">
        <v>43719.630555555559</v>
      </c>
      <c r="H693" s="11">
        <v>43719.625</v>
      </c>
      <c r="I693" s="10">
        <v>15</v>
      </c>
    </row>
    <row r="694" spans="1:9" x14ac:dyDescent="0.25">
      <c r="A694" s="10">
        <v>693</v>
      </c>
      <c r="B694" s="10" t="s">
        <v>362</v>
      </c>
      <c r="C694" s="10" t="s">
        <v>360</v>
      </c>
      <c r="D694" s="11">
        <v>43719.635416666664</v>
      </c>
      <c r="E694" s="10" t="s">
        <v>339</v>
      </c>
      <c r="F694" s="10">
        <v>1</v>
      </c>
      <c r="G694" s="11">
        <v>43719.635416666664</v>
      </c>
      <c r="H694" s="11">
        <v>43719.625</v>
      </c>
      <c r="I694" s="10">
        <v>15</v>
      </c>
    </row>
    <row r="695" spans="1:9" x14ac:dyDescent="0.25">
      <c r="A695" s="10">
        <v>694</v>
      </c>
      <c r="B695" s="10" t="s">
        <v>362</v>
      </c>
      <c r="C695" s="10" t="s">
        <v>360</v>
      </c>
      <c r="D695" s="11">
        <v>43719.648611111108</v>
      </c>
      <c r="E695" s="10" t="s">
        <v>339</v>
      </c>
      <c r="F695" s="10">
        <v>1</v>
      </c>
      <c r="G695" s="11">
        <v>43719.648611111108</v>
      </c>
      <c r="H695" s="11">
        <v>43719.666666666664</v>
      </c>
      <c r="I695" s="10">
        <v>16</v>
      </c>
    </row>
    <row r="696" spans="1:9" x14ac:dyDescent="0.25">
      <c r="A696" s="10">
        <v>695</v>
      </c>
      <c r="B696" s="10" t="s">
        <v>362</v>
      </c>
      <c r="C696" s="10" t="s">
        <v>360</v>
      </c>
      <c r="D696" s="11">
        <v>43719.655555555553</v>
      </c>
      <c r="E696" s="10" t="s">
        <v>339</v>
      </c>
      <c r="F696" s="10">
        <v>1</v>
      </c>
      <c r="G696" s="11">
        <v>43719.655555555553</v>
      </c>
      <c r="H696" s="11">
        <v>43719.666666666664</v>
      </c>
      <c r="I696" s="10">
        <v>16</v>
      </c>
    </row>
    <row r="697" spans="1:9" x14ac:dyDescent="0.25">
      <c r="A697" s="10">
        <v>696</v>
      </c>
      <c r="B697" s="10" t="s">
        <v>362</v>
      </c>
      <c r="C697" s="10" t="s">
        <v>360</v>
      </c>
      <c r="D697" s="11">
        <v>43719.660416666666</v>
      </c>
      <c r="E697" s="10" t="s">
        <v>339</v>
      </c>
      <c r="F697" s="10">
        <v>1</v>
      </c>
      <c r="G697" s="11">
        <v>43719.660416666666</v>
      </c>
      <c r="H697" s="11">
        <v>43719.666666666664</v>
      </c>
      <c r="I697" s="10">
        <v>16</v>
      </c>
    </row>
    <row r="698" spans="1:9" x14ac:dyDescent="0.25">
      <c r="A698" s="10">
        <v>697</v>
      </c>
      <c r="B698" s="10" t="s">
        <v>362</v>
      </c>
      <c r="C698" s="10" t="s">
        <v>360</v>
      </c>
      <c r="D698" s="11">
        <v>43719.662499999999</v>
      </c>
      <c r="E698" s="10" t="s">
        <v>339</v>
      </c>
      <c r="F698" s="10">
        <v>1</v>
      </c>
      <c r="G698" s="11">
        <v>43719.662499999999</v>
      </c>
      <c r="H698" s="11">
        <v>43719.666666666664</v>
      </c>
      <c r="I698" s="10">
        <v>16</v>
      </c>
    </row>
    <row r="699" spans="1:9" x14ac:dyDescent="0.25">
      <c r="A699" s="10">
        <v>698</v>
      </c>
      <c r="B699" s="10" t="s">
        <v>362</v>
      </c>
      <c r="C699" s="10" t="s">
        <v>360</v>
      </c>
      <c r="D699" s="11">
        <v>43719.665972222225</v>
      </c>
      <c r="E699" s="10" t="s">
        <v>339</v>
      </c>
      <c r="F699" s="10">
        <v>1</v>
      </c>
      <c r="G699" s="11">
        <v>43719.665972222225</v>
      </c>
      <c r="H699" s="11">
        <v>43719.666666666664</v>
      </c>
      <c r="I699" s="10">
        <v>16</v>
      </c>
    </row>
    <row r="700" spans="1:9" x14ac:dyDescent="0.25">
      <c r="A700" s="10">
        <v>699</v>
      </c>
      <c r="B700" s="10" t="s">
        <v>362</v>
      </c>
      <c r="C700" s="10" t="s">
        <v>360</v>
      </c>
      <c r="D700" s="11">
        <v>43719.668055555558</v>
      </c>
      <c r="E700" s="10" t="s">
        <v>339</v>
      </c>
      <c r="F700" s="10">
        <v>1</v>
      </c>
      <c r="G700" s="11">
        <v>43719.668055555558</v>
      </c>
      <c r="H700" s="11">
        <v>43719.666666666664</v>
      </c>
      <c r="I700" s="10">
        <v>16</v>
      </c>
    </row>
    <row r="701" spans="1:9" x14ac:dyDescent="0.25">
      <c r="A701" s="10">
        <v>700</v>
      </c>
      <c r="B701" s="10" t="s">
        <v>362</v>
      </c>
      <c r="C701" s="10" t="s">
        <v>360</v>
      </c>
      <c r="D701" s="11">
        <v>43719.672222222223</v>
      </c>
      <c r="E701" s="10" t="s">
        <v>339</v>
      </c>
      <c r="F701" s="10">
        <v>1</v>
      </c>
      <c r="G701" s="11">
        <v>43719.672222222223</v>
      </c>
      <c r="H701" s="11">
        <v>43719.666666666664</v>
      </c>
      <c r="I701" s="10">
        <v>16</v>
      </c>
    </row>
    <row r="702" spans="1:9" x14ac:dyDescent="0.25">
      <c r="A702" s="10">
        <v>701</v>
      </c>
      <c r="B702" s="10" t="s">
        <v>362</v>
      </c>
      <c r="C702" s="10" t="s">
        <v>360</v>
      </c>
      <c r="D702" s="11">
        <v>43719.676388888889</v>
      </c>
      <c r="E702" s="10" t="s">
        <v>339</v>
      </c>
      <c r="F702" s="10">
        <v>1</v>
      </c>
      <c r="G702" s="11">
        <v>43719.676388888889</v>
      </c>
      <c r="H702" s="11">
        <v>43719.666666666664</v>
      </c>
      <c r="I702" s="10">
        <v>16</v>
      </c>
    </row>
    <row r="703" spans="1:9" x14ac:dyDescent="0.25">
      <c r="A703" s="10">
        <v>702</v>
      </c>
      <c r="B703" s="10" t="s">
        <v>362</v>
      </c>
      <c r="C703" s="10" t="s">
        <v>360</v>
      </c>
      <c r="D703" s="11">
        <v>43719.680555555555</v>
      </c>
      <c r="E703" s="10" t="s">
        <v>339</v>
      </c>
      <c r="F703" s="10">
        <v>1</v>
      </c>
      <c r="G703" s="11">
        <v>43719.680555555555</v>
      </c>
      <c r="H703" s="11">
        <v>43719.666666666664</v>
      </c>
      <c r="I703" s="10">
        <v>16</v>
      </c>
    </row>
    <row r="704" spans="1:9" x14ac:dyDescent="0.25">
      <c r="A704" s="10">
        <v>703</v>
      </c>
      <c r="B704" s="10" t="s">
        <v>362</v>
      </c>
      <c r="C704" s="10" t="s">
        <v>360</v>
      </c>
      <c r="D704" s="11">
        <v>43719.684027777781</v>
      </c>
      <c r="E704" s="10" t="s">
        <v>339</v>
      </c>
      <c r="F704" s="10">
        <v>1</v>
      </c>
      <c r="G704" s="11">
        <v>43719.684027777781</v>
      </c>
      <c r="H704" s="11">
        <v>43719.666666666664</v>
      </c>
      <c r="I704" s="10">
        <v>16</v>
      </c>
    </row>
    <row r="705" spans="1:9" x14ac:dyDescent="0.25">
      <c r="A705" s="10">
        <v>704</v>
      </c>
      <c r="B705" s="10" t="s">
        <v>362</v>
      </c>
      <c r="C705" s="10" t="s">
        <v>360</v>
      </c>
      <c r="D705" s="11">
        <v>43719.689583333333</v>
      </c>
      <c r="E705" s="10" t="s">
        <v>339</v>
      </c>
      <c r="F705" s="10">
        <v>1</v>
      </c>
      <c r="G705" s="11">
        <v>43719.689583333333</v>
      </c>
      <c r="H705" s="11">
        <v>43719.708333333336</v>
      </c>
      <c r="I705" s="10">
        <v>17</v>
      </c>
    </row>
    <row r="706" spans="1:9" x14ac:dyDescent="0.25">
      <c r="A706" s="10">
        <v>705</v>
      </c>
      <c r="B706" s="10" t="s">
        <v>362</v>
      </c>
      <c r="C706" s="10" t="s">
        <v>360</v>
      </c>
      <c r="D706" s="11">
        <v>43719.693749999999</v>
      </c>
      <c r="E706" s="10" t="s">
        <v>339</v>
      </c>
      <c r="F706" s="10">
        <v>1</v>
      </c>
      <c r="G706" s="11">
        <v>43719.693749999999</v>
      </c>
      <c r="H706" s="11">
        <v>43719.708333333336</v>
      </c>
      <c r="I706" s="10">
        <v>17</v>
      </c>
    </row>
    <row r="707" spans="1:9" x14ac:dyDescent="0.25">
      <c r="A707" s="10">
        <v>706</v>
      </c>
      <c r="B707" s="10" t="s">
        <v>362</v>
      </c>
      <c r="C707" s="10" t="s">
        <v>360</v>
      </c>
      <c r="D707" s="11">
        <v>43719.70208333333</v>
      </c>
      <c r="E707" s="10" t="s">
        <v>339</v>
      </c>
      <c r="F707" s="10">
        <v>1</v>
      </c>
      <c r="G707" s="11">
        <v>43719.70208333333</v>
      </c>
      <c r="H707" s="11">
        <v>43719.708333333336</v>
      </c>
      <c r="I707" s="10">
        <v>17</v>
      </c>
    </row>
    <row r="708" spans="1:9" x14ac:dyDescent="0.25">
      <c r="A708" s="10">
        <v>707</v>
      </c>
      <c r="B708" s="10" t="s">
        <v>362</v>
      </c>
      <c r="C708" s="10" t="s">
        <v>360</v>
      </c>
      <c r="D708" s="11">
        <v>43719.710416666669</v>
      </c>
      <c r="E708" s="10" t="s">
        <v>339</v>
      </c>
      <c r="F708" s="10">
        <v>1</v>
      </c>
      <c r="G708" s="11">
        <v>43719.710416666669</v>
      </c>
      <c r="H708" s="11">
        <v>43719.708333333336</v>
      </c>
      <c r="I708" s="10">
        <v>17</v>
      </c>
    </row>
    <row r="709" spans="1:9" x14ac:dyDescent="0.25">
      <c r="A709" s="10">
        <v>708</v>
      </c>
      <c r="B709" s="10" t="s">
        <v>362</v>
      </c>
      <c r="C709" s="10" t="s">
        <v>360</v>
      </c>
      <c r="D709" s="11">
        <v>43719.713194444441</v>
      </c>
      <c r="E709" s="10" t="s">
        <v>339</v>
      </c>
      <c r="F709" s="10">
        <v>1</v>
      </c>
      <c r="G709" s="11">
        <v>43719.713194444441</v>
      </c>
      <c r="H709" s="11">
        <v>43719.708333333336</v>
      </c>
      <c r="I709" s="10">
        <v>17</v>
      </c>
    </row>
    <row r="710" spans="1:9" x14ac:dyDescent="0.25">
      <c r="A710" s="10">
        <v>709</v>
      </c>
      <c r="B710" s="10" t="s">
        <v>362</v>
      </c>
      <c r="C710" s="10" t="s">
        <v>360</v>
      </c>
      <c r="D710" s="11">
        <v>43719.717361111114</v>
      </c>
      <c r="E710" s="10" t="s">
        <v>339</v>
      </c>
      <c r="F710" s="10">
        <v>1</v>
      </c>
      <c r="G710" s="11">
        <v>43719.717361111114</v>
      </c>
      <c r="H710" s="11">
        <v>43719.708333333336</v>
      </c>
      <c r="I710" s="10">
        <v>17</v>
      </c>
    </row>
    <row r="711" spans="1:9" x14ac:dyDescent="0.25">
      <c r="A711" s="10">
        <v>710</v>
      </c>
      <c r="B711" s="10" t="s">
        <v>362</v>
      </c>
      <c r="C711" s="10" t="s">
        <v>360</v>
      </c>
      <c r="D711" s="11">
        <v>43719.720833333333</v>
      </c>
      <c r="E711" s="10" t="s">
        <v>339</v>
      </c>
      <c r="F711" s="10">
        <v>1</v>
      </c>
      <c r="G711" s="11">
        <v>43719.720833333333</v>
      </c>
      <c r="H711" s="11">
        <v>43719.708333333336</v>
      </c>
      <c r="I711" s="10">
        <v>17</v>
      </c>
    </row>
    <row r="712" spans="1:9" x14ac:dyDescent="0.25">
      <c r="A712" s="10">
        <v>711</v>
      </c>
      <c r="B712" s="10" t="s">
        <v>362</v>
      </c>
      <c r="C712" s="10" t="s">
        <v>360</v>
      </c>
      <c r="D712" s="11">
        <v>43719.73333333333</v>
      </c>
      <c r="E712" s="10" t="s">
        <v>339</v>
      </c>
      <c r="F712" s="10">
        <v>1</v>
      </c>
      <c r="G712" s="11">
        <v>43719.73333333333</v>
      </c>
      <c r="H712" s="11">
        <v>43719.75</v>
      </c>
      <c r="I712" s="10">
        <v>18</v>
      </c>
    </row>
    <row r="713" spans="1:9" x14ac:dyDescent="0.25">
      <c r="A713" s="10">
        <v>712</v>
      </c>
      <c r="B713" s="10" t="s">
        <v>362</v>
      </c>
      <c r="C713" s="10" t="s">
        <v>360</v>
      </c>
      <c r="D713" s="11">
        <v>43719.73541666667</v>
      </c>
      <c r="E713" s="10" t="s">
        <v>339</v>
      </c>
      <c r="F713" s="10">
        <v>1</v>
      </c>
      <c r="G713" s="11">
        <v>43719.73541666667</v>
      </c>
      <c r="H713" s="11">
        <v>43719.75</v>
      </c>
      <c r="I713" s="10">
        <v>18</v>
      </c>
    </row>
    <row r="714" spans="1:9" x14ac:dyDescent="0.25">
      <c r="A714" s="10">
        <v>713</v>
      </c>
      <c r="B714" s="10" t="s">
        <v>362</v>
      </c>
      <c r="C714" s="10" t="s">
        <v>360</v>
      </c>
      <c r="D714" s="11">
        <v>43719.737500000003</v>
      </c>
      <c r="E714" s="10" t="s">
        <v>339</v>
      </c>
      <c r="F714" s="10">
        <v>1</v>
      </c>
      <c r="G714" s="11">
        <v>43719.737500000003</v>
      </c>
      <c r="H714" s="11">
        <v>43719.75</v>
      </c>
      <c r="I714" s="10">
        <v>18</v>
      </c>
    </row>
    <row r="715" spans="1:9" x14ac:dyDescent="0.25">
      <c r="A715" s="10">
        <v>714</v>
      </c>
      <c r="B715" s="10" t="s">
        <v>362</v>
      </c>
      <c r="C715" s="10" t="s">
        <v>360</v>
      </c>
      <c r="D715" s="11">
        <v>43719.740972222222</v>
      </c>
      <c r="E715" s="10" t="s">
        <v>339</v>
      </c>
      <c r="F715" s="10">
        <v>1</v>
      </c>
      <c r="G715" s="11">
        <v>43719.740972222222</v>
      </c>
      <c r="H715" s="11">
        <v>43719.75</v>
      </c>
      <c r="I715" s="10">
        <v>18</v>
      </c>
    </row>
    <row r="716" spans="1:9" x14ac:dyDescent="0.25">
      <c r="A716" s="10">
        <v>715</v>
      </c>
      <c r="B716" s="10" t="s">
        <v>362</v>
      </c>
      <c r="C716" s="10" t="s">
        <v>360</v>
      </c>
      <c r="D716" s="11">
        <v>43719.745833333334</v>
      </c>
      <c r="E716" s="10" t="s">
        <v>339</v>
      </c>
      <c r="F716" s="10">
        <v>1</v>
      </c>
      <c r="G716" s="11">
        <v>43719.745833333334</v>
      </c>
      <c r="H716" s="11">
        <v>43719.75</v>
      </c>
      <c r="I716" s="10">
        <v>18</v>
      </c>
    </row>
    <row r="717" spans="1:9" x14ac:dyDescent="0.25">
      <c r="A717" s="10">
        <v>716</v>
      </c>
      <c r="B717" s="10" t="s">
        <v>362</v>
      </c>
      <c r="C717" s="10" t="s">
        <v>360</v>
      </c>
      <c r="D717" s="11">
        <v>43719.750694444447</v>
      </c>
      <c r="E717" s="10" t="s">
        <v>339</v>
      </c>
      <c r="F717" s="10">
        <v>1</v>
      </c>
      <c r="G717" s="11">
        <v>43719.750694444447</v>
      </c>
      <c r="H717" s="11">
        <v>43719.75</v>
      </c>
      <c r="I717" s="10">
        <v>18</v>
      </c>
    </row>
    <row r="718" spans="1:9" x14ac:dyDescent="0.25">
      <c r="A718" s="10">
        <v>717</v>
      </c>
      <c r="B718" s="10" t="s">
        <v>362</v>
      </c>
      <c r="C718" s="10" t="s">
        <v>360</v>
      </c>
      <c r="D718" s="11">
        <v>43719.761111111111</v>
      </c>
      <c r="E718" s="10" t="s">
        <v>339</v>
      </c>
      <c r="F718" s="10">
        <v>1</v>
      </c>
      <c r="G718" s="11">
        <v>43719.761111111111</v>
      </c>
      <c r="H718" s="11">
        <v>43719.75</v>
      </c>
      <c r="I718" s="10">
        <v>18</v>
      </c>
    </row>
    <row r="719" spans="1:9" x14ac:dyDescent="0.25">
      <c r="A719" s="10">
        <v>718</v>
      </c>
      <c r="B719" s="10" t="s">
        <v>362</v>
      </c>
      <c r="C719" s="10" t="s">
        <v>360</v>
      </c>
      <c r="D719" s="11">
        <v>43719.763888888891</v>
      </c>
      <c r="E719" s="10" t="s">
        <v>339</v>
      </c>
      <c r="F719" s="10">
        <v>1</v>
      </c>
      <c r="G719" s="11">
        <v>43719.763888888891</v>
      </c>
      <c r="H719" s="11">
        <v>43719.75</v>
      </c>
      <c r="I719" s="10">
        <v>18</v>
      </c>
    </row>
    <row r="720" spans="1:9" x14ac:dyDescent="0.25">
      <c r="A720" s="10">
        <v>719</v>
      </c>
      <c r="B720" s="10" t="s">
        <v>362</v>
      </c>
      <c r="C720" s="10" t="s">
        <v>360</v>
      </c>
      <c r="D720" s="11">
        <v>43719.765972222223</v>
      </c>
      <c r="E720" s="10" t="s">
        <v>339</v>
      </c>
      <c r="F720" s="10">
        <v>1</v>
      </c>
      <c r="G720" s="11">
        <v>43719.765972222223</v>
      </c>
      <c r="H720" s="11">
        <v>43719.75</v>
      </c>
      <c r="I720" s="10">
        <v>18</v>
      </c>
    </row>
    <row r="721" spans="1:9" x14ac:dyDescent="0.25">
      <c r="A721" s="10">
        <v>720</v>
      </c>
      <c r="B721" s="10" t="s">
        <v>362</v>
      </c>
      <c r="C721" s="10" t="s">
        <v>360</v>
      </c>
      <c r="D721" s="11">
        <v>43719.770138888889</v>
      </c>
      <c r="E721" s="10" t="s">
        <v>339</v>
      </c>
      <c r="F721" s="10">
        <v>1</v>
      </c>
      <c r="G721" s="11">
        <v>43719.770138888889</v>
      </c>
      <c r="H721" s="11">
        <v>43719.75</v>
      </c>
      <c r="I721" s="10">
        <v>18</v>
      </c>
    </row>
    <row r="722" spans="1:9" x14ac:dyDescent="0.25">
      <c r="A722" s="10">
        <v>721</v>
      </c>
      <c r="B722" s="10" t="s">
        <v>362</v>
      </c>
      <c r="C722" s="10" t="s">
        <v>360</v>
      </c>
      <c r="D722" s="11">
        <v>43719.774305555555</v>
      </c>
      <c r="E722" s="10" t="s">
        <v>339</v>
      </c>
      <c r="F722" s="10">
        <v>1</v>
      </c>
      <c r="G722" s="11">
        <v>43719.774305555555</v>
      </c>
      <c r="H722" s="11">
        <v>43719.791666666664</v>
      </c>
      <c r="I722" s="10">
        <v>19</v>
      </c>
    </row>
    <row r="723" spans="1:9" x14ac:dyDescent="0.25">
      <c r="A723" s="10">
        <v>722</v>
      </c>
      <c r="B723" s="10" t="s">
        <v>362</v>
      </c>
      <c r="C723" s="10" t="s">
        <v>360</v>
      </c>
      <c r="D723" s="11">
        <v>43719.776388888888</v>
      </c>
      <c r="E723" s="10" t="s">
        <v>339</v>
      </c>
      <c r="F723" s="10">
        <v>1</v>
      </c>
      <c r="G723" s="11">
        <v>43719.776388888888</v>
      </c>
      <c r="H723" s="11">
        <v>43719.791666666664</v>
      </c>
      <c r="I723" s="10">
        <v>19</v>
      </c>
    </row>
    <row r="724" spans="1:9" x14ac:dyDescent="0.25">
      <c r="A724" s="10">
        <v>723</v>
      </c>
      <c r="B724" s="10" t="s">
        <v>362</v>
      </c>
      <c r="C724" s="10" t="s">
        <v>360</v>
      </c>
      <c r="D724" s="11">
        <v>43719.779166666667</v>
      </c>
      <c r="E724" s="10" t="s">
        <v>339</v>
      </c>
      <c r="F724" s="10">
        <v>1</v>
      </c>
      <c r="G724" s="11">
        <v>43719.779166666667</v>
      </c>
      <c r="H724" s="11">
        <v>43719.791666666664</v>
      </c>
      <c r="I724" s="10">
        <v>19</v>
      </c>
    </row>
    <row r="725" spans="1:9" x14ac:dyDescent="0.25">
      <c r="A725" s="10">
        <v>724</v>
      </c>
      <c r="B725" s="10" t="s">
        <v>362</v>
      </c>
      <c r="C725" s="10" t="s">
        <v>360</v>
      </c>
      <c r="D725" s="11">
        <v>43719.78402777778</v>
      </c>
      <c r="E725" s="10" t="s">
        <v>339</v>
      </c>
      <c r="F725" s="10">
        <v>1</v>
      </c>
      <c r="G725" s="11">
        <v>43719.78402777778</v>
      </c>
      <c r="H725" s="11">
        <v>43719.791666666664</v>
      </c>
      <c r="I725" s="10">
        <v>19</v>
      </c>
    </row>
    <row r="726" spans="1:9" x14ac:dyDescent="0.25">
      <c r="A726" s="10">
        <v>725</v>
      </c>
      <c r="B726" s="10" t="s">
        <v>362</v>
      </c>
      <c r="C726" s="10" t="s">
        <v>360</v>
      </c>
      <c r="D726" s="11">
        <v>43719.787499999999</v>
      </c>
      <c r="E726" s="10" t="s">
        <v>339</v>
      </c>
      <c r="F726" s="10">
        <v>1</v>
      </c>
      <c r="G726" s="11">
        <v>43719.787499999999</v>
      </c>
      <c r="H726" s="11">
        <v>43719.791666666664</v>
      </c>
      <c r="I726" s="10">
        <v>19</v>
      </c>
    </row>
    <row r="727" spans="1:9" x14ac:dyDescent="0.25">
      <c r="A727" s="10">
        <v>726</v>
      </c>
      <c r="B727" s="10" t="s">
        <v>362</v>
      </c>
      <c r="C727" s="10" t="s">
        <v>360</v>
      </c>
      <c r="D727" s="11">
        <v>43719.789583333331</v>
      </c>
      <c r="E727" s="10" t="s">
        <v>339</v>
      </c>
      <c r="F727" s="10">
        <v>1</v>
      </c>
      <c r="G727" s="11">
        <v>43719.789583333331</v>
      </c>
      <c r="H727" s="11">
        <v>43719.791666666664</v>
      </c>
      <c r="I727" s="10">
        <v>19</v>
      </c>
    </row>
    <row r="728" spans="1:9" x14ac:dyDescent="0.25">
      <c r="A728" s="10">
        <v>727</v>
      </c>
      <c r="B728" s="10" t="s">
        <v>362</v>
      </c>
      <c r="C728" s="10" t="s">
        <v>360</v>
      </c>
      <c r="D728" s="11">
        <v>43719.794444444444</v>
      </c>
      <c r="E728" s="10" t="s">
        <v>339</v>
      </c>
      <c r="F728" s="10">
        <v>1</v>
      </c>
      <c r="G728" s="11">
        <v>43719.794444444444</v>
      </c>
      <c r="H728" s="11">
        <v>43719.791666666664</v>
      </c>
      <c r="I728" s="10">
        <v>19</v>
      </c>
    </row>
    <row r="729" spans="1:9" x14ac:dyDescent="0.25">
      <c r="A729" s="10">
        <v>728</v>
      </c>
      <c r="B729" s="10" t="s">
        <v>362</v>
      </c>
      <c r="C729" s="10" t="s">
        <v>360</v>
      </c>
      <c r="D729" s="11">
        <v>43719.805555555555</v>
      </c>
      <c r="E729" s="10" t="s">
        <v>339</v>
      </c>
      <c r="F729" s="10">
        <v>1</v>
      </c>
      <c r="G729" s="11">
        <v>43719.805555555555</v>
      </c>
      <c r="H729" s="11">
        <v>43719.791666666664</v>
      </c>
      <c r="I729" s="10">
        <v>19</v>
      </c>
    </row>
    <row r="730" spans="1:9" x14ac:dyDescent="0.25">
      <c r="A730" s="10">
        <v>729</v>
      </c>
      <c r="B730" s="10" t="s">
        <v>362</v>
      </c>
      <c r="C730" s="10" t="s">
        <v>360</v>
      </c>
      <c r="D730" s="11">
        <v>43719.809027777781</v>
      </c>
      <c r="E730" s="10" t="s">
        <v>339</v>
      </c>
      <c r="F730" s="10">
        <v>1</v>
      </c>
      <c r="G730" s="11">
        <v>43719.809027777781</v>
      </c>
      <c r="H730" s="11">
        <v>43719.791666666664</v>
      </c>
      <c r="I730" s="10">
        <v>19</v>
      </c>
    </row>
    <row r="731" spans="1:9" x14ac:dyDescent="0.25">
      <c r="A731" s="10">
        <v>730</v>
      </c>
      <c r="B731" s="10" t="s">
        <v>362</v>
      </c>
      <c r="C731" s="10" t="s">
        <v>360</v>
      </c>
      <c r="D731" s="11">
        <v>43719.8125</v>
      </c>
      <c r="E731" s="10" t="s">
        <v>339</v>
      </c>
      <c r="F731" s="10">
        <v>1</v>
      </c>
      <c r="G731" s="11">
        <v>43719.8125</v>
      </c>
      <c r="H731" s="11">
        <v>43719.833333333336</v>
      </c>
      <c r="I731" s="10">
        <v>20</v>
      </c>
    </row>
    <row r="732" spans="1:9" x14ac:dyDescent="0.25">
      <c r="A732" s="10">
        <v>731</v>
      </c>
      <c r="B732" s="10" t="s">
        <v>362</v>
      </c>
      <c r="C732" s="10" t="s">
        <v>360</v>
      </c>
      <c r="D732" s="11">
        <v>43719.822916666664</v>
      </c>
      <c r="E732" s="10" t="s">
        <v>339</v>
      </c>
      <c r="F732" s="10">
        <v>1</v>
      </c>
      <c r="G732" s="11">
        <v>43719.822916666664</v>
      </c>
      <c r="H732" s="11">
        <v>43719.833333333336</v>
      </c>
      <c r="I732" s="10">
        <v>20</v>
      </c>
    </row>
    <row r="733" spans="1:9" x14ac:dyDescent="0.25">
      <c r="A733" s="10">
        <v>732</v>
      </c>
      <c r="B733" s="10" t="s">
        <v>362</v>
      </c>
      <c r="C733" s="10" t="s">
        <v>360</v>
      </c>
      <c r="D733" s="11">
        <v>43719.826388888891</v>
      </c>
      <c r="E733" s="10" t="s">
        <v>339</v>
      </c>
      <c r="F733" s="10">
        <v>1</v>
      </c>
      <c r="G733" s="11">
        <v>43719.826388888891</v>
      </c>
      <c r="H733" s="11">
        <v>43719.833333333336</v>
      </c>
      <c r="I733" s="10">
        <v>20</v>
      </c>
    </row>
    <row r="734" spans="1:9" x14ac:dyDescent="0.25">
      <c r="A734" s="10">
        <v>733</v>
      </c>
      <c r="B734" s="10" t="s">
        <v>362</v>
      </c>
      <c r="C734" s="10" t="s">
        <v>360</v>
      </c>
      <c r="D734" s="11">
        <v>43719.833333333336</v>
      </c>
      <c r="E734" s="10" t="s">
        <v>339</v>
      </c>
      <c r="F734" s="10">
        <v>1</v>
      </c>
      <c r="G734" s="11">
        <v>43719.833333333336</v>
      </c>
      <c r="H734" s="11">
        <v>43719.833333333336</v>
      </c>
      <c r="I734" s="10">
        <v>20</v>
      </c>
    </row>
    <row r="735" spans="1:9" x14ac:dyDescent="0.25">
      <c r="A735" s="10">
        <v>734</v>
      </c>
      <c r="B735" s="10" t="s">
        <v>362</v>
      </c>
      <c r="C735" s="10" t="s">
        <v>360</v>
      </c>
      <c r="D735" s="11">
        <v>43719.852777777778</v>
      </c>
      <c r="E735" s="10" t="s">
        <v>339</v>
      </c>
      <c r="F735" s="10">
        <v>1</v>
      </c>
      <c r="G735" s="11">
        <v>43719.852777777778</v>
      </c>
      <c r="H735" s="11">
        <v>43719.833333333336</v>
      </c>
      <c r="I735" s="10">
        <v>20</v>
      </c>
    </row>
    <row r="736" spans="1:9" x14ac:dyDescent="0.25">
      <c r="A736" s="10">
        <v>735</v>
      </c>
      <c r="B736" s="10" t="s">
        <v>362</v>
      </c>
      <c r="C736" s="10" t="s">
        <v>360</v>
      </c>
      <c r="D736" s="11">
        <v>43719.855555555558</v>
      </c>
      <c r="E736" s="10" t="s">
        <v>339</v>
      </c>
      <c r="F736" s="10">
        <v>1</v>
      </c>
      <c r="G736" s="11">
        <v>43719.855555555558</v>
      </c>
      <c r="H736" s="11">
        <v>43719.875</v>
      </c>
      <c r="I736" s="10">
        <v>21</v>
      </c>
    </row>
    <row r="737" spans="1:9" x14ac:dyDescent="0.25">
      <c r="A737" s="10">
        <v>736</v>
      </c>
      <c r="B737" s="10" t="s">
        <v>362</v>
      </c>
      <c r="C737" s="10" t="s">
        <v>360</v>
      </c>
      <c r="D737" s="11">
        <v>43719.857638888891</v>
      </c>
      <c r="E737" s="10" t="s">
        <v>339</v>
      </c>
      <c r="F737" s="10">
        <v>1</v>
      </c>
      <c r="G737" s="11">
        <v>43719.857638888891</v>
      </c>
      <c r="H737" s="11">
        <v>43719.875</v>
      </c>
      <c r="I737" s="10">
        <v>21</v>
      </c>
    </row>
    <row r="738" spans="1:9" x14ac:dyDescent="0.25">
      <c r="A738" s="10">
        <v>737</v>
      </c>
      <c r="B738" s="10" t="s">
        <v>362</v>
      </c>
      <c r="C738" s="10" t="s">
        <v>360</v>
      </c>
      <c r="D738" s="11">
        <v>43719.86041666667</v>
      </c>
      <c r="E738" s="10" t="s">
        <v>339</v>
      </c>
      <c r="F738" s="10">
        <v>1</v>
      </c>
      <c r="G738" s="11">
        <v>43719.86041666667</v>
      </c>
      <c r="H738" s="11">
        <v>43719.875</v>
      </c>
      <c r="I738" s="10">
        <v>21</v>
      </c>
    </row>
    <row r="739" spans="1:9" x14ac:dyDescent="0.25">
      <c r="A739" s="10">
        <v>738</v>
      </c>
      <c r="B739" s="10" t="s">
        <v>362</v>
      </c>
      <c r="C739" s="10" t="s">
        <v>360</v>
      </c>
      <c r="D739" s="11">
        <v>43719.866666666669</v>
      </c>
      <c r="E739" s="10" t="s">
        <v>339</v>
      </c>
      <c r="F739" s="10">
        <v>1</v>
      </c>
      <c r="G739" s="11">
        <v>43719.866666666669</v>
      </c>
      <c r="H739" s="11">
        <v>43719.875</v>
      </c>
      <c r="I739" s="10">
        <v>21</v>
      </c>
    </row>
    <row r="740" spans="1:9" x14ac:dyDescent="0.25">
      <c r="A740" s="10">
        <v>739</v>
      </c>
      <c r="B740" s="10" t="s">
        <v>362</v>
      </c>
      <c r="C740" s="10" t="s">
        <v>360</v>
      </c>
      <c r="D740" s="11">
        <v>43719.868750000001</v>
      </c>
      <c r="E740" s="10" t="s">
        <v>339</v>
      </c>
      <c r="F740" s="10">
        <v>1</v>
      </c>
      <c r="G740" s="11">
        <v>43719.868750000001</v>
      </c>
      <c r="H740" s="11">
        <v>43719.875</v>
      </c>
      <c r="I740" s="10">
        <v>21</v>
      </c>
    </row>
    <row r="741" spans="1:9" x14ac:dyDescent="0.25">
      <c r="A741" s="10">
        <v>740</v>
      </c>
      <c r="B741" s="10" t="s">
        <v>362</v>
      </c>
      <c r="C741" s="10" t="s">
        <v>360</v>
      </c>
      <c r="D741" s="11">
        <v>43719.872916666667</v>
      </c>
      <c r="E741" s="10" t="s">
        <v>339</v>
      </c>
      <c r="F741" s="10">
        <v>1</v>
      </c>
      <c r="G741" s="11">
        <v>43719.872916666667</v>
      </c>
      <c r="H741" s="11">
        <v>43719.875</v>
      </c>
      <c r="I741" s="10">
        <v>21</v>
      </c>
    </row>
    <row r="742" spans="1:9" x14ac:dyDescent="0.25">
      <c r="A742" s="10">
        <v>741</v>
      </c>
      <c r="B742" s="10" t="s">
        <v>362</v>
      </c>
      <c r="C742" s="10" t="s">
        <v>360</v>
      </c>
      <c r="D742" s="11">
        <v>43719.876388888886</v>
      </c>
      <c r="E742" s="10" t="s">
        <v>339</v>
      </c>
      <c r="F742" s="10">
        <v>1</v>
      </c>
      <c r="G742" s="11">
        <v>43719.876388888886</v>
      </c>
      <c r="H742" s="11">
        <v>43719.875</v>
      </c>
      <c r="I742" s="10">
        <v>21</v>
      </c>
    </row>
    <row r="743" spans="1:9" x14ac:dyDescent="0.25">
      <c r="A743" s="10">
        <v>742</v>
      </c>
      <c r="B743" s="10" t="s">
        <v>362</v>
      </c>
      <c r="C743" s="10" t="s">
        <v>360</v>
      </c>
      <c r="D743" s="11">
        <v>43719.878472222219</v>
      </c>
      <c r="E743" s="10" t="s">
        <v>339</v>
      </c>
      <c r="F743" s="10">
        <v>1</v>
      </c>
      <c r="G743" s="11">
        <v>43719.878472222219</v>
      </c>
      <c r="H743" s="11">
        <v>43719.875</v>
      </c>
      <c r="I743" s="10">
        <v>21</v>
      </c>
    </row>
    <row r="744" spans="1:9" x14ac:dyDescent="0.25">
      <c r="A744" s="10">
        <v>743</v>
      </c>
      <c r="B744" s="10" t="s">
        <v>362</v>
      </c>
      <c r="C744" s="10" t="s">
        <v>360</v>
      </c>
      <c r="D744" s="11">
        <v>43719.884722222225</v>
      </c>
      <c r="E744" s="10" t="s">
        <v>339</v>
      </c>
      <c r="F744" s="10">
        <v>1</v>
      </c>
      <c r="G744" s="11">
        <v>43719.884722222225</v>
      </c>
      <c r="H744" s="11">
        <v>43719.875</v>
      </c>
      <c r="I744" s="10">
        <v>21</v>
      </c>
    </row>
    <row r="745" spans="1:9" x14ac:dyDescent="0.25">
      <c r="A745" s="10">
        <v>744</v>
      </c>
      <c r="B745" s="10" t="s">
        <v>362</v>
      </c>
      <c r="C745" s="10" t="s">
        <v>360</v>
      </c>
      <c r="D745" s="11">
        <v>43719.887499999997</v>
      </c>
      <c r="E745" s="10" t="s">
        <v>339</v>
      </c>
      <c r="F745" s="10">
        <v>1</v>
      </c>
      <c r="G745" s="11">
        <v>43719.887499999997</v>
      </c>
      <c r="H745" s="11">
        <v>43719.875</v>
      </c>
      <c r="I745" s="10">
        <v>21</v>
      </c>
    </row>
    <row r="746" spans="1:9" x14ac:dyDescent="0.25">
      <c r="A746" s="10">
        <v>745</v>
      </c>
      <c r="B746" s="10" t="s">
        <v>362</v>
      </c>
      <c r="C746" s="10" t="s">
        <v>360</v>
      </c>
      <c r="D746" s="11">
        <v>43719.888888888891</v>
      </c>
      <c r="E746" s="10" t="s">
        <v>339</v>
      </c>
      <c r="F746" s="10">
        <v>1</v>
      </c>
      <c r="G746" s="11">
        <v>43719.888888888891</v>
      </c>
      <c r="H746" s="11">
        <v>43719.875</v>
      </c>
      <c r="I746" s="10">
        <v>21</v>
      </c>
    </row>
    <row r="747" spans="1:9" x14ac:dyDescent="0.25">
      <c r="A747" s="10">
        <v>746</v>
      </c>
      <c r="B747" s="10" t="s">
        <v>362</v>
      </c>
      <c r="C747" s="10" t="s">
        <v>360</v>
      </c>
      <c r="D747" s="11">
        <v>43719.894444444442</v>
      </c>
      <c r="E747" s="10" t="s">
        <v>339</v>
      </c>
      <c r="F747" s="10">
        <v>1</v>
      </c>
      <c r="G747" s="11">
        <v>43719.894444444442</v>
      </c>
      <c r="H747" s="11">
        <v>43719.875</v>
      </c>
      <c r="I747" s="10">
        <v>21</v>
      </c>
    </row>
    <row r="748" spans="1:9" x14ac:dyDescent="0.25">
      <c r="A748" s="10">
        <v>747</v>
      </c>
      <c r="B748" s="10" t="s">
        <v>362</v>
      </c>
      <c r="C748" s="10" t="s">
        <v>360</v>
      </c>
      <c r="D748" s="11">
        <v>43719.905555555553</v>
      </c>
      <c r="E748" s="10" t="s">
        <v>339</v>
      </c>
      <c r="F748" s="10">
        <v>1</v>
      </c>
      <c r="G748" s="11">
        <v>43719.905555555553</v>
      </c>
      <c r="H748" s="11">
        <v>43719.916666666664</v>
      </c>
      <c r="I748" s="10">
        <v>22</v>
      </c>
    </row>
    <row r="749" spans="1:9" x14ac:dyDescent="0.25">
      <c r="A749" s="10">
        <v>748</v>
      </c>
      <c r="B749" s="10" t="s">
        <v>362</v>
      </c>
      <c r="C749" s="10" t="s">
        <v>360</v>
      </c>
      <c r="D749" s="11">
        <v>43719.908333333333</v>
      </c>
      <c r="E749" s="10" t="s">
        <v>339</v>
      </c>
      <c r="F749" s="10">
        <v>1</v>
      </c>
      <c r="G749" s="11">
        <v>43719.908333333333</v>
      </c>
      <c r="H749" s="11">
        <v>43719.916666666664</v>
      </c>
      <c r="I749" s="10">
        <v>22</v>
      </c>
    </row>
    <row r="750" spans="1:9" x14ac:dyDescent="0.25">
      <c r="A750" s="10">
        <v>749</v>
      </c>
      <c r="B750" s="10" t="s">
        <v>362</v>
      </c>
      <c r="C750" s="10" t="s">
        <v>360</v>
      </c>
      <c r="D750" s="11">
        <v>43719.910416666666</v>
      </c>
      <c r="E750" s="10" t="s">
        <v>339</v>
      </c>
      <c r="F750" s="10">
        <v>1</v>
      </c>
      <c r="G750" s="11">
        <v>43719.910416666666</v>
      </c>
      <c r="H750" s="11">
        <v>43719.916666666664</v>
      </c>
      <c r="I750" s="10">
        <v>22</v>
      </c>
    </row>
    <row r="751" spans="1:9" x14ac:dyDescent="0.25">
      <c r="A751" s="10">
        <v>750</v>
      </c>
      <c r="B751" s="10" t="s">
        <v>362</v>
      </c>
      <c r="C751" s="10" t="s">
        <v>360</v>
      </c>
      <c r="D751" s="11">
        <v>43719.913194444445</v>
      </c>
      <c r="E751" s="10" t="s">
        <v>339</v>
      </c>
      <c r="F751" s="10">
        <v>1</v>
      </c>
      <c r="G751" s="11">
        <v>43719.913194444445</v>
      </c>
      <c r="H751" s="11">
        <v>43719.916666666664</v>
      </c>
      <c r="I751" s="10">
        <v>22</v>
      </c>
    </row>
    <row r="752" spans="1:9" x14ac:dyDescent="0.25">
      <c r="A752" s="10">
        <v>751</v>
      </c>
      <c r="B752" s="10" t="s">
        <v>362</v>
      </c>
      <c r="C752" s="10" t="s">
        <v>360</v>
      </c>
      <c r="D752" s="11">
        <v>43719.915972222225</v>
      </c>
      <c r="E752" s="10" t="s">
        <v>339</v>
      </c>
      <c r="F752" s="10">
        <v>1</v>
      </c>
      <c r="G752" s="11">
        <v>43719.915972222225</v>
      </c>
      <c r="H752" s="11">
        <v>43719.916666666664</v>
      </c>
      <c r="I752" s="10">
        <v>22</v>
      </c>
    </row>
    <row r="753" spans="1:9" x14ac:dyDescent="0.25">
      <c r="A753" s="10">
        <v>752</v>
      </c>
      <c r="B753" s="10" t="s">
        <v>362</v>
      </c>
      <c r="C753" s="10" t="s">
        <v>360</v>
      </c>
      <c r="D753" s="11">
        <v>43720.005555555559</v>
      </c>
      <c r="E753" s="10" t="s">
        <v>339</v>
      </c>
      <c r="F753" s="10">
        <v>1</v>
      </c>
      <c r="G753" s="11">
        <v>43720.005555555559</v>
      </c>
      <c r="H753" s="11">
        <v>43720</v>
      </c>
      <c r="I753" s="10">
        <v>0</v>
      </c>
    </row>
    <row r="754" spans="1:9" x14ac:dyDescent="0.25">
      <c r="A754" s="10">
        <v>753</v>
      </c>
      <c r="B754" s="10" t="s">
        <v>362</v>
      </c>
      <c r="C754" s="10" t="s">
        <v>360</v>
      </c>
      <c r="D754" s="11">
        <v>43720.012499999997</v>
      </c>
      <c r="E754" s="10" t="s">
        <v>339</v>
      </c>
      <c r="F754" s="10">
        <v>1</v>
      </c>
      <c r="G754" s="11">
        <v>43720.012499999997</v>
      </c>
      <c r="H754" s="11">
        <v>43720</v>
      </c>
      <c r="I754" s="10">
        <v>0</v>
      </c>
    </row>
    <row r="755" spans="1:9" x14ac:dyDescent="0.25">
      <c r="A755" s="10">
        <v>754</v>
      </c>
      <c r="B755" s="10" t="s">
        <v>362</v>
      </c>
      <c r="C755" s="10" t="s">
        <v>360</v>
      </c>
      <c r="D755" s="11">
        <v>43720.022916666669</v>
      </c>
      <c r="E755" s="10" t="s">
        <v>339</v>
      </c>
      <c r="F755" s="10">
        <v>1</v>
      </c>
      <c r="G755" s="11">
        <v>43720.022916666669</v>
      </c>
      <c r="H755" s="11">
        <v>43720.041666666664</v>
      </c>
      <c r="I755" s="10">
        <v>1</v>
      </c>
    </row>
    <row r="756" spans="1:9" x14ac:dyDescent="0.25">
      <c r="A756" s="10">
        <v>755</v>
      </c>
      <c r="B756" s="10" t="s">
        <v>362</v>
      </c>
      <c r="C756" s="10" t="s">
        <v>360</v>
      </c>
      <c r="D756" s="11">
        <v>43720.030555555553</v>
      </c>
      <c r="E756" s="10" t="s">
        <v>339</v>
      </c>
      <c r="F756" s="10">
        <v>1</v>
      </c>
      <c r="G756" s="11">
        <v>43720.030555555553</v>
      </c>
      <c r="H756" s="11">
        <v>43720.041666666664</v>
      </c>
      <c r="I756" s="10">
        <v>1</v>
      </c>
    </row>
    <row r="757" spans="1:9" x14ac:dyDescent="0.25">
      <c r="A757" s="10">
        <v>756</v>
      </c>
      <c r="B757" s="10" t="s">
        <v>362</v>
      </c>
      <c r="C757" s="10" t="s">
        <v>360</v>
      </c>
      <c r="D757" s="11">
        <v>43720.075694444444</v>
      </c>
      <c r="E757" s="10" t="s">
        <v>339</v>
      </c>
      <c r="F757" s="10">
        <v>1</v>
      </c>
      <c r="G757" s="11">
        <v>43720.075694444444</v>
      </c>
      <c r="H757" s="11">
        <v>43720.083333333336</v>
      </c>
      <c r="I757" s="10">
        <v>2</v>
      </c>
    </row>
    <row r="758" spans="1:9" x14ac:dyDescent="0.25">
      <c r="A758" s="10">
        <v>757</v>
      </c>
      <c r="B758" s="10" t="s">
        <v>362</v>
      </c>
      <c r="C758" s="10" t="s">
        <v>360</v>
      </c>
      <c r="D758" s="11">
        <v>43720.102777777778</v>
      </c>
      <c r="E758" s="10" t="s">
        <v>339</v>
      </c>
      <c r="F758" s="10">
        <v>1</v>
      </c>
      <c r="G758" s="11">
        <v>43720.102777777778</v>
      </c>
      <c r="H758" s="11">
        <v>43720.083333333336</v>
      </c>
      <c r="I758" s="10">
        <v>2</v>
      </c>
    </row>
    <row r="759" spans="1:9" x14ac:dyDescent="0.25">
      <c r="A759" s="10">
        <v>758</v>
      </c>
      <c r="B759" s="10" t="s">
        <v>362</v>
      </c>
      <c r="C759" s="10" t="s">
        <v>360</v>
      </c>
      <c r="D759" s="11">
        <v>43720.212500000001</v>
      </c>
      <c r="E759" s="10" t="s">
        <v>339</v>
      </c>
      <c r="F759" s="10">
        <v>1</v>
      </c>
      <c r="G759" s="11">
        <v>43720.212500000001</v>
      </c>
      <c r="H759" s="11">
        <v>43720.208333333336</v>
      </c>
      <c r="I759" s="10">
        <v>5</v>
      </c>
    </row>
    <row r="760" spans="1:9" x14ac:dyDescent="0.25">
      <c r="A760" s="10">
        <v>759</v>
      </c>
      <c r="B760" s="10" t="s">
        <v>362</v>
      </c>
      <c r="C760" s="10" t="s">
        <v>360</v>
      </c>
      <c r="D760" s="11">
        <v>43720.21597222222</v>
      </c>
      <c r="E760" s="10" t="s">
        <v>339</v>
      </c>
      <c r="F760" s="10">
        <v>1</v>
      </c>
      <c r="G760" s="11">
        <v>43720.21597222222</v>
      </c>
      <c r="H760" s="11">
        <v>43720.208333333336</v>
      </c>
      <c r="I760" s="10">
        <v>5</v>
      </c>
    </row>
    <row r="761" spans="1:9" x14ac:dyDescent="0.25">
      <c r="A761" s="10">
        <v>760</v>
      </c>
      <c r="B761" s="10" t="s">
        <v>362</v>
      </c>
      <c r="C761" s="10" t="s">
        <v>360</v>
      </c>
      <c r="D761" s="11">
        <v>43720.22152777778</v>
      </c>
      <c r="E761" s="10" t="s">
        <v>339</v>
      </c>
      <c r="F761" s="10">
        <v>1</v>
      </c>
      <c r="G761" s="11">
        <v>43720.22152777778</v>
      </c>
      <c r="H761" s="11">
        <v>43720.208333333336</v>
      </c>
      <c r="I761" s="10">
        <v>5</v>
      </c>
    </row>
    <row r="762" spans="1:9" x14ac:dyDescent="0.25">
      <c r="A762" s="10">
        <v>761</v>
      </c>
      <c r="B762" s="10" t="s">
        <v>362</v>
      </c>
      <c r="C762" s="10" t="s">
        <v>360</v>
      </c>
      <c r="D762" s="11">
        <v>43720.223611111112</v>
      </c>
      <c r="E762" s="10" t="s">
        <v>339</v>
      </c>
      <c r="F762" s="10">
        <v>1</v>
      </c>
      <c r="G762" s="11">
        <v>43720.223611111112</v>
      </c>
      <c r="H762" s="11">
        <v>43720.208333333336</v>
      </c>
      <c r="I762" s="10">
        <v>5</v>
      </c>
    </row>
    <row r="763" spans="1:9" x14ac:dyDescent="0.25">
      <c r="A763" s="10">
        <v>762</v>
      </c>
      <c r="B763" s="10" t="s">
        <v>362</v>
      </c>
      <c r="C763" s="10" t="s">
        <v>360</v>
      </c>
      <c r="D763" s="11">
        <v>43720.231944444444</v>
      </c>
      <c r="E763" s="10" t="s">
        <v>339</v>
      </c>
      <c r="F763" s="10">
        <v>1</v>
      </c>
      <c r="G763" s="11">
        <v>43720.231944444444</v>
      </c>
      <c r="H763" s="11">
        <v>43720.25</v>
      </c>
      <c r="I763" s="10">
        <v>6</v>
      </c>
    </row>
    <row r="764" spans="1:9" x14ac:dyDescent="0.25">
      <c r="A764" s="10">
        <v>763</v>
      </c>
      <c r="B764" s="10" t="s">
        <v>362</v>
      </c>
      <c r="C764" s="10" t="s">
        <v>360</v>
      </c>
      <c r="D764" s="11">
        <v>43720.236111111109</v>
      </c>
      <c r="E764" s="10" t="s">
        <v>339</v>
      </c>
      <c r="F764" s="10">
        <v>1</v>
      </c>
      <c r="G764" s="11">
        <v>43720.236111111109</v>
      </c>
      <c r="H764" s="11">
        <v>43720.25</v>
      </c>
      <c r="I764" s="10">
        <v>6</v>
      </c>
    </row>
    <row r="765" spans="1:9" x14ac:dyDescent="0.25">
      <c r="A765" s="10">
        <v>764</v>
      </c>
      <c r="B765" s="10" t="s">
        <v>362</v>
      </c>
      <c r="C765" s="10" t="s">
        <v>360</v>
      </c>
      <c r="D765" s="11">
        <v>43720.243750000001</v>
      </c>
      <c r="E765" s="10" t="s">
        <v>339</v>
      </c>
      <c r="F765" s="10">
        <v>1</v>
      </c>
      <c r="G765" s="11">
        <v>43720.243750000001</v>
      </c>
      <c r="H765" s="11">
        <v>43720.25</v>
      </c>
      <c r="I765" s="10">
        <v>6</v>
      </c>
    </row>
    <row r="766" spans="1:9" x14ac:dyDescent="0.25">
      <c r="A766" s="10">
        <v>765</v>
      </c>
      <c r="B766" s="10" t="s">
        <v>362</v>
      </c>
      <c r="C766" s="10" t="s">
        <v>360</v>
      </c>
      <c r="D766" s="11">
        <v>43720.276388888888</v>
      </c>
      <c r="E766" s="10" t="s">
        <v>339</v>
      </c>
      <c r="F766" s="10">
        <v>1</v>
      </c>
      <c r="G766" s="11">
        <v>43720.276388888888</v>
      </c>
      <c r="H766" s="11">
        <v>43720.291666666664</v>
      </c>
      <c r="I766" s="10">
        <v>7</v>
      </c>
    </row>
    <row r="767" spans="1:9" x14ac:dyDescent="0.25">
      <c r="A767" s="10">
        <v>766</v>
      </c>
      <c r="B767" s="10" t="s">
        <v>362</v>
      </c>
      <c r="C767" s="10" t="s">
        <v>360</v>
      </c>
      <c r="D767" s="11">
        <v>43720.292361111111</v>
      </c>
      <c r="E767" s="10" t="s">
        <v>339</v>
      </c>
      <c r="F767" s="10">
        <v>1</v>
      </c>
      <c r="G767" s="11">
        <v>43720.292361111111</v>
      </c>
      <c r="H767" s="11">
        <v>43720.291666666664</v>
      </c>
      <c r="I767" s="10">
        <v>7</v>
      </c>
    </row>
    <row r="768" spans="1:9" x14ac:dyDescent="0.25">
      <c r="A768" s="10">
        <v>767</v>
      </c>
      <c r="B768" s="10" t="s">
        <v>362</v>
      </c>
      <c r="C768" s="10" t="s">
        <v>360</v>
      </c>
      <c r="D768" s="11">
        <v>43720.298611111109</v>
      </c>
      <c r="E768" s="10" t="s">
        <v>339</v>
      </c>
      <c r="F768" s="10">
        <v>1</v>
      </c>
      <c r="G768" s="11">
        <v>43720.298611111109</v>
      </c>
      <c r="H768" s="11">
        <v>43720.291666666664</v>
      </c>
      <c r="I768" s="10">
        <v>7</v>
      </c>
    </row>
    <row r="769" spans="1:9" x14ac:dyDescent="0.25">
      <c r="A769" s="10">
        <v>768</v>
      </c>
      <c r="B769" s="10" t="s">
        <v>362</v>
      </c>
      <c r="C769" s="10" t="s">
        <v>360</v>
      </c>
      <c r="D769" s="11">
        <v>43720.302777777775</v>
      </c>
      <c r="E769" s="10" t="s">
        <v>339</v>
      </c>
      <c r="F769" s="10">
        <v>1</v>
      </c>
      <c r="G769" s="11">
        <v>43720.302777777775</v>
      </c>
      <c r="H769" s="11">
        <v>43720.291666666664</v>
      </c>
      <c r="I769" s="10">
        <v>7</v>
      </c>
    </row>
    <row r="770" spans="1:9" x14ac:dyDescent="0.25">
      <c r="A770" s="10">
        <v>769</v>
      </c>
      <c r="B770" s="10" t="s">
        <v>362</v>
      </c>
      <c r="C770" s="10" t="s">
        <v>360</v>
      </c>
      <c r="D770" s="11">
        <v>43720.340277777781</v>
      </c>
      <c r="E770" s="10" t="s">
        <v>339</v>
      </c>
      <c r="F770" s="10">
        <v>1</v>
      </c>
      <c r="G770" s="11">
        <v>43720.340277777781</v>
      </c>
      <c r="H770" s="11">
        <v>43720.333333333336</v>
      </c>
      <c r="I770" s="10">
        <v>8</v>
      </c>
    </row>
    <row r="771" spans="1:9" x14ac:dyDescent="0.25">
      <c r="A771" s="10">
        <v>770</v>
      </c>
      <c r="B771" s="10" t="s">
        <v>362</v>
      </c>
      <c r="C771" s="10" t="s">
        <v>360</v>
      </c>
      <c r="D771" s="11">
        <v>43720.343055555553</v>
      </c>
      <c r="E771" s="10" t="s">
        <v>339</v>
      </c>
      <c r="F771" s="10">
        <v>1</v>
      </c>
      <c r="G771" s="11">
        <v>43720.343055555553</v>
      </c>
      <c r="H771" s="11">
        <v>43720.333333333336</v>
      </c>
      <c r="I771" s="10">
        <v>8</v>
      </c>
    </row>
    <row r="772" spans="1:9" x14ac:dyDescent="0.25">
      <c r="A772" s="10">
        <v>771</v>
      </c>
      <c r="B772" s="10" t="s">
        <v>362</v>
      </c>
      <c r="C772" s="10" t="s">
        <v>360</v>
      </c>
      <c r="D772" s="11">
        <v>43720.34652777778</v>
      </c>
      <c r="E772" s="10" t="s">
        <v>339</v>
      </c>
      <c r="F772" s="10">
        <v>1</v>
      </c>
      <c r="G772" s="11">
        <v>43720.34652777778</v>
      </c>
      <c r="H772" s="11">
        <v>43720.333333333336</v>
      </c>
      <c r="I772" s="10">
        <v>8</v>
      </c>
    </row>
    <row r="773" spans="1:9" x14ac:dyDescent="0.25">
      <c r="A773" s="10">
        <v>772</v>
      </c>
      <c r="B773" s="10" t="s">
        <v>362</v>
      </c>
      <c r="C773" s="10" t="s">
        <v>360</v>
      </c>
      <c r="D773" s="11">
        <v>43720.35833333333</v>
      </c>
      <c r="E773" s="10" t="s">
        <v>339</v>
      </c>
      <c r="F773" s="10">
        <v>1</v>
      </c>
      <c r="G773" s="11">
        <v>43720.35833333333</v>
      </c>
      <c r="H773" s="11">
        <v>43720.375</v>
      </c>
      <c r="I773" s="10">
        <v>9</v>
      </c>
    </row>
    <row r="774" spans="1:9" x14ac:dyDescent="0.25">
      <c r="A774" s="10">
        <v>773</v>
      </c>
      <c r="B774" s="10" t="s">
        <v>362</v>
      </c>
      <c r="C774" s="10" t="s">
        <v>360</v>
      </c>
      <c r="D774" s="11">
        <v>43720.364583333336</v>
      </c>
      <c r="E774" s="10" t="s">
        <v>339</v>
      </c>
      <c r="F774" s="10">
        <v>1</v>
      </c>
      <c r="G774" s="11">
        <v>43720.364583333336</v>
      </c>
      <c r="H774" s="11">
        <v>43720.375</v>
      </c>
      <c r="I774" s="10">
        <v>9</v>
      </c>
    </row>
    <row r="775" spans="1:9" x14ac:dyDescent="0.25">
      <c r="A775" s="10">
        <v>774</v>
      </c>
      <c r="B775" s="10" t="s">
        <v>362</v>
      </c>
      <c r="C775" s="10" t="s">
        <v>360</v>
      </c>
      <c r="D775" s="11">
        <v>43720.370833333334</v>
      </c>
      <c r="E775" s="10" t="s">
        <v>339</v>
      </c>
      <c r="F775" s="10">
        <v>1</v>
      </c>
      <c r="G775" s="11">
        <v>43720.370833333334</v>
      </c>
      <c r="H775" s="11">
        <v>43720.375</v>
      </c>
      <c r="I775" s="10">
        <v>9</v>
      </c>
    </row>
    <row r="776" spans="1:9" x14ac:dyDescent="0.25">
      <c r="A776" s="10">
        <v>775</v>
      </c>
      <c r="B776" s="10" t="s">
        <v>362</v>
      </c>
      <c r="C776" s="10" t="s">
        <v>360</v>
      </c>
      <c r="D776" s="11">
        <v>43720.375</v>
      </c>
      <c r="E776" s="10" t="s">
        <v>339</v>
      </c>
      <c r="F776" s="10">
        <v>1</v>
      </c>
      <c r="G776" s="11">
        <v>43720.375</v>
      </c>
      <c r="H776" s="11">
        <v>43720.375</v>
      </c>
      <c r="I776" s="10">
        <v>9</v>
      </c>
    </row>
    <row r="777" spans="1:9" x14ac:dyDescent="0.25">
      <c r="A777" s="10">
        <v>776</v>
      </c>
      <c r="B777" s="10" t="s">
        <v>362</v>
      </c>
      <c r="C777" s="10" t="s">
        <v>360</v>
      </c>
      <c r="D777" s="11">
        <v>43720.383333333331</v>
      </c>
      <c r="E777" s="10" t="s">
        <v>339</v>
      </c>
      <c r="F777" s="10">
        <v>1</v>
      </c>
      <c r="G777" s="11">
        <v>43720.383333333331</v>
      </c>
      <c r="H777" s="11">
        <v>43720.375</v>
      </c>
      <c r="I777" s="10">
        <v>9</v>
      </c>
    </row>
    <row r="778" spans="1:9" x14ac:dyDescent="0.25">
      <c r="A778" s="10">
        <v>777</v>
      </c>
      <c r="B778" s="10" t="s">
        <v>362</v>
      </c>
      <c r="C778" s="10" t="s">
        <v>360</v>
      </c>
      <c r="D778" s="11">
        <v>43720.386805555558</v>
      </c>
      <c r="E778" s="10" t="s">
        <v>339</v>
      </c>
      <c r="F778" s="10">
        <v>1</v>
      </c>
      <c r="G778" s="11">
        <v>43720.386805555558</v>
      </c>
      <c r="H778" s="11">
        <v>43720.375</v>
      </c>
      <c r="I778" s="10">
        <v>9</v>
      </c>
    </row>
    <row r="779" spans="1:9" x14ac:dyDescent="0.25">
      <c r="A779" s="10">
        <v>778</v>
      </c>
      <c r="B779" s="10" t="s">
        <v>362</v>
      </c>
      <c r="C779" s="10" t="s">
        <v>360</v>
      </c>
      <c r="D779" s="11">
        <v>43720.395138888889</v>
      </c>
      <c r="E779" s="10" t="s">
        <v>339</v>
      </c>
      <c r="F779" s="10">
        <v>1</v>
      </c>
      <c r="G779" s="11">
        <v>43720.395138888889</v>
      </c>
      <c r="H779" s="11">
        <v>43720.375</v>
      </c>
      <c r="I779" s="10">
        <v>9</v>
      </c>
    </row>
    <row r="780" spans="1:9" x14ac:dyDescent="0.25">
      <c r="A780" s="10">
        <v>779</v>
      </c>
      <c r="B780" s="10" t="s">
        <v>362</v>
      </c>
      <c r="C780" s="10" t="s">
        <v>360</v>
      </c>
      <c r="D780" s="11">
        <v>43720.400694444441</v>
      </c>
      <c r="E780" s="10" t="s">
        <v>339</v>
      </c>
      <c r="F780" s="10">
        <v>1</v>
      </c>
      <c r="G780" s="11">
        <v>43720.400694444441</v>
      </c>
      <c r="H780" s="11">
        <v>43720.416666666664</v>
      </c>
      <c r="I780" s="10">
        <v>10</v>
      </c>
    </row>
    <row r="781" spans="1:9" x14ac:dyDescent="0.25">
      <c r="A781" s="10">
        <v>780</v>
      </c>
      <c r="B781" s="10" t="s">
        <v>362</v>
      </c>
      <c r="C781" s="10" t="s">
        <v>360</v>
      </c>
      <c r="D781" s="11">
        <v>43720.404166666667</v>
      </c>
      <c r="E781" s="10" t="s">
        <v>339</v>
      </c>
      <c r="F781" s="10">
        <v>1</v>
      </c>
      <c r="G781" s="11">
        <v>43720.404166666667</v>
      </c>
      <c r="H781" s="11">
        <v>43720.416666666664</v>
      </c>
      <c r="I781" s="10">
        <v>10</v>
      </c>
    </row>
    <row r="782" spans="1:9" x14ac:dyDescent="0.25">
      <c r="A782" s="10">
        <v>781</v>
      </c>
      <c r="B782" s="10" t="s">
        <v>362</v>
      </c>
      <c r="C782" s="10" t="s">
        <v>360</v>
      </c>
      <c r="D782" s="11">
        <v>43720.408333333333</v>
      </c>
      <c r="E782" s="10" t="s">
        <v>339</v>
      </c>
      <c r="F782" s="10">
        <v>1</v>
      </c>
      <c r="G782" s="11">
        <v>43720.408333333333</v>
      </c>
      <c r="H782" s="11">
        <v>43720.416666666664</v>
      </c>
      <c r="I782" s="10">
        <v>10</v>
      </c>
    </row>
    <row r="783" spans="1:9" x14ac:dyDescent="0.25">
      <c r="A783" s="10">
        <v>782</v>
      </c>
      <c r="B783" s="10" t="s">
        <v>362</v>
      </c>
      <c r="C783" s="10" t="s">
        <v>360</v>
      </c>
      <c r="D783" s="11">
        <v>43720.411805555559</v>
      </c>
      <c r="E783" s="10" t="s">
        <v>339</v>
      </c>
      <c r="F783" s="10">
        <v>1</v>
      </c>
      <c r="G783" s="11">
        <v>43720.411805555559</v>
      </c>
      <c r="H783" s="11">
        <v>43720.416666666664</v>
      </c>
      <c r="I783" s="10">
        <v>10</v>
      </c>
    </row>
    <row r="784" spans="1:9" x14ac:dyDescent="0.25">
      <c r="A784" s="10">
        <v>783</v>
      </c>
      <c r="B784" s="10" t="s">
        <v>362</v>
      </c>
      <c r="C784" s="10" t="s">
        <v>360</v>
      </c>
      <c r="D784" s="11">
        <v>43720.42083333333</v>
      </c>
      <c r="E784" s="10" t="s">
        <v>339</v>
      </c>
      <c r="F784" s="10">
        <v>1</v>
      </c>
      <c r="G784" s="11">
        <v>43720.42083333333</v>
      </c>
      <c r="H784" s="11">
        <v>43720.416666666664</v>
      </c>
      <c r="I784" s="10">
        <v>10</v>
      </c>
    </row>
    <row r="785" spans="1:9" x14ac:dyDescent="0.25">
      <c r="A785" s="10">
        <v>784</v>
      </c>
      <c r="B785" s="10" t="s">
        <v>362</v>
      </c>
      <c r="C785" s="10" t="s">
        <v>360</v>
      </c>
      <c r="D785" s="11">
        <v>43720.425000000003</v>
      </c>
      <c r="E785" s="10" t="s">
        <v>339</v>
      </c>
      <c r="F785" s="10">
        <v>1</v>
      </c>
      <c r="G785" s="11">
        <v>43720.425000000003</v>
      </c>
      <c r="H785" s="11">
        <v>43720.416666666664</v>
      </c>
      <c r="I785" s="10">
        <v>10</v>
      </c>
    </row>
    <row r="786" spans="1:9" x14ac:dyDescent="0.25">
      <c r="A786" s="10">
        <v>785</v>
      </c>
      <c r="B786" s="10" t="s">
        <v>362</v>
      </c>
      <c r="C786" s="10" t="s">
        <v>360</v>
      </c>
      <c r="D786" s="11">
        <v>43720.434027777781</v>
      </c>
      <c r="E786" s="10" t="s">
        <v>339</v>
      </c>
      <c r="F786" s="10">
        <v>1</v>
      </c>
      <c r="G786" s="11">
        <v>43720.434027777781</v>
      </c>
      <c r="H786" s="11">
        <v>43720.416666666664</v>
      </c>
      <c r="I786" s="10">
        <v>10</v>
      </c>
    </row>
    <row r="787" spans="1:9" x14ac:dyDescent="0.25">
      <c r="A787" s="10">
        <v>786</v>
      </c>
      <c r="B787" s="10" t="s">
        <v>362</v>
      </c>
      <c r="C787" s="10" t="s">
        <v>360</v>
      </c>
      <c r="D787" s="11">
        <v>43720.439583333333</v>
      </c>
      <c r="E787" s="10" t="s">
        <v>339</v>
      </c>
      <c r="F787" s="10">
        <v>1</v>
      </c>
      <c r="G787" s="11">
        <v>43720.439583333333</v>
      </c>
      <c r="H787" s="11">
        <v>43720.458333333336</v>
      </c>
      <c r="I787" s="10">
        <v>11</v>
      </c>
    </row>
    <row r="788" spans="1:9" x14ac:dyDescent="0.25">
      <c r="A788" s="10">
        <v>787</v>
      </c>
      <c r="B788" s="10" t="s">
        <v>362</v>
      </c>
      <c r="C788" s="10" t="s">
        <v>360</v>
      </c>
      <c r="D788" s="11">
        <v>43720.444444444445</v>
      </c>
      <c r="E788" s="10" t="s">
        <v>339</v>
      </c>
      <c r="F788" s="10">
        <v>1</v>
      </c>
      <c r="G788" s="11">
        <v>43720.444444444445</v>
      </c>
      <c r="H788" s="11">
        <v>43720.458333333336</v>
      </c>
      <c r="I788" s="10">
        <v>11</v>
      </c>
    </row>
    <row r="789" spans="1:9" x14ac:dyDescent="0.25">
      <c r="A789" s="10">
        <v>788</v>
      </c>
      <c r="B789" s="10" t="s">
        <v>362</v>
      </c>
      <c r="C789" s="10" t="s">
        <v>360</v>
      </c>
      <c r="D789" s="11">
        <v>43720.451388888891</v>
      </c>
      <c r="E789" s="10" t="s">
        <v>339</v>
      </c>
      <c r="F789" s="10">
        <v>1</v>
      </c>
      <c r="G789" s="11">
        <v>43720.451388888891</v>
      </c>
      <c r="H789" s="11">
        <v>43720.458333333336</v>
      </c>
      <c r="I789" s="10">
        <v>11</v>
      </c>
    </row>
    <row r="790" spans="1:9" x14ac:dyDescent="0.25">
      <c r="A790" s="10">
        <v>789</v>
      </c>
      <c r="B790" s="10" t="s">
        <v>362</v>
      </c>
      <c r="C790" s="10" t="s">
        <v>360</v>
      </c>
      <c r="D790" s="11">
        <v>43720.454861111109</v>
      </c>
      <c r="E790" s="10" t="s">
        <v>339</v>
      </c>
      <c r="F790" s="10">
        <v>1</v>
      </c>
      <c r="G790" s="11">
        <v>43720.454861111109</v>
      </c>
      <c r="H790" s="11">
        <v>43720.458333333336</v>
      </c>
      <c r="I790" s="10">
        <v>11</v>
      </c>
    </row>
    <row r="791" spans="1:9" x14ac:dyDescent="0.25">
      <c r="A791" s="10">
        <v>790</v>
      </c>
      <c r="B791" s="10" t="s">
        <v>362</v>
      </c>
      <c r="C791" s="10" t="s">
        <v>360</v>
      </c>
      <c r="D791" s="11">
        <v>43720.458333333336</v>
      </c>
      <c r="E791" s="10" t="s">
        <v>339</v>
      </c>
      <c r="F791" s="10">
        <v>1</v>
      </c>
      <c r="G791" s="11">
        <v>43720.458333333336</v>
      </c>
      <c r="H791" s="11">
        <v>43720.458333333336</v>
      </c>
      <c r="I791" s="10">
        <v>11</v>
      </c>
    </row>
    <row r="792" spans="1:9" x14ac:dyDescent="0.25">
      <c r="A792" s="10">
        <v>791</v>
      </c>
      <c r="B792" s="10" t="s">
        <v>362</v>
      </c>
      <c r="C792" s="10" t="s">
        <v>360</v>
      </c>
      <c r="D792" s="11">
        <v>43720.463194444441</v>
      </c>
      <c r="E792" s="10" t="s">
        <v>339</v>
      </c>
      <c r="F792" s="10">
        <v>1</v>
      </c>
      <c r="G792" s="11">
        <v>43720.463194444441</v>
      </c>
      <c r="H792" s="11">
        <v>43720.458333333336</v>
      </c>
      <c r="I792" s="10">
        <v>11</v>
      </c>
    </row>
    <row r="793" spans="1:9" x14ac:dyDescent="0.25">
      <c r="A793" s="10">
        <v>792</v>
      </c>
      <c r="B793" s="10" t="s">
        <v>362</v>
      </c>
      <c r="C793" s="10" t="s">
        <v>360</v>
      </c>
      <c r="D793" s="11">
        <v>43720.46597222222</v>
      </c>
      <c r="E793" s="10" t="s">
        <v>339</v>
      </c>
      <c r="F793" s="10">
        <v>1</v>
      </c>
      <c r="G793" s="11">
        <v>43720.46597222222</v>
      </c>
      <c r="H793" s="11">
        <v>43720.458333333336</v>
      </c>
      <c r="I793" s="10">
        <v>11</v>
      </c>
    </row>
    <row r="794" spans="1:9" x14ac:dyDescent="0.25">
      <c r="A794" s="10">
        <v>793</v>
      </c>
      <c r="B794" s="10" t="s">
        <v>362</v>
      </c>
      <c r="C794" s="10" t="s">
        <v>360</v>
      </c>
      <c r="D794" s="11">
        <v>43720.468055555553</v>
      </c>
      <c r="E794" s="10" t="s">
        <v>339</v>
      </c>
      <c r="F794" s="10">
        <v>1</v>
      </c>
      <c r="G794" s="11">
        <v>43720.468055555553</v>
      </c>
      <c r="H794" s="11">
        <v>43720.458333333336</v>
      </c>
      <c r="I794" s="10">
        <v>11</v>
      </c>
    </row>
    <row r="795" spans="1:9" x14ac:dyDescent="0.25">
      <c r="A795" s="10">
        <v>794</v>
      </c>
      <c r="B795" s="10" t="s">
        <v>362</v>
      </c>
      <c r="C795" s="10" t="s">
        <v>360</v>
      </c>
      <c r="D795" s="11">
        <v>43720.470833333333</v>
      </c>
      <c r="E795" s="10" t="s">
        <v>339</v>
      </c>
      <c r="F795" s="10">
        <v>1</v>
      </c>
      <c r="G795" s="11">
        <v>43720.470833333333</v>
      </c>
      <c r="H795" s="11">
        <v>43720.458333333336</v>
      </c>
      <c r="I795" s="10">
        <v>11</v>
      </c>
    </row>
    <row r="796" spans="1:9" x14ac:dyDescent="0.25">
      <c r="A796" s="10">
        <v>795</v>
      </c>
      <c r="B796" s="10" t="s">
        <v>362</v>
      </c>
      <c r="C796" s="10" t="s">
        <v>360</v>
      </c>
      <c r="D796" s="11">
        <v>43720.473611111112</v>
      </c>
      <c r="E796" s="10" t="s">
        <v>339</v>
      </c>
      <c r="F796" s="10">
        <v>1</v>
      </c>
      <c r="G796" s="11">
        <v>43720.473611111112</v>
      </c>
      <c r="H796" s="11">
        <v>43720.458333333336</v>
      </c>
      <c r="I796" s="10">
        <v>11</v>
      </c>
    </row>
    <row r="797" spans="1:9" x14ac:dyDescent="0.25">
      <c r="A797" s="10">
        <v>796</v>
      </c>
      <c r="B797" s="10" t="s">
        <v>362</v>
      </c>
      <c r="C797" s="10" t="s">
        <v>360</v>
      </c>
      <c r="D797" s="11">
        <v>43720.479166666664</v>
      </c>
      <c r="E797" s="10" t="s">
        <v>339</v>
      </c>
      <c r="F797" s="10">
        <v>1</v>
      </c>
      <c r="G797" s="11">
        <v>43720.479166666664</v>
      </c>
      <c r="H797" s="11">
        <v>43720.5</v>
      </c>
      <c r="I797" s="10">
        <v>12</v>
      </c>
    </row>
    <row r="798" spans="1:9" x14ac:dyDescent="0.25">
      <c r="A798" s="10">
        <v>797</v>
      </c>
      <c r="B798" s="10" t="s">
        <v>362</v>
      </c>
      <c r="C798" s="10" t="s">
        <v>360</v>
      </c>
      <c r="D798" s="11">
        <v>43720.48541666667</v>
      </c>
      <c r="E798" s="10" t="s">
        <v>339</v>
      </c>
      <c r="F798" s="10">
        <v>1</v>
      </c>
      <c r="G798" s="11">
        <v>43720.48541666667</v>
      </c>
      <c r="H798" s="11">
        <v>43720.5</v>
      </c>
      <c r="I798" s="10">
        <v>12</v>
      </c>
    </row>
    <row r="799" spans="1:9" x14ac:dyDescent="0.25">
      <c r="A799" s="10">
        <v>798</v>
      </c>
      <c r="B799" s="10" t="s">
        <v>362</v>
      </c>
      <c r="C799" s="10" t="s">
        <v>360</v>
      </c>
      <c r="D799" s="11">
        <v>43720.487500000003</v>
      </c>
      <c r="E799" s="10" t="s">
        <v>339</v>
      </c>
      <c r="F799" s="10">
        <v>1</v>
      </c>
      <c r="G799" s="11">
        <v>43720.487500000003</v>
      </c>
      <c r="H799" s="11">
        <v>43720.5</v>
      </c>
      <c r="I799" s="10">
        <v>12</v>
      </c>
    </row>
    <row r="800" spans="1:9" x14ac:dyDescent="0.25">
      <c r="A800" s="10">
        <v>799</v>
      </c>
      <c r="B800" s="10" t="s">
        <v>362</v>
      </c>
      <c r="C800" s="10" t="s">
        <v>360</v>
      </c>
      <c r="D800" s="11">
        <v>43720.490972222222</v>
      </c>
      <c r="E800" s="10" t="s">
        <v>339</v>
      </c>
      <c r="F800" s="10">
        <v>1</v>
      </c>
      <c r="G800" s="11">
        <v>43720.490972222222</v>
      </c>
      <c r="H800" s="11">
        <v>43720.5</v>
      </c>
      <c r="I800" s="10">
        <v>12</v>
      </c>
    </row>
    <row r="801" spans="1:9" x14ac:dyDescent="0.25">
      <c r="A801" s="10">
        <v>800</v>
      </c>
      <c r="B801" s="10" t="s">
        <v>362</v>
      </c>
      <c r="C801" s="10" t="s">
        <v>360</v>
      </c>
      <c r="D801" s="11">
        <v>43720.492361111108</v>
      </c>
      <c r="E801" s="10" t="s">
        <v>339</v>
      </c>
      <c r="F801" s="10">
        <v>1</v>
      </c>
      <c r="G801" s="11">
        <v>43720.492361111108</v>
      </c>
      <c r="H801" s="11">
        <v>43720.5</v>
      </c>
      <c r="I801" s="10">
        <v>12</v>
      </c>
    </row>
    <row r="802" spans="1:9" x14ac:dyDescent="0.25">
      <c r="A802" s="10">
        <v>801</v>
      </c>
      <c r="B802" s="10" t="s">
        <v>362</v>
      </c>
      <c r="C802" s="10" t="s">
        <v>360</v>
      </c>
      <c r="D802" s="11">
        <v>43720.501388888886</v>
      </c>
      <c r="E802" s="10" t="s">
        <v>339</v>
      </c>
      <c r="F802" s="10">
        <v>1</v>
      </c>
      <c r="G802" s="11">
        <v>43720.501388888886</v>
      </c>
      <c r="H802" s="11">
        <v>43720.5</v>
      </c>
      <c r="I802" s="10">
        <v>12</v>
      </c>
    </row>
    <row r="803" spans="1:9" x14ac:dyDescent="0.25">
      <c r="A803" s="10">
        <v>802</v>
      </c>
      <c r="B803" s="10" t="s">
        <v>362</v>
      </c>
      <c r="C803" s="10" t="s">
        <v>360</v>
      </c>
      <c r="D803" s="11">
        <v>43720.511805555558</v>
      </c>
      <c r="E803" s="10" t="s">
        <v>339</v>
      </c>
      <c r="F803" s="10">
        <v>1</v>
      </c>
      <c r="G803" s="11">
        <v>43720.511805555558</v>
      </c>
      <c r="H803" s="11">
        <v>43720.5</v>
      </c>
      <c r="I803" s="10">
        <v>12</v>
      </c>
    </row>
    <row r="804" spans="1:9" x14ac:dyDescent="0.25">
      <c r="A804" s="10">
        <v>803</v>
      </c>
      <c r="B804" s="10" t="s">
        <v>362</v>
      </c>
      <c r="C804" s="10" t="s">
        <v>360</v>
      </c>
      <c r="D804" s="11">
        <v>43720.515277777777</v>
      </c>
      <c r="E804" s="10" t="s">
        <v>339</v>
      </c>
      <c r="F804" s="10">
        <v>1</v>
      </c>
      <c r="G804" s="11">
        <v>43720.515277777777</v>
      </c>
      <c r="H804" s="11">
        <v>43720.5</v>
      </c>
      <c r="I804" s="10">
        <v>12</v>
      </c>
    </row>
    <row r="805" spans="1:9" x14ac:dyDescent="0.25">
      <c r="A805" s="10">
        <v>804</v>
      </c>
      <c r="B805" s="10" t="s">
        <v>362</v>
      </c>
      <c r="C805" s="10" t="s">
        <v>360</v>
      </c>
      <c r="D805" s="11">
        <v>43720.538194444445</v>
      </c>
      <c r="E805" s="10" t="s">
        <v>339</v>
      </c>
      <c r="F805" s="10">
        <v>1</v>
      </c>
      <c r="G805" s="11">
        <v>43720.538194444445</v>
      </c>
      <c r="H805" s="11">
        <v>43720.541666666664</v>
      </c>
      <c r="I805" s="10">
        <v>13</v>
      </c>
    </row>
    <row r="806" spans="1:9" x14ac:dyDescent="0.25">
      <c r="A806" s="10">
        <v>805</v>
      </c>
      <c r="B806" s="10" t="s">
        <v>362</v>
      </c>
      <c r="C806" s="10" t="s">
        <v>360</v>
      </c>
      <c r="D806" s="11">
        <v>43720.540972222225</v>
      </c>
      <c r="E806" s="10" t="s">
        <v>339</v>
      </c>
      <c r="F806" s="10">
        <v>1</v>
      </c>
      <c r="G806" s="11">
        <v>43720.540972222225</v>
      </c>
      <c r="H806" s="11">
        <v>43720.541666666664</v>
      </c>
      <c r="I806" s="10">
        <v>13</v>
      </c>
    </row>
    <row r="807" spans="1:9" x14ac:dyDescent="0.25">
      <c r="A807" s="10">
        <v>806</v>
      </c>
      <c r="B807" s="10" t="s">
        <v>362</v>
      </c>
      <c r="C807" s="10" t="s">
        <v>360</v>
      </c>
      <c r="D807" s="11">
        <v>43720.545138888891</v>
      </c>
      <c r="E807" s="10" t="s">
        <v>339</v>
      </c>
      <c r="F807" s="10">
        <v>1</v>
      </c>
      <c r="G807" s="11">
        <v>43720.545138888891</v>
      </c>
      <c r="H807" s="11">
        <v>43720.541666666664</v>
      </c>
      <c r="I807" s="10">
        <v>13</v>
      </c>
    </row>
    <row r="808" spans="1:9" x14ac:dyDescent="0.25">
      <c r="A808" s="10">
        <v>807</v>
      </c>
      <c r="B808" s="10" t="s">
        <v>362</v>
      </c>
      <c r="C808" s="10" t="s">
        <v>360</v>
      </c>
      <c r="D808" s="11">
        <v>43720.552777777775</v>
      </c>
      <c r="E808" s="10" t="s">
        <v>339</v>
      </c>
      <c r="F808" s="10">
        <v>1</v>
      </c>
      <c r="G808" s="11">
        <v>43720.552777777775</v>
      </c>
      <c r="H808" s="11">
        <v>43720.541666666664</v>
      </c>
      <c r="I808" s="10">
        <v>13</v>
      </c>
    </row>
    <row r="809" spans="1:9" x14ac:dyDescent="0.25">
      <c r="A809" s="10">
        <v>808</v>
      </c>
      <c r="B809" s="10" t="s">
        <v>362</v>
      </c>
      <c r="C809" s="10" t="s">
        <v>360</v>
      </c>
      <c r="D809" s="11">
        <v>43720.563194444447</v>
      </c>
      <c r="E809" s="10" t="s">
        <v>339</v>
      </c>
      <c r="F809" s="10">
        <v>1</v>
      </c>
      <c r="G809" s="11">
        <v>43720.563194444447</v>
      </c>
      <c r="H809" s="11">
        <v>43720.583333333336</v>
      </c>
      <c r="I809" s="10">
        <v>14</v>
      </c>
    </row>
    <row r="810" spans="1:9" x14ac:dyDescent="0.25">
      <c r="A810" s="10">
        <v>809</v>
      </c>
      <c r="B810" s="10" t="s">
        <v>362</v>
      </c>
      <c r="C810" s="10" t="s">
        <v>360</v>
      </c>
      <c r="D810" s="11">
        <v>43720.568055555559</v>
      </c>
      <c r="E810" s="10" t="s">
        <v>339</v>
      </c>
      <c r="F810" s="10">
        <v>1</v>
      </c>
      <c r="G810" s="11">
        <v>43720.568055555559</v>
      </c>
      <c r="H810" s="11">
        <v>43720.583333333336</v>
      </c>
      <c r="I810" s="10">
        <v>14</v>
      </c>
    </row>
    <row r="811" spans="1:9" x14ac:dyDescent="0.25">
      <c r="A811" s="10">
        <v>810</v>
      </c>
      <c r="B811" s="10" t="s">
        <v>362</v>
      </c>
      <c r="C811" s="10" t="s">
        <v>360</v>
      </c>
      <c r="D811" s="11">
        <v>43720.572222222225</v>
      </c>
      <c r="E811" s="10" t="s">
        <v>339</v>
      </c>
      <c r="F811" s="10">
        <v>1</v>
      </c>
      <c r="G811" s="11">
        <v>43720.572222222225</v>
      </c>
      <c r="H811" s="11">
        <v>43720.583333333336</v>
      </c>
      <c r="I811" s="10">
        <v>14</v>
      </c>
    </row>
    <row r="812" spans="1:9" x14ac:dyDescent="0.25">
      <c r="A812" s="10">
        <v>811</v>
      </c>
      <c r="B812" s="10" t="s">
        <v>362</v>
      </c>
      <c r="C812" s="10" t="s">
        <v>360</v>
      </c>
      <c r="D812" s="11">
        <v>43720.574999999997</v>
      </c>
      <c r="E812" s="10" t="s">
        <v>339</v>
      </c>
      <c r="F812" s="10">
        <v>1</v>
      </c>
      <c r="G812" s="11">
        <v>43720.574999999997</v>
      </c>
      <c r="H812" s="11">
        <v>43720.583333333336</v>
      </c>
      <c r="I812" s="10">
        <v>14</v>
      </c>
    </row>
    <row r="813" spans="1:9" x14ac:dyDescent="0.25">
      <c r="A813" s="10">
        <v>812</v>
      </c>
      <c r="B813" s="10" t="s">
        <v>362</v>
      </c>
      <c r="C813" s="10" t="s">
        <v>360</v>
      </c>
      <c r="D813" s="11">
        <v>43720.577777777777</v>
      </c>
      <c r="E813" s="10" t="s">
        <v>339</v>
      </c>
      <c r="F813" s="10">
        <v>1</v>
      </c>
      <c r="G813" s="11">
        <v>43720.577777777777</v>
      </c>
      <c r="H813" s="11">
        <v>43720.583333333336</v>
      </c>
      <c r="I813" s="10">
        <v>14</v>
      </c>
    </row>
    <row r="814" spans="1:9" x14ac:dyDescent="0.25">
      <c r="A814" s="10">
        <v>813</v>
      </c>
      <c r="B814" s="10" t="s">
        <v>362</v>
      </c>
      <c r="C814" s="10" t="s">
        <v>360</v>
      </c>
      <c r="D814" s="11">
        <v>43720.57916666667</v>
      </c>
      <c r="E814" s="10" t="s">
        <v>339</v>
      </c>
      <c r="F814" s="10">
        <v>1</v>
      </c>
      <c r="G814" s="11">
        <v>43720.57916666667</v>
      </c>
      <c r="H814" s="11">
        <v>43720.583333333336</v>
      </c>
      <c r="I814" s="10">
        <v>14</v>
      </c>
    </row>
    <row r="815" spans="1:9" x14ac:dyDescent="0.25">
      <c r="A815" s="10">
        <v>814</v>
      </c>
      <c r="B815" s="10" t="s">
        <v>362</v>
      </c>
      <c r="C815" s="10" t="s">
        <v>360</v>
      </c>
      <c r="D815" s="11">
        <v>43720.581250000003</v>
      </c>
      <c r="E815" s="10" t="s">
        <v>339</v>
      </c>
      <c r="F815" s="10">
        <v>1</v>
      </c>
      <c r="G815" s="11">
        <v>43720.581250000003</v>
      </c>
      <c r="H815" s="11">
        <v>43720.583333333336</v>
      </c>
      <c r="I815" s="10">
        <v>14</v>
      </c>
    </row>
    <row r="816" spans="1:9" x14ac:dyDescent="0.25">
      <c r="A816" s="10">
        <v>815</v>
      </c>
      <c r="B816" s="10" t="s">
        <v>362</v>
      </c>
      <c r="C816" s="10" t="s">
        <v>360</v>
      </c>
      <c r="D816" s="11">
        <v>43720.587500000001</v>
      </c>
      <c r="E816" s="10" t="s">
        <v>339</v>
      </c>
      <c r="F816" s="10">
        <v>1</v>
      </c>
      <c r="G816" s="11">
        <v>43720.587500000001</v>
      </c>
      <c r="H816" s="11">
        <v>43720.583333333336</v>
      </c>
      <c r="I816" s="10">
        <v>14</v>
      </c>
    </row>
    <row r="817" spans="1:9" x14ac:dyDescent="0.25">
      <c r="A817" s="10">
        <v>816</v>
      </c>
      <c r="B817" s="10" t="s">
        <v>362</v>
      </c>
      <c r="C817" s="10" t="s">
        <v>360</v>
      </c>
      <c r="D817" s="11">
        <v>43720.594444444447</v>
      </c>
      <c r="E817" s="10" t="s">
        <v>339</v>
      </c>
      <c r="F817" s="10">
        <v>1</v>
      </c>
      <c r="G817" s="11">
        <v>43720.594444444447</v>
      </c>
      <c r="H817" s="11">
        <v>43720.583333333336</v>
      </c>
      <c r="I817" s="10">
        <v>14</v>
      </c>
    </row>
    <row r="818" spans="1:9" x14ac:dyDescent="0.25">
      <c r="A818" s="10">
        <v>817</v>
      </c>
      <c r="B818" s="10" t="s">
        <v>362</v>
      </c>
      <c r="C818" s="10" t="s">
        <v>360</v>
      </c>
      <c r="D818" s="11">
        <v>43720.611805555556</v>
      </c>
      <c r="E818" s="10" t="s">
        <v>339</v>
      </c>
      <c r="F818" s="10">
        <v>1</v>
      </c>
      <c r="G818" s="11">
        <v>43720.611805555556</v>
      </c>
      <c r="H818" s="11">
        <v>43720.625</v>
      </c>
      <c r="I818" s="10">
        <v>15</v>
      </c>
    </row>
    <row r="819" spans="1:9" x14ac:dyDescent="0.25">
      <c r="A819" s="10">
        <v>818</v>
      </c>
      <c r="B819" s="10" t="s">
        <v>362</v>
      </c>
      <c r="C819" s="10" t="s">
        <v>360</v>
      </c>
      <c r="D819" s="11">
        <v>43720.615972222222</v>
      </c>
      <c r="E819" s="10" t="s">
        <v>339</v>
      </c>
      <c r="F819" s="10">
        <v>1</v>
      </c>
      <c r="G819" s="11">
        <v>43720.615972222222</v>
      </c>
      <c r="H819" s="11">
        <v>43720.625</v>
      </c>
      <c r="I819" s="10">
        <v>15</v>
      </c>
    </row>
    <row r="820" spans="1:9" x14ac:dyDescent="0.25">
      <c r="A820" s="10">
        <v>819</v>
      </c>
      <c r="B820" s="10" t="s">
        <v>362</v>
      </c>
      <c r="C820" s="10" t="s">
        <v>360</v>
      </c>
      <c r="D820" s="11">
        <v>43720.625</v>
      </c>
      <c r="E820" s="10" t="s">
        <v>339</v>
      </c>
      <c r="F820" s="10">
        <v>1</v>
      </c>
      <c r="G820" s="11">
        <v>43720.625</v>
      </c>
      <c r="H820" s="11">
        <v>43720.625</v>
      </c>
      <c r="I820" s="10">
        <v>15</v>
      </c>
    </row>
    <row r="821" spans="1:9" x14ac:dyDescent="0.25">
      <c r="A821" s="10">
        <v>820</v>
      </c>
      <c r="B821" s="10" t="s">
        <v>362</v>
      </c>
      <c r="C821" s="10" t="s">
        <v>360</v>
      </c>
      <c r="D821" s="11">
        <v>43720.627083333333</v>
      </c>
      <c r="E821" s="10" t="s">
        <v>339</v>
      </c>
      <c r="F821" s="10">
        <v>1</v>
      </c>
      <c r="G821" s="11">
        <v>43720.627083333333</v>
      </c>
      <c r="H821" s="11">
        <v>43720.625</v>
      </c>
      <c r="I821" s="10">
        <v>15</v>
      </c>
    </row>
    <row r="822" spans="1:9" x14ac:dyDescent="0.25">
      <c r="A822" s="10">
        <v>821</v>
      </c>
      <c r="B822" s="10" t="s">
        <v>362</v>
      </c>
      <c r="C822" s="10" t="s">
        <v>360</v>
      </c>
      <c r="D822" s="11">
        <v>43720.632638888892</v>
      </c>
      <c r="E822" s="10" t="s">
        <v>339</v>
      </c>
      <c r="F822" s="10">
        <v>1</v>
      </c>
      <c r="G822" s="11">
        <v>43720.632638888892</v>
      </c>
      <c r="H822" s="11">
        <v>43720.625</v>
      </c>
      <c r="I822" s="10">
        <v>15</v>
      </c>
    </row>
    <row r="823" spans="1:9" x14ac:dyDescent="0.25">
      <c r="A823" s="10">
        <v>822</v>
      </c>
      <c r="B823" s="10" t="s">
        <v>362</v>
      </c>
      <c r="C823" s="10" t="s">
        <v>360</v>
      </c>
      <c r="D823" s="11">
        <v>43720.634722222225</v>
      </c>
      <c r="E823" s="10" t="s">
        <v>339</v>
      </c>
      <c r="F823" s="10">
        <v>1</v>
      </c>
      <c r="G823" s="11">
        <v>43720.634722222225</v>
      </c>
      <c r="H823" s="11">
        <v>43720.625</v>
      </c>
      <c r="I823" s="10">
        <v>15</v>
      </c>
    </row>
    <row r="824" spans="1:9" x14ac:dyDescent="0.25">
      <c r="A824" s="10">
        <v>823</v>
      </c>
      <c r="B824" s="10" t="s">
        <v>362</v>
      </c>
      <c r="C824" s="10" t="s">
        <v>360</v>
      </c>
      <c r="D824" s="11">
        <v>43720.63958333333</v>
      </c>
      <c r="E824" s="10" t="s">
        <v>339</v>
      </c>
      <c r="F824" s="10">
        <v>1</v>
      </c>
      <c r="G824" s="11">
        <v>43720.63958333333</v>
      </c>
      <c r="H824" s="11">
        <v>43720.625</v>
      </c>
      <c r="I824" s="10">
        <v>15</v>
      </c>
    </row>
    <row r="825" spans="1:9" x14ac:dyDescent="0.25">
      <c r="A825" s="10">
        <v>824</v>
      </c>
      <c r="B825" s="10" t="s">
        <v>362</v>
      </c>
      <c r="C825" s="10" t="s">
        <v>360</v>
      </c>
      <c r="D825" s="11">
        <v>43720.640972222223</v>
      </c>
      <c r="E825" s="10" t="s">
        <v>339</v>
      </c>
      <c r="F825" s="10">
        <v>1</v>
      </c>
      <c r="G825" s="11">
        <v>43720.640972222223</v>
      </c>
      <c r="H825" s="11">
        <v>43720.625</v>
      </c>
      <c r="I825" s="10">
        <v>15</v>
      </c>
    </row>
    <row r="826" spans="1:9" x14ac:dyDescent="0.25">
      <c r="A826" s="10">
        <v>825</v>
      </c>
      <c r="B826" s="10" t="s">
        <v>362</v>
      </c>
      <c r="C826" s="10" t="s">
        <v>360</v>
      </c>
      <c r="D826" s="11">
        <v>43720.656944444447</v>
      </c>
      <c r="E826" s="10" t="s">
        <v>339</v>
      </c>
      <c r="F826" s="10">
        <v>1</v>
      </c>
      <c r="G826" s="11">
        <v>43720.656944444447</v>
      </c>
      <c r="H826" s="11">
        <v>43720.666666666664</v>
      </c>
      <c r="I826" s="10">
        <v>16</v>
      </c>
    </row>
    <row r="827" spans="1:9" x14ac:dyDescent="0.25">
      <c r="A827" s="10">
        <v>826</v>
      </c>
      <c r="B827" s="10" t="s">
        <v>362</v>
      </c>
      <c r="C827" s="10" t="s">
        <v>360</v>
      </c>
      <c r="D827" s="11">
        <v>43720.665972222225</v>
      </c>
      <c r="E827" s="10" t="s">
        <v>339</v>
      </c>
      <c r="F827" s="10">
        <v>1</v>
      </c>
      <c r="G827" s="11">
        <v>43720.665972222225</v>
      </c>
      <c r="H827" s="11">
        <v>43720.666666666664</v>
      </c>
      <c r="I827" s="10">
        <v>16</v>
      </c>
    </row>
    <row r="828" spans="1:9" x14ac:dyDescent="0.25">
      <c r="A828" s="10">
        <v>827</v>
      </c>
      <c r="B828" s="10" t="s">
        <v>362</v>
      </c>
      <c r="C828" s="10" t="s">
        <v>360</v>
      </c>
      <c r="D828" s="11">
        <v>43720.675694444442</v>
      </c>
      <c r="E828" s="10" t="s">
        <v>339</v>
      </c>
      <c r="F828" s="10">
        <v>1</v>
      </c>
      <c r="G828" s="11">
        <v>43720.675694444442</v>
      </c>
      <c r="H828" s="11">
        <v>43720.666666666664</v>
      </c>
      <c r="I828" s="10">
        <v>16</v>
      </c>
    </row>
    <row r="829" spans="1:9" x14ac:dyDescent="0.25">
      <c r="A829" s="10">
        <v>828</v>
      </c>
      <c r="B829" s="10" t="s">
        <v>362</v>
      </c>
      <c r="C829" s="10" t="s">
        <v>360</v>
      </c>
      <c r="D829" s="11">
        <v>43720.678472222222</v>
      </c>
      <c r="E829" s="10" t="s">
        <v>339</v>
      </c>
      <c r="F829" s="10">
        <v>1</v>
      </c>
      <c r="G829" s="11">
        <v>43720.678472222222</v>
      </c>
      <c r="H829" s="11">
        <v>43720.666666666664</v>
      </c>
      <c r="I829" s="10">
        <v>16</v>
      </c>
    </row>
    <row r="830" spans="1:9" x14ac:dyDescent="0.25">
      <c r="A830" s="10">
        <v>829</v>
      </c>
      <c r="B830" s="10" t="s">
        <v>362</v>
      </c>
      <c r="C830" s="10" t="s">
        <v>360</v>
      </c>
      <c r="D830" s="11">
        <v>43720.681250000001</v>
      </c>
      <c r="E830" s="10" t="s">
        <v>339</v>
      </c>
      <c r="F830" s="10">
        <v>1</v>
      </c>
      <c r="G830" s="11">
        <v>43720.681250000001</v>
      </c>
      <c r="H830" s="11">
        <v>43720.666666666664</v>
      </c>
      <c r="I830" s="10">
        <v>16</v>
      </c>
    </row>
    <row r="831" spans="1:9" x14ac:dyDescent="0.25">
      <c r="A831" s="10">
        <v>830</v>
      </c>
      <c r="B831" s="10" t="s">
        <v>362</v>
      </c>
      <c r="C831" s="10" t="s">
        <v>360</v>
      </c>
      <c r="D831" s="11">
        <v>43720.690972222219</v>
      </c>
      <c r="E831" s="10" t="s">
        <v>339</v>
      </c>
      <c r="F831" s="10">
        <v>1</v>
      </c>
      <c r="G831" s="11">
        <v>43720.690972222219</v>
      </c>
      <c r="H831" s="11">
        <v>43720.708333333336</v>
      </c>
      <c r="I831" s="10">
        <v>17</v>
      </c>
    </row>
    <row r="832" spans="1:9" x14ac:dyDescent="0.25">
      <c r="A832" s="10">
        <v>831</v>
      </c>
      <c r="B832" s="10" t="s">
        <v>362</v>
      </c>
      <c r="C832" s="10" t="s">
        <v>360</v>
      </c>
      <c r="D832" s="11">
        <v>43720.697222222225</v>
      </c>
      <c r="E832" s="10" t="s">
        <v>339</v>
      </c>
      <c r="F832" s="10">
        <v>1</v>
      </c>
      <c r="G832" s="11">
        <v>43720.697222222225</v>
      </c>
      <c r="H832" s="11">
        <v>43720.708333333336</v>
      </c>
      <c r="I832" s="10">
        <v>17</v>
      </c>
    </row>
    <row r="833" spans="1:9" x14ac:dyDescent="0.25">
      <c r="A833" s="10">
        <v>832</v>
      </c>
      <c r="B833" s="10" t="s">
        <v>362</v>
      </c>
      <c r="C833" s="10" t="s">
        <v>360</v>
      </c>
      <c r="D833" s="11">
        <v>43720.704861111109</v>
      </c>
      <c r="E833" s="10" t="s">
        <v>339</v>
      </c>
      <c r="F833" s="10">
        <v>1</v>
      </c>
      <c r="G833" s="11">
        <v>43720.704861111109</v>
      </c>
      <c r="H833" s="11">
        <v>43720.708333333336</v>
      </c>
      <c r="I833" s="10">
        <v>17</v>
      </c>
    </row>
    <row r="834" spans="1:9" x14ac:dyDescent="0.25">
      <c r="A834" s="10">
        <v>833</v>
      </c>
      <c r="B834" s="10" t="s">
        <v>362</v>
      </c>
      <c r="C834" s="10" t="s">
        <v>360</v>
      </c>
      <c r="D834" s="11">
        <v>43720.706944444442</v>
      </c>
      <c r="E834" s="10" t="s">
        <v>339</v>
      </c>
      <c r="F834" s="10">
        <v>1</v>
      </c>
      <c r="G834" s="11">
        <v>43720.706944444442</v>
      </c>
      <c r="H834" s="11">
        <v>43720.708333333336</v>
      </c>
      <c r="I834" s="10">
        <v>17</v>
      </c>
    </row>
    <row r="835" spans="1:9" x14ac:dyDescent="0.25">
      <c r="A835" s="10">
        <v>834</v>
      </c>
      <c r="B835" s="10" t="s">
        <v>362</v>
      </c>
      <c r="C835" s="10" t="s">
        <v>360</v>
      </c>
      <c r="D835" s="11">
        <v>43720.709722222222</v>
      </c>
      <c r="E835" s="10" t="s">
        <v>339</v>
      </c>
      <c r="F835" s="10">
        <v>1</v>
      </c>
      <c r="G835" s="11">
        <v>43720.709722222222</v>
      </c>
      <c r="H835" s="11">
        <v>43720.708333333336</v>
      </c>
      <c r="I835" s="10">
        <v>17</v>
      </c>
    </row>
    <row r="836" spans="1:9" x14ac:dyDescent="0.25">
      <c r="A836" s="10">
        <v>835</v>
      </c>
      <c r="B836" s="10" t="s">
        <v>362</v>
      </c>
      <c r="C836" s="10" t="s">
        <v>360</v>
      </c>
      <c r="D836" s="11">
        <v>43720.720138888886</v>
      </c>
      <c r="E836" s="10" t="s">
        <v>339</v>
      </c>
      <c r="F836" s="10">
        <v>1</v>
      </c>
      <c r="G836" s="11">
        <v>43720.720138888886</v>
      </c>
      <c r="H836" s="11">
        <v>43720.708333333336</v>
      </c>
      <c r="I836" s="10">
        <v>17</v>
      </c>
    </row>
    <row r="837" spans="1:9" x14ac:dyDescent="0.25">
      <c r="A837" s="10">
        <v>836</v>
      </c>
      <c r="B837" s="10" t="s">
        <v>362</v>
      </c>
      <c r="C837" s="10" t="s">
        <v>360</v>
      </c>
      <c r="D837" s="11">
        <v>43720.724305555559</v>
      </c>
      <c r="E837" s="10" t="s">
        <v>339</v>
      </c>
      <c r="F837" s="10">
        <v>1</v>
      </c>
      <c r="G837" s="11">
        <v>43720.724305555559</v>
      </c>
      <c r="H837" s="11">
        <v>43720.708333333336</v>
      </c>
      <c r="I837" s="10">
        <v>17</v>
      </c>
    </row>
    <row r="838" spans="1:9" x14ac:dyDescent="0.25">
      <c r="A838" s="10">
        <v>837</v>
      </c>
      <c r="B838" s="10" t="s">
        <v>362</v>
      </c>
      <c r="C838" s="10" t="s">
        <v>360</v>
      </c>
      <c r="D838" s="11">
        <v>43720.729166666664</v>
      </c>
      <c r="E838" s="10" t="s">
        <v>339</v>
      </c>
      <c r="F838" s="10">
        <v>1</v>
      </c>
      <c r="G838" s="11">
        <v>43720.729166666664</v>
      </c>
      <c r="H838" s="11">
        <v>43720.75</v>
      </c>
      <c r="I838" s="10">
        <v>18</v>
      </c>
    </row>
    <row r="839" spans="1:9" x14ac:dyDescent="0.25">
      <c r="A839" s="10">
        <v>838</v>
      </c>
      <c r="B839" s="10" t="s">
        <v>362</v>
      </c>
      <c r="C839" s="10" t="s">
        <v>360</v>
      </c>
      <c r="D839" s="11">
        <v>43720.736805555556</v>
      </c>
      <c r="E839" s="10" t="s">
        <v>339</v>
      </c>
      <c r="F839" s="10">
        <v>1</v>
      </c>
      <c r="G839" s="11">
        <v>43720.736805555556</v>
      </c>
      <c r="H839" s="11">
        <v>43720.75</v>
      </c>
      <c r="I839" s="10">
        <v>18</v>
      </c>
    </row>
    <row r="840" spans="1:9" x14ac:dyDescent="0.25">
      <c r="A840" s="10">
        <v>839</v>
      </c>
      <c r="B840" s="10" t="s">
        <v>362</v>
      </c>
      <c r="C840" s="10" t="s">
        <v>360</v>
      </c>
      <c r="D840" s="11">
        <v>43720.738888888889</v>
      </c>
      <c r="E840" s="10" t="s">
        <v>339</v>
      </c>
      <c r="F840" s="10">
        <v>1</v>
      </c>
      <c r="G840" s="11">
        <v>43720.738888888889</v>
      </c>
      <c r="H840" s="11">
        <v>43720.75</v>
      </c>
      <c r="I840" s="10">
        <v>18</v>
      </c>
    </row>
    <row r="841" spans="1:9" x14ac:dyDescent="0.25">
      <c r="A841" s="10">
        <v>840</v>
      </c>
      <c r="B841" s="10" t="s">
        <v>362</v>
      </c>
      <c r="C841" s="10" t="s">
        <v>360</v>
      </c>
      <c r="D841" s="11">
        <v>43720.743750000001</v>
      </c>
      <c r="E841" s="10" t="s">
        <v>339</v>
      </c>
      <c r="F841" s="10">
        <v>1</v>
      </c>
      <c r="G841" s="11">
        <v>43720.743750000001</v>
      </c>
      <c r="H841" s="11">
        <v>43720.75</v>
      </c>
      <c r="I841" s="10">
        <v>18</v>
      </c>
    </row>
    <row r="842" spans="1:9" x14ac:dyDescent="0.25">
      <c r="A842" s="10">
        <v>841</v>
      </c>
      <c r="B842" s="10" t="s">
        <v>362</v>
      </c>
      <c r="C842" s="10" t="s">
        <v>360</v>
      </c>
      <c r="D842" s="11">
        <v>43720.759722222225</v>
      </c>
      <c r="E842" s="10" t="s">
        <v>339</v>
      </c>
      <c r="F842" s="10">
        <v>1</v>
      </c>
      <c r="G842" s="11">
        <v>43720.759722222225</v>
      </c>
      <c r="H842" s="11">
        <v>43720.75</v>
      </c>
      <c r="I842" s="10">
        <v>18</v>
      </c>
    </row>
    <row r="843" spans="1:9" x14ac:dyDescent="0.25">
      <c r="A843" s="10">
        <v>842</v>
      </c>
      <c r="B843" s="10" t="s">
        <v>362</v>
      </c>
      <c r="C843" s="10" t="s">
        <v>360</v>
      </c>
      <c r="D843" s="11">
        <v>43720.765972222223</v>
      </c>
      <c r="E843" s="10" t="s">
        <v>339</v>
      </c>
      <c r="F843" s="10">
        <v>1</v>
      </c>
      <c r="G843" s="11">
        <v>43720.765972222223</v>
      </c>
      <c r="H843" s="11">
        <v>43720.75</v>
      </c>
      <c r="I843" s="10">
        <v>18</v>
      </c>
    </row>
    <row r="844" spans="1:9" x14ac:dyDescent="0.25">
      <c r="A844" s="10">
        <v>843</v>
      </c>
      <c r="B844" s="10" t="s">
        <v>362</v>
      </c>
      <c r="C844" s="10" t="s">
        <v>360</v>
      </c>
      <c r="D844" s="11">
        <v>43720.768750000003</v>
      </c>
      <c r="E844" s="10" t="s">
        <v>339</v>
      </c>
      <c r="F844" s="10">
        <v>1</v>
      </c>
      <c r="G844" s="11">
        <v>43720.768750000003</v>
      </c>
      <c r="H844" s="11">
        <v>43720.75</v>
      </c>
      <c r="I844" s="10">
        <v>18</v>
      </c>
    </row>
    <row r="845" spans="1:9" x14ac:dyDescent="0.25">
      <c r="A845" s="10">
        <v>844</v>
      </c>
      <c r="B845" s="10" t="s">
        <v>362</v>
      </c>
      <c r="C845" s="10" t="s">
        <v>360</v>
      </c>
      <c r="D845" s="11">
        <v>43720.773611111108</v>
      </c>
      <c r="E845" s="10" t="s">
        <v>339</v>
      </c>
      <c r="F845" s="10">
        <v>1</v>
      </c>
      <c r="G845" s="11">
        <v>43720.773611111108</v>
      </c>
      <c r="H845" s="11">
        <v>43720.791666666664</v>
      </c>
      <c r="I845" s="10">
        <v>19</v>
      </c>
    </row>
    <row r="846" spans="1:9" x14ac:dyDescent="0.25">
      <c r="A846" s="10">
        <v>845</v>
      </c>
      <c r="B846" s="10" t="s">
        <v>362</v>
      </c>
      <c r="C846" s="10" t="s">
        <v>360</v>
      </c>
      <c r="D846" s="11">
        <v>43720.785416666666</v>
      </c>
      <c r="E846" s="10" t="s">
        <v>339</v>
      </c>
      <c r="F846" s="10">
        <v>1</v>
      </c>
      <c r="G846" s="11">
        <v>43720.785416666666</v>
      </c>
      <c r="H846" s="11">
        <v>43720.791666666664</v>
      </c>
      <c r="I846" s="10">
        <v>19</v>
      </c>
    </row>
    <row r="847" spans="1:9" x14ac:dyDescent="0.25">
      <c r="A847" s="10">
        <v>846</v>
      </c>
      <c r="B847" s="10" t="s">
        <v>362</v>
      </c>
      <c r="C847" s="10" t="s">
        <v>360</v>
      </c>
      <c r="D847" s="11">
        <v>43720.790972222225</v>
      </c>
      <c r="E847" s="10" t="s">
        <v>339</v>
      </c>
      <c r="F847" s="10">
        <v>1</v>
      </c>
      <c r="G847" s="11">
        <v>43720.790972222225</v>
      </c>
      <c r="H847" s="11">
        <v>43720.791666666664</v>
      </c>
      <c r="I847" s="10">
        <v>19</v>
      </c>
    </row>
    <row r="848" spans="1:9" x14ac:dyDescent="0.25">
      <c r="A848" s="10">
        <v>847</v>
      </c>
      <c r="B848" s="10" t="s">
        <v>362</v>
      </c>
      <c r="C848" s="10" t="s">
        <v>360</v>
      </c>
      <c r="D848" s="11">
        <v>43720.793749999997</v>
      </c>
      <c r="E848" s="10" t="s">
        <v>339</v>
      </c>
      <c r="F848" s="10">
        <v>1</v>
      </c>
      <c r="G848" s="11">
        <v>43720.793749999997</v>
      </c>
      <c r="H848" s="11">
        <v>43720.791666666664</v>
      </c>
      <c r="I848" s="10">
        <v>19</v>
      </c>
    </row>
    <row r="849" spans="1:9" x14ac:dyDescent="0.25">
      <c r="A849" s="10">
        <v>848</v>
      </c>
      <c r="B849" s="10" t="s">
        <v>362</v>
      </c>
      <c r="C849" s="10" t="s">
        <v>360</v>
      </c>
      <c r="D849" s="11">
        <v>43720.799305555556</v>
      </c>
      <c r="E849" s="10" t="s">
        <v>339</v>
      </c>
      <c r="F849" s="10">
        <v>1</v>
      </c>
      <c r="G849" s="11">
        <v>43720.799305555556</v>
      </c>
      <c r="H849" s="11">
        <v>43720.791666666664</v>
      </c>
      <c r="I849" s="10">
        <v>19</v>
      </c>
    </row>
    <row r="850" spans="1:9" x14ac:dyDescent="0.25">
      <c r="A850" s="10">
        <v>849</v>
      </c>
      <c r="B850" s="10" t="s">
        <v>362</v>
      </c>
      <c r="C850" s="10" t="s">
        <v>360</v>
      </c>
      <c r="D850" s="11">
        <v>43720.802083333336</v>
      </c>
      <c r="E850" s="10" t="s">
        <v>339</v>
      </c>
      <c r="F850" s="10">
        <v>1</v>
      </c>
      <c r="G850" s="11">
        <v>43720.802083333336</v>
      </c>
      <c r="H850" s="11">
        <v>43720.791666666664</v>
      </c>
      <c r="I850" s="10">
        <v>19</v>
      </c>
    </row>
    <row r="851" spans="1:9" x14ac:dyDescent="0.25">
      <c r="A851" s="10">
        <v>850</v>
      </c>
      <c r="B851" s="10" t="s">
        <v>362</v>
      </c>
      <c r="C851" s="10" t="s">
        <v>360</v>
      </c>
      <c r="D851" s="11">
        <v>43720.804166666669</v>
      </c>
      <c r="E851" s="10" t="s">
        <v>339</v>
      </c>
      <c r="F851" s="10">
        <v>1</v>
      </c>
      <c r="G851" s="11">
        <v>43720.804166666669</v>
      </c>
      <c r="H851" s="11">
        <v>43720.791666666664</v>
      </c>
      <c r="I851" s="10">
        <v>19</v>
      </c>
    </row>
    <row r="852" spans="1:9" x14ac:dyDescent="0.25">
      <c r="A852" s="10">
        <v>851</v>
      </c>
      <c r="B852" s="10" t="s">
        <v>362</v>
      </c>
      <c r="C852" s="10" t="s">
        <v>360</v>
      </c>
      <c r="D852" s="11">
        <v>43720.806250000001</v>
      </c>
      <c r="E852" s="10" t="s">
        <v>339</v>
      </c>
      <c r="F852" s="10">
        <v>1</v>
      </c>
      <c r="G852" s="11">
        <v>43720.806250000001</v>
      </c>
      <c r="H852" s="11">
        <v>43720.791666666664</v>
      </c>
      <c r="I852" s="10">
        <v>19</v>
      </c>
    </row>
    <row r="853" spans="1:9" x14ac:dyDescent="0.25">
      <c r="A853" s="10">
        <v>852</v>
      </c>
      <c r="B853" s="10" t="s">
        <v>362</v>
      </c>
      <c r="C853" s="10" t="s">
        <v>360</v>
      </c>
      <c r="D853" s="11">
        <v>43720.825694444444</v>
      </c>
      <c r="E853" s="10" t="s">
        <v>339</v>
      </c>
      <c r="F853" s="10">
        <v>1</v>
      </c>
      <c r="G853" s="11">
        <v>43720.825694444444</v>
      </c>
      <c r="H853" s="11">
        <v>43720.833333333336</v>
      </c>
      <c r="I853" s="10">
        <v>20</v>
      </c>
    </row>
    <row r="854" spans="1:9" x14ac:dyDescent="0.25">
      <c r="A854" s="10">
        <v>853</v>
      </c>
      <c r="B854" s="10" t="s">
        <v>362</v>
      </c>
      <c r="C854" s="10" t="s">
        <v>360</v>
      </c>
      <c r="D854" s="11">
        <v>43720.82708333333</v>
      </c>
      <c r="E854" s="10" t="s">
        <v>339</v>
      </c>
      <c r="F854" s="10">
        <v>1</v>
      </c>
      <c r="G854" s="11">
        <v>43720.82708333333</v>
      </c>
      <c r="H854" s="11">
        <v>43720.833333333336</v>
      </c>
      <c r="I854" s="10">
        <v>20</v>
      </c>
    </row>
    <row r="855" spans="1:9" x14ac:dyDescent="0.25">
      <c r="A855" s="10">
        <v>854</v>
      </c>
      <c r="B855" s="10" t="s">
        <v>362</v>
      </c>
      <c r="C855" s="10" t="s">
        <v>360</v>
      </c>
      <c r="D855" s="11">
        <v>43720.831250000003</v>
      </c>
      <c r="E855" s="10" t="s">
        <v>339</v>
      </c>
      <c r="F855" s="10">
        <v>1</v>
      </c>
      <c r="G855" s="11">
        <v>43720.831250000003</v>
      </c>
      <c r="H855" s="11">
        <v>43720.833333333336</v>
      </c>
      <c r="I855" s="10">
        <v>20</v>
      </c>
    </row>
    <row r="856" spans="1:9" x14ac:dyDescent="0.25">
      <c r="A856" s="10">
        <v>855</v>
      </c>
      <c r="B856" s="10" t="s">
        <v>362</v>
      </c>
      <c r="C856" s="10" t="s">
        <v>360</v>
      </c>
      <c r="D856" s="11">
        <v>43720.835416666669</v>
      </c>
      <c r="E856" s="10" t="s">
        <v>339</v>
      </c>
      <c r="F856" s="10">
        <v>1</v>
      </c>
      <c r="G856" s="11">
        <v>43720.835416666669</v>
      </c>
      <c r="H856" s="11">
        <v>43720.833333333336</v>
      </c>
      <c r="I856" s="10">
        <v>20</v>
      </c>
    </row>
    <row r="857" spans="1:9" x14ac:dyDescent="0.25">
      <c r="A857" s="10">
        <v>856</v>
      </c>
      <c r="B857" s="10" t="s">
        <v>362</v>
      </c>
      <c r="C857" s="10" t="s">
        <v>360</v>
      </c>
      <c r="D857" s="11">
        <v>43720.84652777778</v>
      </c>
      <c r="E857" s="10" t="s">
        <v>339</v>
      </c>
      <c r="F857" s="10">
        <v>1</v>
      </c>
      <c r="G857" s="11">
        <v>43720.84652777778</v>
      </c>
      <c r="H857" s="11">
        <v>43720.833333333336</v>
      </c>
      <c r="I857" s="10">
        <v>20</v>
      </c>
    </row>
    <row r="858" spans="1:9" x14ac:dyDescent="0.25">
      <c r="A858" s="10">
        <v>857</v>
      </c>
      <c r="B858" s="10" t="s">
        <v>362</v>
      </c>
      <c r="C858" s="10" t="s">
        <v>360</v>
      </c>
      <c r="D858" s="11">
        <v>43720.852777777778</v>
      </c>
      <c r="E858" s="10" t="s">
        <v>339</v>
      </c>
      <c r="F858" s="10">
        <v>1</v>
      </c>
      <c r="G858" s="11">
        <v>43720.852777777778</v>
      </c>
      <c r="H858" s="11">
        <v>43720.833333333336</v>
      </c>
      <c r="I858" s="10">
        <v>20</v>
      </c>
    </row>
    <row r="859" spans="1:9" x14ac:dyDescent="0.25">
      <c r="A859" s="10">
        <v>858</v>
      </c>
      <c r="B859" s="10" t="s">
        <v>362</v>
      </c>
      <c r="C859" s="10" t="s">
        <v>360</v>
      </c>
      <c r="D859" s="11">
        <v>43720.863888888889</v>
      </c>
      <c r="E859" s="10" t="s">
        <v>339</v>
      </c>
      <c r="F859" s="10">
        <v>1</v>
      </c>
      <c r="G859" s="11">
        <v>43720.863888888889</v>
      </c>
      <c r="H859" s="11">
        <v>43720.875</v>
      </c>
      <c r="I859" s="10">
        <v>21</v>
      </c>
    </row>
    <row r="860" spans="1:9" x14ac:dyDescent="0.25">
      <c r="A860" s="10">
        <v>859</v>
      </c>
      <c r="B860" s="10" t="s">
        <v>362</v>
      </c>
      <c r="C860" s="10" t="s">
        <v>360</v>
      </c>
      <c r="D860" s="11">
        <v>43720.87222222222</v>
      </c>
      <c r="E860" s="10" t="s">
        <v>339</v>
      </c>
      <c r="F860" s="10">
        <v>1</v>
      </c>
      <c r="G860" s="11">
        <v>43720.87222222222</v>
      </c>
      <c r="H860" s="11">
        <v>43720.875</v>
      </c>
      <c r="I860" s="10">
        <v>21</v>
      </c>
    </row>
    <row r="861" spans="1:9" x14ac:dyDescent="0.25">
      <c r="A861" s="10">
        <v>860</v>
      </c>
      <c r="B861" s="10" t="s">
        <v>362</v>
      </c>
      <c r="C861" s="10" t="s">
        <v>360</v>
      </c>
      <c r="D861" s="11">
        <v>43720.875</v>
      </c>
      <c r="E861" s="10" t="s">
        <v>339</v>
      </c>
      <c r="F861" s="10">
        <v>1</v>
      </c>
      <c r="G861" s="11">
        <v>43720.875</v>
      </c>
      <c r="H861" s="11">
        <v>43720.875</v>
      </c>
      <c r="I861" s="10">
        <v>21</v>
      </c>
    </row>
    <row r="862" spans="1:9" x14ac:dyDescent="0.25">
      <c r="A862" s="10">
        <v>861</v>
      </c>
      <c r="B862" s="10" t="s">
        <v>362</v>
      </c>
      <c r="C862" s="10" t="s">
        <v>360</v>
      </c>
      <c r="D862" s="11">
        <v>43720.880555555559</v>
      </c>
      <c r="E862" s="10" t="s">
        <v>339</v>
      </c>
      <c r="F862" s="10">
        <v>1</v>
      </c>
      <c r="G862" s="11">
        <v>43720.880555555559</v>
      </c>
      <c r="H862" s="11">
        <v>43720.875</v>
      </c>
      <c r="I862" s="10">
        <v>21</v>
      </c>
    </row>
    <row r="863" spans="1:9" x14ac:dyDescent="0.25">
      <c r="A863" s="10">
        <v>862</v>
      </c>
      <c r="B863" s="10" t="s">
        <v>362</v>
      </c>
      <c r="C863" s="10" t="s">
        <v>360</v>
      </c>
      <c r="D863" s="11">
        <v>43720.882638888892</v>
      </c>
      <c r="E863" s="10" t="s">
        <v>339</v>
      </c>
      <c r="F863" s="10">
        <v>1</v>
      </c>
      <c r="G863" s="11">
        <v>43720.882638888892</v>
      </c>
      <c r="H863" s="11">
        <v>43720.875</v>
      </c>
      <c r="I863" s="10">
        <v>21</v>
      </c>
    </row>
    <row r="864" spans="1:9" x14ac:dyDescent="0.25">
      <c r="A864" s="10">
        <v>863</v>
      </c>
      <c r="B864" s="10" t="s">
        <v>362</v>
      </c>
      <c r="C864" s="10" t="s">
        <v>360</v>
      </c>
      <c r="D864" s="11">
        <v>43720.884722222225</v>
      </c>
      <c r="E864" s="10" t="s">
        <v>339</v>
      </c>
      <c r="F864" s="10">
        <v>1</v>
      </c>
      <c r="G864" s="11">
        <v>43720.884722222225</v>
      </c>
      <c r="H864" s="11">
        <v>43720.875</v>
      </c>
      <c r="I864" s="10">
        <v>21</v>
      </c>
    </row>
    <row r="865" spans="1:9" x14ac:dyDescent="0.25">
      <c r="A865" s="10">
        <v>864</v>
      </c>
      <c r="B865" s="10" t="s">
        <v>362</v>
      </c>
      <c r="C865" s="10" t="s">
        <v>360</v>
      </c>
      <c r="D865" s="11">
        <v>43720.887499999997</v>
      </c>
      <c r="E865" s="10" t="s">
        <v>339</v>
      </c>
      <c r="F865" s="10">
        <v>1</v>
      </c>
      <c r="G865" s="11">
        <v>43720.887499999997</v>
      </c>
      <c r="H865" s="11">
        <v>43720.875</v>
      </c>
      <c r="I865" s="10">
        <v>21</v>
      </c>
    </row>
    <row r="866" spans="1:9" x14ac:dyDescent="0.25">
      <c r="A866" s="10">
        <v>865</v>
      </c>
      <c r="B866" s="10" t="s">
        <v>362</v>
      </c>
      <c r="C866" s="10" t="s">
        <v>360</v>
      </c>
      <c r="D866" s="11">
        <v>43720.890972222223</v>
      </c>
      <c r="E866" s="10" t="s">
        <v>339</v>
      </c>
      <c r="F866" s="10">
        <v>1</v>
      </c>
      <c r="G866" s="11">
        <v>43720.890972222223</v>
      </c>
      <c r="H866" s="11">
        <v>43720.875</v>
      </c>
      <c r="I866" s="10">
        <v>21</v>
      </c>
    </row>
    <row r="867" spans="1:9" x14ac:dyDescent="0.25">
      <c r="A867" s="10">
        <v>866</v>
      </c>
      <c r="B867" s="10" t="s">
        <v>362</v>
      </c>
      <c r="C867" s="10" t="s">
        <v>360</v>
      </c>
      <c r="D867" s="11">
        <v>43720.893750000003</v>
      </c>
      <c r="E867" s="10" t="s">
        <v>339</v>
      </c>
      <c r="F867" s="10">
        <v>1</v>
      </c>
      <c r="G867" s="11">
        <v>43720.893750000003</v>
      </c>
      <c r="H867" s="11">
        <v>43720.875</v>
      </c>
      <c r="I867" s="10">
        <v>21</v>
      </c>
    </row>
    <row r="868" spans="1:9" x14ac:dyDescent="0.25">
      <c r="A868" s="10">
        <v>867</v>
      </c>
      <c r="B868" s="10" t="s">
        <v>362</v>
      </c>
      <c r="C868" s="10" t="s">
        <v>360</v>
      </c>
      <c r="D868" s="11">
        <v>43720.897222222222</v>
      </c>
      <c r="E868" s="10" t="s">
        <v>339</v>
      </c>
      <c r="F868" s="10">
        <v>1</v>
      </c>
      <c r="G868" s="11">
        <v>43720.897222222222</v>
      </c>
      <c r="H868" s="11">
        <v>43720.916666666664</v>
      </c>
      <c r="I868" s="10">
        <v>22</v>
      </c>
    </row>
    <row r="869" spans="1:9" x14ac:dyDescent="0.25">
      <c r="A869" s="10">
        <v>868</v>
      </c>
      <c r="B869" s="10" t="s">
        <v>362</v>
      </c>
      <c r="C869" s="10" t="s">
        <v>360</v>
      </c>
      <c r="D869" s="11">
        <v>43720.9</v>
      </c>
      <c r="E869" s="10" t="s">
        <v>339</v>
      </c>
      <c r="F869" s="10">
        <v>1</v>
      </c>
      <c r="G869" s="11">
        <v>43720.9</v>
      </c>
      <c r="H869" s="11">
        <v>43720.916666666664</v>
      </c>
      <c r="I869" s="10">
        <v>22</v>
      </c>
    </row>
    <row r="870" spans="1:9" x14ac:dyDescent="0.25">
      <c r="A870" s="10">
        <v>869</v>
      </c>
      <c r="B870" s="10" t="s">
        <v>362</v>
      </c>
      <c r="C870" s="10" t="s">
        <v>360</v>
      </c>
      <c r="D870" s="11">
        <v>43720.910416666666</v>
      </c>
      <c r="E870" s="10" t="s">
        <v>339</v>
      </c>
      <c r="F870" s="10">
        <v>1</v>
      </c>
      <c r="G870" s="11">
        <v>43720.910416666666</v>
      </c>
      <c r="H870" s="11">
        <v>43720.916666666664</v>
      </c>
      <c r="I870" s="10">
        <v>22</v>
      </c>
    </row>
    <row r="871" spans="1:9" x14ac:dyDescent="0.25">
      <c r="A871" s="10">
        <v>870</v>
      </c>
      <c r="B871" s="10" t="s">
        <v>362</v>
      </c>
      <c r="C871" s="10" t="s">
        <v>360</v>
      </c>
      <c r="D871" s="11">
        <v>43720.915972222225</v>
      </c>
      <c r="E871" s="10" t="s">
        <v>339</v>
      </c>
      <c r="F871" s="10">
        <v>1</v>
      </c>
      <c r="G871" s="11">
        <v>43720.915972222225</v>
      </c>
      <c r="H871" s="11">
        <v>43720.916666666664</v>
      </c>
      <c r="I871" s="10">
        <v>22</v>
      </c>
    </row>
    <row r="872" spans="1:9" x14ac:dyDescent="0.25">
      <c r="A872" s="10">
        <v>871</v>
      </c>
      <c r="B872" s="10" t="s">
        <v>362</v>
      </c>
      <c r="C872" s="10" t="s">
        <v>360</v>
      </c>
      <c r="D872" s="11">
        <v>43720.922222222223</v>
      </c>
      <c r="E872" s="10" t="s">
        <v>339</v>
      </c>
      <c r="F872" s="10">
        <v>1</v>
      </c>
      <c r="G872" s="11">
        <v>43720.922222222223</v>
      </c>
      <c r="H872" s="11">
        <v>43720.916666666664</v>
      </c>
      <c r="I872" s="10">
        <v>22</v>
      </c>
    </row>
    <row r="873" spans="1:9" x14ac:dyDescent="0.25">
      <c r="A873" s="10">
        <v>872</v>
      </c>
      <c r="B873" s="10" t="s">
        <v>362</v>
      </c>
      <c r="C873" s="10" t="s">
        <v>360</v>
      </c>
      <c r="D873" s="11">
        <v>43720.923611111109</v>
      </c>
      <c r="E873" s="10" t="s">
        <v>339</v>
      </c>
      <c r="F873" s="10">
        <v>1</v>
      </c>
      <c r="G873" s="11">
        <v>43720.923611111109</v>
      </c>
      <c r="H873" s="11">
        <v>43720.916666666664</v>
      </c>
      <c r="I873" s="10">
        <v>22</v>
      </c>
    </row>
    <row r="874" spans="1:9" x14ac:dyDescent="0.25">
      <c r="A874" s="10">
        <v>873</v>
      </c>
      <c r="B874" s="10" t="s">
        <v>362</v>
      </c>
      <c r="C874" s="10" t="s">
        <v>360</v>
      </c>
      <c r="D874" s="11">
        <v>43720.929861111108</v>
      </c>
      <c r="E874" s="10" t="s">
        <v>339</v>
      </c>
      <c r="F874" s="10">
        <v>1</v>
      </c>
      <c r="G874" s="11">
        <v>43720.929861111108</v>
      </c>
      <c r="H874" s="11">
        <v>43720.916666666664</v>
      </c>
      <c r="I874" s="10">
        <v>22</v>
      </c>
    </row>
    <row r="875" spans="1:9" x14ac:dyDescent="0.25">
      <c r="A875" s="10">
        <v>874</v>
      </c>
      <c r="B875" s="10" t="s">
        <v>362</v>
      </c>
      <c r="C875" s="10" t="s">
        <v>360</v>
      </c>
      <c r="D875" s="11">
        <v>43720.936111111114</v>
      </c>
      <c r="E875" s="10" t="s">
        <v>339</v>
      </c>
      <c r="F875" s="10">
        <v>1</v>
      </c>
      <c r="G875" s="11">
        <v>43720.936111111114</v>
      </c>
      <c r="H875" s="11">
        <v>43720.916666666664</v>
      </c>
      <c r="I875" s="10">
        <v>22</v>
      </c>
    </row>
    <row r="876" spans="1:9" x14ac:dyDescent="0.25">
      <c r="A876" s="10">
        <v>875</v>
      </c>
      <c r="B876" s="10" t="s">
        <v>362</v>
      </c>
      <c r="C876" s="10" t="s">
        <v>360</v>
      </c>
      <c r="D876" s="11">
        <v>43720.959722222222</v>
      </c>
      <c r="E876" s="10" t="s">
        <v>339</v>
      </c>
      <c r="F876" s="10">
        <v>1</v>
      </c>
      <c r="G876" s="11">
        <v>43720.959722222222</v>
      </c>
      <c r="H876" s="11">
        <v>43720.958333333336</v>
      </c>
      <c r="I876" s="10">
        <v>23</v>
      </c>
    </row>
    <row r="877" spans="1:9" x14ac:dyDescent="0.25">
      <c r="A877" s="10">
        <v>876</v>
      </c>
      <c r="B877" s="10" t="s">
        <v>362</v>
      </c>
      <c r="C877" s="10" t="s">
        <v>360</v>
      </c>
      <c r="D877" s="11">
        <v>43720.967361111114</v>
      </c>
      <c r="E877" s="10" t="s">
        <v>339</v>
      </c>
      <c r="F877" s="10">
        <v>1</v>
      </c>
      <c r="G877" s="11">
        <v>43720.967361111114</v>
      </c>
      <c r="H877" s="11">
        <v>43720.958333333336</v>
      </c>
      <c r="I877" s="10">
        <v>23</v>
      </c>
    </row>
    <row r="878" spans="1:9" x14ac:dyDescent="0.25">
      <c r="A878" s="10">
        <v>877</v>
      </c>
      <c r="B878" s="10" t="s">
        <v>362</v>
      </c>
      <c r="C878" s="10" t="s">
        <v>360</v>
      </c>
      <c r="D878" s="11">
        <v>43720.97152777778</v>
      </c>
      <c r="E878" s="10" t="s">
        <v>339</v>
      </c>
      <c r="F878" s="10">
        <v>1</v>
      </c>
      <c r="G878" s="11">
        <v>43720.97152777778</v>
      </c>
      <c r="H878" s="11">
        <v>43720.958333333336</v>
      </c>
      <c r="I878" s="10">
        <v>23</v>
      </c>
    </row>
    <row r="879" spans="1:9" x14ac:dyDescent="0.25">
      <c r="A879" s="10">
        <v>878</v>
      </c>
      <c r="B879" s="10" t="s">
        <v>362</v>
      </c>
      <c r="C879" s="10" t="s">
        <v>360</v>
      </c>
      <c r="D879" s="11">
        <v>43720.974305555559</v>
      </c>
      <c r="E879" s="10" t="s">
        <v>339</v>
      </c>
      <c r="F879" s="10">
        <v>1</v>
      </c>
      <c r="G879" s="11">
        <v>43720.974305555559</v>
      </c>
      <c r="H879" s="11">
        <v>43720.958333333336</v>
      </c>
      <c r="I879" s="10">
        <v>23</v>
      </c>
    </row>
    <row r="880" spans="1:9" x14ac:dyDescent="0.25">
      <c r="A880" s="10">
        <v>879</v>
      </c>
      <c r="B880" s="10" t="s">
        <v>362</v>
      </c>
      <c r="C880" s="10" t="s">
        <v>360</v>
      </c>
      <c r="D880" s="11">
        <v>43720.980555555558</v>
      </c>
      <c r="E880" s="10" t="s">
        <v>339</v>
      </c>
      <c r="F880" s="10">
        <v>1</v>
      </c>
      <c r="G880" s="11">
        <v>43720.980555555558</v>
      </c>
      <c r="H880" s="11">
        <v>43721</v>
      </c>
      <c r="I880" s="10">
        <v>0</v>
      </c>
    </row>
    <row r="881" spans="1:9" x14ac:dyDescent="0.25">
      <c r="A881" s="10">
        <v>880</v>
      </c>
      <c r="B881" s="10" t="s">
        <v>362</v>
      </c>
      <c r="C881" s="10" t="s">
        <v>360</v>
      </c>
      <c r="D881" s="11">
        <v>43720.992361111108</v>
      </c>
      <c r="E881" s="10" t="s">
        <v>339</v>
      </c>
      <c r="F881" s="10">
        <v>1</v>
      </c>
      <c r="G881" s="11">
        <v>43720.992361111108</v>
      </c>
      <c r="H881" s="11">
        <v>43721</v>
      </c>
      <c r="I881" s="10">
        <v>0</v>
      </c>
    </row>
    <row r="882" spans="1:9" x14ac:dyDescent="0.25">
      <c r="A882" s="10">
        <v>881</v>
      </c>
      <c r="B882" s="10" t="s">
        <v>362</v>
      </c>
      <c r="C882" s="10" t="s">
        <v>360</v>
      </c>
      <c r="D882" s="11">
        <v>43720.994444444441</v>
      </c>
      <c r="E882" s="10" t="s">
        <v>339</v>
      </c>
      <c r="F882" s="10">
        <v>1</v>
      </c>
      <c r="G882" s="11">
        <v>43720.994444444441</v>
      </c>
      <c r="H882" s="11">
        <v>43721</v>
      </c>
      <c r="I882" s="10">
        <v>0</v>
      </c>
    </row>
    <row r="883" spans="1:9" x14ac:dyDescent="0.25">
      <c r="A883" s="10">
        <v>882</v>
      </c>
      <c r="B883" s="10" t="s">
        <v>362</v>
      </c>
      <c r="C883" s="10" t="s">
        <v>360</v>
      </c>
      <c r="D883" s="11">
        <v>43721.354166666664</v>
      </c>
      <c r="E883" s="10" t="s">
        <v>339</v>
      </c>
      <c r="F883" s="10">
        <v>1</v>
      </c>
      <c r="G883" s="11">
        <v>43721.354166666664</v>
      </c>
      <c r="H883" s="11">
        <v>43721.375</v>
      </c>
      <c r="I883" s="10">
        <v>9</v>
      </c>
    </row>
    <row r="884" spans="1:9" x14ac:dyDescent="0.25">
      <c r="A884" s="10">
        <v>883</v>
      </c>
      <c r="B884" s="10" t="s">
        <v>362</v>
      </c>
      <c r="C884" s="10" t="s">
        <v>360</v>
      </c>
      <c r="D884" s="11">
        <v>43721.364583333336</v>
      </c>
      <c r="E884" s="10" t="s">
        <v>339</v>
      </c>
      <c r="F884" s="10">
        <v>1</v>
      </c>
      <c r="G884" s="11">
        <v>43721.364583333336</v>
      </c>
      <c r="H884" s="11">
        <v>43721.375</v>
      </c>
      <c r="I884" s="10">
        <v>9</v>
      </c>
    </row>
    <row r="885" spans="1:9" x14ac:dyDescent="0.25">
      <c r="A885" s="10">
        <v>884</v>
      </c>
      <c r="B885" s="10" t="s">
        <v>362</v>
      </c>
      <c r="C885" s="10" t="s">
        <v>360</v>
      </c>
      <c r="D885" s="11">
        <v>43721.386805555558</v>
      </c>
      <c r="E885" s="10" t="s">
        <v>339</v>
      </c>
      <c r="F885" s="10">
        <v>1</v>
      </c>
      <c r="G885" s="11">
        <v>43721.386805555558</v>
      </c>
      <c r="H885" s="11">
        <v>43721.375</v>
      </c>
      <c r="I885" s="10">
        <v>9</v>
      </c>
    </row>
    <row r="886" spans="1:9" x14ac:dyDescent="0.25">
      <c r="A886" s="10">
        <v>885</v>
      </c>
      <c r="B886" s="10" t="s">
        <v>362</v>
      </c>
      <c r="C886" s="10" t="s">
        <v>360</v>
      </c>
      <c r="D886" s="11">
        <v>43721.388194444444</v>
      </c>
      <c r="E886" s="10" t="s">
        <v>339</v>
      </c>
      <c r="F886" s="10">
        <v>1</v>
      </c>
      <c r="G886" s="11">
        <v>43721.388194444444</v>
      </c>
      <c r="H886" s="11">
        <v>43721.375</v>
      </c>
      <c r="I886" s="10">
        <v>9</v>
      </c>
    </row>
    <row r="887" spans="1:9" x14ac:dyDescent="0.25">
      <c r="A887" s="10">
        <v>886</v>
      </c>
      <c r="B887" s="10" t="s">
        <v>362</v>
      </c>
      <c r="C887" s="10" t="s">
        <v>360</v>
      </c>
      <c r="D887" s="11">
        <v>43721.39166666667</v>
      </c>
      <c r="E887" s="10" t="s">
        <v>339</v>
      </c>
      <c r="F887" s="10">
        <v>1</v>
      </c>
      <c r="G887" s="11">
        <v>43721.39166666667</v>
      </c>
      <c r="H887" s="11">
        <v>43721.375</v>
      </c>
      <c r="I887" s="10">
        <v>9</v>
      </c>
    </row>
    <row r="888" spans="1:9" x14ac:dyDescent="0.25">
      <c r="A888" s="10">
        <v>887</v>
      </c>
      <c r="B888" s="10" t="s">
        <v>362</v>
      </c>
      <c r="C888" s="10" t="s">
        <v>360</v>
      </c>
      <c r="D888" s="11">
        <v>43721.394444444442</v>
      </c>
      <c r="E888" s="10" t="s">
        <v>339</v>
      </c>
      <c r="F888" s="10">
        <v>1</v>
      </c>
      <c r="G888" s="11">
        <v>43721.394444444442</v>
      </c>
      <c r="H888" s="11">
        <v>43721.375</v>
      </c>
      <c r="I888" s="10">
        <v>9</v>
      </c>
    </row>
    <row r="889" spans="1:9" x14ac:dyDescent="0.25">
      <c r="A889" s="10">
        <v>888</v>
      </c>
      <c r="B889" s="10" t="s">
        <v>362</v>
      </c>
      <c r="C889" s="10" t="s">
        <v>360</v>
      </c>
      <c r="D889" s="11">
        <v>43721.397222222222</v>
      </c>
      <c r="E889" s="10" t="s">
        <v>339</v>
      </c>
      <c r="F889" s="10">
        <v>1</v>
      </c>
      <c r="G889" s="11">
        <v>43721.397222222222</v>
      </c>
      <c r="H889" s="11">
        <v>43721.416666666664</v>
      </c>
      <c r="I889" s="10">
        <v>10</v>
      </c>
    </row>
    <row r="890" spans="1:9" x14ac:dyDescent="0.25">
      <c r="A890" s="10">
        <v>889</v>
      </c>
      <c r="B890" s="10" t="s">
        <v>362</v>
      </c>
      <c r="C890" s="10" t="s">
        <v>360</v>
      </c>
      <c r="D890" s="11">
        <v>43721.399305555555</v>
      </c>
      <c r="E890" s="10" t="s">
        <v>339</v>
      </c>
      <c r="F890" s="10">
        <v>1</v>
      </c>
      <c r="G890" s="11">
        <v>43721.399305555555</v>
      </c>
      <c r="H890" s="11">
        <v>43721.416666666664</v>
      </c>
      <c r="I890" s="10">
        <v>10</v>
      </c>
    </row>
    <row r="891" spans="1:9" x14ac:dyDescent="0.25">
      <c r="A891" s="10">
        <v>890</v>
      </c>
      <c r="B891" s="10" t="s">
        <v>362</v>
      </c>
      <c r="C891" s="10" t="s">
        <v>360</v>
      </c>
      <c r="D891" s="11">
        <v>43721.402083333334</v>
      </c>
      <c r="E891" s="10" t="s">
        <v>339</v>
      </c>
      <c r="F891" s="10">
        <v>1</v>
      </c>
      <c r="G891" s="11">
        <v>43721.402083333334</v>
      </c>
      <c r="H891" s="11">
        <v>43721.416666666664</v>
      </c>
      <c r="I891" s="10">
        <v>10</v>
      </c>
    </row>
    <row r="892" spans="1:9" x14ac:dyDescent="0.25">
      <c r="A892" s="10">
        <v>891</v>
      </c>
      <c r="B892" s="10" t="s">
        <v>362</v>
      </c>
      <c r="C892" s="10" t="s">
        <v>360</v>
      </c>
      <c r="D892" s="11">
        <v>43721.407638888886</v>
      </c>
      <c r="E892" s="10" t="s">
        <v>339</v>
      </c>
      <c r="F892" s="10">
        <v>1</v>
      </c>
      <c r="G892" s="11">
        <v>43721.407638888886</v>
      </c>
      <c r="H892" s="11">
        <v>43721.416666666664</v>
      </c>
      <c r="I892" s="10">
        <v>10</v>
      </c>
    </row>
    <row r="893" spans="1:9" x14ac:dyDescent="0.25">
      <c r="A893" s="10">
        <v>892</v>
      </c>
      <c r="B893" s="10" t="s">
        <v>362</v>
      </c>
      <c r="C893" s="10" t="s">
        <v>360</v>
      </c>
      <c r="D893" s="11">
        <v>43721.411111111112</v>
      </c>
      <c r="E893" s="10" t="s">
        <v>339</v>
      </c>
      <c r="F893" s="10">
        <v>1</v>
      </c>
      <c r="G893" s="11">
        <v>43721.411111111112</v>
      </c>
      <c r="H893" s="11">
        <v>43721.416666666664</v>
      </c>
      <c r="I893" s="10">
        <v>10</v>
      </c>
    </row>
    <row r="894" spans="1:9" x14ac:dyDescent="0.25">
      <c r="A894" s="10">
        <v>893</v>
      </c>
      <c r="B894" s="10" t="s">
        <v>362</v>
      </c>
      <c r="C894" s="10" t="s">
        <v>360</v>
      </c>
      <c r="D894" s="11">
        <v>43721.42291666667</v>
      </c>
      <c r="E894" s="10" t="s">
        <v>339</v>
      </c>
      <c r="F894" s="10">
        <v>1</v>
      </c>
      <c r="G894" s="11">
        <v>43721.42291666667</v>
      </c>
      <c r="H894" s="11">
        <v>43721.416666666664</v>
      </c>
      <c r="I894" s="10">
        <v>10</v>
      </c>
    </row>
    <row r="895" spans="1:9" x14ac:dyDescent="0.25">
      <c r="A895" s="10">
        <v>894</v>
      </c>
      <c r="B895" s="10" t="s">
        <v>362</v>
      </c>
      <c r="C895" s="10" t="s">
        <v>360</v>
      </c>
      <c r="D895" s="11">
        <v>43721.429166666669</v>
      </c>
      <c r="E895" s="10" t="s">
        <v>339</v>
      </c>
      <c r="F895" s="10">
        <v>1</v>
      </c>
      <c r="G895" s="11">
        <v>43721.429166666669</v>
      </c>
      <c r="H895" s="11">
        <v>43721.416666666664</v>
      </c>
      <c r="I895" s="10">
        <v>10</v>
      </c>
    </row>
    <row r="896" spans="1:9" x14ac:dyDescent="0.25">
      <c r="A896" s="10">
        <v>895</v>
      </c>
      <c r="B896" s="10" t="s">
        <v>362</v>
      </c>
      <c r="C896" s="10" t="s">
        <v>360</v>
      </c>
      <c r="D896" s="11">
        <v>43721.43472222222</v>
      </c>
      <c r="E896" s="10" t="s">
        <v>339</v>
      </c>
      <c r="F896" s="10">
        <v>1</v>
      </c>
      <c r="G896" s="11">
        <v>43721.43472222222</v>
      </c>
      <c r="H896" s="11">
        <v>43721.416666666664</v>
      </c>
      <c r="I896" s="10">
        <v>10</v>
      </c>
    </row>
    <row r="897" spans="1:9" x14ac:dyDescent="0.25">
      <c r="A897" s="10">
        <v>896</v>
      </c>
      <c r="B897" s="10" t="s">
        <v>362</v>
      </c>
      <c r="C897" s="10" t="s">
        <v>360</v>
      </c>
      <c r="D897" s="11">
        <v>43721.436805555553</v>
      </c>
      <c r="E897" s="10" t="s">
        <v>339</v>
      </c>
      <c r="F897" s="10">
        <v>1</v>
      </c>
      <c r="G897" s="11">
        <v>43721.436805555553</v>
      </c>
      <c r="H897" s="11">
        <v>43721.416666666664</v>
      </c>
      <c r="I897" s="10">
        <v>10</v>
      </c>
    </row>
    <row r="898" spans="1:9" x14ac:dyDescent="0.25">
      <c r="A898" s="10">
        <v>897</v>
      </c>
      <c r="B898" s="10" t="s">
        <v>362</v>
      </c>
      <c r="C898" s="10" t="s">
        <v>360</v>
      </c>
      <c r="D898" s="11">
        <v>43721.447222222225</v>
      </c>
      <c r="E898" s="10" t="s">
        <v>339</v>
      </c>
      <c r="F898" s="10">
        <v>1</v>
      </c>
      <c r="G898" s="11">
        <v>43721.447222222225</v>
      </c>
      <c r="H898" s="11">
        <v>43721.458333333336</v>
      </c>
      <c r="I898" s="10">
        <v>11</v>
      </c>
    </row>
    <row r="899" spans="1:9" x14ac:dyDescent="0.25">
      <c r="A899" s="10">
        <v>898</v>
      </c>
      <c r="B899" s="10" t="s">
        <v>362</v>
      </c>
      <c r="C899" s="10" t="s">
        <v>360</v>
      </c>
      <c r="D899" s="11">
        <v>43721.456250000003</v>
      </c>
      <c r="E899" s="10" t="s">
        <v>339</v>
      </c>
      <c r="F899" s="10">
        <v>1</v>
      </c>
      <c r="G899" s="11">
        <v>43721.456250000003</v>
      </c>
      <c r="H899" s="11">
        <v>43721.458333333336</v>
      </c>
      <c r="I899" s="10">
        <v>11</v>
      </c>
    </row>
    <row r="900" spans="1:9" x14ac:dyDescent="0.25">
      <c r="A900" s="10">
        <v>899</v>
      </c>
      <c r="B900" s="10" t="s">
        <v>362</v>
      </c>
      <c r="C900" s="10" t="s">
        <v>360</v>
      </c>
      <c r="D900" s="11">
        <v>43721.470138888886</v>
      </c>
      <c r="E900" s="10" t="s">
        <v>339</v>
      </c>
      <c r="F900" s="10">
        <v>1</v>
      </c>
      <c r="G900" s="11">
        <v>43721.470138888886</v>
      </c>
      <c r="H900" s="11">
        <v>43721.458333333336</v>
      </c>
      <c r="I900" s="10">
        <v>11</v>
      </c>
    </row>
    <row r="901" spans="1:9" x14ac:dyDescent="0.25">
      <c r="A901" s="10">
        <v>900</v>
      </c>
      <c r="B901" s="10" t="s">
        <v>362</v>
      </c>
      <c r="C901" s="10" t="s">
        <v>360</v>
      </c>
      <c r="D901" s="11">
        <v>43721.473611111112</v>
      </c>
      <c r="E901" s="10" t="s">
        <v>339</v>
      </c>
      <c r="F901" s="10">
        <v>1</v>
      </c>
      <c r="G901" s="11">
        <v>43721.473611111112</v>
      </c>
      <c r="H901" s="11">
        <v>43721.458333333336</v>
      </c>
      <c r="I901" s="10">
        <v>11</v>
      </c>
    </row>
    <row r="902" spans="1:9" x14ac:dyDescent="0.25">
      <c r="A902" s="10">
        <v>901</v>
      </c>
      <c r="B902" s="10" t="s">
        <v>362</v>
      </c>
      <c r="C902" s="10" t="s">
        <v>360</v>
      </c>
      <c r="D902" s="11">
        <v>43721.48541666667</v>
      </c>
      <c r="E902" s="10" t="s">
        <v>339</v>
      </c>
      <c r="F902" s="10">
        <v>1</v>
      </c>
      <c r="G902" s="11">
        <v>43721.48541666667</v>
      </c>
      <c r="H902" s="11">
        <v>43721.5</v>
      </c>
      <c r="I902" s="10">
        <v>12</v>
      </c>
    </row>
    <row r="903" spans="1:9" x14ac:dyDescent="0.25">
      <c r="A903" s="10">
        <v>902</v>
      </c>
      <c r="B903" s="10" t="s">
        <v>362</v>
      </c>
      <c r="C903" s="10" t="s">
        <v>360</v>
      </c>
      <c r="D903" s="11">
        <v>43721.488194444442</v>
      </c>
      <c r="E903" s="10" t="s">
        <v>339</v>
      </c>
      <c r="F903" s="10">
        <v>1</v>
      </c>
      <c r="G903" s="11">
        <v>43721.488194444442</v>
      </c>
      <c r="H903" s="11">
        <v>43721.5</v>
      </c>
      <c r="I903" s="10">
        <v>12</v>
      </c>
    </row>
    <row r="904" spans="1:9" x14ac:dyDescent="0.25">
      <c r="A904" s="10">
        <v>903</v>
      </c>
      <c r="B904" s="10" t="s">
        <v>362</v>
      </c>
      <c r="C904" s="10" t="s">
        <v>360</v>
      </c>
      <c r="D904" s="11">
        <v>43721.494444444441</v>
      </c>
      <c r="E904" s="10" t="s">
        <v>339</v>
      </c>
      <c r="F904" s="10">
        <v>1</v>
      </c>
      <c r="G904" s="11">
        <v>43721.494444444441</v>
      </c>
      <c r="H904" s="11">
        <v>43721.5</v>
      </c>
      <c r="I904" s="10">
        <v>12</v>
      </c>
    </row>
    <row r="905" spans="1:9" x14ac:dyDescent="0.25">
      <c r="A905" s="10">
        <v>904</v>
      </c>
      <c r="B905" s="10" t="s">
        <v>362</v>
      </c>
      <c r="C905" s="10" t="s">
        <v>360</v>
      </c>
      <c r="D905" s="11">
        <v>43721.498611111114</v>
      </c>
      <c r="E905" s="10" t="s">
        <v>339</v>
      </c>
      <c r="F905" s="10">
        <v>1</v>
      </c>
      <c r="G905" s="11">
        <v>43721.498611111114</v>
      </c>
      <c r="H905" s="11">
        <v>43721.5</v>
      </c>
      <c r="I905" s="10">
        <v>12</v>
      </c>
    </row>
    <row r="906" spans="1:9" x14ac:dyDescent="0.25">
      <c r="A906" s="10">
        <v>905</v>
      </c>
      <c r="B906" s="10" t="s">
        <v>362</v>
      </c>
      <c r="C906" s="10" t="s">
        <v>360</v>
      </c>
      <c r="D906" s="11">
        <v>43721.502083333333</v>
      </c>
      <c r="E906" s="10" t="s">
        <v>339</v>
      </c>
      <c r="F906" s="10">
        <v>1</v>
      </c>
      <c r="G906" s="11">
        <v>43721.502083333333</v>
      </c>
      <c r="H906" s="11">
        <v>43721.5</v>
      </c>
      <c r="I906" s="10">
        <v>12</v>
      </c>
    </row>
    <row r="907" spans="1:9" x14ac:dyDescent="0.25">
      <c r="A907" s="10">
        <v>906</v>
      </c>
      <c r="B907" s="10" t="s">
        <v>362</v>
      </c>
      <c r="C907" s="10" t="s">
        <v>360</v>
      </c>
      <c r="D907" s="11">
        <v>43721.506944444445</v>
      </c>
      <c r="E907" s="10" t="s">
        <v>339</v>
      </c>
      <c r="F907" s="10">
        <v>1</v>
      </c>
      <c r="G907" s="11">
        <v>43721.506944444445</v>
      </c>
      <c r="H907" s="11">
        <v>43721.5</v>
      </c>
      <c r="I907" s="10">
        <v>12</v>
      </c>
    </row>
    <row r="908" spans="1:9" x14ac:dyDescent="0.25">
      <c r="A908" s="10">
        <v>907</v>
      </c>
      <c r="B908" s="10" t="s">
        <v>362</v>
      </c>
      <c r="C908" s="10" t="s">
        <v>360</v>
      </c>
      <c r="D908" s="11">
        <v>43721.510416666664</v>
      </c>
      <c r="E908" s="10" t="s">
        <v>339</v>
      </c>
      <c r="F908" s="10">
        <v>1</v>
      </c>
      <c r="G908" s="11">
        <v>43721.510416666664</v>
      </c>
      <c r="H908" s="11">
        <v>43721.5</v>
      </c>
      <c r="I908" s="10">
        <v>12</v>
      </c>
    </row>
    <row r="909" spans="1:9" x14ac:dyDescent="0.25">
      <c r="A909" s="10">
        <v>908</v>
      </c>
      <c r="B909" s="10" t="s">
        <v>362</v>
      </c>
      <c r="C909" s="10" t="s">
        <v>360</v>
      </c>
      <c r="D909" s="11">
        <v>43721.513888888891</v>
      </c>
      <c r="E909" s="10" t="s">
        <v>339</v>
      </c>
      <c r="F909" s="10">
        <v>1</v>
      </c>
      <c r="G909" s="11">
        <v>43721.513888888891</v>
      </c>
      <c r="H909" s="11">
        <v>43721.5</v>
      </c>
      <c r="I909" s="10">
        <v>12</v>
      </c>
    </row>
    <row r="910" spans="1:9" x14ac:dyDescent="0.25">
      <c r="A910" s="10">
        <v>909</v>
      </c>
      <c r="B910" s="10" t="s">
        <v>362</v>
      </c>
      <c r="C910" s="10" t="s">
        <v>360</v>
      </c>
      <c r="D910" s="11">
        <v>43721.515972222223</v>
      </c>
      <c r="E910" s="10" t="s">
        <v>339</v>
      </c>
      <c r="F910" s="10">
        <v>1</v>
      </c>
      <c r="G910" s="11">
        <v>43721.515972222223</v>
      </c>
      <c r="H910" s="11">
        <v>43721.5</v>
      </c>
      <c r="I910" s="10">
        <v>12</v>
      </c>
    </row>
    <row r="911" spans="1:9" x14ac:dyDescent="0.25">
      <c r="A911" s="10">
        <v>910</v>
      </c>
      <c r="B911" s="10" t="s">
        <v>362</v>
      </c>
      <c r="C911" s="10" t="s">
        <v>360</v>
      </c>
      <c r="D911" s="11">
        <v>43721.53125</v>
      </c>
      <c r="E911" s="10" t="s">
        <v>339</v>
      </c>
      <c r="F911" s="10">
        <v>1</v>
      </c>
      <c r="G911" s="11">
        <v>43721.53125</v>
      </c>
      <c r="H911" s="11">
        <v>43721.541666666664</v>
      </c>
      <c r="I911" s="10">
        <v>13</v>
      </c>
    </row>
    <row r="912" spans="1:9" x14ac:dyDescent="0.25">
      <c r="A912" s="10">
        <v>911</v>
      </c>
      <c r="B912" s="10" t="s">
        <v>362</v>
      </c>
      <c r="C912" s="10" t="s">
        <v>360</v>
      </c>
      <c r="D912" s="11">
        <v>43721.532638888886</v>
      </c>
      <c r="E912" s="10" t="s">
        <v>339</v>
      </c>
      <c r="F912" s="10">
        <v>1</v>
      </c>
      <c r="G912" s="11">
        <v>43721.532638888886</v>
      </c>
      <c r="H912" s="11">
        <v>43721.541666666664</v>
      </c>
      <c r="I912" s="10">
        <v>13</v>
      </c>
    </row>
    <row r="913" spans="1:9" x14ac:dyDescent="0.25">
      <c r="A913" s="10">
        <v>912</v>
      </c>
      <c r="B913" s="10" t="s">
        <v>362</v>
      </c>
      <c r="C913" s="10" t="s">
        <v>360</v>
      </c>
      <c r="D913" s="11">
        <v>43721.536111111112</v>
      </c>
      <c r="E913" s="10" t="s">
        <v>339</v>
      </c>
      <c r="F913" s="10">
        <v>1</v>
      </c>
      <c r="G913" s="11">
        <v>43721.536111111112</v>
      </c>
      <c r="H913" s="11">
        <v>43721.541666666664</v>
      </c>
      <c r="I913" s="10">
        <v>13</v>
      </c>
    </row>
    <row r="914" spans="1:9" x14ac:dyDescent="0.25">
      <c r="A914" s="10">
        <v>913</v>
      </c>
      <c r="B914" s="10" t="s">
        <v>362</v>
      </c>
      <c r="C914" s="10" t="s">
        <v>360</v>
      </c>
      <c r="D914" s="11">
        <v>43721.538194444445</v>
      </c>
      <c r="E914" s="10" t="s">
        <v>339</v>
      </c>
      <c r="F914" s="10">
        <v>1</v>
      </c>
      <c r="G914" s="11">
        <v>43721.538194444445</v>
      </c>
      <c r="H914" s="11">
        <v>43721.541666666664</v>
      </c>
      <c r="I914" s="10">
        <v>13</v>
      </c>
    </row>
    <row r="915" spans="1:9" x14ac:dyDescent="0.25">
      <c r="A915" s="10">
        <v>914</v>
      </c>
      <c r="B915" s="10" t="s">
        <v>362</v>
      </c>
      <c r="C915" s="10" t="s">
        <v>360</v>
      </c>
      <c r="D915" s="11">
        <v>43721.545138888891</v>
      </c>
      <c r="E915" s="10" t="s">
        <v>339</v>
      </c>
      <c r="F915" s="10">
        <v>1</v>
      </c>
      <c r="G915" s="11">
        <v>43721.545138888891</v>
      </c>
      <c r="H915" s="11">
        <v>43721.541666666664</v>
      </c>
      <c r="I915" s="10">
        <v>13</v>
      </c>
    </row>
    <row r="916" spans="1:9" x14ac:dyDescent="0.25">
      <c r="A916" s="10">
        <v>915</v>
      </c>
      <c r="B916" s="10" t="s">
        <v>362</v>
      </c>
      <c r="C916" s="10" t="s">
        <v>360</v>
      </c>
      <c r="D916" s="11">
        <v>43721.548611111109</v>
      </c>
      <c r="E916" s="10" t="s">
        <v>339</v>
      </c>
      <c r="F916" s="10">
        <v>1</v>
      </c>
      <c r="G916" s="11">
        <v>43721.548611111109</v>
      </c>
      <c r="H916" s="11">
        <v>43721.541666666664</v>
      </c>
      <c r="I916" s="10">
        <v>13</v>
      </c>
    </row>
    <row r="917" spans="1:9" x14ac:dyDescent="0.25">
      <c r="A917" s="10">
        <v>916</v>
      </c>
      <c r="B917" s="10" t="s">
        <v>362</v>
      </c>
      <c r="C917" s="10" t="s">
        <v>360</v>
      </c>
      <c r="D917" s="11">
        <v>43721.550694444442</v>
      </c>
      <c r="E917" s="10" t="s">
        <v>339</v>
      </c>
      <c r="F917" s="10">
        <v>1</v>
      </c>
      <c r="G917" s="11">
        <v>43721.550694444442</v>
      </c>
      <c r="H917" s="11">
        <v>43721.541666666664</v>
      </c>
      <c r="I917" s="10">
        <v>13</v>
      </c>
    </row>
    <row r="918" spans="1:9" x14ac:dyDescent="0.25">
      <c r="A918" s="10">
        <v>917</v>
      </c>
      <c r="B918" s="10" t="s">
        <v>362</v>
      </c>
      <c r="C918" s="10" t="s">
        <v>360</v>
      </c>
      <c r="D918" s="11">
        <v>43721.561111111114</v>
      </c>
      <c r="E918" s="10" t="s">
        <v>339</v>
      </c>
      <c r="F918" s="10">
        <v>1</v>
      </c>
      <c r="G918" s="11">
        <v>43721.561111111114</v>
      </c>
      <c r="H918" s="11">
        <v>43721.541666666664</v>
      </c>
      <c r="I918" s="10">
        <v>13</v>
      </c>
    </row>
    <row r="919" spans="1:9" x14ac:dyDescent="0.25">
      <c r="A919" s="10">
        <v>918</v>
      </c>
      <c r="B919" s="10" t="s">
        <v>362</v>
      </c>
      <c r="C919" s="10" t="s">
        <v>360</v>
      </c>
      <c r="D919" s="11">
        <v>43721.5625</v>
      </c>
      <c r="E919" s="10" t="s">
        <v>339</v>
      </c>
      <c r="F919" s="10">
        <v>1</v>
      </c>
      <c r="G919" s="11">
        <v>43721.5625</v>
      </c>
      <c r="H919" s="11">
        <v>43721.583333333336</v>
      </c>
      <c r="I919" s="10">
        <v>14</v>
      </c>
    </row>
    <row r="920" spans="1:9" x14ac:dyDescent="0.25">
      <c r="A920" s="10">
        <v>919</v>
      </c>
      <c r="B920" s="10" t="s">
        <v>362</v>
      </c>
      <c r="C920" s="10" t="s">
        <v>360</v>
      </c>
      <c r="D920" s="11">
        <v>43721.564583333333</v>
      </c>
      <c r="E920" s="10" t="s">
        <v>339</v>
      </c>
      <c r="F920" s="10">
        <v>1</v>
      </c>
      <c r="G920" s="11">
        <v>43721.564583333333</v>
      </c>
      <c r="H920" s="11">
        <v>43721.583333333336</v>
      </c>
      <c r="I920" s="10">
        <v>14</v>
      </c>
    </row>
    <row r="921" spans="1:9" x14ac:dyDescent="0.25">
      <c r="A921" s="10">
        <v>920</v>
      </c>
      <c r="B921" s="10" t="s">
        <v>362</v>
      </c>
      <c r="C921" s="10" t="s">
        <v>360</v>
      </c>
      <c r="D921" s="11">
        <v>43721.566666666666</v>
      </c>
      <c r="E921" s="10" t="s">
        <v>339</v>
      </c>
      <c r="F921" s="10">
        <v>1</v>
      </c>
      <c r="G921" s="11">
        <v>43721.566666666666</v>
      </c>
      <c r="H921" s="11">
        <v>43721.583333333336</v>
      </c>
      <c r="I921" s="10">
        <v>14</v>
      </c>
    </row>
    <row r="922" spans="1:9" x14ac:dyDescent="0.25">
      <c r="A922" s="10">
        <v>921</v>
      </c>
      <c r="B922" s="10" t="s">
        <v>362</v>
      </c>
      <c r="C922" s="10" t="s">
        <v>360</v>
      </c>
      <c r="D922" s="11">
        <v>43721.574305555558</v>
      </c>
      <c r="E922" s="10" t="s">
        <v>339</v>
      </c>
      <c r="F922" s="10">
        <v>1</v>
      </c>
      <c r="G922" s="11">
        <v>43721.574305555558</v>
      </c>
      <c r="H922" s="11">
        <v>43721.583333333336</v>
      </c>
      <c r="I922" s="10">
        <v>14</v>
      </c>
    </row>
    <row r="923" spans="1:9" x14ac:dyDescent="0.25">
      <c r="A923" s="10">
        <v>922</v>
      </c>
      <c r="B923" s="10" t="s">
        <v>362</v>
      </c>
      <c r="C923" s="10" t="s">
        <v>360</v>
      </c>
      <c r="D923" s="11">
        <v>43721.577777777777</v>
      </c>
      <c r="E923" s="10" t="s">
        <v>339</v>
      </c>
      <c r="F923" s="10">
        <v>1</v>
      </c>
      <c r="G923" s="11">
        <v>43721.577777777777</v>
      </c>
      <c r="H923" s="11">
        <v>43721.583333333336</v>
      </c>
      <c r="I923" s="10">
        <v>14</v>
      </c>
    </row>
    <row r="924" spans="1:9" x14ac:dyDescent="0.25">
      <c r="A924" s="10">
        <v>923</v>
      </c>
      <c r="B924" s="10" t="s">
        <v>362</v>
      </c>
      <c r="C924" s="10" t="s">
        <v>360</v>
      </c>
      <c r="D924" s="11">
        <v>43721.57916666667</v>
      </c>
      <c r="E924" s="10" t="s">
        <v>339</v>
      </c>
      <c r="F924" s="10">
        <v>1</v>
      </c>
      <c r="G924" s="11">
        <v>43721.57916666667</v>
      </c>
      <c r="H924" s="11">
        <v>43721.583333333336</v>
      </c>
      <c r="I924" s="10">
        <v>14</v>
      </c>
    </row>
    <row r="925" spans="1:9" x14ac:dyDescent="0.25">
      <c r="A925" s="10">
        <v>924</v>
      </c>
      <c r="B925" s="10" t="s">
        <v>362</v>
      </c>
      <c r="C925" s="10" t="s">
        <v>360</v>
      </c>
      <c r="D925" s="11">
        <v>43721.582638888889</v>
      </c>
      <c r="E925" s="10" t="s">
        <v>339</v>
      </c>
      <c r="F925" s="10">
        <v>1</v>
      </c>
      <c r="G925" s="11">
        <v>43721.582638888889</v>
      </c>
      <c r="H925" s="11">
        <v>43721.583333333336</v>
      </c>
      <c r="I925" s="10">
        <v>14</v>
      </c>
    </row>
    <row r="926" spans="1:9" x14ac:dyDescent="0.25">
      <c r="A926" s="10">
        <v>925</v>
      </c>
      <c r="B926" s="10" t="s">
        <v>362</v>
      </c>
      <c r="C926" s="10" t="s">
        <v>360</v>
      </c>
      <c r="D926" s="11">
        <v>43721.584722222222</v>
      </c>
      <c r="E926" s="10" t="s">
        <v>339</v>
      </c>
      <c r="F926" s="10">
        <v>1</v>
      </c>
      <c r="G926" s="11">
        <v>43721.584722222222</v>
      </c>
      <c r="H926" s="11">
        <v>43721.583333333336</v>
      </c>
      <c r="I926" s="10">
        <v>14</v>
      </c>
    </row>
    <row r="927" spans="1:9" x14ac:dyDescent="0.25">
      <c r="A927" s="10">
        <v>926</v>
      </c>
      <c r="B927" s="10" t="s">
        <v>362</v>
      </c>
      <c r="C927" s="10" t="s">
        <v>360</v>
      </c>
      <c r="D927" s="11">
        <v>43721.593055555553</v>
      </c>
      <c r="E927" s="10" t="s">
        <v>339</v>
      </c>
      <c r="F927" s="10">
        <v>1</v>
      </c>
      <c r="G927" s="11">
        <v>43721.593055555553</v>
      </c>
      <c r="H927" s="11">
        <v>43721.583333333336</v>
      </c>
      <c r="I927" s="10">
        <v>14</v>
      </c>
    </row>
    <row r="928" spans="1:9" x14ac:dyDescent="0.25">
      <c r="A928" s="10">
        <v>927</v>
      </c>
      <c r="B928" s="10" t="s">
        <v>362</v>
      </c>
      <c r="C928" s="10" t="s">
        <v>360</v>
      </c>
      <c r="D928" s="11">
        <v>43721.598611111112</v>
      </c>
      <c r="E928" s="10" t="s">
        <v>339</v>
      </c>
      <c r="F928" s="10">
        <v>1</v>
      </c>
      <c r="G928" s="11">
        <v>43721.598611111112</v>
      </c>
      <c r="H928" s="11">
        <v>43721.583333333336</v>
      </c>
      <c r="I928" s="10">
        <v>14</v>
      </c>
    </row>
    <row r="929" spans="1:9" x14ac:dyDescent="0.25">
      <c r="A929" s="10">
        <v>928</v>
      </c>
      <c r="B929" s="10" t="s">
        <v>362</v>
      </c>
      <c r="C929" s="10" t="s">
        <v>360</v>
      </c>
      <c r="D929" s="11">
        <v>43721.600694444445</v>
      </c>
      <c r="E929" s="10" t="s">
        <v>339</v>
      </c>
      <c r="F929" s="10">
        <v>1</v>
      </c>
      <c r="G929" s="11">
        <v>43721.600694444445</v>
      </c>
      <c r="H929" s="11">
        <v>43721.583333333336</v>
      </c>
      <c r="I929" s="10">
        <v>14</v>
      </c>
    </row>
    <row r="930" spans="1:9" x14ac:dyDescent="0.25">
      <c r="A930" s="10">
        <v>929</v>
      </c>
      <c r="B930" s="10" t="s">
        <v>362</v>
      </c>
      <c r="C930" s="10" t="s">
        <v>360</v>
      </c>
      <c r="D930" s="11">
        <v>43721.602083333331</v>
      </c>
      <c r="E930" s="10" t="s">
        <v>339</v>
      </c>
      <c r="F930" s="10">
        <v>1</v>
      </c>
      <c r="G930" s="11">
        <v>43721.602083333331</v>
      </c>
      <c r="H930" s="11">
        <v>43721.583333333336</v>
      </c>
      <c r="I930" s="10">
        <v>14</v>
      </c>
    </row>
    <row r="931" spans="1:9" x14ac:dyDescent="0.25">
      <c r="A931" s="10">
        <v>930</v>
      </c>
      <c r="B931" s="10" t="s">
        <v>362</v>
      </c>
      <c r="C931" s="10" t="s">
        <v>360</v>
      </c>
      <c r="D931" s="11">
        <v>43721.629861111112</v>
      </c>
      <c r="E931" s="10" t="s">
        <v>339</v>
      </c>
      <c r="F931" s="10">
        <v>1</v>
      </c>
      <c r="G931" s="11">
        <v>43721.629861111112</v>
      </c>
      <c r="H931" s="11">
        <v>43721.625</v>
      </c>
      <c r="I931" s="10">
        <v>15</v>
      </c>
    </row>
    <row r="932" spans="1:9" x14ac:dyDescent="0.25">
      <c r="A932" s="10">
        <v>931</v>
      </c>
      <c r="B932" s="10" t="s">
        <v>362</v>
      </c>
      <c r="C932" s="10" t="s">
        <v>360</v>
      </c>
      <c r="D932" s="11">
        <v>43721.632638888892</v>
      </c>
      <c r="E932" s="10" t="s">
        <v>339</v>
      </c>
      <c r="F932" s="10">
        <v>1</v>
      </c>
      <c r="G932" s="11">
        <v>43721.632638888892</v>
      </c>
      <c r="H932" s="11">
        <v>43721.625</v>
      </c>
      <c r="I932" s="10">
        <v>15</v>
      </c>
    </row>
    <row r="933" spans="1:9" x14ac:dyDescent="0.25">
      <c r="A933" s="10">
        <v>932</v>
      </c>
      <c r="B933" s="10" t="s">
        <v>362</v>
      </c>
      <c r="C933" s="10" t="s">
        <v>360</v>
      </c>
      <c r="D933" s="11">
        <v>43721.636111111111</v>
      </c>
      <c r="E933" s="10" t="s">
        <v>339</v>
      </c>
      <c r="F933" s="10">
        <v>1</v>
      </c>
      <c r="G933" s="11">
        <v>43721.636111111111</v>
      </c>
      <c r="H933" s="11">
        <v>43721.625</v>
      </c>
      <c r="I933" s="10">
        <v>15</v>
      </c>
    </row>
    <row r="934" spans="1:9" x14ac:dyDescent="0.25">
      <c r="A934" s="10">
        <v>933</v>
      </c>
      <c r="B934" s="10" t="s">
        <v>362</v>
      </c>
      <c r="C934" s="10" t="s">
        <v>360</v>
      </c>
      <c r="D934" s="11">
        <v>43721.659722222219</v>
      </c>
      <c r="E934" s="10" t="s">
        <v>339</v>
      </c>
      <c r="F934" s="10">
        <v>1</v>
      </c>
      <c r="G934" s="11">
        <v>43721.659722222219</v>
      </c>
      <c r="H934" s="11">
        <v>43721.666666666664</v>
      </c>
      <c r="I934" s="10">
        <v>16</v>
      </c>
    </row>
    <row r="935" spans="1:9" x14ac:dyDescent="0.25">
      <c r="A935" s="10">
        <v>934</v>
      </c>
      <c r="B935" s="10" t="s">
        <v>362</v>
      </c>
      <c r="C935" s="10" t="s">
        <v>360</v>
      </c>
      <c r="D935" s="11">
        <v>43721.661111111112</v>
      </c>
      <c r="E935" s="10" t="s">
        <v>339</v>
      </c>
      <c r="F935" s="10">
        <v>1</v>
      </c>
      <c r="G935" s="11">
        <v>43721.661111111112</v>
      </c>
      <c r="H935" s="11">
        <v>43721.666666666664</v>
      </c>
      <c r="I935" s="10">
        <v>16</v>
      </c>
    </row>
    <row r="936" spans="1:9" x14ac:dyDescent="0.25">
      <c r="A936" s="10">
        <v>935</v>
      </c>
      <c r="B936" s="10" t="s">
        <v>362</v>
      </c>
      <c r="C936" s="10" t="s">
        <v>360</v>
      </c>
      <c r="D936" s="11">
        <v>43721.666666666664</v>
      </c>
      <c r="E936" s="10" t="s">
        <v>339</v>
      </c>
      <c r="F936" s="10">
        <v>1</v>
      </c>
      <c r="G936" s="11">
        <v>43721.666666666664</v>
      </c>
      <c r="H936" s="11">
        <v>43721.666666666664</v>
      </c>
      <c r="I936" s="10">
        <v>16</v>
      </c>
    </row>
    <row r="937" spans="1:9" x14ac:dyDescent="0.25">
      <c r="A937" s="10">
        <v>936</v>
      </c>
      <c r="B937" s="10" t="s">
        <v>362</v>
      </c>
      <c r="C937" s="10" t="s">
        <v>360</v>
      </c>
      <c r="D937" s="11">
        <v>43721.669444444444</v>
      </c>
      <c r="E937" s="10" t="s">
        <v>339</v>
      </c>
      <c r="F937" s="10">
        <v>1</v>
      </c>
      <c r="G937" s="11">
        <v>43721.669444444444</v>
      </c>
      <c r="H937" s="11">
        <v>43721.666666666664</v>
      </c>
      <c r="I937" s="10">
        <v>16</v>
      </c>
    </row>
    <row r="938" spans="1:9" x14ac:dyDescent="0.25">
      <c r="A938" s="10">
        <v>937</v>
      </c>
      <c r="B938" s="10" t="s">
        <v>362</v>
      </c>
      <c r="C938" s="10" t="s">
        <v>360</v>
      </c>
      <c r="D938" s="11">
        <v>43721.673611111109</v>
      </c>
      <c r="E938" s="10" t="s">
        <v>339</v>
      </c>
      <c r="F938" s="10">
        <v>1</v>
      </c>
      <c r="G938" s="11">
        <v>43721.673611111109</v>
      </c>
      <c r="H938" s="11">
        <v>43721.666666666664</v>
      </c>
      <c r="I938" s="10">
        <v>16</v>
      </c>
    </row>
    <row r="939" spans="1:9" x14ac:dyDescent="0.25">
      <c r="A939" s="10">
        <v>938</v>
      </c>
      <c r="B939" s="10" t="s">
        <v>362</v>
      </c>
      <c r="C939" s="10" t="s">
        <v>360</v>
      </c>
      <c r="D939" s="11">
        <v>43721.693055555559</v>
      </c>
      <c r="E939" s="10" t="s">
        <v>339</v>
      </c>
      <c r="F939" s="10">
        <v>1</v>
      </c>
      <c r="G939" s="11">
        <v>43721.693055555559</v>
      </c>
      <c r="H939" s="11">
        <v>43721.708333333336</v>
      </c>
      <c r="I939" s="10">
        <v>17</v>
      </c>
    </row>
    <row r="940" spans="1:9" x14ac:dyDescent="0.25">
      <c r="A940" s="10">
        <v>939</v>
      </c>
      <c r="B940" s="10" t="s">
        <v>362</v>
      </c>
      <c r="C940" s="10" t="s">
        <v>360</v>
      </c>
      <c r="D940" s="11">
        <v>43721.720138888886</v>
      </c>
      <c r="E940" s="10" t="s">
        <v>339</v>
      </c>
      <c r="F940" s="10">
        <v>1</v>
      </c>
      <c r="G940" s="11">
        <v>43721.720138888886</v>
      </c>
      <c r="H940" s="11">
        <v>43721.708333333336</v>
      </c>
      <c r="I940" s="10">
        <v>17</v>
      </c>
    </row>
    <row r="941" spans="1:9" x14ac:dyDescent="0.25">
      <c r="A941" s="10">
        <v>940</v>
      </c>
      <c r="B941" s="10" t="s">
        <v>362</v>
      </c>
      <c r="C941" s="10" t="s">
        <v>360</v>
      </c>
      <c r="D941" s="11">
        <v>43721.73541666667</v>
      </c>
      <c r="E941" s="10" t="s">
        <v>339</v>
      </c>
      <c r="F941" s="10">
        <v>1</v>
      </c>
      <c r="G941" s="11">
        <v>43721.73541666667</v>
      </c>
      <c r="H941" s="11">
        <v>43721.75</v>
      </c>
      <c r="I941" s="10">
        <v>18</v>
      </c>
    </row>
    <row r="942" spans="1:9" x14ac:dyDescent="0.25">
      <c r="A942" s="10">
        <v>941</v>
      </c>
      <c r="B942" s="10" t="s">
        <v>362</v>
      </c>
      <c r="C942" s="10" t="s">
        <v>360</v>
      </c>
      <c r="D942" s="11">
        <v>43721.737500000003</v>
      </c>
      <c r="E942" s="10" t="s">
        <v>339</v>
      </c>
      <c r="F942" s="10">
        <v>1</v>
      </c>
      <c r="G942" s="11">
        <v>43721.737500000003</v>
      </c>
      <c r="H942" s="11">
        <v>43721.75</v>
      </c>
      <c r="I942" s="10">
        <v>18</v>
      </c>
    </row>
    <row r="943" spans="1:9" x14ac:dyDescent="0.25">
      <c r="A943" s="10">
        <v>942</v>
      </c>
      <c r="B943" s="10" t="s">
        <v>362</v>
      </c>
      <c r="C943" s="10" t="s">
        <v>360</v>
      </c>
      <c r="D943" s="11">
        <v>43721.740277777775</v>
      </c>
      <c r="E943" s="10" t="s">
        <v>339</v>
      </c>
      <c r="F943" s="10">
        <v>1</v>
      </c>
      <c r="G943" s="11">
        <v>43721.740277777775</v>
      </c>
      <c r="H943" s="11">
        <v>43721.75</v>
      </c>
      <c r="I943" s="10">
        <v>18</v>
      </c>
    </row>
    <row r="944" spans="1:9" x14ac:dyDescent="0.25">
      <c r="A944" s="10">
        <v>943</v>
      </c>
      <c r="B944" s="10" t="s">
        <v>362</v>
      </c>
      <c r="C944" s="10" t="s">
        <v>360</v>
      </c>
      <c r="D944" s="11">
        <v>43721.745833333334</v>
      </c>
      <c r="E944" s="10" t="s">
        <v>339</v>
      </c>
      <c r="F944" s="10">
        <v>1</v>
      </c>
      <c r="G944" s="11">
        <v>43721.745833333334</v>
      </c>
      <c r="H944" s="11">
        <v>43721.75</v>
      </c>
      <c r="I944" s="10">
        <v>18</v>
      </c>
    </row>
    <row r="945" spans="1:9" x14ac:dyDescent="0.25">
      <c r="A945" s="10">
        <v>944</v>
      </c>
      <c r="B945" s="10" t="s">
        <v>362</v>
      </c>
      <c r="C945" s="10" t="s">
        <v>360</v>
      </c>
      <c r="D945" s="11">
        <v>43721.759027777778</v>
      </c>
      <c r="E945" s="10" t="s">
        <v>339</v>
      </c>
      <c r="F945" s="10">
        <v>1</v>
      </c>
      <c r="G945" s="11">
        <v>43721.759027777778</v>
      </c>
      <c r="H945" s="11">
        <v>43721.75</v>
      </c>
      <c r="I945" s="10">
        <v>18</v>
      </c>
    </row>
    <row r="946" spans="1:9" x14ac:dyDescent="0.25">
      <c r="A946" s="10">
        <v>945</v>
      </c>
      <c r="B946" s="10" t="s">
        <v>362</v>
      </c>
      <c r="C946" s="10" t="s">
        <v>360</v>
      </c>
      <c r="D946" s="11">
        <v>43721.77847222222</v>
      </c>
      <c r="E946" s="10" t="s">
        <v>339</v>
      </c>
      <c r="F946" s="10">
        <v>1</v>
      </c>
      <c r="G946" s="11">
        <v>43721.77847222222</v>
      </c>
      <c r="H946" s="11">
        <v>43721.791666666664</v>
      </c>
      <c r="I946" s="10">
        <v>19</v>
      </c>
    </row>
    <row r="947" spans="1:9" x14ac:dyDescent="0.25">
      <c r="A947" s="10">
        <v>946</v>
      </c>
      <c r="B947" s="10" t="s">
        <v>362</v>
      </c>
      <c r="C947" s="10" t="s">
        <v>360</v>
      </c>
      <c r="D947" s="11">
        <v>43721.788194444445</v>
      </c>
      <c r="E947" s="10" t="s">
        <v>339</v>
      </c>
      <c r="F947" s="10">
        <v>1</v>
      </c>
      <c r="G947" s="11">
        <v>43721.788194444445</v>
      </c>
      <c r="H947" s="11">
        <v>43721.791666666664</v>
      </c>
      <c r="I947" s="10">
        <v>19</v>
      </c>
    </row>
    <row r="948" spans="1:9" x14ac:dyDescent="0.25">
      <c r="A948" s="10">
        <v>947</v>
      </c>
      <c r="B948" s="10" t="s">
        <v>362</v>
      </c>
      <c r="C948" s="10" t="s">
        <v>360</v>
      </c>
      <c r="D948" s="11">
        <v>43721.791666666664</v>
      </c>
      <c r="E948" s="10" t="s">
        <v>339</v>
      </c>
      <c r="F948" s="10">
        <v>1</v>
      </c>
      <c r="G948" s="11">
        <v>43721.791666666664</v>
      </c>
      <c r="H948" s="11">
        <v>43721.791666666664</v>
      </c>
      <c r="I948" s="10">
        <v>19</v>
      </c>
    </row>
    <row r="949" spans="1:9" x14ac:dyDescent="0.25">
      <c r="A949" s="10">
        <v>948</v>
      </c>
      <c r="B949" s="10" t="s">
        <v>362</v>
      </c>
      <c r="C949" s="10" t="s">
        <v>360</v>
      </c>
      <c r="D949" s="11">
        <v>43721.79583333333</v>
      </c>
      <c r="E949" s="10" t="s">
        <v>339</v>
      </c>
      <c r="F949" s="10">
        <v>1</v>
      </c>
      <c r="G949" s="11">
        <v>43721.79583333333</v>
      </c>
      <c r="H949" s="11">
        <v>43721.791666666664</v>
      </c>
      <c r="I949" s="10">
        <v>19</v>
      </c>
    </row>
    <row r="950" spans="1:9" x14ac:dyDescent="0.25">
      <c r="A950" s="10">
        <v>949</v>
      </c>
      <c r="B950" s="10" t="s">
        <v>362</v>
      </c>
      <c r="C950" s="10" t="s">
        <v>360</v>
      </c>
      <c r="D950" s="11">
        <v>43721.799305555556</v>
      </c>
      <c r="E950" s="10" t="s">
        <v>339</v>
      </c>
      <c r="F950" s="10">
        <v>1</v>
      </c>
      <c r="G950" s="11">
        <v>43721.799305555556</v>
      </c>
      <c r="H950" s="11">
        <v>43721.791666666664</v>
      </c>
      <c r="I950" s="10">
        <v>19</v>
      </c>
    </row>
    <row r="951" spans="1:9" x14ac:dyDescent="0.25">
      <c r="A951" s="10">
        <v>950</v>
      </c>
      <c r="B951" s="10" t="s">
        <v>362</v>
      </c>
      <c r="C951" s="10" t="s">
        <v>360</v>
      </c>
      <c r="D951" s="11">
        <v>43721.813888888886</v>
      </c>
      <c r="E951" s="10" t="s">
        <v>339</v>
      </c>
      <c r="F951" s="10">
        <v>1</v>
      </c>
      <c r="G951" s="11">
        <v>43721.813888888886</v>
      </c>
      <c r="H951" s="11">
        <v>43721.833333333336</v>
      </c>
      <c r="I951" s="10">
        <v>20</v>
      </c>
    </row>
    <row r="952" spans="1:9" x14ac:dyDescent="0.25">
      <c r="A952" s="10">
        <v>951</v>
      </c>
      <c r="B952" s="10" t="s">
        <v>362</v>
      </c>
      <c r="C952" s="10" t="s">
        <v>360</v>
      </c>
      <c r="D952" s="11">
        <v>43721.817361111112</v>
      </c>
      <c r="E952" s="10" t="s">
        <v>339</v>
      </c>
      <c r="F952" s="10">
        <v>1</v>
      </c>
      <c r="G952" s="11">
        <v>43721.817361111112</v>
      </c>
      <c r="H952" s="11">
        <v>43721.833333333336</v>
      </c>
      <c r="I952" s="10">
        <v>20</v>
      </c>
    </row>
    <row r="953" spans="1:9" x14ac:dyDescent="0.25">
      <c r="A953" s="10">
        <v>952</v>
      </c>
      <c r="B953" s="10" t="s">
        <v>362</v>
      </c>
      <c r="C953" s="10" t="s">
        <v>360</v>
      </c>
      <c r="D953" s="11">
        <v>43721.822916666664</v>
      </c>
      <c r="E953" s="10" t="s">
        <v>339</v>
      </c>
      <c r="F953" s="10">
        <v>1</v>
      </c>
      <c r="G953" s="11">
        <v>43721.822916666664</v>
      </c>
      <c r="H953" s="11">
        <v>43721.833333333336</v>
      </c>
      <c r="I953" s="10">
        <v>20</v>
      </c>
    </row>
    <row r="954" spans="1:9" x14ac:dyDescent="0.25">
      <c r="A954" s="10">
        <v>953</v>
      </c>
      <c r="B954" s="10" t="s">
        <v>362</v>
      </c>
      <c r="C954" s="10" t="s">
        <v>360</v>
      </c>
      <c r="D954" s="11">
        <v>43721.831250000003</v>
      </c>
      <c r="E954" s="10" t="s">
        <v>339</v>
      </c>
      <c r="F954" s="10">
        <v>1</v>
      </c>
      <c r="G954" s="11">
        <v>43721.831250000003</v>
      </c>
      <c r="H954" s="11">
        <v>43721.833333333336</v>
      </c>
      <c r="I954" s="10">
        <v>20</v>
      </c>
    </row>
    <row r="955" spans="1:9" x14ac:dyDescent="0.25">
      <c r="A955" s="10">
        <v>954</v>
      </c>
      <c r="B955" s="10" t="s">
        <v>362</v>
      </c>
      <c r="C955" s="10" t="s">
        <v>360</v>
      </c>
      <c r="D955" s="11">
        <v>43721.836111111108</v>
      </c>
      <c r="E955" s="10" t="s">
        <v>339</v>
      </c>
      <c r="F955" s="10">
        <v>1</v>
      </c>
      <c r="G955" s="11">
        <v>43721.836111111108</v>
      </c>
      <c r="H955" s="11">
        <v>43721.833333333336</v>
      </c>
      <c r="I955" s="10">
        <v>20</v>
      </c>
    </row>
    <row r="956" spans="1:9" x14ac:dyDescent="0.25">
      <c r="A956" s="10">
        <v>955</v>
      </c>
      <c r="B956" s="10" t="s">
        <v>362</v>
      </c>
      <c r="C956" s="10" t="s">
        <v>360</v>
      </c>
      <c r="D956" s="11">
        <v>43721.837500000001</v>
      </c>
      <c r="E956" s="10" t="s">
        <v>339</v>
      </c>
      <c r="F956" s="10">
        <v>1</v>
      </c>
      <c r="G956" s="11">
        <v>43721.837500000001</v>
      </c>
      <c r="H956" s="11">
        <v>43721.833333333336</v>
      </c>
      <c r="I956" s="10">
        <v>20</v>
      </c>
    </row>
    <row r="957" spans="1:9" x14ac:dyDescent="0.25">
      <c r="A957" s="10">
        <v>956</v>
      </c>
      <c r="B957" s="10" t="s">
        <v>362</v>
      </c>
      <c r="C957" s="10" t="s">
        <v>360</v>
      </c>
      <c r="D957" s="11">
        <v>43721.84097222222</v>
      </c>
      <c r="E957" s="10" t="s">
        <v>339</v>
      </c>
      <c r="F957" s="10">
        <v>1</v>
      </c>
      <c r="G957" s="11">
        <v>43721.84097222222</v>
      </c>
      <c r="H957" s="11">
        <v>43721.833333333336</v>
      </c>
      <c r="I957" s="10">
        <v>20</v>
      </c>
    </row>
    <row r="958" spans="1:9" x14ac:dyDescent="0.25">
      <c r="A958" s="10">
        <v>957</v>
      </c>
      <c r="B958" s="10" t="s">
        <v>362</v>
      </c>
      <c r="C958" s="10" t="s">
        <v>360</v>
      </c>
      <c r="D958" s="11">
        <v>43721.84652777778</v>
      </c>
      <c r="E958" s="10" t="s">
        <v>339</v>
      </c>
      <c r="F958" s="10">
        <v>1</v>
      </c>
      <c r="G958" s="11">
        <v>43721.84652777778</v>
      </c>
      <c r="H958" s="11">
        <v>43721.833333333336</v>
      </c>
      <c r="I958" s="10">
        <v>20</v>
      </c>
    </row>
    <row r="959" spans="1:9" x14ac:dyDescent="0.25">
      <c r="A959" s="10">
        <v>958</v>
      </c>
      <c r="B959" s="10" t="s">
        <v>362</v>
      </c>
      <c r="C959" s="10" t="s">
        <v>360</v>
      </c>
      <c r="D959" s="11">
        <v>43721.854166666664</v>
      </c>
      <c r="E959" s="10" t="s">
        <v>339</v>
      </c>
      <c r="F959" s="10">
        <v>1</v>
      </c>
      <c r="G959" s="11">
        <v>43721.854166666664</v>
      </c>
      <c r="H959" s="11">
        <v>43721.875</v>
      </c>
      <c r="I959" s="10">
        <v>21</v>
      </c>
    </row>
    <row r="960" spans="1:9" x14ac:dyDescent="0.25">
      <c r="A960" s="10">
        <v>959</v>
      </c>
      <c r="B960" s="10" t="s">
        <v>362</v>
      </c>
      <c r="C960" s="10" t="s">
        <v>360</v>
      </c>
      <c r="D960" s="11">
        <v>43721.856249999997</v>
      </c>
      <c r="E960" s="10" t="s">
        <v>339</v>
      </c>
      <c r="F960" s="10">
        <v>1</v>
      </c>
      <c r="G960" s="11">
        <v>43721.856249999997</v>
      </c>
      <c r="H960" s="11">
        <v>43721.875</v>
      </c>
      <c r="I960" s="10">
        <v>21</v>
      </c>
    </row>
    <row r="961" spans="1:9" x14ac:dyDescent="0.25">
      <c r="A961" s="10">
        <v>960</v>
      </c>
      <c r="B961" s="10" t="s">
        <v>362</v>
      </c>
      <c r="C961" s="10" t="s">
        <v>360</v>
      </c>
      <c r="D961" s="11">
        <v>43721.861111111109</v>
      </c>
      <c r="E961" s="10" t="s">
        <v>339</v>
      </c>
      <c r="F961" s="10">
        <v>1</v>
      </c>
      <c r="G961" s="11">
        <v>43721.861111111109</v>
      </c>
      <c r="H961" s="11">
        <v>43721.875</v>
      </c>
      <c r="I961" s="10">
        <v>21</v>
      </c>
    </row>
    <row r="962" spans="1:9" x14ac:dyDescent="0.25">
      <c r="A962" s="10">
        <v>961</v>
      </c>
      <c r="B962" s="10" t="s">
        <v>362</v>
      </c>
      <c r="C962" s="10" t="s">
        <v>360</v>
      </c>
      <c r="D962" s="11">
        <v>43721.865277777775</v>
      </c>
      <c r="E962" s="10" t="s">
        <v>339</v>
      </c>
      <c r="F962" s="10">
        <v>1</v>
      </c>
      <c r="G962" s="11">
        <v>43721.865277777775</v>
      </c>
      <c r="H962" s="11">
        <v>43721.875</v>
      </c>
      <c r="I962" s="10">
        <v>21</v>
      </c>
    </row>
    <row r="963" spans="1:9" x14ac:dyDescent="0.25">
      <c r="A963" s="10">
        <v>962</v>
      </c>
      <c r="B963" s="10" t="s">
        <v>362</v>
      </c>
      <c r="C963" s="10" t="s">
        <v>360</v>
      </c>
      <c r="D963" s="11">
        <v>43721.866666666669</v>
      </c>
      <c r="E963" s="10" t="s">
        <v>339</v>
      </c>
      <c r="F963" s="10">
        <v>1</v>
      </c>
      <c r="G963" s="11">
        <v>43721.866666666669</v>
      </c>
      <c r="H963" s="11">
        <v>43721.875</v>
      </c>
      <c r="I963" s="10">
        <v>21</v>
      </c>
    </row>
    <row r="964" spans="1:9" x14ac:dyDescent="0.25">
      <c r="A964" s="10">
        <v>963</v>
      </c>
      <c r="B964" s="10" t="s">
        <v>362</v>
      </c>
      <c r="C964" s="10" t="s">
        <v>360</v>
      </c>
      <c r="D964" s="11">
        <v>43721.868750000001</v>
      </c>
      <c r="E964" s="10" t="s">
        <v>339</v>
      </c>
      <c r="F964" s="10">
        <v>1</v>
      </c>
      <c r="G964" s="11">
        <v>43721.868750000001</v>
      </c>
      <c r="H964" s="11">
        <v>43721.875</v>
      </c>
      <c r="I964" s="10">
        <v>21</v>
      </c>
    </row>
    <row r="965" spans="1:9" x14ac:dyDescent="0.25">
      <c r="A965" s="10">
        <v>964</v>
      </c>
      <c r="B965" s="10" t="s">
        <v>362</v>
      </c>
      <c r="C965" s="10" t="s">
        <v>360</v>
      </c>
      <c r="D965" s="11">
        <v>43721.870833333334</v>
      </c>
      <c r="E965" s="10" t="s">
        <v>339</v>
      </c>
      <c r="F965" s="10">
        <v>1</v>
      </c>
      <c r="G965" s="11">
        <v>43721.870833333334</v>
      </c>
      <c r="H965" s="11">
        <v>43721.875</v>
      </c>
      <c r="I965" s="10">
        <v>21</v>
      </c>
    </row>
    <row r="966" spans="1:9" x14ac:dyDescent="0.25">
      <c r="A966" s="10">
        <v>965</v>
      </c>
      <c r="B966" s="10" t="s">
        <v>362</v>
      </c>
      <c r="C966" s="10" t="s">
        <v>360</v>
      </c>
      <c r="D966" s="11">
        <v>43721.876388888886</v>
      </c>
      <c r="E966" s="10" t="s">
        <v>339</v>
      </c>
      <c r="F966" s="10">
        <v>1</v>
      </c>
      <c r="G966" s="11">
        <v>43721.876388888886</v>
      </c>
      <c r="H966" s="11">
        <v>43721.875</v>
      </c>
      <c r="I966" s="10">
        <v>21</v>
      </c>
    </row>
    <row r="967" spans="1:9" x14ac:dyDescent="0.25">
      <c r="A967" s="10">
        <v>966</v>
      </c>
      <c r="B967" s="10" t="s">
        <v>362</v>
      </c>
      <c r="C967" s="10" t="s">
        <v>360</v>
      </c>
      <c r="D967" s="11">
        <v>43721.878472222219</v>
      </c>
      <c r="E967" s="10" t="s">
        <v>339</v>
      </c>
      <c r="F967" s="10">
        <v>1</v>
      </c>
      <c r="G967" s="11">
        <v>43721.878472222219</v>
      </c>
      <c r="H967" s="11">
        <v>43721.875</v>
      </c>
      <c r="I967" s="10">
        <v>21</v>
      </c>
    </row>
    <row r="968" spans="1:9" x14ac:dyDescent="0.25">
      <c r="A968" s="10">
        <v>967</v>
      </c>
      <c r="B968" s="10" t="s">
        <v>362</v>
      </c>
      <c r="C968" s="10" t="s">
        <v>360</v>
      </c>
      <c r="D968" s="11">
        <v>43721.879861111112</v>
      </c>
      <c r="E968" s="10" t="s">
        <v>339</v>
      </c>
      <c r="F968" s="10">
        <v>1</v>
      </c>
      <c r="G968" s="11">
        <v>43721.879861111112</v>
      </c>
      <c r="H968" s="11">
        <v>43721.875</v>
      </c>
      <c r="I968" s="10">
        <v>21</v>
      </c>
    </row>
    <row r="969" spans="1:9" x14ac:dyDescent="0.25">
      <c r="A969" s="10">
        <v>968</v>
      </c>
      <c r="B969" s="10" t="s">
        <v>362</v>
      </c>
      <c r="C969" s="10" t="s">
        <v>360</v>
      </c>
      <c r="D969" s="11">
        <v>43721.909722222219</v>
      </c>
      <c r="E969" s="10" t="s">
        <v>339</v>
      </c>
      <c r="F969" s="10">
        <v>1</v>
      </c>
      <c r="G969" s="11">
        <v>43721.909722222219</v>
      </c>
      <c r="H969" s="11">
        <v>43721.916666666664</v>
      </c>
      <c r="I969" s="10">
        <v>22</v>
      </c>
    </row>
    <row r="970" spans="1:9" x14ac:dyDescent="0.25">
      <c r="A970" s="10">
        <v>969</v>
      </c>
      <c r="B970" s="10" t="s">
        <v>362</v>
      </c>
      <c r="C970" s="10" t="s">
        <v>360</v>
      </c>
      <c r="D970" s="11">
        <v>43721.92291666667</v>
      </c>
      <c r="E970" s="10" t="s">
        <v>339</v>
      </c>
      <c r="F970" s="10">
        <v>1</v>
      </c>
      <c r="G970" s="11">
        <v>43721.92291666667</v>
      </c>
      <c r="H970" s="11">
        <v>43721.916666666664</v>
      </c>
      <c r="I970" s="10">
        <v>22</v>
      </c>
    </row>
    <row r="971" spans="1:9" x14ac:dyDescent="0.25">
      <c r="A971" s="10">
        <v>970</v>
      </c>
      <c r="B971" s="10" t="s">
        <v>362</v>
      </c>
      <c r="C971" s="10" t="s">
        <v>360</v>
      </c>
      <c r="D971" s="11">
        <v>43721.924305555556</v>
      </c>
      <c r="E971" s="10" t="s">
        <v>339</v>
      </c>
      <c r="F971" s="10">
        <v>1</v>
      </c>
      <c r="G971" s="11">
        <v>43721.924305555556</v>
      </c>
      <c r="H971" s="11">
        <v>43721.916666666664</v>
      </c>
      <c r="I971" s="10">
        <v>22</v>
      </c>
    </row>
    <row r="972" spans="1:9" x14ac:dyDescent="0.25">
      <c r="A972" s="10">
        <v>971</v>
      </c>
      <c r="B972" s="10" t="s">
        <v>362</v>
      </c>
      <c r="C972" s="10" t="s">
        <v>360</v>
      </c>
      <c r="D972" s="11">
        <v>43721.934027777781</v>
      </c>
      <c r="E972" s="10" t="s">
        <v>339</v>
      </c>
      <c r="F972" s="10">
        <v>1</v>
      </c>
      <c r="G972" s="11">
        <v>43721.934027777781</v>
      </c>
      <c r="H972" s="11">
        <v>43721.916666666664</v>
      </c>
      <c r="I972" s="10">
        <v>22</v>
      </c>
    </row>
    <row r="973" spans="1:9" x14ac:dyDescent="0.25">
      <c r="A973" s="10">
        <v>972</v>
      </c>
      <c r="B973" s="10" t="s">
        <v>362</v>
      </c>
      <c r="C973" s="10" t="s">
        <v>360</v>
      </c>
      <c r="D973" s="11">
        <v>43721.936111111114</v>
      </c>
      <c r="E973" s="10" t="s">
        <v>339</v>
      </c>
      <c r="F973" s="10">
        <v>1</v>
      </c>
      <c r="G973" s="11">
        <v>43721.936111111114</v>
      </c>
      <c r="H973" s="11">
        <v>43721.916666666664</v>
      </c>
      <c r="I973" s="10">
        <v>22</v>
      </c>
    </row>
    <row r="974" spans="1:9" x14ac:dyDescent="0.25">
      <c r="A974" s="10">
        <v>973</v>
      </c>
      <c r="B974" s="10" t="s">
        <v>362</v>
      </c>
      <c r="C974" s="10" t="s">
        <v>360</v>
      </c>
      <c r="D974" s="11">
        <v>43721.938194444447</v>
      </c>
      <c r="E974" s="10" t="s">
        <v>339</v>
      </c>
      <c r="F974" s="10">
        <v>1</v>
      </c>
      <c r="G974" s="11">
        <v>43721.938194444447</v>
      </c>
      <c r="H974" s="11">
        <v>43721.958333333336</v>
      </c>
      <c r="I974" s="10">
        <v>23</v>
      </c>
    </row>
    <row r="975" spans="1:9" x14ac:dyDescent="0.25">
      <c r="A975" s="10">
        <v>974</v>
      </c>
      <c r="B975" s="10" t="s">
        <v>362</v>
      </c>
      <c r="C975" s="10" t="s">
        <v>360</v>
      </c>
      <c r="D975" s="11">
        <v>43721.939583333333</v>
      </c>
      <c r="E975" s="10" t="s">
        <v>339</v>
      </c>
      <c r="F975" s="10">
        <v>1</v>
      </c>
      <c r="G975" s="11">
        <v>43721.939583333333</v>
      </c>
      <c r="H975" s="11">
        <v>43721.958333333336</v>
      </c>
      <c r="I975" s="10">
        <v>23</v>
      </c>
    </row>
    <row r="976" spans="1:9" x14ac:dyDescent="0.25">
      <c r="A976" s="10">
        <v>975</v>
      </c>
      <c r="B976" s="10" t="s">
        <v>362</v>
      </c>
      <c r="C976" s="10" t="s">
        <v>360</v>
      </c>
      <c r="D976" s="11">
        <v>43721.946527777778</v>
      </c>
      <c r="E976" s="10" t="s">
        <v>339</v>
      </c>
      <c r="F976" s="10">
        <v>1</v>
      </c>
      <c r="G976" s="11">
        <v>43721.946527777778</v>
      </c>
      <c r="H976" s="11">
        <v>43721.958333333336</v>
      </c>
      <c r="I976" s="10">
        <v>23</v>
      </c>
    </row>
    <row r="977" spans="1:9" x14ac:dyDescent="0.25">
      <c r="A977" s="10">
        <v>976</v>
      </c>
      <c r="B977" s="10" t="s">
        <v>362</v>
      </c>
      <c r="C977" s="10" t="s">
        <v>360</v>
      </c>
      <c r="D977" s="11">
        <v>43721.961805555555</v>
      </c>
      <c r="E977" s="10" t="s">
        <v>339</v>
      </c>
      <c r="F977" s="10">
        <v>1</v>
      </c>
      <c r="G977" s="11">
        <v>43721.961805555555</v>
      </c>
      <c r="H977" s="11">
        <v>43721.958333333336</v>
      </c>
      <c r="I977" s="10">
        <v>23</v>
      </c>
    </row>
    <row r="978" spans="1:9" x14ac:dyDescent="0.25">
      <c r="A978" s="10">
        <v>977</v>
      </c>
      <c r="B978" s="10" t="s">
        <v>362</v>
      </c>
      <c r="C978" s="10" t="s">
        <v>360</v>
      </c>
      <c r="D978" s="11">
        <v>43721.964583333334</v>
      </c>
      <c r="E978" s="10" t="s">
        <v>339</v>
      </c>
      <c r="F978" s="10">
        <v>1</v>
      </c>
      <c r="G978" s="11">
        <v>43721.964583333334</v>
      </c>
      <c r="H978" s="11">
        <v>43721.958333333336</v>
      </c>
      <c r="I978" s="10">
        <v>23</v>
      </c>
    </row>
    <row r="979" spans="1:9" x14ac:dyDescent="0.25">
      <c r="A979" s="10">
        <v>978</v>
      </c>
      <c r="B979" s="10" t="s">
        <v>362</v>
      </c>
      <c r="C979" s="10" t="s">
        <v>360</v>
      </c>
      <c r="D979" s="11">
        <v>43721.970138888886</v>
      </c>
      <c r="E979" s="10" t="s">
        <v>339</v>
      </c>
      <c r="F979" s="10">
        <v>1</v>
      </c>
      <c r="G979" s="11">
        <v>43721.970138888886</v>
      </c>
      <c r="H979" s="11">
        <v>43721.958333333336</v>
      </c>
      <c r="I979" s="10">
        <v>23</v>
      </c>
    </row>
    <row r="980" spans="1:9" x14ac:dyDescent="0.25">
      <c r="A980" s="10">
        <v>979</v>
      </c>
      <c r="B980" s="10" t="s">
        <v>362</v>
      </c>
      <c r="C980" s="10" t="s">
        <v>360</v>
      </c>
      <c r="D980" s="11">
        <v>43721.97152777778</v>
      </c>
      <c r="E980" s="10" t="s">
        <v>339</v>
      </c>
      <c r="F980" s="10">
        <v>1</v>
      </c>
      <c r="G980" s="11">
        <v>43721.97152777778</v>
      </c>
      <c r="H980" s="11">
        <v>43721.958333333336</v>
      </c>
      <c r="I980" s="10">
        <v>23</v>
      </c>
    </row>
    <row r="981" spans="1:9" x14ac:dyDescent="0.25">
      <c r="A981" s="10">
        <v>980</v>
      </c>
      <c r="B981" s="10" t="s">
        <v>362</v>
      </c>
      <c r="C981" s="10" t="s">
        <v>360</v>
      </c>
      <c r="D981" s="11">
        <v>43721.990277777775</v>
      </c>
      <c r="E981" s="10" t="s">
        <v>339</v>
      </c>
      <c r="F981" s="10">
        <v>1</v>
      </c>
      <c r="G981" s="11">
        <v>43721.990277777775</v>
      </c>
      <c r="H981" s="11">
        <v>43722</v>
      </c>
      <c r="I981" s="10">
        <v>0</v>
      </c>
    </row>
    <row r="982" spans="1:9" x14ac:dyDescent="0.25">
      <c r="A982" s="10">
        <v>981</v>
      </c>
      <c r="B982" s="10" t="s">
        <v>362</v>
      </c>
      <c r="C982" s="10" t="s">
        <v>360</v>
      </c>
      <c r="D982" s="11">
        <v>43722.004166666666</v>
      </c>
      <c r="E982" s="10" t="s">
        <v>339</v>
      </c>
      <c r="F982" s="10">
        <v>1</v>
      </c>
      <c r="G982" s="11">
        <v>43722.004166666666</v>
      </c>
      <c r="H982" s="11">
        <v>43722</v>
      </c>
      <c r="I982" s="10">
        <v>0</v>
      </c>
    </row>
    <row r="983" spans="1:9" x14ac:dyDescent="0.25">
      <c r="A983" s="10">
        <v>982</v>
      </c>
      <c r="B983" s="10" t="s">
        <v>362</v>
      </c>
      <c r="C983" s="10" t="s">
        <v>360</v>
      </c>
      <c r="D983" s="11">
        <v>43722.007638888892</v>
      </c>
      <c r="E983" s="10" t="s">
        <v>339</v>
      </c>
      <c r="F983" s="10">
        <v>1</v>
      </c>
      <c r="G983" s="11">
        <v>43722.007638888892</v>
      </c>
      <c r="H983" s="11">
        <v>43722</v>
      </c>
      <c r="I983" s="10">
        <v>0</v>
      </c>
    </row>
    <row r="984" spans="1:9" x14ac:dyDescent="0.25">
      <c r="A984" s="10">
        <v>983</v>
      </c>
      <c r="B984" s="10" t="s">
        <v>362</v>
      </c>
      <c r="C984" s="10" t="s">
        <v>360</v>
      </c>
      <c r="D984" s="11">
        <v>43722.122916666667</v>
      </c>
      <c r="E984" s="10" t="s">
        <v>339</v>
      </c>
      <c r="F984" s="10">
        <v>1</v>
      </c>
      <c r="G984" s="11">
        <v>43722.122916666667</v>
      </c>
      <c r="H984" s="11">
        <v>43722.125</v>
      </c>
      <c r="I984" s="10">
        <v>3</v>
      </c>
    </row>
    <row r="985" spans="1:9" x14ac:dyDescent="0.25">
      <c r="A985" s="10">
        <v>984</v>
      </c>
      <c r="B985" s="10" t="s">
        <v>362</v>
      </c>
      <c r="C985" s="10" t="s">
        <v>360</v>
      </c>
      <c r="D985" s="11">
        <v>43722.189583333333</v>
      </c>
      <c r="E985" s="10" t="s">
        <v>339</v>
      </c>
      <c r="F985" s="10">
        <v>1</v>
      </c>
      <c r="G985" s="11">
        <v>43722.189583333333</v>
      </c>
      <c r="H985" s="11">
        <v>43722.208333333336</v>
      </c>
      <c r="I985" s="10">
        <v>5</v>
      </c>
    </row>
    <row r="986" spans="1:9" x14ac:dyDescent="0.25">
      <c r="A986" s="10">
        <v>985</v>
      </c>
      <c r="B986" s="10" t="s">
        <v>362</v>
      </c>
      <c r="C986" s="10" t="s">
        <v>360</v>
      </c>
      <c r="D986" s="11">
        <v>43722.20416666667</v>
      </c>
      <c r="E986" s="10" t="s">
        <v>339</v>
      </c>
      <c r="F986" s="10">
        <v>1</v>
      </c>
      <c r="G986" s="11">
        <v>43722.20416666667</v>
      </c>
      <c r="H986" s="11">
        <v>43722.208333333336</v>
      </c>
      <c r="I986" s="10">
        <v>5</v>
      </c>
    </row>
    <row r="987" spans="1:9" x14ac:dyDescent="0.25">
      <c r="A987" s="10">
        <v>986</v>
      </c>
      <c r="B987" s="10" t="s">
        <v>362</v>
      </c>
      <c r="C987" s="10" t="s">
        <v>360</v>
      </c>
      <c r="D987" s="11">
        <v>43722.248611111114</v>
      </c>
      <c r="E987" s="10" t="s">
        <v>339</v>
      </c>
      <c r="F987" s="10">
        <v>1</v>
      </c>
      <c r="G987" s="11">
        <v>43722.248611111114</v>
      </c>
      <c r="H987" s="11">
        <v>43722.25</v>
      </c>
      <c r="I987" s="10">
        <v>6</v>
      </c>
    </row>
    <row r="988" spans="1:9" x14ac:dyDescent="0.25">
      <c r="A988" s="10">
        <v>987</v>
      </c>
      <c r="B988" s="10" t="s">
        <v>362</v>
      </c>
      <c r="C988" s="10" t="s">
        <v>360</v>
      </c>
      <c r="D988" s="11">
        <v>43722.254861111112</v>
      </c>
      <c r="E988" s="10" t="s">
        <v>339</v>
      </c>
      <c r="F988" s="10">
        <v>1</v>
      </c>
      <c r="G988" s="11">
        <v>43722.254861111112</v>
      </c>
      <c r="H988" s="11">
        <v>43722.25</v>
      </c>
      <c r="I988" s="10">
        <v>6</v>
      </c>
    </row>
    <row r="989" spans="1:9" x14ac:dyDescent="0.25">
      <c r="A989" s="10">
        <v>988</v>
      </c>
      <c r="B989" s="10" t="s">
        <v>362</v>
      </c>
      <c r="C989" s="10" t="s">
        <v>360</v>
      </c>
      <c r="D989" s="11">
        <v>43722.26666666667</v>
      </c>
      <c r="E989" s="10" t="s">
        <v>339</v>
      </c>
      <c r="F989" s="10">
        <v>1</v>
      </c>
      <c r="G989" s="11">
        <v>43722.26666666667</v>
      </c>
      <c r="H989" s="11">
        <v>43722.25</v>
      </c>
      <c r="I989" s="10">
        <v>6</v>
      </c>
    </row>
    <row r="990" spans="1:9" x14ac:dyDescent="0.25">
      <c r="A990" s="10">
        <v>989</v>
      </c>
      <c r="B990" s="10" t="s">
        <v>362</v>
      </c>
      <c r="C990" s="10" t="s">
        <v>360</v>
      </c>
      <c r="D990" s="11">
        <v>43722.306944444441</v>
      </c>
      <c r="E990" s="10" t="s">
        <v>339</v>
      </c>
      <c r="F990" s="10">
        <v>1</v>
      </c>
      <c r="G990" s="11">
        <v>43722.306944444441</v>
      </c>
      <c r="H990" s="11">
        <v>43722.291666666664</v>
      </c>
      <c r="I990" s="10">
        <v>7</v>
      </c>
    </row>
    <row r="991" spans="1:9" x14ac:dyDescent="0.25">
      <c r="A991" s="10">
        <v>990</v>
      </c>
      <c r="B991" s="10" t="s">
        <v>362</v>
      </c>
      <c r="C991" s="10" t="s">
        <v>360</v>
      </c>
      <c r="D991" s="11">
        <v>43722.324999999997</v>
      </c>
      <c r="E991" s="10" t="s">
        <v>339</v>
      </c>
      <c r="F991" s="10">
        <v>1</v>
      </c>
      <c r="G991" s="11">
        <v>43722.324999999997</v>
      </c>
      <c r="H991" s="11">
        <v>43722.333333333336</v>
      </c>
      <c r="I991" s="10">
        <v>8</v>
      </c>
    </row>
    <row r="992" spans="1:9" x14ac:dyDescent="0.25">
      <c r="A992" s="10">
        <v>991</v>
      </c>
      <c r="B992" s="10" t="s">
        <v>362</v>
      </c>
      <c r="C992" s="10" t="s">
        <v>360</v>
      </c>
      <c r="D992" s="11">
        <v>43722.338888888888</v>
      </c>
      <c r="E992" s="10" t="s">
        <v>339</v>
      </c>
      <c r="F992" s="10">
        <v>1</v>
      </c>
      <c r="G992" s="11">
        <v>43722.338888888888</v>
      </c>
      <c r="H992" s="11">
        <v>43722.333333333336</v>
      </c>
      <c r="I992" s="10">
        <v>8</v>
      </c>
    </row>
    <row r="993" spans="1:9" x14ac:dyDescent="0.25">
      <c r="A993" s="10">
        <v>992</v>
      </c>
      <c r="B993" s="10" t="s">
        <v>362</v>
      </c>
      <c r="C993" s="10" t="s">
        <v>360</v>
      </c>
      <c r="D993" s="11">
        <v>43722.363194444442</v>
      </c>
      <c r="E993" s="10" t="s">
        <v>339</v>
      </c>
      <c r="F993" s="10">
        <v>1</v>
      </c>
      <c r="G993" s="11">
        <v>43722.363194444442</v>
      </c>
      <c r="H993" s="11">
        <v>43722.375</v>
      </c>
      <c r="I993" s="10">
        <v>9</v>
      </c>
    </row>
    <row r="994" spans="1:9" x14ac:dyDescent="0.25">
      <c r="A994" s="10">
        <v>993</v>
      </c>
      <c r="B994" s="10" t="s">
        <v>362</v>
      </c>
      <c r="C994" s="10" t="s">
        <v>360</v>
      </c>
      <c r="D994" s="11">
        <v>43722.369444444441</v>
      </c>
      <c r="E994" s="10" t="s">
        <v>339</v>
      </c>
      <c r="F994" s="10">
        <v>1</v>
      </c>
      <c r="G994" s="11">
        <v>43722.369444444441</v>
      </c>
      <c r="H994" s="11">
        <v>43722.375</v>
      </c>
      <c r="I994" s="10">
        <v>9</v>
      </c>
    </row>
    <row r="995" spans="1:9" x14ac:dyDescent="0.25">
      <c r="A995" s="10">
        <v>994</v>
      </c>
      <c r="B995" s="10" t="s">
        <v>362</v>
      </c>
      <c r="C995" s="10" t="s">
        <v>360</v>
      </c>
      <c r="D995" s="11">
        <v>43722.386805555558</v>
      </c>
      <c r="E995" s="10" t="s">
        <v>339</v>
      </c>
      <c r="F995" s="10">
        <v>1</v>
      </c>
      <c r="G995" s="11">
        <v>43722.386805555558</v>
      </c>
      <c r="H995" s="11">
        <v>43722.375</v>
      </c>
      <c r="I995" s="10">
        <v>9</v>
      </c>
    </row>
    <row r="996" spans="1:9" x14ac:dyDescent="0.25">
      <c r="A996" s="10">
        <v>995</v>
      </c>
      <c r="B996" s="10" t="s">
        <v>362</v>
      </c>
      <c r="C996" s="10" t="s">
        <v>360</v>
      </c>
      <c r="D996" s="11">
        <v>43722.395138888889</v>
      </c>
      <c r="E996" s="10" t="s">
        <v>339</v>
      </c>
      <c r="F996" s="10">
        <v>1</v>
      </c>
      <c r="G996" s="11">
        <v>43722.395138888889</v>
      </c>
      <c r="H996" s="11">
        <v>43722.375</v>
      </c>
      <c r="I996" s="10">
        <v>9</v>
      </c>
    </row>
    <row r="997" spans="1:9" x14ac:dyDescent="0.25">
      <c r="A997" s="10">
        <v>996</v>
      </c>
      <c r="B997" s="10" t="s">
        <v>362</v>
      </c>
      <c r="C997" s="10" t="s">
        <v>360</v>
      </c>
      <c r="D997" s="11">
        <v>43722.399305555555</v>
      </c>
      <c r="E997" s="10" t="s">
        <v>339</v>
      </c>
      <c r="F997" s="10">
        <v>1</v>
      </c>
      <c r="G997" s="11">
        <v>43722.399305555555</v>
      </c>
      <c r="H997" s="11">
        <v>43722.416666666664</v>
      </c>
      <c r="I997" s="10">
        <v>10</v>
      </c>
    </row>
    <row r="998" spans="1:9" x14ac:dyDescent="0.25">
      <c r="A998" s="10">
        <v>997</v>
      </c>
      <c r="B998" s="10" t="s">
        <v>362</v>
      </c>
      <c r="C998" s="10" t="s">
        <v>360</v>
      </c>
      <c r="D998" s="11">
        <v>43722.408333333333</v>
      </c>
      <c r="E998" s="10" t="s">
        <v>339</v>
      </c>
      <c r="F998" s="10">
        <v>1</v>
      </c>
      <c r="G998" s="11">
        <v>43722.408333333333</v>
      </c>
      <c r="H998" s="11">
        <v>43722.416666666664</v>
      </c>
      <c r="I998" s="10">
        <v>10</v>
      </c>
    </row>
    <row r="999" spans="1:9" x14ac:dyDescent="0.25">
      <c r="A999" s="10">
        <v>998</v>
      </c>
      <c r="B999" s="10" t="s">
        <v>362</v>
      </c>
      <c r="C999" s="10" t="s">
        <v>360</v>
      </c>
      <c r="D999" s="11">
        <v>43722.411111111112</v>
      </c>
      <c r="E999" s="10" t="s">
        <v>339</v>
      </c>
      <c r="F999" s="10">
        <v>1</v>
      </c>
      <c r="G999" s="11">
        <v>43722.411111111112</v>
      </c>
      <c r="H999" s="11">
        <v>43722.416666666664</v>
      </c>
      <c r="I999" s="10">
        <v>10</v>
      </c>
    </row>
    <row r="1000" spans="1:9" x14ac:dyDescent="0.25">
      <c r="A1000" s="10">
        <v>999</v>
      </c>
      <c r="B1000" s="10" t="s">
        <v>362</v>
      </c>
      <c r="C1000" s="10" t="s">
        <v>360</v>
      </c>
      <c r="D1000" s="11">
        <v>43722.420138888891</v>
      </c>
      <c r="E1000" s="10" t="s">
        <v>339</v>
      </c>
      <c r="F1000" s="10">
        <v>1</v>
      </c>
      <c r="G1000" s="11">
        <v>43722.420138888891</v>
      </c>
      <c r="H1000" s="11">
        <v>43722.416666666664</v>
      </c>
      <c r="I1000" s="10">
        <v>10</v>
      </c>
    </row>
    <row r="1001" spans="1:9" x14ac:dyDescent="0.25">
      <c r="A1001" s="10">
        <v>1000</v>
      </c>
      <c r="B1001" s="10" t="s">
        <v>362</v>
      </c>
      <c r="C1001" s="10" t="s">
        <v>360</v>
      </c>
      <c r="D1001" s="11">
        <v>43722.424305555556</v>
      </c>
      <c r="E1001" s="10" t="s">
        <v>339</v>
      </c>
      <c r="F1001" s="10">
        <v>1</v>
      </c>
      <c r="G1001" s="11">
        <v>43722.424305555556</v>
      </c>
      <c r="H1001" s="11">
        <v>43722.416666666664</v>
      </c>
      <c r="I1001" s="10">
        <v>10</v>
      </c>
    </row>
    <row r="1002" spans="1:9" x14ac:dyDescent="0.25">
      <c r="A1002" s="10">
        <v>1001</v>
      </c>
      <c r="B1002" s="10" t="s">
        <v>362</v>
      </c>
      <c r="C1002" s="10" t="s">
        <v>360</v>
      </c>
      <c r="D1002" s="11">
        <v>43722.426388888889</v>
      </c>
      <c r="E1002" s="10" t="s">
        <v>339</v>
      </c>
      <c r="F1002" s="10">
        <v>1</v>
      </c>
      <c r="G1002" s="11">
        <v>43722.426388888889</v>
      </c>
      <c r="H1002" s="11">
        <v>43722.416666666664</v>
      </c>
      <c r="I1002" s="10">
        <v>10</v>
      </c>
    </row>
    <row r="1003" spans="1:9" x14ac:dyDescent="0.25">
      <c r="A1003" s="10">
        <v>1002</v>
      </c>
      <c r="B1003" s="10" t="s">
        <v>362</v>
      </c>
      <c r="C1003" s="10" t="s">
        <v>360</v>
      </c>
      <c r="D1003" s="11">
        <v>43722.428472222222</v>
      </c>
      <c r="E1003" s="10" t="s">
        <v>339</v>
      </c>
      <c r="F1003" s="10">
        <v>1</v>
      </c>
      <c r="G1003" s="11">
        <v>43722.428472222222</v>
      </c>
      <c r="H1003" s="11">
        <v>43722.416666666664</v>
      </c>
      <c r="I1003" s="10">
        <v>10</v>
      </c>
    </row>
    <row r="1004" spans="1:9" x14ac:dyDescent="0.25">
      <c r="A1004" s="10">
        <v>1003</v>
      </c>
      <c r="B1004" s="10" t="s">
        <v>362</v>
      </c>
      <c r="C1004" s="10" t="s">
        <v>360</v>
      </c>
      <c r="D1004" s="11">
        <v>43722.432638888888</v>
      </c>
      <c r="E1004" s="10" t="s">
        <v>339</v>
      </c>
      <c r="F1004" s="10">
        <v>1</v>
      </c>
      <c r="G1004" s="11">
        <v>43722.432638888888</v>
      </c>
      <c r="H1004" s="11">
        <v>43722.416666666664</v>
      </c>
      <c r="I1004" s="10">
        <v>10</v>
      </c>
    </row>
    <row r="1005" spans="1:9" x14ac:dyDescent="0.25">
      <c r="A1005" s="10">
        <v>1004</v>
      </c>
      <c r="B1005" s="10" t="s">
        <v>362</v>
      </c>
      <c r="C1005" s="10" t="s">
        <v>360</v>
      </c>
      <c r="D1005" s="11">
        <v>43722.435416666667</v>
      </c>
      <c r="E1005" s="10" t="s">
        <v>339</v>
      </c>
      <c r="F1005" s="10">
        <v>1</v>
      </c>
      <c r="G1005" s="11">
        <v>43722.435416666667</v>
      </c>
      <c r="H1005" s="11">
        <v>43722.416666666664</v>
      </c>
      <c r="I1005" s="10">
        <v>10</v>
      </c>
    </row>
    <row r="1006" spans="1:9" x14ac:dyDescent="0.25">
      <c r="A1006" s="10">
        <v>1005</v>
      </c>
      <c r="B1006" s="10" t="s">
        <v>362</v>
      </c>
      <c r="C1006" s="10" t="s">
        <v>360</v>
      </c>
      <c r="D1006" s="11">
        <v>43722.44027777778</v>
      </c>
      <c r="E1006" s="10" t="s">
        <v>339</v>
      </c>
      <c r="F1006" s="10">
        <v>1</v>
      </c>
      <c r="G1006" s="11">
        <v>43722.44027777778</v>
      </c>
      <c r="H1006" s="11">
        <v>43722.458333333336</v>
      </c>
      <c r="I1006" s="10">
        <v>11</v>
      </c>
    </row>
    <row r="1007" spans="1:9" x14ac:dyDescent="0.25">
      <c r="A1007" s="10">
        <v>1006</v>
      </c>
      <c r="B1007" s="10" t="s">
        <v>362</v>
      </c>
      <c r="C1007" s="10" t="s">
        <v>360</v>
      </c>
      <c r="D1007" s="11">
        <v>43722.450694444444</v>
      </c>
      <c r="E1007" s="10" t="s">
        <v>339</v>
      </c>
      <c r="F1007" s="10">
        <v>1</v>
      </c>
      <c r="G1007" s="11">
        <v>43722.450694444444</v>
      </c>
      <c r="H1007" s="11">
        <v>43722.458333333336</v>
      </c>
      <c r="I1007" s="10">
        <v>11</v>
      </c>
    </row>
    <row r="1008" spans="1:9" x14ac:dyDescent="0.25">
      <c r="A1008" s="10">
        <v>1007</v>
      </c>
      <c r="B1008" s="10" t="s">
        <v>362</v>
      </c>
      <c r="C1008" s="10" t="s">
        <v>360</v>
      </c>
      <c r="D1008" s="11">
        <v>43722.453472222223</v>
      </c>
      <c r="E1008" s="10" t="s">
        <v>339</v>
      </c>
      <c r="F1008" s="10">
        <v>1</v>
      </c>
      <c r="G1008" s="11">
        <v>43722.453472222223</v>
      </c>
      <c r="H1008" s="11">
        <v>43722.458333333336</v>
      </c>
      <c r="I1008" s="10">
        <v>11</v>
      </c>
    </row>
    <row r="1009" spans="1:9" x14ac:dyDescent="0.25">
      <c r="A1009" s="10">
        <v>1008</v>
      </c>
      <c r="B1009" s="10" t="s">
        <v>362</v>
      </c>
      <c r="C1009" s="10" t="s">
        <v>360</v>
      </c>
      <c r="D1009" s="11">
        <v>43722.458333333336</v>
      </c>
      <c r="E1009" s="10" t="s">
        <v>339</v>
      </c>
      <c r="F1009" s="10">
        <v>1</v>
      </c>
      <c r="G1009" s="11">
        <v>43722.458333333336</v>
      </c>
      <c r="H1009" s="11">
        <v>43722.458333333336</v>
      </c>
      <c r="I1009" s="10">
        <v>11</v>
      </c>
    </row>
    <row r="1010" spans="1:9" x14ac:dyDescent="0.25">
      <c r="A1010" s="10">
        <v>1009</v>
      </c>
      <c r="B1010" s="10" t="s">
        <v>362</v>
      </c>
      <c r="C1010" s="10" t="s">
        <v>360</v>
      </c>
      <c r="D1010" s="11">
        <v>43722.461111111108</v>
      </c>
      <c r="E1010" s="10" t="s">
        <v>339</v>
      </c>
      <c r="F1010" s="10">
        <v>1</v>
      </c>
      <c r="G1010" s="11">
        <v>43722.461111111108</v>
      </c>
      <c r="H1010" s="11">
        <v>43722.458333333336</v>
      </c>
      <c r="I1010" s="10">
        <v>11</v>
      </c>
    </row>
    <row r="1011" spans="1:9" x14ac:dyDescent="0.25">
      <c r="A1011" s="10">
        <v>1010</v>
      </c>
      <c r="B1011" s="10" t="s">
        <v>362</v>
      </c>
      <c r="C1011" s="10" t="s">
        <v>360</v>
      </c>
      <c r="D1011" s="11">
        <v>43722.462500000001</v>
      </c>
      <c r="E1011" s="10" t="s">
        <v>339</v>
      </c>
      <c r="F1011" s="10">
        <v>1</v>
      </c>
      <c r="G1011" s="11">
        <v>43722.462500000001</v>
      </c>
      <c r="H1011" s="11">
        <v>43722.458333333336</v>
      </c>
      <c r="I1011" s="10">
        <v>11</v>
      </c>
    </row>
    <row r="1012" spans="1:9" x14ac:dyDescent="0.25">
      <c r="A1012" s="10">
        <v>1011</v>
      </c>
      <c r="B1012" s="10" t="s">
        <v>362</v>
      </c>
      <c r="C1012" s="10" t="s">
        <v>360</v>
      </c>
      <c r="D1012" s="11">
        <v>43722.47152777778</v>
      </c>
      <c r="E1012" s="10" t="s">
        <v>339</v>
      </c>
      <c r="F1012" s="10">
        <v>1</v>
      </c>
      <c r="G1012" s="11">
        <v>43722.47152777778</v>
      </c>
      <c r="H1012" s="11">
        <v>43722.458333333336</v>
      </c>
      <c r="I1012" s="10">
        <v>11</v>
      </c>
    </row>
    <row r="1013" spans="1:9" x14ac:dyDescent="0.25">
      <c r="A1013" s="10">
        <v>1012</v>
      </c>
      <c r="B1013" s="10" t="s">
        <v>362</v>
      </c>
      <c r="C1013" s="10" t="s">
        <v>360</v>
      </c>
      <c r="D1013" s="11">
        <v>43722.481944444444</v>
      </c>
      <c r="E1013" s="10" t="s">
        <v>339</v>
      </c>
      <c r="F1013" s="10">
        <v>1</v>
      </c>
      <c r="G1013" s="11">
        <v>43722.481944444444</v>
      </c>
      <c r="H1013" s="11">
        <v>43722.5</v>
      </c>
      <c r="I1013" s="10">
        <v>12</v>
      </c>
    </row>
    <row r="1014" spans="1:9" x14ac:dyDescent="0.25">
      <c r="A1014" s="10">
        <v>1013</v>
      </c>
      <c r="B1014" s="10" t="s">
        <v>362</v>
      </c>
      <c r="C1014" s="10" t="s">
        <v>360</v>
      </c>
      <c r="D1014" s="11">
        <v>43722.522916666669</v>
      </c>
      <c r="E1014" s="10" t="s">
        <v>339</v>
      </c>
      <c r="F1014" s="10">
        <v>1</v>
      </c>
      <c r="G1014" s="11">
        <v>43722.522916666669</v>
      </c>
      <c r="H1014" s="11">
        <v>43722.541666666664</v>
      </c>
      <c r="I1014" s="10">
        <v>13</v>
      </c>
    </row>
    <row r="1015" spans="1:9" x14ac:dyDescent="0.25">
      <c r="A1015" s="10">
        <v>1014</v>
      </c>
      <c r="B1015" s="10" t="s">
        <v>362</v>
      </c>
      <c r="C1015" s="10" t="s">
        <v>360</v>
      </c>
      <c r="D1015" s="11">
        <v>43722.531944444447</v>
      </c>
      <c r="E1015" s="10" t="s">
        <v>339</v>
      </c>
      <c r="F1015" s="10">
        <v>1</v>
      </c>
      <c r="G1015" s="11">
        <v>43722.531944444447</v>
      </c>
      <c r="H1015" s="11">
        <v>43722.541666666664</v>
      </c>
      <c r="I1015" s="10">
        <v>13</v>
      </c>
    </row>
    <row r="1016" spans="1:9" x14ac:dyDescent="0.25">
      <c r="A1016" s="10">
        <v>1015</v>
      </c>
      <c r="B1016" s="10" t="s">
        <v>362</v>
      </c>
      <c r="C1016" s="10" t="s">
        <v>360</v>
      </c>
      <c r="D1016" s="11">
        <v>43722.538194444445</v>
      </c>
      <c r="E1016" s="10" t="s">
        <v>339</v>
      </c>
      <c r="F1016" s="10">
        <v>1</v>
      </c>
      <c r="G1016" s="11">
        <v>43722.538194444445</v>
      </c>
      <c r="H1016" s="11">
        <v>43722.541666666664</v>
      </c>
      <c r="I1016" s="10">
        <v>13</v>
      </c>
    </row>
    <row r="1017" spans="1:9" x14ac:dyDescent="0.25">
      <c r="A1017" s="10">
        <v>1016</v>
      </c>
      <c r="B1017" s="10" t="s">
        <v>362</v>
      </c>
      <c r="C1017" s="10" t="s">
        <v>360</v>
      </c>
      <c r="D1017" s="11">
        <v>43722.546527777777</v>
      </c>
      <c r="E1017" s="10" t="s">
        <v>339</v>
      </c>
      <c r="F1017" s="10">
        <v>1</v>
      </c>
      <c r="G1017" s="11">
        <v>43722.546527777777</v>
      </c>
      <c r="H1017" s="11">
        <v>43722.541666666664</v>
      </c>
      <c r="I1017" s="10">
        <v>13</v>
      </c>
    </row>
    <row r="1018" spans="1:9" x14ac:dyDescent="0.25">
      <c r="A1018" s="10">
        <v>1017</v>
      </c>
      <c r="B1018" s="10" t="s">
        <v>362</v>
      </c>
      <c r="C1018" s="10" t="s">
        <v>360</v>
      </c>
      <c r="D1018" s="11">
        <v>43722.550694444442</v>
      </c>
      <c r="E1018" s="10" t="s">
        <v>339</v>
      </c>
      <c r="F1018" s="10">
        <v>1</v>
      </c>
      <c r="G1018" s="11">
        <v>43722.550694444442</v>
      </c>
      <c r="H1018" s="11">
        <v>43722.541666666664</v>
      </c>
      <c r="I1018" s="10">
        <v>13</v>
      </c>
    </row>
    <row r="1019" spans="1:9" x14ac:dyDescent="0.25">
      <c r="A1019" s="10">
        <v>1018</v>
      </c>
      <c r="B1019" s="10" t="s">
        <v>362</v>
      </c>
      <c r="C1019" s="10" t="s">
        <v>360</v>
      </c>
      <c r="D1019" s="11">
        <v>43722.552777777775</v>
      </c>
      <c r="E1019" s="10" t="s">
        <v>339</v>
      </c>
      <c r="F1019" s="10">
        <v>1</v>
      </c>
      <c r="G1019" s="11">
        <v>43722.552777777775</v>
      </c>
      <c r="H1019" s="11">
        <v>43722.541666666664</v>
      </c>
      <c r="I1019" s="10">
        <v>13</v>
      </c>
    </row>
    <row r="1020" spans="1:9" x14ac:dyDescent="0.25">
      <c r="A1020" s="10">
        <v>1019</v>
      </c>
      <c r="B1020" s="10" t="s">
        <v>362</v>
      </c>
      <c r="C1020" s="10" t="s">
        <v>360</v>
      </c>
      <c r="D1020" s="11">
        <v>43722.555555555555</v>
      </c>
      <c r="E1020" s="10" t="s">
        <v>339</v>
      </c>
      <c r="F1020" s="10">
        <v>1</v>
      </c>
      <c r="G1020" s="11">
        <v>43722.555555555555</v>
      </c>
      <c r="H1020" s="11">
        <v>43722.541666666664</v>
      </c>
      <c r="I1020" s="10">
        <v>13</v>
      </c>
    </row>
    <row r="1021" spans="1:9" x14ac:dyDescent="0.25">
      <c r="A1021" s="10">
        <v>1020</v>
      </c>
      <c r="B1021" s="10" t="s">
        <v>362</v>
      </c>
      <c r="C1021" s="10" t="s">
        <v>360</v>
      </c>
      <c r="D1021" s="11">
        <v>43722.557638888888</v>
      </c>
      <c r="E1021" s="10" t="s">
        <v>339</v>
      </c>
      <c r="F1021" s="10">
        <v>1</v>
      </c>
      <c r="G1021" s="11">
        <v>43722.557638888888</v>
      </c>
      <c r="H1021" s="11">
        <v>43722.541666666664</v>
      </c>
      <c r="I1021" s="10">
        <v>13</v>
      </c>
    </row>
    <row r="1022" spans="1:9" x14ac:dyDescent="0.25">
      <c r="A1022" s="10">
        <v>1021</v>
      </c>
      <c r="B1022" s="10" t="s">
        <v>362</v>
      </c>
      <c r="C1022" s="10" t="s">
        <v>360</v>
      </c>
      <c r="D1022" s="11">
        <v>43722.563194444447</v>
      </c>
      <c r="E1022" s="10" t="s">
        <v>339</v>
      </c>
      <c r="F1022" s="10">
        <v>1</v>
      </c>
      <c r="G1022" s="11">
        <v>43722.563194444447</v>
      </c>
      <c r="H1022" s="11">
        <v>43722.583333333336</v>
      </c>
      <c r="I1022" s="10">
        <v>14</v>
      </c>
    </row>
    <row r="1023" spans="1:9" x14ac:dyDescent="0.25">
      <c r="A1023" s="10">
        <v>1022</v>
      </c>
      <c r="B1023" s="10" t="s">
        <v>362</v>
      </c>
      <c r="C1023" s="10" t="s">
        <v>360</v>
      </c>
      <c r="D1023" s="11">
        <v>43722.570138888892</v>
      </c>
      <c r="E1023" s="10" t="s">
        <v>339</v>
      </c>
      <c r="F1023" s="10">
        <v>1</v>
      </c>
      <c r="G1023" s="11">
        <v>43722.570138888892</v>
      </c>
      <c r="H1023" s="11">
        <v>43722.583333333336</v>
      </c>
      <c r="I1023" s="10">
        <v>14</v>
      </c>
    </row>
    <row r="1024" spans="1:9" x14ac:dyDescent="0.25">
      <c r="A1024" s="10">
        <v>1023</v>
      </c>
      <c r="B1024" s="10" t="s">
        <v>362</v>
      </c>
      <c r="C1024" s="10" t="s">
        <v>360</v>
      </c>
      <c r="D1024" s="11">
        <v>43722.572916666664</v>
      </c>
      <c r="E1024" s="10" t="s">
        <v>339</v>
      </c>
      <c r="F1024" s="10">
        <v>1</v>
      </c>
      <c r="G1024" s="11">
        <v>43722.572916666664</v>
      </c>
      <c r="H1024" s="11">
        <v>43722.583333333336</v>
      </c>
      <c r="I1024" s="10">
        <v>14</v>
      </c>
    </row>
    <row r="1025" spans="1:9" x14ac:dyDescent="0.25">
      <c r="A1025" s="10">
        <v>1024</v>
      </c>
      <c r="B1025" s="10" t="s">
        <v>362</v>
      </c>
      <c r="C1025" s="10" t="s">
        <v>360</v>
      </c>
      <c r="D1025" s="11">
        <v>43722.57708333333</v>
      </c>
      <c r="E1025" s="10" t="s">
        <v>339</v>
      </c>
      <c r="F1025" s="10">
        <v>1</v>
      </c>
      <c r="G1025" s="11">
        <v>43722.57708333333</v>
      </c>
      <c r="H1025" s="11">
        <v>43722.583333333336</v>
      </c>
      <c r="I1025" s="10">
        <v>14</v>
      </c>
    </row>
    <row r="1026" spans="1:9" x14ac:dyDescent="0.25">
      <c r="A1026" s="10">
        <v>1025</v>
      </c>
      <c r="B1026" s="10" t="s">
        <v>362</v>
      </c>
      <c r="C1026" s="10" t="s">
        <v>360</v>
      </c>
      <c r="D1026" s="11">
        <v>43722.581944444442</v>
      </c>
      <c r="E1026" s="10" t="s">
        <v>339</v>
      </c>
      <c r="F1026" s="10">
        <v>1</v>
      </c>
      <c r="G1026" s="11">
        <v>43722.581944444442</v>
      </c>
      <c r="H1026" s="11">
        <v>43722.583333333336</v>
      </c>
      <c r="I1026" s="10">
        <v>14</v>
      </c>
    </row>
    <row r="1027" spans="1:9" x14ac:dyDescent="0.25">
      <c r="A1027" s="10">
        <v>1026</v>
      </c>
      <c r="B1027" s="10" t="s">
        <v>362</v>
      </c>
      <c r="C1027" s="10" t="s">
        <v>360</v>
      </c>
      <c r="D1027" s="11">
        <v>43722.584722222222</v>
      </c>
      <c r="E1027" s="10" t="s">
        <v>339</v>
      </c>
      <c r="F1027" s="10">
        <v>1</v>
      </c>
      <c r="G1027" s="11">
        <v>43722.584722222222</v>
      </c>
      <c r="H1027" s="11">
        <v>43722.583333333336</v>
      </c>
      <c r="I1027" s="10">
        <v>14</v>
      </c>
    </row>
    <row r="1028" spans="1:9" x14ac:dyDescent="0.25">
      <c r="A1028" s="10">
        <v>1027</v>
      </c>
      <c r="B1028" s="10" t="s">
        <v>362</v>
      </c>
      <c r="C1028" s="10" t="s">
        <v>360</v>
      </c>
      <c r="D1028" s="11">
        <v>43722.597222222219</v>
      </c>
      <c r="E1028" s="10" t="s">
        <v>339</v>
      </c>
      <c r="F1028" s="10">
        <v>1</v>
      </c>
      <c r="G1028" s="11">
        <v>43722.597222222219</v>
      </c>
      <c r="H1028" s="11">
        <v>43722.583333333336</v>
      </c>
      <c r="I1028" s="10">
        <v>14</v>
      </c>
    </row>
    <row r="1029" spans="1:9" x14ac:dyDescent="0.25">
      <c r="A1029" s="10">
        <v>1028</v>
      </c>
      <c r="B1029" s="10" t="s">
        <v>362</v>
      </c>
      <c r="C1029" s="10" t="s">
        <v>360</v>
      </c>
      <c r="D1029" s="11">
        <v>43722.600694444445</v>
      </c>
      <c r="E1029" s="10" t="s">
        <v>339</v>
      </c>
      <c r="F1029" s="10">
        <v>1</v>
      </c>
      <c r="G1029" s="11">
        <v>43722.600694444445</v>
      </c>
      <c r="H1029" s="11">
        <v>43722.583333333336</v>
      </c>
      <c r="I1029" s="10">
        <v>14</v>
      </c>
    </row>
    <row r="1030" spans="1:9" x14ac:dyDescent="0.25">
      <c r="A1030" s="10">
        <v>1029</v>
      </c>
      <c r="B1030" s="10" t="s">
        <v>362</v>
      </c>
      <c r="C1030" s="10" t="s">
        <v>360</v>
      </c>
      <c r="D1030" s="11">
        <v>43722.606249999997</v>
      </c>
      <c r="E1030" s="10" t="s">
        <v>339</v>
      </c>
      <c r="F1030" s="10">
        <v>1</v>
      </c>
      <c r="G1030" s="11">
        <v>43722.606249999997</v>
      </c>
      <c r="H1030" s="11">
        <v>43722.625</v>
      </c>
      <c r="I1030" s="10">
        <v>15</v>
      </c>
    </row>
    <row r="1031" spans="1:9" x14ac:dyDescent="0.25">
      <c r="A1031" s="10">
        <v>1030</v>
      </c>
      <c r="B1031" s="10" t="s">
        <v>362</v>
      </c>
      <c r="C1031" s="10" t="s">
        <v>360</v>
      </c>
      <c r="D1031" s="11">
        <v>43722.616666666669</v>
      </c>
      <c r="E1031" s="10" t="s">
        <v>339</v>
      </c>
      <c r="F1031" s="10">
        <v>1</v>
      </c>
      <c r="G1031" s="11">
        <v>43722.616666666669</v>
      </c>
      <c r="H1031" s="11">
        <v>43722.625</v>
      </c>
      <c r="I1031" s="10">
        <v>15</v>
      </c>
    </row>
    <row r="1032" spans="1:9" x14ac:dyDescent="0.25">
      <c r="A1032" s="10">
        <v>1031</v>
      </c>
      <c r="B1032" s="10" t="s">
        <v>362</v>
      </c>
      <c r="C1032" s="10" t="s">
        <v>360</v>
      </c>
      <c r="D1032" s="11">
        <v>43722.625694444447</v>
      </c>
      <c r="E1032" s="10" t="s">
        <v>339</v>
      </c>
      <c r="F1032" s="10">
        <v>1</v>
      </c>
      <c r="G1032" s="11">
        <v>43722.625694444447</v>
      </c>
      <c r="H1032" s="11">
        <v>43722.625</v>
      </c>
      <c r="I1032" s="10">
        <v>15</v>
      </c>
    </row>
    <row r="1033" spans="1:9" x14ac:dyDescent="0.25">
      <c r="A1033" s="10">
        <v>1032</v>
      </c>
      <c r="B1033" s="10" t="s">
        <v>362</v>
      </c>
      <c r="C1033" s="10" t="s">
        <v>360</v>
      </c>
      <c r="D1033" s="11">
        <v>43722.65347222222</v>
      </c>
      <c r="E1033" s="10" t="s">
        <v>339</v>
      </c>
      <c r="F1033" s="10">
        <v>1</v>
      </c>
      <c r="G1033" s="11">
        <v>43722.65347222222</v>
      </c>
      <c r="H1033" s="11">
        <v>43722.666666666664</v>
      </c>
      <c r="I1033" s="10">
        <v>16</v>
      </c>
    </row>
    <row r="1034" spans="1:9" x14ac:dyDescent="0.25">
      <c r="A1034" s="10">
        <v>1033</v>
      </c>
      <c r="B1034" s="10" t="s">
        <v>362</v>
      </c>
      <c r="C1034" s="10" t="s">
        <v>360</v>
      </c>
      <c r="D1034" s="11">
        <v>43722.65902777778</v>
      </c>
      <c r="E1034" s="10" t="s">
        <v>339</v>
      </c>
      <c r="F1034" s="10">
        <v>1</v>
      </c>
      <c r="G1034" s="11">
        <v>43722.65902777778</v>
      </c>
      <c r="H1034" s="11">
        <v>43722.666666666664</v>
      </c>
      <c r="I1034" s="10">
        <v>16</v>
      </c>
    </row>
    <row r="1035" spans="1:9" x14ac:dyDescent="0.25">
      <c r="A1035" s="10">
        <v>1034</v>
      </c>
      <c r="B1035" s="10" t="s">
        <v>362</v>
      </c>
      <c r="C1035" s="10" t="s">
        <v>360</v>
      </c>
      <c r="D1035" s="11">
        <v>43722.667361111111</v>
      </c>
      <c r="E1035" s="10" t="s">
        <v>339</v>
      </c>
      <c r="F1035" s="10">
        <v>1</v>
      </c>
      <c r="G1035" s="11">
        <v>43722.667361111111</v>
      </c>
      <c r="H1035" s="11">
        <v>43722.666666666664</v>
      </c>
      <c r="I1035" s="10">
        <v>16</v>
      </c>
    </row>
    <row r="1036" spans="1:9" x14ac:dyDescent="0.25">
      <c r="A1036" s="10">
        <v>1035</v>
      </c>
      <c r="B1036" s="10" t="s">
        <v>362</v>
      </c>
      <c r="C1036" s="10" t="s">
        <v>360</v>
      </c>
      <c r="D1036" s="11">
        <v>43722.68472222222</v>
      </c>
      <c r="E1036" s="10" t="s">
        <v>339</v>
      </c>
      <c r="F1036" s="10">
        <v>1</v>
      </c>
      <c r="G1036" s="11">
        <v>43722.68472222222</v>
      </c>
      <c r="H1036" s="11">
        <v>43722.666666666664</v>
      </c>
      <c r="I1036" s="10">
        <v>16</v>
      </c>
    </row>
    <row r="1037" spans="1:9" x14ac:dyDescent="0.25">
      <c r="A1037" s="10">
        <v>1036</v>
      </c>
      <c r="B1037" s="10" t="s">
        <v>362</v>
      </c>
      <c r="C1037" s="10" t="s">
        <v>360</v>
      </c>
      <c r="D1037" s="11">
        <v>43722.695833333331</v>
      </c>
      <c r="E1037" s="10" t="s">
        <v>339</v>
      </c>
      <c r="F1037" s="10">
        <v>1</v>
      </c>
      <c r="G1037" s="11">
        <v>43722.695833333331</v>
      </c>
      <c r="H1037" s="11">
        <v>43722.708333333336</v>
      </c>
      <c r="I1037" s="10">
        <v>17</v>
      </c>
    </row>
    <row r="1038" spans="1:9" x14ac:dyDescent="0.25">
      <c r="A1038" s="10">
        <v>1037</v>
      </c>
      <c r="B1038" s="10" t="s">
        <v>362</v>
      </c>
      <c r="C1038" s="10" t="s">
        <v>360</v>
      </c>
      <c r="D1038" s="11">
        <v>43722.707638888889</v>
      </c>
      <c r="E1038" s="10" t="s">
        <v>339</v>
      </c>
      <c r="F1038" s="10">
        <v>1</v>
      </c>
      <c r="G1038" s="11">
        <v>43722.707638888889</v>
      </c>
      <c r="H1038" s="11">
        <v>43722.708333333336</v>
      </c>
      <c r="I1038" s="10">
        <v>17</v>
      </c>
    </row>
    <row r="1039" spans="1:9" x14ac:dyDescent="0.25">
      <c r="A1039" s="10">
        <v>1038</v>
      </c>
      <c r="B1039" s="10" t="s">
        <v>362</v>
      </c>
      <c r="C1039" s="10" t="s">
        <v>360</v>
      </c>
      <c r="D1039" s="11">
        <v>43722.722916666666</v>
      </c>
      <c r="E1039" s="10" t="s">
        <v>339</v>
      </c>
      <c r="F1039" s="10">
        <v>1</v>
      </c>
      <c r="G1039" s="11">
        <v>43722.722916666666</v>
      </c>
      <c r="H1039" s="11">
        <v>43722.708333333336</v>
      </c>
      <c r="I1039" s="10">
        <v>17</v>
      </c>
    </row>
    <row r="1040" spans="1:9" x14ac:dyDescent="0.25">
      <c r="A1040" s="10">
        <v>1039</v>
      </c>
      <c r="B1040" s="10" t="s">
        <v>362</v>
      </c>
      <c r="C1040" s="10" t="s">
        <v>360</v>
      </c>
      <c r="D1040" s="11">
        <v>43722.724305555559</v>
      </c>
      <c r="E1040" s="10" t="s">
        <v>339</v>
      </c>
      <c r="F1040" s="10">
        <v>1</v>
      </c>
      <c r="G1040" s="11">
        <v>43722.724305555559</v>
      </c>
      <c r="H1040" s="11">
        <v>43722.708333333336</v>
      </c>
      <c r="I1040" s="10">
        <v>17</v>
      </c>
    </row>
    <row r="1041" spans="1:9" x14ac:dyDescent="0.25">
      <c r="A1041" s="10">
        <v>1040</v>
      </c>
      <c r="B1041" s="10" t="s">
        <v>362</v>
      </c>
      <c r="C1041" s="10" t="s">
        <v>360</v>
      </c>
      <c r="D1041" s="11">
        <v>43722.728472222225</v>
      </c>
      <c r="E1041" s="10" t="s">
        <v>339</v>
      </c>
      <c r="F1041" s="10">
        <v>1</v>
      </c>
      <c r="G1041" s="11">
        <v>43722.728472222225</v>
      </c>
      <c r="H1041" s="11">
        <v>43722.708333333336</v>
      </c>
      <c r="I1041" s="10">
        <v>17</v>
      </c>
    </row>
    <row r="1042" spans="1:9" x14ac:dyDescent="0.25">
      <c r="A1042" s="10">
        <v>1041</v>
      </c>
      <c r="B1042" s="10" t="s">
        <v>362</v>
      </c>
      <c r="C1042" s="10" t="s">
        <v>360</v>
      </c>
      <c r="D1042" s="11">
        <v>43722.738194444442</v>
      </c>
      <c r="E1042" s="10" t="s">
        <v>339</v>
      </c>
      <c r="F1042" s="10">
        <v>1</v>
      </c>
      <c r="G1042" s="11">
        <v>43722.738194444442</v>
      </c>
      <c r="H1042" s="11">
        <v>43722.75</v>
      </c>
      <c r="I1042" s="10">
        <v>18</v>
      </c>
    </row>
    <row r="1043" spans="1:9" x14ac:dyDescent="0.25">
      <c r="A1043" s="10">
        <v>1042</v>
      </c>
      <c r="B1043" s="10" t="s">
        <v>362</v>
      </c>
      <c r="C1043" s="10" t="s">
        <v>360</v>
      </c>
      <c r="D1043" s="11">
        <v>43722.75</v>
      </c>
      <c r="E1043" s="10" t="s">
        <v>339</v>
      </c>
      <c r="F1043" s="10">
        <v>1</v>
      </c>
      <c r="G1043" s="11">
        <v>43722.75</v>
      </c>
      <c r="H1043" s="11">
        <v>43722.75</v>
      </c>
      <c r="I1043" s="10">
        <v>18</v>
      </c>
    </row>
    <row r="1044" spans="1:9" x14ac:dyDescent="0.25">
      <c r="A1044" s="10">
        <v>1043</v>
      </c>
      <c r="B1044" s="10" t="s">
        <v>362</v>
      </c>
      <c r="C1044" s="10" t="s">
        <v>360</v>
      </c>
      <c r="D1044" s="11">
        <v>43722.759027777778</v>
      </c>
      <c r="E1044" s="10" t="s">
        <v>339</v>
      </c>
      <c r="F1044" s="10">
        <v>1</v>
      </c>
      <c r="G1044" s="11">
        <v>43722.759027777778</v>
      </c>
      <c r="H1044" s="11">
        <v>43722.75</v>
      </c>
      <c r="I1044" s="10">
        <v>18</v>
      </c>
    </row>
    <row r="1045" spans="1:9" x14ac:dyDescent="0.25">
      <c r="A1045" s="10">
        <v>1044</v>
      </c>
      <c r="B1045" s="10" t="s">
        <v>362</v>
      </c>
      <c r="C1045" s="10" t="s">
        <v>360</v>
      </c>
      <c r="D1045" s="11">
        <v>43722.762499999997</v>
      </c>
      <c r="E1045" s="10" t="s">
        <v>339</v>
      </c>
      <c r="F1045" s="10">
        <v>1</v>
      </c>
      <c r="G1045" s="11">
        <v>43722.762499999997</v>
      </c>
      <c r="H1045" s="11">
        <v>43722.75</v>
      </c>
      <c r="I1045" s="10">
        <v>18</v>
      </c>
    </row>
    <row r="1046" spans="1:9" x14ac:dyDescent="0.25">
      <c r="A1046" s="10">
        <v>1045</v>
      </c>
      <c r="B1046" s="10" t="s">
        <v>362</v>
      </c>
      <c r="C1046" s="10" t="s">
        <v>360</v>
      </c>
      <c r="D1046" s="11">
        <v>43722.767361111109</v>
      </c>
      <c r="E1046" s="10" t="s">
        <v>339</v>
      </c>
      <c r="F1046" s="10">
        <v>1</v>
      </c>
      <c r="G1046" s="11">
        <v>43722.767361111109</v>
      </c>
      <c r="H1046" s="11">
        <v>43722.75</v>
      </c>
      <c r="I1046" s="10">
        <v>18</v>
      </c>
    </row>
    <row r="1047" spans="1:9" x14ac:dyDescent="0.25">
      <c r="A1047" s="10">
        <v>1046</v>
      </c>
      <c r="B1047" s="10" t="s">
        <v>362</v>
      </c>
      <c r="C1047" s="10" t="s">
        <v>360</v>
      </c>
      <c r="D1047" s="11">
        <v>43722.771527777775</v>
      </c>
      <c r="E1047" s="10" t="s">
        <v>339</v>
      </c>
      <c r="F1047" s="10">
        <v>1</v>
      </c>
      <c r="G1047" s="11">
        <v>43722.771527777775</v>
      </c>
      <c r="H1047" s="11">
        <v>43722.791666666664</v>
      </c>
      <c r="I1047" s="10">
        <v>19</v>
      </c>
    </row>
    <row r="1048" spans="1:9" x14ac:dyDescent="0.25">
      <c r="A1048" s="10">
        <v>1047</v>
      </c>
      <c r="B1048" s="10" t="s">
        <v>362</v>
      </c>
      <c r="C1048" s="10" t="s">
        <v>360</v>
      </c>
      <c r="D1048" s="11">
        <v>43722.777083333334</v>
      </c>
      <c r="E1048" s="10" t="s">
        <v>339</v>
      </c>
      <c r="F1048" s="10">
        <v>1</v>
      </c>
      <c r="G1048" s="11">
        <v>43722.777083333334</v>
      </c>
      <c r="H1048" s="11">
        <v>43722.791666666664</v>
      </c>
      <c r="I1048" s="10">
        <v>19</v>
      </c>
    </row>
    <row r="1049" spans="1:9" x14ac:dyDescent="0.25">
      <c r="A1049" s="10">
        <v>1048</v>
      </c>
      <c r="B1049" s="10" t="s">
        <v>362</v>
      </c>
      <c r="C1049" s="10" t="s">
        <v>360</v>
      </c>
      <c r="D1049" s="11">
        <v>43722.780555555553</v>
      </c>
      <c r="E1049" s="10" t="s">
        <v>339</v>
      </c>
      <c r="F1049" s="10">
        <v>1</v>
      </c>
      <c r="G1049" s="11">
        <v>43722.780555555553</v>
      </c>
      <c r="H1049" s="11">
        <v>43722.791666666664</v>
      </c>
      <c r="I1049" s="10">
        <v>19</v>
      </c>
    </row>
    <row r="1050" spans="1:9" x14ac:dyDescent="0.25">
      <c r="A1050" s="10">
        <v>1049</v>
      </c>
      <c r="B1050" s="10" t="s">
        <v>362</v>
      </c>
      <c r="C1050" s="10" t="s">
        <v>360</v>
      </c>
      <c r="D1050" s="11">
        <v>43722.784722222219</v>
      </c>
      <c r="E1050" s="10" t="s">
        <v>339</v>
      </c>
      <c r="F1050" s="10">
        <v>1</v>
      </c>
      <c r="G1050" s="11">
        <v>43722.784722222219</v>
      </c>
      <c r="H1050" s="11">
        <v>43722.791666666664</v>
      </c>
      <c r="I1050" s="10">
        <v>19</v>
      </c>
    </row>
    <row r="1051" spans="1:9" x14ac:dyDescent="0.25">
      <c r="A1051" s="10">
        <v>1050</v>
      </c>
      <c r="B1051" s="10" t="s">
        <v>362</v>
      </c>
      <c r="C1051" s="10" t="s">
        <v>360</v>
      </c>
      <c r="D1051" s="11">
        <v>43722.786111111112</v>
      </c>
      <c r="E1051" s="10" t="s">
        <v>339</v>
      </c>
      <c r="F1051" s="10">
        <v>1</v>
      </c>
      <c r="G1051" s="11">
        <v>43722.786111111112</v>
      </c>
      <c r="H1051" s="11">
        <v>43722.791666666664</v>
      </c>
      <c r="I1051" s="10">
        <v>19</v>
      </c>
    </row>
    <row r="1052" spans="1:9" x14ac:dyDescent="0.25">
      <c r="A1052" s="10">
        <v>1051</v>
      </c>
      <c r="B1052" s="10" t="s">
        <v>362</v>
      </c>
      <c r="C1052" s="10" t="s">
        <v>360</v>
      </c>
      <c r="D1052" s="11">
        <v>43722.788888888892</v>
      </c>
      <c r="E1052" s="10" t="s">
        <v>339</v>
      </c>
      <c r="F1052" s="10">
        <v>1</v>
      </c>
      <c r="G1052" s="11">
        <v>43722.788888888892</v>
      </c>
      <c r="H1052" s="11">
        <v>43722.791666666664</v>
      </c>
      <c r="I1052" s="10">
        <v>19</v>
      </c>
    </row>
    <row r="1053" spans="1:9" x14ac:dyDescent="0.25">
      <c r="A1053" s="10">
        <v>1052</v>
      </c>
      <c r="B1053" s="10" t="s">
        <v>362</v>
      </c>
      <c r="C1053" s="10" t="s">
        <v>360</v>
      </c>
      <c r="D1053" s="11">
        <v>43722.791666666664</v>
      </c>
      <c r="E1053" s="10" t="s">
        <v>339</v>
      </c>
      <c r="F1053" s="10">
        <v>1</v>
      </c>
      <c r="G1053" s="11">
        <v>43722.791666666664</v>
      </c>
      <c r="H1053" s="11">
        <v>43722.791666666664</v>
      </c>
      <c r="I1053" s="10">
        <v>19</v>
      </c>
    </row>
    <row r="1054" spans="1:9" x14ac:dyDescent="0.25">
      <c r="A1054" s="10">
        <v>1053</v>
      </c>
      <c r="B1054" s="10" t="s">
        <v>362</v>
      </c>
      <c r="C1054" s="10" t="s">
        <v>360</v>
      </c>
      <c r="D1054" s="11">
        <v>43722.796527777777</v>
      </c>
      <c r="E1054" s="10" t="s">
        <v>339</v>
      </c>
      <c r="F1054" s="10">
        <v>1</v>
      </c>
      <c r="G1054" s="11">
        <v>43722.796527777777</v>
      </c>
      <c r="H1054" s="11">
        <v>43722.791666666664</v>
      </c>
      <c r="I1054" s="10">
        <v>19</v>
      </c>
    </row>
    <row r="1055" spans="1:9" x14ac:dyDescent="0.25">
      <c r="A1055" s="10">
        <v>1054</v>
      </c>
      <c r="B1055" s="10" t="s">
        <v>362</v>
      </c>
      <c r="C1055" s="10" t="s">
        <v>360</v>
      </c>
      <c r="D1055" s="11">
        <v>43722.8</v>
      </c>
      <c r="E1055" s="10" t="s">
        <v>339</v>
      </c>
      <c r="F1055" s="10">
        <v>1</v>
      </c>
      <c r="G1055" s="11">
        <v>43722.8</v>
      </c>
      <c r="H1055" s="11">
        <v>43722.791666666664</v>
      </c>
      <c r="I1055" s="10">
        <v>19</v>
      </c>
    </row>
    <row r="1056" spans="1:9" x14ac:dyDescent="0.25">
      <c r="A1056" s="10">
        <v>1055</v>
      </c>
      <c r="B1056" s="10" t="s">
        <v>362</v>
      </c>
      <c r="C1056" s="10" t="s">
        <v>360</v>
      </c>
      <c r="D1056" s="11">
        <v>43722.801388888889</v>
      </c>
      <c r="E1056" s="10" t="s">
        <v>339</v>
      </c>
      <c r="F1056" s="10">
        <v>1</v>
      </c>
      <c r="G1056" s="11">
        <v>43722.801388888889</v>
      </c>
      <c r="H1056" s="11">
        <v>43722.791666666664</v>
      </c>
      <c r="I1056" s="10">
        <v>19</v>
      </c>
    </row>
    <row r="1057" spans="1:9" x14ac:dyDescent="0.25">
      <c r="A1057" s="10">
        <v>1056</v>
      </c>
      <c r="B1057" s="10" t="s">
        <v>362</v>
      </c>
      <c r="C1057" s="10" t="s">
        <v>360</v>
      </c>
      <c r="D1057" s="11">
        <v>43722.804861111108</v>
      </c>
      <c r="E1057" s="10" t="s">
        <v>339</v>
      </c>
      <c r="F1057" s="10">
        <v>1</v>
      </c>
      <c r="G1057" s="11">
        <v>43722.804861111108</v>
      </c>
      <c r="H1057" s="11">
        <v>43722.791666666664</v>
      </c>
      <c r="I1057" s="10">
        <v>19</v>
      </c>
    </row>
    <row r="1058" spans="1:9" x14ac:dyDescent="0.25">
      <c r="A1058" s="10">
        <v>1057</v>
      </c>
      <c r="B1058" s="10" t="s">
        <v>362</v>
      </c>
      <c r="C1058" s="10" t="s">
        <v>360</v>
      </c>
      <c r="D1058" s="11">
        <v>43722.813888888886</v>
      </c>
      <c r="E1058" s="10" t="s">
        <v>339</v>
      </c>
      <c r="F1058" s="10">
        <v>1</v>
      </c>
      <c r="G1058" s="11">
        <v>43722.813888888886</v>
      </c>
      <c r="H1058" s="11">
        <v>43722.833333333336</v>
      </c>
      <c r="I1058" s="10">
        <v>20</v>
      </c>
    </row>
    <row r="1059" spans="1:9" x14ac:dyDescent="0.25">
      <c r="A1059" s="10">
        <v>1058</v>
      </c>
      <c r="B1059" s="10" t="s">
        <v>362</v>
      </c>
      <c r="C1059" s="10" t="s">
        <v>360</v>
      </c>
      <c r="D1059" s="11">
        <v>43722.81527777778</v>
      </c>
      <c r="E1059" s="10" t="s">
        <v>339</v>
      </c>
      <c r="F1059" s="10">
        <v>1</v>
      </c>
      <c r="G1059" s="11">
        <v>43722.81527777778</v>
      </c>
      <c r="H1059" s="11">
        <v>43722.833333333336</v>
      </c>
      <c r="I1059" s="10">
        <v>20</v>
      </c>
    </row>
    <row r="1060" spans="1:9" x14ac:dyDescent="0.25">
      <c r="A1060" s="10">
        <v>1059</v>
      </c>
      <c r="B1060" s="10" t="s">
        <v>362</v>
      </c>
      <c r="C1060" s="10" t="s">
        <v>360</v>
      </c>
      <c r="D1060" s="11">
        <v>43722.816666666666</v>
      </c>
      <c r="E1060" s="10" t="s">
        <v>339</v>
      </c>
      <c r="F1060" s="10">
        <v>1</v>
      </c>
      <c r="G1060" s="11">
        <v>43722.816666666666</v>
      </c>
      <c r="H1060" s="11">
        <v>43722.833333333336</v>
      </c>
      <c r="I1060" s="10">
        <v>20</v>
      </c>
    </row>
    <row r="1061" spans="1:9" x14ac:dyDescent="0.25">
      <c r="A1061" s="10">
        <v>1060</v>
      </c>
      <c r="B1061" s="10" t="s">
        <v>362</v>
      </c>
      <c r="C1061" s="10" t="s">
        <v>360</v>
      </c>
      <c r="D1061" s="11">
        <v>43722.820138888892</v>
      </c>
      <c r="E1061" s="10" t="s">
        <v>339</v>
      </c>
      <c r="F1061" s="10">
        <v>1</v>
      </c>
      <c r="G1061" s="11">
        <v>43722.820138888892</v>
      </c>
      <c r="H1061" s="11">
        <v>43722.833333333336</v>
      </c>
      <c r="I1061" s="10">
        <v>20</v>
      </c>
    </row>
    <row r="1062" spans="1:9" x14ac:dyDescent="0.25">
      <c r="A1062" s="10">
        <v>1061</v>
      </c>
      <c r="B1062" s="10" t="s">
        <v>362</v>
      </c>
      <c r="C1062" s="10" t="s">
        <v>360</v>
      </c>
      <c r="D1062" s="11">
        <v>43722.822916666664</v>
      </c>
      <c r="E1062" s="10" t="s">
        <v>339</v>
      </c>
      <c r="F1062" s="10">
        <v>1</v>
      </c>
      <c r="G1062" s="11">
        <v>43722.822916666664</v>
      </c>
      <c r="H1062" s="11">
        <v>43722.833333333336</v>
      </c>
      <c r="I1062" s="10">
        <v>20</v>
      </c>
    </row>
    <row r="1063" spans="1:9" x14ac:dyDescent="0.25">
      <c r="A1063" s="10">
        <v>1062</v>
      </c>
      <c r="B1063" s="10" t="s">
        <v>362</v>
      </c>
      <c r="C1063" s="10" t="s">
        <v>360</v>
      </c>
      <c r="D1063" s="11">
        <v>43722.826388888891</v>
      </c>
      <c r="E1063" s="10" t="s">
        <v>339</v>
      </c>
      <c r="F1063" s="10">
        <v>1</v>
      </c>
      <c r="G1063" s="11">
        <v>43722.826388888891</v>
      </c>
      <c r="H1063" s="11">
        <v>43722.833333333336</v>
      </c>
      <c r="I1063" s="10">
        <v>20</v>
      </c>
    </row>
    <row r="1064" spans="1:9" x14ac:dyDescent="0.25">
      <c r="A1064" s="10">
        <v>1063</v>
      </c>
      <c r="B1064" s="10" t="s">
        <v>362</v>
      </c>
      <c r="C1064" s="10" t="s">
        <v>360</v>
      </c>
      <c r="D1064" s="11">
        <v>43722.82916666667</v>
      </c>
      <c r="E1064" s="10" t="s">
        <v>339</v>
      </c>
      <c r="F1064" s="10">
        <v>1</v>
      </c>
      <c r="G1064" s="11">
        <v>43722.82916666667</v>
      </c>
      <c r="H1064" s="11">
        <v>43722.833333333336</v>
      </c>
      <c r="I1064" s="10">
        <v>20</v>
      </c>
    </row>
    <row r="1065" spans="1:9" x14ac:dyDescent="0.25">
      <c r="A1065" s="10">
        <v>1064</v>
      </c>
      <c r="B1065" s="10" t="s">
        <v>362</v>
      </c>
      <c r="C1065" s="10" t="s">
        <v>360</v>
      </c>
      <c r="D1065" s="11">
        <v>43722.838888888888</v>
      </c>
      <c r="E1065" s="10" t="s">
        <v>339</v>
      </c>
      <c r="F1065" s="10">
        <v>1</v>
      </c>
      <c r="G1065" s="11">
        <v>43722.838888888888</v>
      </c>
      <c r="H1065" s="11">
        <v>43722.833333333336</v>
      </c>
      <c r="I1065" s="10">
        <v>20</v>
      </c>
    </row>
    <row r="1066" spans="1:9" x14ac:dyDescent="0.25">
      <c r="A1066" s="10">
        <v>1065</v>
      </c>
      <c r="B1066" s="10" t="s">
        <v>362</v>
      </c>
      <c r="C1066" s="10" t="s">
        <v>360</v>
      </c>
      <c r="D1066" s="11">
        <v>43722.84097222222</v>
      </c>
      <c r="E1066" s="10" t="s">
        <v>339</v>
      </c>
      <c r="F1066" s="10">
        <v>1</v>
      </c>
      <c r="G1066" s="11">
        <v>43722.84097222222</v>
      </c>
      <c r="H1066" s="11">
        <v>43722.833333333336</v>
      </c>
      <c r="I1066" s="10">
        <v>20</v>
      </c>
    </row>
    <row r="1067" spans="1:9" x14ac:dyDescent="0.25">
      <c r="A1067" s="10">
        <v>1066</v>
      </c>
      <c r="B1067" s="10" t="s">
        <v>362</v>
      </c>
      <c r="C1067" s="10" t="s">
        <v>360</v>
      </c>
      <c r="D1067" s="11">
        <v>43722.842361111114</v>
      </c>
      <c r="E1067" s="10" t="s">
        <v>339</v>
      </c>
      <c r="F1067" s="10">
        <v>1</v>
      </c>
      <c r="G1067" s="11">
        <v>43722.842361111114</v>
      </c>
      <c r="H1067" s="11">
        <v>43722.833333333336</v>
      </c>
      <c r="I1067" s="10">
        <v>20</v>
      </c>
    </row>
    <row r="1068" spans="1:9" x14ac:dyDescent="0.25">
      <c r="A1068" s="10">
        <v>1067</v>
      </c>
      <c r="B1068" s="10" t="s">
        <v>362</v>
      </c>
      <c r="C1068" s="10" t="s">
        <v>360</v>
      </c>
      <c r="D1068" s="11">
        <v>43722.844444444447</v>
      </c>
      <c r="E1068" s="10" t="s">
        <v>339</v>
      </c>
      <c r="F1068" s="10">
        <v>1</v>
      </c>
      <c r="G1068" s="11">
        <v>43722.844444444447</v>
      </c>
      <c r="H1068" s="11">
        <v>43722.833333333336</v>
      </c>
      <c r="I1068" s="10">
        <v>20</v>
      </c>
    </row>
    <row r="1069" spans="1:9" x14ac:dyDescent="0.25">
      <c r="A1069" s="10">
        <v>1068</v>
      </c>
      <c r="B1069" s="10" t="s">
        <v>362</v>
      </c>
      <c r="C1069" s="10" t="s">
        <v>360</v>
      </c>
      <c r="D1069" s="11">
        <v>43722.84652777778</v>
      </c>
      <c r="E1069" s="10" t="s">
        <v>339</v>
      </c>
      <c r="F1069" s="10">
        <v>1</v>
      </c>
      <c r="G1069" s="11">
        <v>43722.84652777778</v>
      </c>
      <c r="H1069" s="11">
        <v>43722.833333333336</v>
      </c>
      <c r="I1069" s="10">
        <v>20</v>
      </c>
    </row>
    <row r="1070" spans="1:9" x14ac:dyDescent="0.25">
      <c r="A1070" s="10">
        <v>1069</v>
      </c>
      <c r="B1070" s="10" t="s">
        <v>362</v>
      </c>
      <c r="C1070" s="10" t="s">
        <v>360</v>
      </c>
      <c r="D1070" s="11">
        <v>43722.847916666666</v>
      </c>
      <c r="E1070" s="10" t="s">
        <v>339</v>
      </c>
      <c r="F1070" s="10">
        <v>1</v>
      </c>
      <c r="G1070" s="11">
        <v>43722.847916666666</v>
      </c>
      <c r="H1070" s="11">
        <v>43722.833333333336</v>
      </c>
      <c r="I1070" s="10">
        <v>20</v>
      </c>
    </row>
    <row r="1071" spans="1:9" x14ac:dyDescent="0.25">
      <c r="A1071" s="10">
        <v>1070</v>
      </c>
      <c r="B1071" s="10" t="s">
        <v>362</v>
      </c>
      <c r="C1071" s="10" t="s">
        <v>360</v>
      </c>
      <c r="D1071" s="11">
        <v>43722.852083333331</v>
      </c>
      <c r="E1071" s="10" t="s">
        <v>339</v>
      </c>
      <c r="F1071" s="10">
        <v>1</v>
      </c>
      <c r="G1071" s="11">
        <v>43722.852083333331</v>
      </c>
      <c r="H1071" s="11">
        <v>43722.833333333336</v>
      </c>
      <c r="I1071" s="10">
        <v>20</v>
      </c>
    </row>
    <row r="1072" spans="1:9" x14ac:dyDescent="0.25">
      <c r="A1072" s="10">
        <v>1071</v>
      </c>
      <c r="B1072" s="10" t="s">
        <v>362</v>
      </c>
      <c r="C1072" s="10" t="s">
        <v>360</v>
      </c>
      <c r="D1072" s="11">
        <v>43722.861805555556</v>
      </c>
      <c r="E1072" s="10" t="s">
        <v>339</v>
      </c>
      <c r="F1072" s="10">
        <v>1</v>
      </c>
      <c r="G1072" s="11">
        <v>43722.861805555556</v>
      </c>
      <c r="H1072" s="11">
        <v>43722.875</v>
      </c>
      <c r="I1072" s="10">
        <v>21</v>
      </c>
    </row>
    <row r="1073" spans="1:9" x14ac:dyDescent="0.25">
      <c r="A1073" s="10">
        <v>1072</v>
      </c>
      <c r="B1073" s="10" t="s">
        <v>362</v>
      </c>
      <c r="C1073" s="10" t="s">
        <v>360</v>
      </c>
      <c r="D1073" s="11">
        <v>43722.863888888889</v>
      </c>
      <c r="E1073" s="10" t="s">
        <v>339</v>
      </c>
      <c r="F1073" s="10">
        <v>1</v>
      </c>
      <c r="G1073" s="11">
        <v>43722.863888888889</v>
      </c>
      <c r="H1073" s="11">
        <v>43722.875</v>
      </c>
      <c r="I1073" s="10">
        <v>21</v>
      </c>
    </row>
    <row r="1074" spans="1:9" x14ac:dyDescent="0.25">
      <c r="A1074" s="10">
        <v>1073</v>
      </c>
      <c r="B1074" s="10" t="s">
        <v>362</v>
      </c>
      <c r="C1074" s="10" t="s">
        <v>360</v>
      </c>
      <c r="D1074" s="11">
        <v>43722.866666666669</v>
      </c>
      <c r="E1074" s="10" t="s">
        <v>339</v>
      </c>
      <c r="F1074" s="10">
        <v>1</v>
      </c>
      <c r="G1074" s="11">
        <v>43722.866666666669</v>
      </c>
      <c r="H1074" s="11">
        <v>43722.875</v>
      </c>
      <c r="I1074" s="10">
        <v>21</v>
      </c>
    </row>
    <row r="1075" spans="1:9" x14ac:dyDescent="0.25">
      <c r="A1075" s="10">
        <v>1074</v>
      </c>
      <c r="B1075" s="10" t="s">
        <v>362</v>
      </c>
      <c r="C1075" s="10" t="s">
        <v>360</v>
      </c>
      <c r="D1075" s="11">
        <v>43722.868750000001</v>
      </c>
      <c r="E1075" s="10" t="s">
        <v>339</v>
      </c>
      <c r="F1075" s="10">
        <v>1</v>
      </c>
      <c r="G1075" s="11">
        <v>43722.868750000001</v>
      </c>
      <c r="H1075" s="11">
        <v>43722.875</v>
      </c>
      <c r="I1075" s="10">
        <v>21</v>
      </c>
    </row>
    <row r="1076" spans="1:9" x14ac:dyDescent="0.25">
      <c r="A1076" s="10">
        <v>1075</v>
      </c>
      <c r="B1076" s="10" t="s">
        <v>362</v>
      </c>
      <c r="C1076" s="10" t="s">
        <v>360</v>
      </c>
      <c r="D1076" s="11">
        <v>43722.871527777781</v>
      </c>
      <c r="E1076" s="10" t="s">
        <v>339</v>
      </c>
      <c r="F1076" s="10">
        <v>1</v>
      </c>
      <c r="G1076" s="11">
        <v>43722.871527777781</v>
      </c>
      <c r="H1076" s="11">
        <v>43722.875</v>
      </c>
      <c r="I1076" s="10">
        <v>21</v>
      </c>
    </row>
    <row r="1077" spans="1:9" x14ac:dyDescent="0.25">
      <c r="A1077" s="10">
        <v>1076</v>
      </c>
      <c r="B1077" s="10" t="s">
        <v>362</v>
      </c>
      <c r="C1077" s="10" t="s">
        <v>360</v>
      </c>
      <c r="D1077" s="11">
        <v>43722.880555555559</v>
      </c>
      <c r="E1077" s="10" t="s">
        <v>339</v>
      </c>
      <c r="F1077" s="10">
        <v>1</v>
      </c>
      <c r="G1077" s="11">
        <v>43722.880555555559</v>
      </c>
      <c r="H1077" s="11">
        <v>43722.875</v>
      </c>
      <c r="I1077" s="10">
        <v>21</v>
      </c>
    </row>
    <row r="1078" spans="1:9" x14ac:dyDescent="0.25">
      <c r="A1078" s="10">
        <v>1077</v>
      </c>
      <c r="B1078" s="10" t="s">
        <v>362</v>
      </c>
      <c r="C1078" s="10" t="s">
        <v>360</v>
      </c>
      <c r="D1078" s="11">
        <v>43722.881944444445</v>
      </c>
      <c r="E1078" s="10" t="s">
        <v>339</v>
      </c>
      <c r="F1078" s="10">
        <v>1</v>
      </c>
      <c r="G1078" s="11">
        <v>43722.881944444445</v>
      </c>
      <c r="H1078" s="11">
        <v>43722.875</v>
      </c>
      <c r="I1078" s="10">
        <v>21</v>
      </c>
    </row>
    <row r="1079" spans="1:9" x14ac:dyDescent="0.25">
      <c r="A1079" s="10">
        <v>1078</v>
      </c>
      <c r="B1079" s="10" t="s">
        <v>362</v>
      </c>
      <c r="C1079" s="10" t="s">
        <v>360</v>
      </c>
      <c r="D1079" s="11">
        <v>43722.890972222223</v>
      </c>
      <c r="E1079" s="10" t="s">
        <v>339</v>
      </c>
      <c r="F1079" s="10">
        <v>1</v>
      </c>
      <c r="G1079" s="11">
        <v>43722.890972222223</v>
      </c>
      <c r="H1079" s="11">
        <v>43722.875</v>
      </c>
      <c r="I1079" s="10">
        <v>21</v>
      </c>
    </row>
    <row r="1080" spans="1:9" x14ac:dyDescent="0.25">
      <c r="A1080" s="10">
        <v>1079</v>
      </c>
      <c r="B1080" s="10" t="s">
        <v>362</v>
      </c>
      <c r="C1080" s="10" t="s">
        <v>360</v>
      </c>
      <c r="D1080" s="11">
        <v>43722.893750000003</v>
      </c>
      <c r="E1080" s="10" t="s">
        <v>339</v>
      </c>
      <c r="F1080" s="10">
        <v>1</v>
      </c>
      <c r="G1080" s="11">
        <v>43722.893750000003</v>
      </c>
      <c r="H1080" s="11">
        <v>43722.875</v>
      </c>
      <c r="I1080" s="10">
        <v>21</v>
      </c>
    </row>
    <row r="1081" spans="1:9" x14ac:dyDescent="0.25">
      <c r="A1081" s="10">
        <v>1080</v>
      </c>
      <c r="B1081" s="10" t="s">
        <v>362</v>
      </c>
      <c r="C1081" s="10" t="s">
        <v>360</v>
      </c>
      <c r="D1081" s="11">
        <v>43722.896527777775</v>
      </c>
      <c r="E1081" s="10" t="s">
        <v>339</v>
      </c>
      <c r="F1081" s="10">
        <v>1</v>
      </c>
      <c r="G1081" s="11">
        <v>43722.896527777775</v>
      </c>
      <c r="H1081" s="11">
        <v>43722.916666666664</v>
      </c>
      <c r="I1081" s="10">
        <v>22</v>
      </c>
    </row>
    <row r="1082" spans="1:9" x14ac:dyDescent="0.25">
      <c r="A1082" s="10">
        <v>1081</v>
      </c>
      <c r="B1082" s="10" t="s">
        <v>362</v>
      </c>
      <c r="C1082" s="10" t="s">
        <v>360</v>
      </c>
      <c r="D1082" s="11">
        <v>43722.898611111108</v>
      </c>
      <c r="E1082" s="10" t="s">
        <v>339</v>
      </c>
      <c r="F1082" s="10">
        <v>1</v>
      </c>
      <c r="G1082" s="11">
        <v>43722.898611111108</v>
      </c>
      <c r="H1082" s="11">
        <v>43722.916666666664</v>
      </c>
      <c r="I1082" s="10">
        <v>22</v>
      </c>
    </row>
    <row r="1083" spans="1:9" x14ac:dyDescent="0.25">
      <c r="A1083" s="10">
        <v>1082</v>
      </c>
      <c r="B1083" s="10" t="s">
        <v>362</v>
      </c>
      <c r="C1083" s="10" t="s">
        <v>360</v>
      </c>
      <c r="D1083" s="11">
        <v>43722.900694444441</v>
      </c>
      <c r="E1083" s="10" t="s">
        <v>339</v>
      </c>
      <c r="F1083" s="10">
        <v>1</v>
      </c>
      <c r="G1083" s="11">
        <v>43722.900694444441</v>
      </c>
      <c r="H1083" s="11">
        <v>43722.916666666664</v>
      </c>
      <c r="I1083" s="10">
        <v>22</v>
      </c>
    </row>
    <row r="1084" spans="1:9" x14ac:dyDescent="0.25">
      <c r="A1084" s="10">
        <v>1083</v>
      </c>
      <c r="B1084" s="10" t="s">
        <v>362</v>
      </c>
      <c r="C1084" s="10" t="s">
        <v>360</v>
      </c>
      <c r="D1084" s="11">
        <v>43722.90347222222</v>
      </c>
      <c r="E1084" s="10" t="s">
        <v>339</v>
      </c>
      <c r="F1084" s="10">
        <v>1</v>
      </c>
      <c r="G1084" s="11">
        <v>43722.90347222222</v>
      </c>
      <c r="H1084" s="11">
        <v>43722.916666666664</v>
      </c>
      <c r="I1084" s="10">
        <v>22</v>
      </c>
    </row>
    <row r="1085" spans="1:9" x14ac:dyDescent="0.25">
      <c r="A1085" s="10">
        <v>1084</v>
      </c>
      <c r="B1085" s="10" t="s">
        <v>362</v>
      </c>
      <c r="C1085" s="10" t="s">
        <v>360</v>
      </c>
      <c r="D1085" s="11">
        <v>43722.915972222225</v>
      </c>
      <c r="E1085" s="10" t="s">
        <v>339</v>
      </c>
      <c r="F1085" s="10">
        <v>1</v>
      </c>
      <c r="G1085" s="11">
        <v>43722.915972222225</v>
      </c>
      <c r="H1085" s="11">
        <v>43722.916666666664</v>
      </c>
      <c r="I1085" s="10">
        <v>22</v>
      </c>
    </row>
    <row r="1086" spans="1:9" x14ac:dyDescent="0.25">
      <c r="A1086" s="10">
        <v>1085</v>
      </c>
      <c r="B1086" s="10" t="s">
        <v>362</v>
      </c>
      <c r="C1086" s="10" t="s">
        <v>360</v>
      </c>
      <c r="D1086" s="11">
        <v>43722.919444444444</v>
      </c>
      <c r="E1086" s="10" t="s">
        <v>339</v>
      </c>
      <c r="F1086" s="10">
        <v>1</v>
      </c>
      <c r="G1086" s="11">
        <v>43722.919444444444</v>
      </c>
      <c r="H1086" s="11">
        <v>43722.916666666664</v>
      </c>
      <c r="I1086" s="10">
        <v>22</v>
      </c>
    </row>
    <row r="1087" spans="1:9" x14ac:dyDescent="0.25">
      <c r="A1087" s="10">
        <v>1086</v>
      </c>
      <c r="B1087" s="10" t="s">
        <v>362</v>
      </c>
      <c r="C1087" s="10" t="s">
        <v>360</v>
      </c>
      <c r="D1087" s="11">
        <v>43722.92291666667</v>
      </c>
      <c r="E1087" s="10" t="s">
        <v>339</v>
      </c>
      <c r="F1087" s="10">
        <v>1</v>
      </c>
      <c r="G1087" s="11">
        <v>43722.92291666667</v>
      </c>
      <c r="H1087" s="11">
        <v>43722.916666666664</v>
      </c>
      <c r="I1087" s="10">
        <v>22</v>
      </c>
    </row>
    <row r="1088" spans="1:9" x14ac:dyDescent="0.25">
      <c r="A1088" s="10">
        <v>1087</v>
      </c>
      <c r="B1088" s="10" t="s">
        <v>362</v>
      </c>
      <c r="C1088" s="10" t="s">
        <v>360</v>
      </c>
      <c r="D1088" s="11">
        <v>43722.925694444442</v>
      </c>
      <c r="E1088" s="10" t="s">
        <v>339</v>
      </c>
      <c r="F1088" s="10">
        <v>1</v>
      </c>
      <c r="G1088" s="11">
        <v>43722.925694444442</v>
      </c>
      <c r="H1088" s="11">
        <v>43722.916666666664</v>
      </c>
      <c r="I1088" s="10">
        <v>22</v>
      </c>
    </row>
    <row r="1089" spans="1:9" x14ac:dyDescent="0.25">
      <c r="A1089" s="10">
        <v>1088</v>
      </c>
      <c r="B1089" s="10" t="s">
        <v>362</v>
      </c>
      <c r="C1089" s="10" t="s">
        <v>360</v>
      </c>
      <c r="D1089" s="11">
        <v>43722.935416666667</v>
      </c>
      <c r="E1089" s="10" t="s">
        <v>339</v>
      </c>
      <c r="F1089" s="10">
        <v>1</v>
      </c>
      <c r="G1089" s="11">
        <v>43722.935416666667</v>
      </c>
      <c r="H1089" s="11">
        <v>43722.916666666664</v>
      </c>
      <c r="I1089" s="10">
        <v>22</v>
      </c>
    </row>
    <row r="1090" spans="1:9" x14ac:dyDescent="0.25">
      <c r="A1090" s="10">
        <v>1089</v>
      </c>
      <c r="B1090" s="10" t="s">
        <v>362</v>
      </c>
      <c r="C1090" s="10" t="s">
        <v>360</v>
      </c>
      <c r="D1090" s="11">
        <v>43722.936805555553</v>
      </c>
      <c r="E1090" s="10" t="s">
        <v>339</v>
      </c>
      <c r="F1090" s="10">
        <v>1</v>
      </c>
      <c r="G1090" s="11">
        <v>43722.936805555553</v>
      </c>
      <c r="H1090" s="11">
        <v>43722.916666666664</v>
      </c>
      <c r="I1090" s="10">
        <v>22</v>
      </c>
    </row>
    <row r="1091" spans="1:9" x14ac:dyDescent="0.25">
      <c r="A1091" s="10">
        <v>1090</v>
      </c>
      <c r="B1091" s="10" t="s">
        <v>362</v>
      </c>
      <c r="C1091" s="10" t="s">
        <v>360</v>
      </c>
      <c r="D1091" s="11">
        <v>43722.941666666666</v>
      </c>
      <c r="E1091" s="10" t="s">
        <v>339</v>
      </c>
      <c r="F1091" s="10">
        <v>1</v>
      </c>
      <c r="G1091" s="11">
        <v>43722.941666666666</v>
      </c>
      <c r="H1091" s="11">
        <v>43722.958333333336</v>
      </c>
      <c r="I1091" s="10">
        <v>23</v>
      </c>
    </row>
    <row r="1092" spans="1:9" x14ac:dyDescent="0.25">
      <c r="A1092" s="10">
        <v>1091</v>
      </c>
      <c r="B1092" s="10" t="s">
        <v>362</v>
      </c>
      <c r="C1092" s="10" t="s">
        <v>360</v>
      </c>
      <c r="D1092" s="11">
        <v>43722.943749999999</v>
      </c>
      <c r="E1092" s="10" t="s">
        <v>339</v>
      </c>
      <c r="F1092" s="10">
        <v>1</v>
      </c>
      <c r="G1092" s="11">
        <v>43722.943749999999</v>
      </c>
      <c r="H1092" s="11">
        <v>43722.958333333336</v>
      </c>
      <c r="I1092" s="10">
        <v>23</v>
      </c>
    </row>
    <row r="1093" spans="1:9" x14ac:dyDescent="0.25">
      <c r="A1093" s="10">
        <v>1092</v>
      </c>
      <c r="B1093" s="10" t="s">
        <v>362</v>
      </c>
      <c r="C1093" s="10" t="s">
        <v>360</v>
      </c>
      <c r="D1093" s="11">
        <v>43722.945138888892</v>
      </c>
      <c r="E1093" s="10" t="s">
        <v>339</v>
      </c>
      <c r="F1093" s="10">
        <v>1</v>
      </c>
      <c r="G1093" s="11">
        <v>43722.945138888892</v>
      </c>
      <c r="H1093" s="11">
        <v>43722.958333333336</v>
      </c>
      <c r="I1093" s="10">
        <v>23</v>
      </c>
    </row>
    <row r="1094" spans="1:9" x14ac:dyDescent="0.25">
      <c r="A1094" s="10">
        <v>1093</v>
      </c>
      <c r="B1094" s="10" t="s">
        <v>362</v>
      </c>
      <c r="C1094" s="10" t="s">
        <v>360</v>
      </c>
      <c r="D1094" s="11">
        <v>43722.953472222223</v>
      </c>
      <c r="E1094" s="10" t="s">
        <v>339</v>
      </c>
      <c r="F1094" s="10">
        <v>1</v>
      </c>
      <c r="G1094" s="11">
        <v>43722.953472222223</v>
      </c>
      <c r="H1094" s="11">
        <v>43722.958333333336</v>
      </c>
      <c r="I1094" s="10">
        <v>23</v>
      </c>
    </row>
    <row r="1095" spans="1:9" x14ac:dyDescent="0.25">
      <c r="A1095" s="10">
        <v>1094</v>
      </c>
      <c r="B1095" s="10" t="s">
        <v>362</v>
      </c>
      <c r="C1095" s="10" t="s">
        <v>360</v>
      </c>
      <c r="D1095" s="11">
        <v>43722.956944444442</v>
      </c>
      <c r="E1095" s="10" t="s">
        <v>339</v>
      </c>
      <c r="F1095" s="10">
        <v>1</v>
      </c>
      <c r="G1095" s="11">
        <v>43722.956944444442</v>
      </c>
      <c r="H1095" s="11">
        <v>43722.958333333336</v>
      </c>
      <c r="I1095" s="10">
        <v>23</v>
      </c>
    </row>
    <row r="1096" spans="1:9" x14ac:dyDescent="0.25">
      <c r="A1096" s="10">
        <v>1095</v>
      </c>
      <c r="B1096" s="10" t="s">
        <v>362</v>
      </c>
      <c r="C1096" s="10" t="s">
        <v>360</v>
      </c>
      <c r="D1096" s="11">
        <v>43722.959722222222</v>
      </c>
      <c r="E1096" s="10" t="s">
        <v>339</v>
      </c>
      <c r="F1096" s="10">
        <v>1</v>
      </c>
      <c r="G1096" s="11">
        <v>43722.959722222222</v>
      </c>
      <c r="H1096" s="11">
        <v>43722.958333333336</v>
      </c>
      <c r="I1096" s="10">
        <v>23</v>
      </c>
    </row>
    <row r="1097" spans="1:9" x14ac:dyDescent="0.25">
      <c r="A1097" s="10">
        <v>1096</v>
      </c>
      <c r="B1097" s="10" t="s">
        <v>362</v>
      </c>
      <c r="C1097" s="10" t="s">
        <v>360</v>
      </c>
      <c r="D1097" s="11">
        <v>43722.972222222219</v>
      </c>
      <c r="E1097" s="10" t="s">
        <v>339</v>
      </c>
      <c r="F1097" s="10">
        <v>1</v>
      </c>
      <c r="G1097" s="11">
        <v>43722.972222222219</v>
      </c>
      <c r="H1097" s="11">
        <v>43722.958333333336</v>
      </c>
      <c r="I1097" s="10">
        <v>23</v>
      </c>
    </row>
    <row r="1098" spans="1:9" x14ac:dyDescent="0.25">
      <c r="A1098" s="10">
        <v>1097</v>
      </c>
      <c r="B1098" s="10" t="s">
        <v>362</v>
      </c>
      <c r="C1098" s="10" t="s">
        <v>360</v>
      </c>
      <c r="D1098" s="11">
        <v>43722.974999999999</v>
      </c>
      <c r="E1098" s="10" t="s">
        <v>339</v>
      </c>
      <c r="F1098" s="10">
        <v>1</v>
      </c>
      <c r="G1098" s="11">
        <v>43722.974999999999</v>
      </c>
      <c r="H1098" s="11">
        <v>43722.958333333336</v>
      </c>
      <c r="I1098" s="10">
        <v>23</v>
      </c>
    </row>
    <row r="1099" spans="1:9" x14ac:dyDescent="0.25">
      <c r="A1099" s="10">
        <v>1098</v>
      </c>
      <c r="B1099" s="10" t="s">
        <v>362</v>
      </c>
      <c r="C1099" s="10" t="s">
        <v>360</v>
      </c>
      <c r="D1099" s="11">
        <v>43722.981944444444</v>
      </c>
      <c r="E1099" s="10" t="s">
        <v>339</v>
      </c>
      <c r="F1099" s="10">
        <v>1</v>
      </c>
      <c r="G1099" s="11">
        <v>43722.981944444444</v>
      </c>
      <c r="H1099" s="11">
        <v>43723</v>
      </c>
      <c r="I1099" s="10">
        <v>0</v>
      </c>
    </row>
    <row r="1100" spans="1:9" x14ac:dyDescent="0.25">
      <c r="A1100" s="10">
        <v>1099</v>
      </c>
      <c r="B1100" s="10" t="s">
        <v>362</v>
      </c>
      <c r="C1100" s="10" t="s">
        <v>360</v>
      </c>
      <c r="D1100" s="11">
        <v>43722.987500000003</v>
      </c>
      <c r="E1100" s="10" t="s">
        <v>339</v>
      </c>
      <c r="F1100" s="10">
        <v>1</v>
      </c>
      <c r="G1100" s="11">
        <v>43722.987500000003</v>
      </c>
      <c r="H1100" s="11">
        <v>43723</v>
      </c>
      <c r="I1100" s="10">
        <v>0</v>
      </c>
    </row>
    <row r="1101" spans="1:9" x14ac:dyDescent="0.25">
      <c r="A1101" s="10">
        <v>1100</v>
      </c>
      <c r="B1101" s="10" t="s">
        <v>362</v>
      </c>
      <c r="C1101" s="10" t="s">
        <v>360</v>
      </c>
      <c r="D1101" s="11">
        <v>43722.993055555555</v>
      </c>
      <c r="E1101" s="10" t="s">
        <v>339</v>
      </c>
      <c r="F1101" s="10">
        <v>1</v>
      </c>
      <c r="G1101" s="11">
        <v>43722.993055555555</v>
      </c>
      <c r="H1101" s="11">
        <v>43723</v>
      </c>
      <c r="I1101" s="10">
        <v>0</v>
      </c>
    </row>
    <row r="1102" spans="1:9" x14ac:dyDescent="0.25">
      <c r="A1102" s="10">
        <v>1101</v>
      </c>
      <c r="B1102" s="10" t="s">
        <v>362</v>
      </c>
      <c r="C1102" s="10" t="s">
        <v>360</v>
      </c>
      <c r="D1102" s="11">
        <v>43723.000694444447</v>
      </c>
      <c r="E1102" s="10" t="s">
        <v>339</v>
      </c>
      <c r="F1102" s="10">
        <v>1</v>
      </c>
      <c r="G1102" s="11">
        <v>43723.000694444447</v>
      </c>
      <c r="H1102" s="11">
        <v>43723</v>
      </c>
      <c r="I1102" s="10">
        <v>0</v>
      </c>
    </row>
    <row r="1103" spans="1:9" x14ac:dyDescent="0.25">
      <c r="A1103" s="10">
        <v>1102</v>
      </c>
      <c r="B1103" s="10" t="s">
        <v>362</v>
      </c>
      <c r="C1103" s="10" t="s">
        <v>360</v>
      </c>
      <c r="D1103" s="11">
        <v>43723.003472222219</v>
      </c>
      <c r="E1103" s="10" t="s">
        <v>339</v>
      </c>
      <c r="F1103" s="10">
        <v>1</v>
      </c>
      <c r="G1103" s="11">
        <v>43723.003472222219</v>
      </c>
      <c r="H1103" s="11">
        <v>43723</v>
      </c>
      <c r="I1103" s="10">
        <v>0</v>
      </c>
    </row>
    <row r="1104" spans="1:9" x14ac:dyDescent="0.25">
      <c r="A1104" s="10">
        <v>1103</v>
      </c>
      <c r="B1104" s="10" t="s">
        <v>362</v>
      </c>
      <c r="C1104" s="10" t="s">
        <v>360</v>
      </c>
      <c r="D1104" s="11">
        <v>43723.004861111112</v>
      </c>
      <c r="E1104" s="10" t="s">
        <v>339</v>
      </c>
      <c r="F1104" s="10">
        <v>1</v>
      </c>
      <c r="G1104" s="11">
        <v>43723.004861111112</v>
      </c>
      <c r="H1104" s="11">
        <v>43723</v>
      </c>
      <c r="I1104" s="10">
        <v>0</v>
      </c>
    </row>
    <row r="1105" spans="1:9" x14ac:dyDescent="0.25">
      <c r="A1105" s="10">
        <v>1104</v>
      </c>
      <c r="B1105" s="10" t="s">
        <v>362</v>
      </c>
      <c r="C1105" s="10" t="s">
        <v>360</v>
      </c>
      <c r="D1105" s="11">
        <v>43723.007638888892</v>
      </c>
      <c r="E1105" s="10" t="s">
        <v>339</v>
      </c>
      <c r="F1105" s="10">
        <v>1</v>
      </c>
      <c r="G1105" s="11">
        <v>43723.007638888892</v>
      </c>
      <c r="H1105" s="11">
        <v>43723</v>
      </c>
      <c r="I1105" s="10">
        <v>0</v>
      </c>
    </row>
    <row r="1106" spans="1:9" x14ac:dyDescent="0.25">
      <c r="A1106" s="10">
        <v>1105</v>
      </c>
      <c r="B1106" s="10" t="s">
        <v>362</v>
      </c>
      <c r="C1106" s="10" t="s">
        <v>360</v>
      </c>
      <c r="D1106" s="11">
        <v>43723.011805555558</v>
      </c>
      <c r="E1106" s="10" t="s">
        <v>339</v>
      </c>
      <c r="F1106" s="10">
        <v>1</v>
      </c>
      <c r="G1106" s="11">
        <v>43723.011805555558</v>
      </c>
      <c r="H1106" s="11">
        <v>43723</v>
      </c>
      <c r="I1106" s="10">
        <v>0</v>
      </c>
    </row>
    <row r="1107" spans="1:9" x14ac:dyDescent="0.25">
      <c r="A1107" s="10">
        <v>1106</v>
      </c>
      <c r="B1107" s="10" t="s">
        <v>362</v>
      </c>
      <c r="C1107" s="10" t="s">
        <v>360</v>
      </c>
      <c r="D1107" s="11">
        <v>43723.013888888891</v>
      </c>
      <c r="E1107" s="10" t="s">
        <v>339</v>
      </c>
      <c r="F1107" s="10">
        <v>1</v>
      </c>
      <c r="G1107" s="11">
        <v>43723.013888888891</v>
      </c>
      <c r="H1107" s="11">
        <v>43723</v>
      </c>
      <c r="I1107" s="10">
        <v>0</v>
      </c>
    </row>
    <row r="1108" spans="1:9" x14ac:dyDescent="0.25">
      <c r="A1108" s="10">
        <v>1107</v>
      </c>
      <c r="B1108" s="10" t="s">
        <v>362</v>
      </c>
      <c r="C1108" s="10" t="s">
        <v>360</v>
      </c>
      <c r="D1108" s="11">
        <v>43723.015972222223</v>
      </c>
      <c r="E1108" s="10" t="s">
        <v>339</v>
      </c>
      <c r="F1108" s="10">
        <v>1</v>
      </c>
      <c r="G1108" s="11">
        <v>43723.015972222223</v>
      </c>
      <c r="H1108" s="11">
        <v>43723</v>
      </c>
      <c r="I1108" s="10">
        <v>0</v>
      </c>
    </row>
    <row r="1109" spans="1:9" x14ac:dyDescent="0.25">
      <c r="A1109" s="10">
        <v>1108</v>
      </c>
      <c r="B1109" s="10" t="s">
        <v>362</v>
      </c>
      <c r="C1109" s="10" t="s">
        <v>360</v>
      </c>
      <c r="D1109" s="11">
        <v>43723.025694444441</v>
      </c>
      <c r="E1109" s="10" t="s">
        <v>339</v>
      </c>
      <c r="F1109" s="10">
        <v>1</v>
      </c>
      <c r="G1109" s="11">
        <v>43723.025694444441</v>
      </c>
      <c r="H1109" s="11">
        <v>43723.041666666664</v>
      </c>
      <c r="I1109" s="10">
        <v>1</v>
      </c>
    </row>
    <row r="1110" spans="1:9" x14ac:dyDescent="0.25">
      <c r="A1110" s="10">
        <v>1109</v>
      </c>
      <c r="B1110" s="10" t="s">
        <v>362</v>
      </c>
      <c r="C1110" s="10" t="s">
        <v>360</v>
      </c>
      <c r="D1110" s="11">
        <v>43723.037499999999</v>
      </c>
      <c r="E1110" s="10" t="s">
        <v>339</v>
      </c>
      <c r="F1110" s="10">
        <v>1</v>
      </c>
      <c r="G1110" s="11">
        <v>43723.037499999999</v>
      </c>
      <c r="H1110" s="11">
        <v>43723.041666666664</v>
      </c>
      <c r="I1110" s="10">
        <v>1</v>
      </c>
    </row>
    <row r="1111" spans="1:9" x14ac:dyDescent="0.25">
      <c r="A1111" s="10">
        <v>1110</v>
      </c>
      <c r="B1111" s="10" t="s">
        <v>362</v>
      </c>
      <c r="C1111" s="10" t="s">
        <v>360</v>
      </c>
      <c r="D1111" s="11">
        <v>43723.074305555558</v>
      </c>
      <c r="E1111" s="10" t="s">
        <v>339</v>
      </c>
      <c r="F1111" s="10">
        <v>1</v>
      </c>
      <c r="G1111" s="11">
        <v>43723.074305555558</v>
      </c>
      <c r="H1111" s="11">
        <v>43723.083333333336</v>
      </c>
      <c r="I1111" s="10">
        <v>2</v>
      </c>
    </row>
    <row r="1112" spans="1:9" x14ac:dyDescent="0.25">
      <c r="A1112" s="10">
        <v>1111</v>
      </c>
      <c r="B1112" s="10" t="s">
        <v>362</v>
      </c>
      <c r="C1112" s="10" t="s">
        <v>360</v>
      </c>
      <c r="D1112" s="11">
        <v>43723.079861111109</v>
      </c>
      <c r="E1112" s="10" t="s">
        <v>339</v>
      </c>
      <c r="F1112" s="10">
        <v>1</v>
      </c>
      <c r="G1112" s="11">
        <v>43723.079861111109</v>
      </c>
      <c r="H1112" s="11">
        <v>43723.083333333336</v>
      </c>
      <c r="I1112" s="10">
        <v>2</v>
      </c>
    </row>
    <row r="1113" spans="1:9" x14ac:dyDescent="0.25">
      <c r="A1113" s="10">
        <v>1112</v>
      </c>
      <c r="B1113" s="10" t="s">
        <v>362</v>
      </c>
      <c r="C1113" s="10" t="s">
        <v>360</v>
      </c>
      <c r="D1113" s="11">
        <v>43723.082638888889</v>
      </c>
      <c r="E1113" s="10" t="s">
        <v>339</v>
      </c>
      <c r="F1113" s="10">
        <v>1</v>
      </c>
      <c r="G1113" s="11">
        <v>43723.082638888889</v>
      </c>
      <c r="H1113" s="11">
        <v>43723.083333333336</v>
      </c>
      <c r="I1113" s="10">
        <v>2</v>
      </c>
    </row>
    <row r="1114" spans="1:9" x14ac:dyDescent="0.25">
      <c r="A1114" s="10">
        <v>1113</v>
      </c>
      <c r="B1114" s="10" t="s">
        <v>362</v>
      </c>
      <c r="C1114" s="10" t="s">
        <v>360</v>
      </c>
      <c r="D1114" s="11">
        <v>43723.119444444441</v>
      </c>
      <c r="E1114" s="10" t="s">
        <v>339</v>
      </c>
      <c r="F1114" s="10">
        <v>1</v>
      </c>
      <c r="G1114" s="11">
        <v>43723.119444444441</v>
      </c>
      <c r="H1114" s="11">
        <v>43723.125</v>
      </c>
      <c r="I1114" s="10">
        <v>3</v>
      </c>
    </row>
    <row r="1115" spans="1:9" x14ac:dyDescent="0.25">
      <c r="A1115" s="10">
        <v>1114</v>
      </c>
      <c r="B1115" s="10" t="s">
        <v>362</v>
      </c>
      <c r="C1115" s="10" t="s">
        <v>360</v>
      </c>
      <c r="D1115" s="11">
        <v>43723.12777777778</v>
      </c>
      <c r="E1115" s="10" t="s">
        <v>339</v>
      </c>
      <c r="F1115" s="10">
        <v>1</v>
      </c>
      <c r="G1115" s="11">
        <v>43723.12777777778</v>
      </c>
      <c r="H1115" s="11">
        <v>43723.125</v>
      </c>
      <c r="I1115" s="10">
        <v>3</v>
      </c>
    </row>
    <row r="1116" spans="1:9" x14ac:dyDescent="0.25">
      <c r="A1116" s="10">
        <v>1115</v>
      </c>
      <c r="B1116" s="10" t="s">
        <v>362</v>
      </c>
      <c r="C1116" s="10" t="s">
        <v>360</v>
      </c>
      <c r="D1116" s="11">
        <v>43723.138194444444</v>
      </c>
      <c r="E1116" s="10" t="s">
        <v>339</v>
      </c>
      <c r="F1116" s="10">
        <v>1</v>
      </c>
      <c r="G1116" s="11">
        <v>43723.138194444444</v>
      </c>
      <c r="H1116" s="11">
        <v>43723.125</v>
      </c>
      <c r="I1116" s="10">
        <v>3</v>
      </c>
    </row>
    <row r="1117" spans="1:9" x14ac:dyDescent="0.25">
      <c r="A1117" s="10">
        <v>1116</v>
      </c>
      <c r="B1117" s="10" t="s">
        <v>362</v>
      </c>
      <c r="C1117" s="10" t="s">
        <v>360</v>
      </c>
      <c r="D1117" s="11">
        <v>43723.170138888891</v>
      </c>
      <c r="E1117" s="10" t="s">
        <v>339</v>
      </c>
      <c r="F1117" s="10">
        <v>1</v>
      </c>
      <c r="G1117" s="11">
        <v>43723.170138888891</v>
      </c>
      <c r="H1117" s="11">
        <v>43723.166666666664</v>
      </c>
      <c r="I1117" s="10">
        <v>4</v>
      </c>
    </row>
    <row r="1118" spans="1:9" x14ac:dyDescent="0.25">
      <c r="A1118" s="10">
        <v>1117</v>
      </c>
      <c r="B1118" s="10" t="s">
        <v>362</v>
      </c>
      <c r="C1118" s="10" t="s">
        <v>360</v>
      </c>
      <c r="D1118" s="11">
        <v>43723.340277777781</v>
      </c>
      <c r="E1118" s="10" t="s">
        <v>339</v>
      </c>
      <c r="F1118" s="10">
        <v>1</v>
      </c>
      <c r="G1118" s="11">
        <v>43723.340277777781</v>
      </c>
      <c r="H1118" s="11">
        <v>43723.333333333336</v>
      </c>
      <c r="I1118" s="10">
        <v>8</v>
      </c>
    </row>
    <row r="1119" spans="1:9" x14ac:dyDescent="0.25">
      <c r="A1119" s="10">
        <v>1118</v>
      </c>
      <c r="B1119" s="10" t="s">
        <v>362</v>
      </c>
      <c r="C1119" s="10" t="s">
        <v>360</v>
      </c>
      <c r="D1119" s="11">
        <v>43723.368055555555</v>
      </c>
      <c r="E1119" s="10" t="s">
        <v>339</v>
      </c>
      <c r="F1119" s="10">
        <v>1</v>
      </c>
      <c r="G1119" s="11">
        <v>43723.368055555555</v>
      </c>
      <c r="H1119" s="11">
        <v>43723.375</v>
      </c>
      <c r="I1119" s="10">
        <v>9</v>
      </c>
    </row>
    <row r="1120" spans="1:9" x14ac:dyDescent="0.25">
      <c r="A1120" s="10">
        <v>1119</v>
      </c>
      <c r="B1120" s="10" t="s">
        <v>362</v>
      </c>
      <c r="C1120" s="10" t="s">
        <v>360</v>
      </c>
      <c r="D1120" s="11">
        <v>43723.370138888888</v>
      </c>
      <c r="E1120" s="10" t="s">
        <v>339</v>
      </c>
      <c r="F1120" s="10">
        <v>1</v>
      </c>
      <c r="G1120" s="11">
        <v>43723.370138888888</v>
      </c>
      <c r="H1120" s="11">
        <v>43723.375</v>
      </c>
      <c r="I1120" s="10">
        <v>9</v>
      </c>
    </row>
    <row r="1121" spans="1:9" x14ac:dyDescent="0.25">
      <c r="A1121" s="10">
        <v>1120</v>
      </c>
      <c r="B1121" s="10" t="s">
        <v>362</v>
      </c>
      <c r="C1121" s="10" t="s">
        <v>360</v>
      </c>
      <c r="D1121" s="11">
        <v>43723.379166666666</v>
      </c>
      <c r="E1121" s="10" t="s">
        <v>339</v>
      </c>
      <c r="F1121" s="10">
        <v>1</v>
      </c>
      <c r="G1121" s="11">
        <v>43723.379166666666</v>
      </c>
      <c r="H1121" s="11">
        <v>43723.375</v>
      </c>
      <c r="I1121" s="10">
        <v>9</v>
      </c>
    </row>
    <row r="1122" spans="1:9" x14ac:dyDescent="0.25">
      <c r="A1122" s="10">
        <v>1121</v>
      </c>
      <c r="B1122" s="10" t="s">
        <v>362</v>
      </c>
      <c r="C1122" s="10" t="s">
        <v>361</v>
      </c>
      <c r="D1122" s="11">
        <v>43718.411805555559</v>
      </c>
      <c r="E1122" s="10" t="s">
        <v>339</v>
      </c>
      <c r="F1122" s="10">
        <v>1</v>
      </c>
      <c r="G1122" s="11">
        <v>43718.411805555559</v>
      </c>
      <c r="H1122" s="11">
        <v>43718.416666666664</v>
      </c>
      <c r="I1122" s="10">
        <v>10</v>
      </c>
    </row>
    <row r="1123" spans="1:9" x14ac:dyDescent="0.25">
      <c r="A1123" s="10">
        <v>1122</v>
      </c>
      <c r="B1123" s="10" t="s">
        <v>362</v>
      </c>
      <c r="C1123" s="10" t="s">
        <v>361</v>
      </c>
      <c r="D1123" s="11">
        <v>43718.420138888891</v>
      </c>
      <c r="E1123" s="10" t="s">
        <v>339</v>
      </c>
      <c r="F1123" s="10">
        <v>1</v>
      </c>
      <c r="G1123" s="11">
        <v>43718.420138888891</v>
      </c>
      <c r="H1123" s="11">
        <v>43718.416666666664</v>
      </c>
      <c r="I1123" s="10">
        <v>10</v>
      </c>
    </row>
    <row r="1124" spans="1:9" x14ac:dyDescent="0.25">
      <c r="A1124" s="10">
        <v>1123</v>
      </c>
      <c r="B1124" s="10" t="s">
        <v>362</v>
      </c>
      <c r="C1124" s="10" t="s">
        <v>361</v>
      </c>
      <c r="D1124" s="11">
        <v>43718.424305555556</v>
      </c>
      <c r="E1124" s="10" t="s">
        <v>339</v>
      </c>
      <c r="F1124" s="10">
        <v>1</v>
      </c>
      <c r="G1124" s="11">
        <v>43718.424305555556</v>
      </c>
      <c r="H1124" s="11">
        <v>43718.416666666664</v>
      </c>
      <c r="I1124" s="10">
        <v>10</v>
      </c>
    </row>
    <row r="1125" spans="1:9" x14ac:dyDescent="0.25">
      <c r="A1125" s="10">
        <v>1124</v>
      </c>
      <c r="B1125" s="10" t="s">
        <v>362</v>
      </c>
      <c r="C1125" s="10" t="s">
        <v>361</v>
      </c>
      <c r="D1125" s="11">
        <v>43718.429166666669</v>
      </c>
      <c r="E1125" s="10" t="s">
        <v>339</v>
      </c>
      <c r="F1125" s="10">
        <v>1</v>
      </c>
      <c r="G1125" s="11">
        <v>43718.429166666669</v>
      </c>
      <c r="H1125" s="11">
        <v>43718.416666666664</v>
      </c>
      <c r="I1125" s="10">
        <v>10</v>
      </c>
    </row>
    <row r="1126" spans="1:9" x14ac:dyDescent="0.25">
      <c r="A1126" s="10">
        <v>1125</v>
      </c>
      <c r="B1126" s="10" t="s">
        <v>362</v>
      </c>
      <c r="C1126" s="10" t="s">
        <v>361</v>
      </c>
      <c r="D1126" s="11">
        <v>43718.436111111114</v>
      </c>
      <c r="E1126" s="10" t="s">
        <v>339</v>
      </c>
      <c r="F1126" s="10">
        <v>1</v>
      </c>
      <c r="G1126" s="11">
        <v>43718.436111111114</v>
      </c>
      <c r="H1126" s="11">
        <v>43718.416666666664</v>
      </c>
      <c r="I1126" s="10">
        <v>10</v>
      </c>
    </row>
    <row r="1127" spans="1:9" x14ac:dyDescent="0.25">
      <c r="A1127" s="10">
        <v>1126</v>
      </c>
      <c r="B1127" s="10" t="s">
        <v>362</v>
      </c>
      <c r="C1127" s="10" t="s">
        <v>361</v>
      </c>
      <c r="D1127" s="11">
        <v>43718.464583333334</v>
      </c>
      <c r="E1127" s="10" t="s">
        <v>339</v>
      </c>
      <c r="F1127" s="10">
        <v>1</v>
      </c>
      <c r="G1127" s="11">
        <v>43718.464583333334</v>
      </c>
      <c r="H1127" s="11">
        <v>43718.458333333336</v>
      </c>
      <c r="I1127" s="10">
        <v>11</v>
      </c>
    </row>
    <row r="1128" spans="1:9" x14ac:dyDescent="0.25">
      <c r="A1128" s="10">
        <v>1127</v>
      </c>
      <c r="B1128" s="10" t="s">
        <v>362</v>
      </c>
      <c r="C1128" s="10" t="s">
        <v>361</v>
      </c>
      <c r="D1128" s="11">
        <v>43718.474305555559</v>
      </c>
      <c r="E1128" s="10" t="s">
        <v>339</v>
      </c>
      <c r="F1128" s="10">
        <v>1</v>
      </c>
      <c r="G1128" s="11">
        <v>43718.474305555559</v>
      </c>
      <c r="H1128" s="11">
        <v>43718.458333333336</v>
      </c>
      <c r="I1128" s="10">
        <v>11</v>
      </c>
    </row>
    <row r="1129" spans="1:9" x14ac:dyDescent="0.25">
      <c r="A1129" s="10">
        <v>1128</v>
      </c>
      <c r="B1129" s="10" t="s">
        <v>362</v>
      </c>
      <c r="C1129" s="10" t="s">
        <v>361</v>
      </c>
      <c r="D1129" s="11">
        <v>43718.534722222219</v>
      </c>
      <c r="E1129" s="10" t="s">
        <v>339</v>
      </c>
      <c r="F1129" s="10">
        <v>1</v>
      </c>
      <c r="G1129" s="11">
        <v>43718.534722222219</v>
      </c>
      <c r="H1129" s="11">
        <v>43718.541666666664</v>
      </c>
      <c r="I1129" s="10">
        <v>13</v>
      </c>
    </row>
    <row r="1130" spans="1:9" x14ac:dyDescent="0.25">
      <c r="A1130" s="10">
        <v>1129</v>
      </c>
      <c r="B1130" s="10" t="s">
        <v>362</v>
      </c>
      <c r="C1130" s="10" t="s">
        <v>361</v>
      </c>
      <c r="D1130" s="11">
        <v>43718.546527777777</v>
      </c>
      <c r="E1130" s="10" t="s">
        <v>339</v>
      </c>
      <c r="F1130" s="10">
        <v>1</v>
      </c>
      <c r="G1130" s="11">
        <v>43718.546527777777</v>
      </c>
      <c r="H1130" s="11">
        <v>43718.541666666664</v>
      </c>
      <c r="I1130" s="10">
        <v>13</v>
      </c>
    </row>
    <row r="1131" spans="1:9" x14ac:dyDescent="0.25">
      <c r="A1131" s="10">
        <v>1130</v>
      </c>
      <c r="B1131" s="10" t="s">
        <v>362</v>
      </c>
      <c r="C1131" s="10" t="s">
        <v>361</v>
      </c>
      <c r="D1131" s="11">
        <v>43718.548611111109</v>
      </c>
      <c r="E1131" s="10" t="s">
        <v>339</v>
      </c>
      <c r="F1131" s="10">
        <v>1</v>
      </c>
      <c r="G1131" s="11">
        <v>43718.548611111109</v>
      </c>
      <c r="H1131" s="11">
        <v>43718.541666666664</v>
      </c>
      <c r="I1131" s="10">
        <v>13</v>
      </c>
    </row>
    <row r="1132" spans="1:9" x14ac:dyDescent="0.25">
      <c r="A1132" s="10">
        <v>1131</v>
      </c>
      <c r="B1132" s="10" t="s">
        <v>362</v>
      </c>
      <c r="C1132" s="10" t="s">
        <v>361</v>
      </c>
      <c r="D1132" s="11">
        <v>43718.563888888886</v>
      </c>
      <c r="E1132" s="10" t="s">
        <v>339</v>
      </c>
      <c r="F1132" s="10">
        <v>1</v>
      </c>
      <c r="G1132" s="11">
        <v>43718.563888888886</v>
      </c>
      <c r="H1132" s="11">
        <v>43718.583333333336</v>
      </c>
      <c r="I1132" s="10">
        <v>14</v>
      </c>
    </row>
    <row r="1133" spans="1:9" x14ac:dyDescent="0.25">
      <c r="A1133" s="10">
        <v>1132</v>
      </c>
      <c r="B1133" s="10" t="s">
        <v>362</v>
      </c>
      <c r="C1133" s="10" t="s">
        <v>361</v>
      </c>
      <c r="D1133" s="11">
        <v>43718.572222222225</v>
      </c>
      <c r="E1133" s="10" t="s">
        <v>339</v>
      </c>
      <c r="F1133" s="10">
        <v>1</v>
      </c>
      <c r="G1133" s="11">
        <v>43718.572222222225</v>
      </c>
      <c r="H1133" s="11">
        <v>43718.583333333336</v>
      </c>
      <c r="I1133" s="10">
        <v>14</v>
      </c>
    </row>
    <row r="1134" spans="1:9" x14ac:dyDescent="0.25">
      <c r="A1134" s="10">
        <v>1133</v>
      </c>
      <c r="B1134" s="10" t="s">
        <v>362</v>
      </c>
      <c r="C1134" s="10" t="s">
        <v>361</v>
      </c>
      <c r="D1134" s="11">
        <v>43718.578472222223</v>
      </c>
      <c r="E1134" s="10" t="s">
        <v>339</v>
      </c>
      <c r="F1134" s="10">
        <v>1</v>
      </c>
      <c r="G1134" s="11">
        <v>43718.578472222223</v>
      </c>
      <c r="H1134" s="11">
        <v>43718.583333333336</v>
      </c>
      <c r="I1134" s="10">
        <v>14</v>
      </c>
    </row>
    <row r="1135" spans="1:9" x14ac:dyDescent="0.25">
      <c r="A1135" s="10">
        <v>1134</v>
      </c>
      <c r="B1135" s="10" t="s">
        <v>362</v>
      </c>
      <c r="C1135" s="10" t="s">
        <v>361</v>
      </c>
      <c r="D1135" s="11">
        <v>43718.581944444442</v>
      </c>
      <c r="E1135" s="10" t="s">
        <v>339</v>
      </c>
      <c r="F1135" s="10">
        <v>1</v>
      </c>
      <c r="G1135" s="11">
        <v>43718.581944444442</v>
      </c>
      <c r="H1135" s="11">
        <v>43718.583333333336</v>
      </c>
      <c r="I1135" s="10">
        <v>14</v>
      </c>
    </row>
    <row r="1136" spans="1:9" x14ac:dyDescent="0.25">
      <c r="A1136" s="10">
        <v>1135</v>
      </c>
      <c r="B1136" s="10" t="s">
        <v>362</v>
      </c>
      <c r="C1136" s="10" t="s">
        <v>361</v>
      </c>
      <c r="D1136" s="11">
        <v>43718.583333333336</v>
      </c>
      <c r="E1136" s="10" t="s">
        <v>339</v>
      </c>
      <c r="F1136" s="10">
        <v>1</v>
      </c>
      <c r="G1136" s="11">
        <v>43718.583333333336</v>
      </c>
      <c r="H1136" s="11">
        <v>43718.583333333336</v>
      </c>
      <c r="I1136" s="10">
        <v>14</v>
      </c>
    </row>
    <row r="1137" spans="1:9" x14ac:dyDescent="0.25">
      <c r="A1137" s="10">
        <v>1136</v>
      </c>
      <c r="B1137" s="10" t="s">
        <v>362</v>
      </c>
      <c r="C1137" s="10" t="s">
        <v>361</v>
      </c>
      <c r="D1137" s="11">
        <v>43718.599305555559</v>
      </c>
      <c r="E1137" s="10" t="s">
        <v>339</v>
      </c>
      <c r="F1137" s="10">
        <v>1</v>
      </c>
      <c r="G1137" s="11">
        <v>43718.599305555559</v>
      </c>
      <c r="H1137" s="11">
        <v>43718.583333333336</v>
      </c>
      <c r="I1137" s="10">
        <v>14</v>
      </c>
    </row>
    <row r="1138" spans="1:9" x14ac:dyDescent="0.25">
      <c r="A1138" s="10">
        <v>1137</v>
      </c>
      <c r="B1138" s="10" t="s">
        <v>362</v>
      </c>
      <c r="C1138" s="10" t="s">
        <v>361</v>
      </c>
      <c r="D1138" s="11">
        <v>43718.613888888889</v>
      </c>
      <c r="E1138" s="10" t="s">
        <v>339</v>
      </c>
      <c r="F1138" s="10">
        <v>1</v>
      </c>
      <c r="G1138" s="11">
        <v>43718.613888888889</v>
      </c>
      <c r="H1138" s="11">
        <v>43718.625</v>
      </c>
      <c r="I1138" s="10">
        <v>15</v>
      </c>
    </row>
    <row r="1139" spans="1:9" x14ac:dyDescent="0.25">
      <c r="A1139" s="10">
        <v>1138</v>
      </c>
      <c r="B1139" s="10" t="s">
        <v>362</v>
      </c>
      <c r="C1139" s="10" t="s">
        <v>361</v>
      </c>
      <c r="D1139" s="11">
        <v>43718.626388888886</v>
      </c>
      <c r="E1139" s="10" t="s">
        <v>339</v>
      </c>
      <c r="F1139" s="10">
        <v>1</v>
      </c>
      <c r="G1139" s="11">
        <v>43718.626388888886</v>
      </c>
      <c r="H1139" s="11">
        <v>43718.625</v>
      </c>
      <c r="I1139" s="10">
        <v>15</v>
      </c>
    </row>
    <row r="1140" spans="1:9" x14ac:dyDescent="0.25">
      <c r="A1140" s="10">
        <v>1139</v>
      </c>
      <c r="B1140" s="10" t="s">
        <v>362</v>
      </c>
      <c r="C1140" s="10" t="s">
        <v>361</v>
      </c>
      <c r="D1140" s="11">
        <v>43718.629861111112</v>
      </c>
      <c r="E1140" s="10" t="s">
        <v>339</v>
      </c>
      <c r="F1140" s="10">
        <v>1</v>
      </c>
      <c r="G1140" s="11">
        <v>43718.629861111112</v>
      </c>
      <c r="H1140" s="11">
        <v>43718.625</v>
      </c>
      <c r="I1140" s="10">
        <v>15</v>
      </c>
    </row>
    <row r="1141" spans="1:9" x14ac:dyDescent="0.25">
      <c r="A1141" s="10">
        <v>1140</v>
      </c>
      <c r="B1141" s="10" t="s">
        <v>362</v>
      </c>
      <c r="C1141" s="10" t="s">
        <v>361</v>
      </c>
      <c r="D1141" s="11">
        <v>43718.660416666666</v>
      </c>
      <c r="E1141" s="10" t="s">
        <v>339</v>
      </c>
      <c r="F1141" s="10">
        <v>1</v>
      </c>
      <c r="G1141" s="11">
        <v>43718.660416666666</v>
      </c>
      <c r="H1141" s="11">
        <v>43718.666666666664</v>
      </c>
      <c r="I1141" s="10">
        <v>16</v>
      </c>
    </row>
    <row r="1142" spans="1:9" x14ac:dyDescent="0.25">
      <c r="A1142" s="10">
        <v>1141</v>
      </c>
      <c r="B1142" s="10" t="s">
        <v>362</v>
      </c>
      <c r="C1142" s="10" t="s">
        <v>361</v>
      </c>
      <c r="D1142" s="11">
        <v>43718.686805555553</v>
      </c>
      <c r="E1142" s="10" t="s">
        <v>339</v>
      </c>
      <c r="F1142" s="10">
        <v>1</v>
      </c>
      <c r="G1142" s="11">
        <v>43718.686805555553</v>
      </c>
      <c r="H1142" s="11">
        <v>43718.666666666664</v>
      </c>
      <c r="I1142" s="10">
        <v>16</v>
      </c>
    </row>
    <row r="1143" spans="1:9" x14ac:dyDescent="0.25">
      <c r="A1143" s="10">
        <v>1142</v>
      </c>
      <c r="B1143" s="10" t="s">
        <v>362</v>
      </c>
      <c r="C1143" s="10" t="s">
        <v>361</v>
      </c>
      <c r="D1143" s="11">
        <v>43718.712500000001</v>
      </c>
      <c r="E1143" s="10" t="s">
        <v>339</v>
      </c>
      <c r="F1143" s="10">
        <v>1</v>
      </c>
      <c r="G1143" s="11">
        <v>43718.712500000001</v>
      </c>
      <c r="H1143" s="11">
        <v>43718.708333333336</v>
      </c>
      <c r="I1143" s="10">
        <v>17</v>
      </c>
    </row>
    <row r="1144" spans="1:9" x14ac:dyDescent="0.25">
      <c r="A1144" s="10">
        <v>1143</v>
      </c>
      <c r="B1144" s="10" t="s">
        <v>362</v>
      </c>
      <c r="C1144" s="10" t="s">
        <v>361</v>
      </c>
      <c r="D1144" s="11">
        <v>43718.71875</v>
      </c>
      <c r="E1144" s="10" t="s">
        <v>339</v>
      </c>
      <c r="F1144" s="10">
        <v>1</v>
      </c>
      <c r="G1144" s="11">
        <v>43718.71875</v>
      </c>
      <c r="H1144" s="11">
        <v>43718.708333333336</v>
      </c>
      <c r="I1144" s="10">
        <v>17</v>
      </c>
    </row>
    <row r="1145" spans="1:9" x14ac:dyDescent="0.25">
      <c r="A1145" s="10">
        <v>1144</v>
      </c>
      <c r="B1145" s="10" t="s">
        <v>362</v>
      </c>
      <c r="C1145" s="10" t="s">
        <v>361</v>
      </c>
      <c r="D1145" s="11">
        <v>43718.753472222219</v>
      </c>
      <c r="E1145" s="10" t="s">
        <v>339</v>
      </c>
      <c r="F1145" s="10">
        <v>1</v>
      </c>
      <c r="G1145" s="11">
        <v>43718.753472222219</v>
      </c>
      <c r="H1145" s="11">
        <v>43718.75</v>
      </c>
      <c r="I1145" s="10">
        <v>18</v>
      </c>
    </row>
    <row r="1146" spans="1:9" x14ac:dyDescent="0.25">
      <c r="A1146" s="10">
        <v>1145</v>
      </c>
      <c r="B1146" s="10" t="s">
        <v>362</v>
      </c>
      <c r="C1146" s="10" t="s">
        <v>361</v>
      </c>
      <c r="D1146" s="11">
        <v>43718.763888888891</v>
      </c>
      <c r="E1146" s="10" t="s">
        <v>339</v>
      </c>
      <c r="F1146" s="10">
        <v>1</v>
      </c>
      <c r="G1146" s="11">
        <v>43718.763888888891</v>
      </c>
      <c r="H1146" s="11">
        <v>43718.75</v>
      </c>
      <c r="I1146" s="10">
        <v>18</v>
      </c>
    </row>
    <row r="1147" spans="1:9" x14ac:dyDescent="0.25">
      <c r="A1147" s="10">
        <v>1146</v>
      </c>
      <c r="B1147" s="10" t="s">
        <v>362</v>
      </c>
      <c r="C1147" s="10" t="s">
        <v>361</v>
      </c>
      <c r="D1147" s="11">
        <v>43718.772916666669</v>
      </c>
      <c r="E1147" s="10" t="s">
        <v>339</v>
      </c>
      <c r="F1147" s="10">
        <v>1</v>
      </c>
      <c r="G1147" s="11">
        <v>43718.772916666669</v>
      </c>
      <c r="H1147" s="11">
        <v>43718.791666666664</v>
      </c>
      <c r="I1147" s="10">
        <v>19</v>
      </c>
    </row>
    <row r="1148" spans="1:9" x14ac:dyDescent="0.25">
      <c r="A1148" s="10">
        <v>1147</v>
      </c>
      <c r="B1148" s="10" t="s">
        <v>362</v>
      </c>
      <c r="C1148" s="10" t="s">
        <v>361</v>
      </c>
      <c r="D1148" s="11">
        <v>43718.775694444441</v>
      </c>
      <c r="E1148" s="10" t="s">
        <v>339</v>
      </c>
      <c r="F1148" s="10">
        <v>1</v>
      </c>
      <c r="G1148" s="11">
        <v>43718.775694444441</v>
      </c>
      <c r="H1148" s="11">
        <v>43718.791666666664</v>
      </c>
      <c r="I1148" s="10">
        <v>19</v>
      </c>
    </row>
    <row r="1149" spans="1:9" x14ac:dyDescent="0.25">
      <c r="A1149" s="10">
        <v>1148</v>
      </c>
      <c r="B1149" s="10" t="s">
        <v>362</v>
      </c>
      <c r="C1149" s="10" t="s">
        <v>361</v>
      </c>
      <c r="D1149" s="11">
        <v>43718.780555555553</v>
      </c>
      <c r="E1149" s="10" t="s">
        <v>339</v>
      </c>
      <c r="F1149" s="10">
        <v>1</v>
      </c>
      <c r="G1149" s="11">
        <v>43718.780555555553</v>
      </c>
      <c r="H1149" s="11">
        <v>43718.791666666664</v>
      </c>
      <c r="I1149" s="10">
        <v>19</v>
      </c>
    </row>
    <row r="1150" spans="1:9" x14ac:dyDescent="0.25">
      <c r="A1150" s="10">
        <v>1149</v>
      </c>
      <c r="B1150" s="10" t="s">
        <v>362</v>
      </c>
      <c r="C1150" s="10" t="s">
        <v>361</v>
      </c>
      <c r="D1150" s="11">
        <v>43718.788888888892</v>
      </c>
      <c r="E1150" s="10" t="s">
        <v>339</v>
      </c>
      <c r="F1150" s="10">
        <v>1</v>
      </c>
      <c r="G1150" s="11">
        <v>43718.788888888892</v>
      </c>
      <c r="H1150" s="11">
        <v>43718.791666666664</v>
      </c>
      <c r="I1150" s="10">
        <v>19</v>
      </c>
    </row>
    <row r="1151" spans="1:9" x14ac:dyDescent="0.25">
      <c r="A1151" s="10">
        <v>1150</v>
      </c>
      <c r="B1151" s="10" t="s">
        <v>362</v>
      </c>
      <c r="C1151" s="10" t="s">
        <v>361</v>
      </c>
      <c r="D1151" s="11">
        <v>43718.791666666664</v>
      </c>
      <c r="E1151" s="10" t="s">
        <v>339</v>
      </c>
      <c r="F1151" s="10">
        <v>1</v>
      </c>
      <c r="G1151" s="11">
        <v>43718.791666666664</v>
      </c>
      <c r="H1151" s="11">
        <v>43718.791666666664</v>
      </c>
      <c r="I1151" s="10">
        <v>19</v>
      </c>
    </row>
    <row r="1152" spans="1:9" x14ac:dyDescent="0.25">
      <c r="A1152" s="10">
        <v>1151</v>
      </c>
      <c r="B1152" s="10" t="s">
        <v>362</v>
      </c>
      <c r="C1152" s="10" t="s">
        <v>361</v>
      </c>
      <c r="D1152" s="11">
        <v>43718.811111111114</v>
      </c>
      <c r="E1152" s="10" t="s">
        <v>339</v>
      </c>
      <c r="F1152" s="10">
        <v>1</v>
      </c>
      <c r="G1152" s="11">
        <v>43718.811111111114</v>
      </c>
      <c r="H1152" s="11">
        <v>43718.791666666664</v>
      </c>
      <c r="I1152" s="10">
        <v>19</v>
      </c>
    </row>
    <row r="1153" spans="1:9" x14ac:dyDescent="0.25">
      <c r="A1153" s="10">
        <v>1152</v>
      </c>
      <c r="B1153" s="10" t="s">
        <v>362</v>
      </c>
      <c r="C1153" s="10" t="s">
        <v>361</v>
      </c>
      <c r="D1153" s="11">
        <v>43718.817361111112</v>
      </c>
      <c r="E1153" s="10" t="s">
        <v>339</v>
      </c>
      <c r="F1153" s="10">
        <v>1</v>
      </c>
      <c r="G1153" s="11">
        <v>43718.817361111112</v>
      </c>
      <c r="H1153" s="11">
        <v>43718.833333333336</v>
      </c>
      <c r="I1153" s="10">
        <v>20</v>
      </c>
    </row>
    <row r="1154" spans="1:9" x14ac:dyDescent="0.25">
      <c r="A1154" s="10">
        <v>1153</v>
      </c>
      <c r="B1154" s="10" t="s">
        <v>362</v>
      </c>
      <c r="C1154" s="10" t="s">
        <v>361</v>
      </c>
      <c r="D1154" s="11">
        <v>43718.820138888892</v>
      </c>
      <c r="E1154" s="10" t="s">
        <v>339</v>
      </c>
      <c r="F1154" s="10">
        <v>1</v>
      </c>
      <c r="G1154" s="11">
        <v>43718.820138888892</v>
      </c>
      <c r="H1154" s="11">
        <v>43718.833333333336</v>
      </c>
      <c r="I1154" s="10">
        <v>20</v>
      </c>
    </row>
    <row r="1155" spans="1:9" x14ac:dyDescent="0.25">
      <c r="A1155" s="10">
        <v>1154</v>
      </c>
      <c r="B1155" s="10" t="s">
        <v>362</v>
      </c>
      <c r="C1155" s="10" t="s">
        <v>361</v>
      </c>
      <c r="D1155" s="11">
        <v>43718.835416666669</v>
      </c>
      <c r="E1155" s="10" t="s">
        <v>339</v>
      </c>
      <c r="F1155" s="10">
        <v>1</v>
      </c>
      <c r="G1155" s="11">
        <v>43718.835416666669</v>
      </c>
      <c r="H1155" s="11">
        <v>43718.833333333336</v>
      </c>
      <c r="I1155" s="10">
        <v>20</v>
      </c>
    </row>
    <row r="1156" spans="1:9" x14ac:dyDescent="0.25">
      <c r="A1156" s="10">
        <v>1155</v>
      </c>
      <c r="B1156" s="10" t="s">
        <v>362</v>
      </c>
      <c r="C1156" s="10" t="s">
        <v>361</v>
      </c>
      <c r="D1156" s="11">
        <v>43718.851388888892</v>
      </c>
      <c r="E1156" s="10" t="s">
        <v>339</v>
      </c>
      <c r="F1156" s="10">
        <v>1</v>
      </c>
      <c r="G1156" s="11">
        <v>43718.851388888892</v>
      </c>
      <c r="H1156" s="11">
        <v>43718.833333333336</v>
      </c>
      <c r="I1156" s="10">
        <v>20</v>
      </c>
    </row>
    <row r="1157" spans="1:9" x14ac:dyDescent="0.25">
      <c r="A1157" s="10">
        <v>1156</v>
      </c>
      <c r="B1157" s="10" t="s">
        <v>362</v>
      </c>
      <c r="C1157" s="10" t="s">
        <v>361</v>
      </c>
      <c r="D1157" s="11">
        <v>43718.934027777781</v>
      </c>
      <c r="E1157" s="10" t="s">
        <v>339</v>
      </c>
      <c r="F1157" s="10">
        <v>1</v>
      </c>
      <c r="G1157" s="11">
        <v>43718.934027777781</v>
      </c>
      <c r="H1157" s="11">
        <v>43718.916666666664</v>
      </c>
      <c r="I1157" s="10">
        <v>22</v>
      </c>
    </row>
    <row r="1158" spans="1:9" x14ac:dyDescent="0.25">
      <c r="A1158" s="10">
        <v>1157</v>
      </c>
      <c r="B1158" s="10" t="s">
        <v>362</v>
      </c>
      <c r="C1158" s="10" t="s">
        <v>361</v>
      </c>
      <c r="D1158" s="11">
        <v>43718.942361111112</v>
      </c>
      <c r="E1158" s="10" t="s">
        <v>339</v>
      </c>
      <c r="F1158" s="10">
        <v>1</v>
      </c>
      <c r="G1158" s="11">
        <v>43718.942361111112</v>
      </c>
      <c r="H1158" s="11">
        <v>43718.958333333336</v>
      </c>
      <c r="I1158" s="10">
        <v>23</v>
      </c>
    </row>
    <row r="1159" spans="1:9" x14ac:dyDescent="0.25">
      <c r="A1159" s="10">
        <v>1158</v>
      </c>
      <c r="B1159" s="10" t="s">
        <v>362</v>
      </c>
      <c r="C1159" s="10" t="s">
        <v>361</v>
      </c>
      <c r="D1159" s="11">
        <v>43719.012499999997</v>
      </c>
      <c r="E1159" s="10" t="s">
        <v>339</v>
      </c>
      <c r="F1159" s="10">
        <v>1</v>
      </c>
      <c r="G1159" s="11">
        <v>43719.012499999997</v>
      </c>
      <c r="H1159" s="11">
        <v>43719</v>
      </c>
      <c r="I1159" s="10">
        <v>0</v>
      </c>
    </row>
    <row r="1160" spans="1:9" x14ac:dyDescent="0.25">
      <c r="A1160" s="10">
        <v>1159</v>
      </c>
      <c r="B1160" s="10" t="s">
        <v>362</v>
      </c>
      <c r="C1160" s="10" t="s">
        <v>361</v>
      </c>
      <c r="D1160" s="11">
        <v>43719.072916666664</v>
      </c>
      <c r="E1160" s="10" t="s">
        <v>339</v>
      </c>
      <c r="F1160" s="10">
        <v>1</v>
      </c>
      <c r="G1160" s="11">
        <v>43719.072916666664</v>
      </c>
      <c r="H1160" s="11">
        <v>43719.083333333336</v>
      </c>
      <c r="I1160" s="10">
        <v>2</v>
      </c>
    </row>
    <row r="1161" spans="1:9" x14ac:dyDescent="0.25">
      <c r="A1161" s="10">
        <v>1160</v>
      </c>
      <c r="B1161" s="10" t="s">
        <v>362</v>
      </c>
      <c r="C1161" s="10" t="s">
        <v>361</v>
      </c>
      <c r="D1161" s="11">
        <v>43719.122916666667</v>
      </c>
      <c r="E1161" s="10" t="s">
        <v>339</v>
      </c>
      <c r="F1161" s="10">
        <v>1</v>
      </c>
      <c r="G1161" s="11">
        <v>43719.122916666667</v>
      </c>
      <c r="H1161" s="11">
        <v>43719.125</v>
      </c>
      <c r="I1161" s="10">
        <v>3</v>
      </c>
    </row>
    <row r="1162" spans="1:9" x14ac:dyDescent="0.25">
      <c r="A1162" s="10">
        <v>1161</v>
      </c>
      <c r="B1162" s="10" t="s">
        <v>362</v>
      </c>
      <c r="C1162" s="10" t="s">
        <v>361</v>
      </c>
      <c r="D1162" s="11">
        <v>43719.176388888889</v>
      </c>
      <c r="E1162" s="10" t="s">
        <v>339</v>
      </c>
      <c r="F1162" s="10">
        <v>1</v>
      </c>
      <c r="G1162" s="11">
        <v>43719.176388888889</v>
      </c>
      <c r="H1162" s="11">
        <v>43719.166666666664</v>
      </c>
      <c r="I1162" s="10">
        <v>4</v>
      </c>
    </row>
    <row r="1163" spans="1:9" x14ac:dyDescent="0.25">
      <c r="A1163" s="10">
        <v>1162</v>
      </c>
      <c r="B1163" s="10" t="s">
        <v>362</v>
      </c>
      <c r="C1163" s="10" t="s">
        <v>361</v>
      </c>
      <c r="D1163" s="11">
        <v>43719.177777777775</v>
      </c>
      <c r="E1163" s="10" t="s">
        <v>339</v>
      </c>
      <c r="F1163" s="10">
        <v>1</v>
      </c>
      <c r="G1163" s="11">
        <v>43719.177777777775</v>
      </c>
      <c r="H1163" s="11">
        <v>43719.166666666664</v>
      </c>
      <c r="I1163" s="10">
        <v>4</v>
      </c>
    </row>
    <row r="1164" spans="1:9" x14ac:dyDescent="0.25">
      <c r="A1164" s="10">
        <v>1163</v>
      </c>
      <c r="B1164" s="10" t="s">
        <v>362</v>
      </c>
      <c r="C1164" s="10" t="s">
        <v>361</v>
      </c>
      <c r="D1164" s="11">
        <v>43719.212500000001</v>
      </c>
      <c r="E1164" s="10" t="s">
        <v>339</v>
      </c>
      <c r="F1164" s="10">
        <v>1</v>
      </c>
      <c r="G1164" s="11">
        <v>43719.212500000001</v>
      </c>
      <c r="H1164" s="11">
        <v>43719.208333333336</v>
      </c>
      <c r="I1164" s="10">
        <v>5</v>
      </c>
    </row>
    <row r="1165" spans="1:9" x14ac:dyDescent="0.25">
      <c r="A1165" s="10">
        <v>1164</v>
      </c>
      <c r="B1165" s="10" t="s">
        <v>362</v>
      </c>
      <c r="C1165" s="10" t="s">
        <v>361</v>
      </c>
      <c r="D1165" s="11">
        <v>43719.241666666669</v>
      </c>
      <c r="E1165" s="10" t="s">
        <v>339</v>
      </c>
      <c r="F1165" s="10">
        <v>1</v>
      </c>
      <c r="G1165" s="11">
        <v>43719.241666666669</v>
      </c>
      <c r="H1165" s="11">
        <v>43719.25</v>
      </c>
      <c r="I1165" s="10">
        <v>6</v>
      </c>
    </row>
    <row r="1166" spans="1:9" x14ac:dyDescent="0.25">
      <c r="A1166" s="10">
        <v>1165</v>
      </c>
      <c r="B1166" s="10" t="s">
        <v>362</v>
      </c>
      <c r="C1166" s="10" t="s">
        <v>361</v>
      </c>
      <c r="D1166" s="11">
        <v>43719.265277777777</v>
      </c>
      <c r="E1166" s="10" t="s">
        <v>339</v>
      </c>
      <c r="F1166" s="10">
        <v>1</v>
      </c>
      <c r="G1166" s="11">
        <v>43719.265277777777</v>
      </c>
      <c r="H1166" s="11">
        <v>43719.25</v>
      </c>
      <c r="I1166" s="10">
        <v>6</v>
      </c>
    </row>
    <row r="1167" spans="1:9" x14ac:dyDescent="0.25">
      <c r="A1167" s="10">
        <v>1166</v>
      </c>
      <c r="B1167" s="10" t="s">
        <v>362</v>
      </c>
      <c r="C1167" s="10" t="s">
        <v>361</v>
      </c>
      <c r="D1167" s="11">
        <v>43719.37777777778</v>
      </c>
      <c r="E1167" s="10" t="s">
        <v>339</v>
      </c>
      <c r="F1167" s="10">
        <v>1</v>
      </c>
      <c r="G1167" s="11">
        <v>43719.37777777778</v>
      </c>
      <c r="H1167" s="11">
        <v>43719.375</v>
      </c>
      <c r="I1167" s="10">
        <v>9</v>
      </c>
    </row>
    <row r="1168" spans="1:9" x14ac:dyDescent="0.25">
      <c r="A1168" s="10">
        <v>1167</v>
      </c>
      <c r="B1168" s="10" t="s">
        <v>362</v>
      </c>
      <c r="C1168" s="10" t="s">
        <v>361</v>
      </c>
      <c r="D1168" s="11">
        <v>43719.382638888892</v>
      </c>
      <c r="E1168" s="10" t="s">
        <v>339</v>
      </c>
      <c r="F1168" s="10">
        <v>1</v>
      </c>
      <c r="G1168" s="11">
        <v>43719.382638888892</v>
      </c>
      <c r="H1168" s="11">
        <v>43719.375</v>
      </c>
      <c r="I1168" s="10">
        <v>9</v>
      </c>
    </row>
    <row r="1169" spans="1:9" x14ac:dyDescent="0.25">
      <c r="A1169" s="10">
        <v>1168</v>
      </c>
      <c r="B1169" s="10" t="s">
        <v>362</v>
      </c>
      <c r="C1169" s="10" t="s">
        <v>361</v>
      </c>
      <c r="D1169" s="11">
        <v>43719.396527777775</v>
      </c>
      <c r="E1169" s="10" t="s">
        <v>339</v>
      </c>
      <c r="F1169" s="10">
        <v>1</v>
      </c>
      <c r="G1169" s="11">
        <v>43719.396527777775</v>
      </c>
      <c r="H1169" s="11">
        <v>43719.416666666664</v>
      </c>
      <c r="I1169" s="10">
        <v>10</v>
      </c>
    </row>
    <row r="1170" spans="1:9" x14ac:dyDescent="0.25">
      <c r="A1170" s="10">
        <v>1169</v>
      </c>
      <c r="B1170" s="10" t="s">
        <v>362</v>
      </c>
      <c r="C1170" s="10" t="s">
        <v>361</v>
      </c>
      <c r="D1170" s="11">
        <v>43719.397916666669</v>
      </c>
      <c r="E1170" s="10" t="s">
        <v>339</v>
      </c>
      <c r="F1170" s="10">
        <v>1</v>
      </c>
      <c r="G1170" s="11">
        <v>43719.397916666669</v>
      </c>
      <c r="H1170" s="11">
        <v>43719.416666666664</v>
      </c>
      <c r="I1170" s="10">
        <v>10</v>
      </c>
    </row>
    <row r="1171" spans="1:9" x14ac:dyDescent="0.25">
      <c r="A1171" s="10">
        <v>1170</v>
      </c>
      <c r="B1171" s="10" t="s">
        <v>362</v>
      </c>
      <c r="C1171" s="10" t="s">
        <v>361</v>
      </c>
      <c r="D1171" s="11">
        <v>43719.40625</v>
      </c>
      <c r="E1171" s="10" t="s">
        <v>339</v>
      </c>
      <c r="F1171" s="10">
        <v>1</v>
      </c>
      <c r="G1171" s="11">
        <v>43719.40625</v>
      </c>
      <c r="H1171" s="11">
        <v>43719.416666666664</v>
      </c>
      <c r="I1171" s="10">
        <v>10</v>
      </c>
    </row>
    <row r="1172" spans="1:9" x14ac:dyDescent="0.25">
      <c r="A1172" s="10">
        <v>1171</v>
      </c>
      <c r="B1172" s="10" t="s">
        <v>362</v>
      </c>
      <c r="C1172" s="10" t="s">
        <v>361</v>
      </c>
      <c r="D1172" s="11">
        <v>43719.452777777777</v>
      </c>
      <c r="E1172" s="10" t="s">
        <v>339</v>
      </c>
      <c r="F1172" s="10">
        <v>1</v>
      </c>
      <c r="G1172" s="11">
        <v>43719.452777777777</v>
      </c>
      <c r="H1172" s="11">
        <v>43719.458333333336</v>
      </c>
      <c r="I1172" s="10">
        <v>11</v>
      </c>
    </row>
    <row r="1173" spans="1:9" x14ac:dyDescent="0.25">
      <c r="A1173" s="10">
        <v>1172</v>
      </c>
      <c r="B1173" s="10" t="s">
        <v>362</v>
      </c>
      <c r="C1173" s="10" t="s">
        <v>361</v>
      </c>
      <c r="D1173" s="11">
        <v>43719.463888888888</v>
      </c>
      <c r="E1173" s="10" t="s">
        <v>339</v>
      </c>
      <c r="F1173" s="10">
        <v>1</v>
      </c>
      <c r="G1173" s="11">
        <v>43719.463888888888</v>
      </c>
      <c r="H1173" s="11">
        <v>43719.458333333336</v>
      </c>
      <c r="I1173" s="10">
        <v>11</v>
      </c>
    </row>
    <row r="1174" spans="1:9" x14ac:dyDescent="0.25">
      <c r="A1174" s="10">
        <v>1173</v>
      </c>
      <c r="B1174" s="10" t="s">
        <v>362</v>
      </c>
      <c r="C1174" s="10" t="s">
        <v>361</v>
      </c>
      <c r="D1174" s="11">
        <v>43719.479166666664</v>
      </c>
      <c r="E1174" s="10" t="s">
        <v>339</v>
      </c>
      <c r="F1174" s="10">
        <v>1</v>
      </c>
      <c r="G1174" s="11">
        <v>43719.479166666664</v>
      </c>
      <c r="H1174" s="11">
        <v>43719.5</v>
      </c>
      <c r="I1174" s="10">
        <v>12</v>
      </c>
    </row>
    <row r="1175" spans="1:9" x14ac:dyDescent="0.25">
      <c r="A1175" s="10">
        <v>1174</v>
      </c>
      <c r="B1175" s="10" t="s">
        <v>362</v>
      </c>
      <c r="C1175" s="10" t="s">
        <v>361</v>
      </c>
      <c r="D1175" s="11">
        <v>43719.495833333334</v>
      </c>
      <c r="E1175" s="10" t="s">
        <v>339</v>
      </c>
      <c r="F1175" s="10">
        <v>1</v>
      </c>
      <c r="G1175" s="11">
        <v>43719.495833333334</v>
      </c>
      <c r="H1175" s="11">
        <v>43719.5</v>
      </c>
      <c r="I1175" s="10">
        <v>12</v>
      </c>
    </row>
    <row r="1176" spans="1:9" x14ac:dyDescent="0.25">
      <c r="A1176" s="10">
        <v>1175</v>
      </c>
      <c r="B1176" s="10" t="s">
        <v>362</v>
      </c>
      <c r="C1176" s="10" t="s">
        <v>361</v>
      </c>
      <c r="D1176" s="11">
        <v>43719.543749999997</v>
      </c>
      <c r="E1176" s="10" t="s">
        <v>339</v>
      </c>
      <c r="F1176" s="10">
        <v>1</v>
      </c>
      <c r="G1176" s="11">
        <v>43719.543749999997</v>
      </c>
      <c r="H1176" s="11">
        <v>43719.541666666664</v>
      </c>
      <c r="I1176" s="10">
        <v>13</v>
      </c>
    </row>
    <row r="1177" spans="1:9" x14ac:dyDescent="0.25">
      <c r="A1177" s="10">
        <v>1176</v>
      </c>
      <c r="B1177" s="10" t="s">
        <v>362</v>
      </c>
      <c r="C1177" s="10" t="s">
        <v>361</v>
      </c>
      <c r="D1177" s="11">
        <v>43719.548611111109</v>
      </c>
      <c r="E1177" s="10" t="s">
        <v>339</v>
      </c>
      <c r="F1177" s="10">
        <v>1</v>
      </c>
      <c r="G1177" s="11">
        <v>43719.548611111109</v>
      </c>
      <c r="H1177" s="11">
        <v>43719.541666666664</v>
      </c>
      <c r="I1177" s="10">
        <v>13</v>
      </c>
    </row>
    <row r="1178" spans="1:9" x14ac:dyDescent="0.25">
      <c r="A1178" s="10">
        <v>1177</v>
      </c>
      <c r="B1178" s="10" t="s">
        <v>362</v>
      </c>
      <c r="C1178" s="10" t="s">
        <v>361</v>
      </c>
      <c r="D1178" s="11">
        <v>43719.552083333336</v>
      </c>
      <c r="E1178" s="10" t="s">
        <v>339</v>
      </c>
      <c r="F1178" s="10">
        <v>1</v>
      </c>
      <c r="G1178" s="11">
        <v>43719.552083333336</v>
      </c>
      <c r="H1178" s="11">
        <v>43719.541666666664</v>
      </c>
      <c r="I1178" s="10">
        <v>13</v>
      </c>
    </row>
    <row r="1179" spans="1:9" x14ac:dyDescent="0.25">
      <c r="A1179" s="10">
        <v>1178</v>
      </c>
      <c r="B1179" s="10" t="s">
        <v>362</v>
      </c>
      <c r="C1179" s="10" t="s">
        <v>361</v>
      </c>
      <c r="D1179" s="11">
        <v>43719.59652777778</v>
      </c>
      <c r="E1179" s="10" t="s">
        <v>339</v>
      </c>
      <c r="F1179" s="10">
        <v>1</v>
      </c>
      <c r="G1179" s="11">
        <v>43719.59652777778</v>
      </c>
      <c r="H1179" s="11">
        <v>43719.583333333336</v>
      </c>
      <c r="I1179" s="10">
        <v>14</v>
      </c>
    </row>
    <row r="1180" spans="1:9" x14ac:dyDescent="0.25">
      <c r="A1180" s="10">
        <v>1179</v>
      </c>
      <c r="B1180" s="10" t="s">
        <v>362</v>
      </c>
      <c r="C1180" s="10" t="s">
        <v>361</v>
      </c>
      <c r="D1180" s="11">
        <v>43719.618750000001</v>
      </c>
      <c r="E1180" s="10" t="s">
        <v>339</v>
      </c>
      <c r="F1180" s="10">
        <v>1</v>
      </c>
      <c r="G1180" s="11">
        <v>43719.618750000001</v>
      </c>
      <c r="H1180" s="11">
        <v>43719.625</v>
      </c>
      <c r="I1180" s="10">
        <v>15</v>
      </c>
    </row>
    <row r="1181" spans="1:9" x14ac:dyDescent="0.25">
      <c r="A1181" s="10">
        <v>1180</v>
      </c>
      <c r="B1181" s="10" t="s">
        <v>362</v>
      </c>
      <c r="C1181" s="10" t="s">
        <v>361</v>
      </c>
      <c r="D1181" s="11">
        <v>43719.627083333333</v>
      </c>
      <c r="E1181" s="10" t="s">
        <v>339</v>
      </c>
      <c r="F1181" s="10">
        <v>1</v>
      </c>
      <c r="G1181" s="11">
        <v>43719.627083333333</v>
      </c>
      <c r="H1181" s="11">
        <v>43719.625</v>
      </c>
      <c r="I1181" s="10">
        <v>15</v>
      </c>
    </row>
    <row r="1182" spans="1:9" x14ac:dyDescent="0.25">
      <c r="A1182" s="10">
        <v>1181</v>
      </c>
      <c r="B1182" s="10" t="s">
        <v>362</v>
      </c>
      <c r="C1182" s="10" t="s">
        <v>361</v>
      </c>
      <c r="D1182" s="11">
        <v>43719.671527777777</v>
      </c>
      <c r="E1182" s="10" t="s">
        <v>339</v>
      </c>
      <c r="F1182" s="10">
        <v>1</v>
      </c>
      <c r="G1182" s="11">
        <v>43719.671527777777</v>
      </c>
      <c r="H1182" s="11">
        <v>43719.666666666664</v>
      </c>
      <c r="I1182" s="10">
        <v>16</v>
      </c>
    </row>
    <row r="1183" spans="1:9" x14ac:dyDescent="0.25">
      <c r="A1183" s="10">
        <v>1182</v>
      </c>
      <c r="B1183" s="10" t="s">
        <v>362</v>
      </c>
      <c r="C1183" s="10" t="s">
        <v>361</v>
      </c>
      <c r="D1183" s="11">
        <v>43719.677777777775</v>
      </c>
      <c r="E1183" s="10" t="s">
        <v>339</v>
      </c>
      <c r="F1183" s="10">
        <v>1</v>
      </c>
      <c r="G1183" s="11">
        <v>43719.677777777775</v>
      </c>
      <c r="H1183" s="11">
        <v>43719.666666666664</v>
      </c>
      <c r="I1183" s="10">
        <v>16</v>
      </c>
    </row>
    <row r="1184" spans="1:9" x14ac:dyDescent="0.25">
      <c r="A1184" s="10">
        <v>1183</v>
      </c>
      <c r="B1184" s="10" t="s">
        <v>362</v>
      </c>
      <c r="C1184" s="10" t="s">
        <v>361</v>
      </c>
      <c r="D1184" s="11">
        <v>43719.680555555555</v>
      </c>
      <c r="E1184" s="10" t="s">
        <v>339</v>
      </c>
      <c r="F1184" s="10">
        <v>1</v>
      </c>
      <c r="G1184" s="11">
        <v>43719.680555555555</v>
      </c>
      <c r="H1184" s="11">
        <v>43719.666666666664</v>
      </c>
      <c r="I1184" s="10">
        <v>16</v>
      </c>
    </row>
    <row r="1185" spans="1:9" x14ac:dyDescent="0.25">
      <c r="A1185" s="10">
        <v>1184</v>
      </c>
      <c r="B1185" s="10" t="s">
        <v>362</v>
      </c>
      <c r="C1185" s="10" t="s">
        <v>361</v>
      </c>
      <c r="D1185" s="11">
        <v>43719.684027777781</v>
      </c>
      <c r="E1185" s="10" t="s">
        <v>339</v>
      </c>
      <c r="F1185" s="10">
        <v>1</v>
      </c>
      <c r="G1185" s="11">
        <v>43719.684027777781</v>
      </c>
      <c r="H1185" s="11">
        <v>43719.666666666664</v>
      </c>
      <c r="I1185" s="10">
        <v>16</v>
      </c>
    </row>
    <row r="1186" spans="1:9" x14ac:dyDescent="0.25">
      <c r="A1186" s="10">
        <v>1185</v>
      </c>
      <c r="B1186" s="10" t="s">
        <v>362</v>
      </c>
      <c r="C1186" s="10" t="s">
        <v>361</v>
      </c>
      <c r="D1186" s="11">
        <v>43719.696527777778</v>
      </c>
      <c r="E1186" s="10" t="s">
        <v>339</v>
      </c>
      <c r="F1186" s="10">
        <v>1</v>
      </c>
      <c r="G1186" s="11">
        <v>43719.696527777778</v>
      </c>
      <c r="H1186" s="11">
        <v>43719.708333333336</v>
      </c>
      <c r="I1186" s="10">
        <v>17</v>
      </c>
    </row>
    <row r="1187" spans="1:9" x14ac:dyDescent="0.25">
      <c r="A1187" s="10">
        <v>1186</v>
      </c>
      <c r="B1187" s="10" t="s">
        <v>362</v>
      </c>
      <c r="C1187" s="10" t="s">
        <v>361</v>
      </c>
      <c r="D1187" s="11">
        <v>43719.729861111111</v>
      </c>
      <c r="E1187" s="10" t="s">
        <v>339</v>
      </c>
      <c r="F1187" s="10">
        <v>1</v>
      </c>
      <c r="G1187" s="11">
        <v>43719.729861111111</v>
      </c>
      <c r="H1187" s="11">
        <v>43719.75</v>
      </c>
      <c r="I1187" s="10">
        <v>18</v>
      </c>
    </row>
    <row r="1188" spans="1:9" x14ac:dyDescent="0.25">
      <c r="A1188" s="10">
        <v>1187</v>
      </c>
      <c r="B1188" s="10" t="s">
        <v>362</v>
      </c>
      <c r="C1188" s="10" t="s">
        <v>361</v>
      </c>
      <c r="D1188" s="11">
        <v>43719.769444444442</v>
      </c>
      <c r="E1188" s="10" t="s">
        <v>339</v>
      </c>
      <c r="F1188" s="10">
        <v>1</v>
      </c>
      <c r="G1188" s="11">
        <v>43719.769444444442</v>
      </c>
      <c r="H1188" s="11">
        <v>43719.75</v>
      </c>
      <c r="I1188" s="10">
        <v>18</v>
      </c>
    </row>
    <row r="1189" spans="1:9" x14ac:dyDescent="0.25">
      <c r="A1189" s="10">
        <v>1188</v>
      </c>
      <c r="B1189" s="10" t="s">
        <v>362</v>
      </c>
      <c r="C1189" s="10" t="s">
        <v>361</v>
      </c>
      <c r="D1189" s="11">
        <v>43719.772916666669</v>
      </c>
      <c r="E1189" s="10" t="s">
        <v>339</v>
      </c>
      <c r="F1189" s="10">
        <v>1</v>
      </c>
      <c r="G1189" s="11">
        <v>43719.772916666669</v>
      </c>
      <c r="H1189" s="11">
        <v>43719.791666666664</v>
      </c>
      <c r="I1189" s="10">
        <v>19</v>
      </c>
    </row>
    <row r="1190" spans="1:9" x14ac:dyDescent="0.25">
      <c r="A1190" s="10">
        <v>1189</v>
      </c>
      <c r="B1190" s="10" t="s">
        <v>362</v>
      </c>
      <c r="C1190" s="10" t="s">
        <v>361</v>
      </c>
      <c r="D1190" s="11">
        <v>43719.776388888888</v>
      </c>
      <c r="E1190" s="10" t="s">
        <v>339</v>
      </c>
      <c r="F1190" s="10">
        <v>1</v>
      </c>
      <c r="G1190" s="11">
        <v>43719.776388888888</v>
      </c>
      <c r="H1190" s="11">
        <v>43719.791666666664</v>
      </c>
      <c r="I1190" s="10">
        <v>19</v>
      </c>
    </row>
    <row r="1191" spans="1:9" x14ac:dyDescent="0.25">
      <c r="A1191" s="10">
        <v>1190</v>
      </c>
      <c r="B1191" s="10" t="s">
        <v>362</v>
      </c>
      <c r="C1191" s="10" t="s">
        <v>361</v>
      </c>
      <c r="D1191" s="11">
        <v>43719.78125</v>
      </c>
      <c r="E1191" s="10" t="s">
        <v>339</v>
      </c>
      <c r="F1191" s="10">
        <v>1</v>
      </c>
      <c r="G1191" s="11">
        <v>43719.78125</v>
      </c>
      <c r="H1191" s="11">
        <v>43719.791666666664</v>
      </c>
      <c r="I1191" s="10">
        <v>19</v>
      </c>
    </row>
    <row r="1192" spans="1:9" x14ac:dyDescent="0.25">
      <c r="A1192" s="10">
        <v>1191</v>
      </c>
      <c r="B1192" s="10" t="s">
        <v>362</v>
      </c>
      <c r="C1192" s="10" t="s">
        <v>361</v>
      </c>
      <c r="D1192" s="11">
        <v>43719.79583333333</v>
      </c>
      <c r="E1192" s="10" t="s">
        <v>339</v>
      </c>
      <c r="F1192" s="10">
        <v>1</v>
      </c>
      <c r="G1192" s="11">
        <v>43719.79583333333</v>
      </c>
      <c r="H1192" s="11">
        <v>43719.791666666664</v>
      </c>
      <c r="I1192" s="10">
        <v>19</v>
      </c>
    </row>
    <row r="1193" spans="1:9" x14ac:dyDescent="0.25">
      <c r="A1193" s="10">
        <v>1192</v>
      </c>
      <c r="B1193" s="10" t="s">
        <v>362</v>
      </c>
      <c r="C1193" s="10" t="s">
        <v>361</v>
      </c>
      <c r="D1193" s="11">
        <v>43719.803472222222</v>
      </c>
      <c r="E1193" s="10" t="s">
        <v>339</v>
      </c>
      <c r="F1193" s="10">
        <v>1</v>
      </c>
      <c r="G1193" s="11">
        <v>43719.803472222222</v>
      </c>
      <c r="H1193" s="11">
        <v>43719.791666666664</v>
      </c>
      <c r="I1193" s="10">
        <v>19</v>
      </c>
    </row>
    <row r="1194" spans="1:9" x14ac:dyDescent="0.25">
      <c r="A1194" s="10">
        <v>1193</v>
      </c>
      <c r="B1194" s="10" t="s">
        <v>362</v>
      </c>
      <c r="C1194" s="10" t="s">
        <v>361</v>
      </c>
      <c r="D1194" s="11">
        <v>43719.818749999999</v>
      </c>
      <c r="E1194" s="10" t="s">
        <v>339</v>
      </c>
      <c r="F1194" s="10">
        <v>1</v>
      </c>
      <c r="G1194" s="11">
        <v>43719.818749999999</v>
      </c>
      <c r="H1194" s="11">
        <v>43719.833333333336</v>
      </c>
      <c r="I1194" s="10">
        <v>20</v>
      </c>
    </row>
    <row r="1195" spans="1:9" x14ac:dyDescent="0.25">
      <c r="A1195" s="10">
        <v>1194</v>
      </c>
      <c r="B1195" s="10" t="s">
        <v>362</v>
      </c>
      <c r="C1195" s="10" t="s">
        <v>361</v>
      </c>
      <c r="D1195" s="11">
        <v>43719.829861111109</v>
      </c>
      <c r="E1195" s="10" t="s">
        <v>339</v>
      </c>
      <c r="F1195" s="10">
        <v>1</v>
      </c>
      <c r="G1195" s="11">
        <v>43719.829861111109</v>
      </c>
      <c r="H1195" s="11">
        <v>43719.833333333336</v>
      </c>
      <c r="I1195" s="10">
        <v>20</v>
      </c>
    </row>
    <row r="1196" spans="1:9" x14ac:dyDescent="0.25">
      <c r="A1196" s="10">
        <v>1195</v>
      </c>
      <c r="B1196" s="10" t="s">
        <v>362</v>
      </c>
      <c r="C1196" s="10" t="s">
        <v>361</v>
      </c>
      <c r="D1196" s="11">
        <v>43719.832638888889</v>
      </c>
      <c r="E1196" s="10" t="s">
        <v>339</v>
      </c>
      <c r="F1196" s="10">
        <v>1</v>
      </c>
      <c r="G1196" s="11">
        <v>43719.832638888889</v>
      </c>
      <c r="H1196" s="11">
        <v>43719.833333333336</v>
      </c>
      <c r="I1196" s="10">
        <v>20</v>
      </c>
    </row>
    <row r="1197" spans="1:9" x14ac:dyDescent="0.25">
      <c r="A1197" s="10">
        <v>1196</v>
      </c>
      <c r="B1197" s="10" t="s">
        <v>362</v>
      </c>
      <c r="C1197" s="10" t="s">
        <v>361</v>
      </c>
      <c r="D1197" s="11">
        <v>43719.886111111111</v>
      </c>
      <c r="E1197" s="10" t="s">
        <v>339</v>
      </c>
      <c r="F1197" s="10">
        <v>1</v>
      </c>
      <c r="G1197" s="11">
        <v>43719.886111111111</v>
      </c>
      <c r="H1197" s="11">
        <v>43719.875</v>
      </c>
      <c r="I1197" s="10">
        <v>21</v>
      </c>
    </row>
    <row r="1198" spans="1:9" x14ac:dyDescent="0.25">
      <c r="A1198" s="10">
        <v>1197</v>
      </c>
      <c r="B1198" s="10" t="s">
        <v>362</v>
      </c>
      <c r="C1198" s="10" t="s">
        <v>361</v>
      </c>
      <c r="D1198" s="11">
        <v>43719.924305555556</v>
      </c>
      <c r="E1198" s="10" t="s">
        <v>339</v>
      </c>
      <c r="F1198" s="10">
        <v>1</v>
      </c>
      <c r="G1198" s="11">
        <v>43719.924305555556</v>
      </c>
      <c r="H1198" s="11">
        <v>43719.916666666664</v>
      </c>
      <c r="I1198" s="10">
        <v>22</v>
      </c>
    </row>
    <row r="1199" spans="1:9" x14ac:dyDescent="0.25">
      <c r="A1199" s="10">
        <v>1198</v>
      </c>
      <c r="B1199" s="10" t="s">
        <v>362</v>
      </c>
      <c r="C1199" s="10" t="s">
        <v>361</v>
      </c>
      <c r="D1199" s="11">
        <v>43719.939583333333</v>
      </c>
      <c r="E1199" s="10" t="s">
        <v>339</v>
      </c>
      <c r="F1199" s="10">
        <v>1</v>
      </c>
      <c r="G1199" s="11">
        <v>43719.939583333333</v>
      </c>
      <c r="H1199" s="11">
        <v>43719.958333333336</v>
      </c>
      <c r="I1199" s="10">
        <v>23</v>
      </c>
    </row>
    <row r="1200" spans="1:9" x14ac:dyDescent="0.25">
      <c r="A1200" s="10">
        <v>1199</v>
      </c>
      <c r="B1200" s="10" t="s">
        <v>362</v>
      </c>
      <c r="C1200" s="10" t="s">
        <v>361</v>
      </c>
      <c r="D1200" s="11">
        <v>43719.942361111112</v>
      </c>
      <c r="E1200" s="10" t="s">
        <v>339</v>
      </c>
      <c r="F1200" s="10">
        <v>1</v>
      </c>
      <c r="G1200" s="11">
        <v>43719.942361111112</v>
      </c>
      <c r="H1200" s="11">
        <v>43719.958333333336</v>
      </c>
      <c r="I1200" s="10">
        <v>23</v>
      </c>
    </row>
    <row r="1201" spans="1:9" x14ac:dyDescent="0.25">
      <c r="A1201" s="10">
        <v>1200</v>
      </c>
      <c r="B1201" s="10" t="s">
        <v>362</v>
      </c>
      <c r="C1201" s="10" t="s">
        <v>361</v>
      </c>
      <c r="D1201" s="11">
        <v>43719.973611111112</v>
      </c>
      <c r="E1201" s="10" t="s">
        <v>339</v>
      </c>
      <c r="F1201" s="10">
        <v>1</v>
      </c>
      <c r="G1201" s="11">
        <v>43719.973611111112</v>
      </c>
      <c r="H1201" s="11">
        <v>43719.958333333336</v>
      </c>
      <c r="I1201" s="10">
        <v>23</v>
      </c>
    </row>
    <row r="1202" spans="1:9" x14ac:dyDescent="0.25">
      <c r="A1202" s="10">
        <v>1201</v>
      </c>
      <c r="B1202" s="10" t="s">
        <v>362</v>
      </c>
      <c r="C1202" s="10" t="s">
        <v>361</v>
      </c>
      <c r="D1202" s="11">
        <v>43719.981249999997</v>
      </c>
      <c r="E1202" s="10" t="s">
        <v>339</v>
      </c>
      <c r="F1202" s="10">
        <v>1</v>
      </c>
      <c r="G1202" s="11">
        <v>43719.981249999997</v>
      </c>
      <c r="H1202" s="11">
        <v>43720</v>
      </c>
      <c r="I1202" s="10">
        <v>0</v>
      </c>
    </row>
    <row r="1203" spans="1:9" x14ac:dyDescent="0.25">
      <c r="A1203" s="10">
        <v>1202</v>
      </c>
      <c r="B1203" s="10" t="s">
        <v>362</v>
      </c>
      <c r="C1203" s="10" t="s">
        <v>361</v>
      </c>
      <c r="D1203" s="11">
        <v>43719.984722222223</v>
      </c>
      <c r="E1203" s="10" t="s">
        <v>339</v>
      </c>
      <c r="F1203" s="10">
        <v>1</v>
      </c>
      <c r="G1203" s="11">
        <v>43719.984722222223</v>
      </c>
      <c r="H1203" s="11">
        <v>43720</v>
      </c>
      <c r="I1203" s="10">
        <v>0</v>
      </c>
    </row>
    <row r="1204" spans="1:9" x14ac:dyDescent="0.25">
      <c r="A1204" s="10">
        <v>1203</v>
      </c>
      <c r="B1204" s="10" t="s">
        <v>362</v>
      </c>
      <c r="C1204" s="10" t="s">
        <v>361</v>
      </c>
      <c r="D1204" s="11">
        <v>43720.022222222222</v>
      </c>
      <c r="E1204" s="10" t="s">
        <v>339</v>
      </c>
      <c r="F1204" s="10">
        <v>1</v>
      </c>
      <c r="G1204" s="11">
        <v>43720.022222222222</v>
      </c>
      <c r="H1204" s="11">
        <v>43720.041666666664</v>
      </c>
      <c r="I1204" s="10">
        <v>1</v>
      </c>
    </row>
    <row r="1205" spans="1:9" x14ac:dyDescent="0.25">
      <c r="A1205" s="10">
        <v>1204</v>
      </c>
      <c r="B1205" s="10" t="s">
        <v>362</v>
      </c>
      <c r="C1205" s="10" t="s">
        <v>361</v>
      </c>
      <c r="D1205" s="11">
        <v>43720.048611111109</v>
      </c>
      <c r="E1205" s="10" t="s">
        <v>339</v>
      </c>
      <c r="F1205" s="10">
        <v>1</v>
      </c>
      <c r="G1205" s="11">
        <v>43720.048611111109</v>
      </c>
      <c r="H1205" s="11">
        <v>43720.041666666664</v>
      </c>
      <c r="I1205" s="10">
        <v>1</v>
      </c>
    </row>
    <row r="1206" spans="1:9" x14ac:dyDescent="0.25">
      <c r="A1206" s="10">
        <v>1205</v>
      </c>
      <c r="B1206" s="10" t="s">
        <v>362</v>
      </c>
      <c r="C1206" s="10" t="s">
        <v>361</v>
      </c>
      <c r="D1206" s="11">
        <v>43720.05</v>
      </c>
      <c r="E1206" s="10" t="s">
        <v>339</v>
      </c>
      <c r="F1206" s="10">
        <v>1</v>
      </c>
      <c r="G1206" s="11">
        <v>43720.05</v>
      </c>
      <c r="H1206" s="11">
        <v>43720.041666666664</v>
      </c>
      <c r="I1206" s="10">
        <v>1</v>
      </c>
    </row>
    <row r="1207" spans="1:9" x14ac:dyDescent="0.25">
      <c r="A1207" s="10">
        <v>1206</v>
      </c>
      <c r="B1207" s="10" t="s">
        <v>362</v>
      </c>
      <c r="C1207" s="10" t="s">
        <v>361</v>
      </c>
      <c r="D1207" s="11">
        <v>43720.052083333336</v>
      </c>
      <c r="E1207" s="10" t="s">
        <v>339</v>
      </c>
      <c r="F1207" s="10">
        <v>1</v>
      </c>
      <c r="G1207" s="11">
        <v>43720.052083333336</v>
      </c>
      <c r="H1207" s="11">
        <v>43720.041666666664</v>
      </c>
      <c r="I1207" s="10">
        <v>1</v>
      </c>
    </row>
    <row r="1208" spans="1:9" x14ac:dyDescent="0.25">
      <c r="A1208" s="10">
        <v>1207</v>
      </c>
      <c r="B1208" s="10" t="s">
        <v>362</v>
      </c>
      <c r="C1208" s="10" t="s">
        <v>361</v>
      </c>
      <c r="D1208" s="11">
        <v>43720.093055555553</v>
      </c>
      <c r="E1208" s="10" t="s">
        <v>339</v>
      </c>
      <c r="F1208" s="10">
        <v>1</v>
      </c>
      <c r="G1208" s="11">
        <v>43720.093055555553</v>
      </c>
      <c r="H1208" s="11">
        <v>43720.083333333336</v>
      </c>
      <c r="I1208" s="10">
        <v>2</v>
      </c>
    </row>
    <row r="1209" spans="1:9" x14ac:dyDescent="0.25">
      <c r="A1209" s="10">
        <v>1208</v>
      </c>
      <c r="B1209" s="10" t="s">
        <v>362</v>
      </c>
      <c r="C1209" s="10" t="s">
        <v>361</v>
      </c>
      <c r="D1209" s="11">
        <v>43720.134722222225</v>
      </c>
      <c r="E1209" s="10" t="s">
        <v>339</v>
      </c>
      <c r="F1209" s="10">
        <v>1</v>
      </c>
      <c r="G1209" s="11">
        <v>43720.134722222225</v>
      </c>
      <c r="H1209" s="11">
        <v>43720.125</v>
      </c>
      <c r="I1209" s="10">
        <v>3</v>
      </c>
    </row>
    <row r="1210" spans="1:9" x14ac:dyDescent="0.25">
      <c r="A1210" s="10">
        <v>1209</v>
      </c>
      <c r="B1210" s="10" t="s">
        <v>362</v>
      </c>
      <c r="C1210" s="10" t="s">
        <v>361</v>
      </c>
      <c r="D1210" s="11">
        <v>43720.160416666666</v>
      </c>
      <c r="E1210" s="10" t="s">
        <v>339</v>
      </c>
      <c r="F1210" s="10">
        <v>1</v>
      </c>
      <c r="G1210" s="11">
        <v>43720.160416666666</v>
      </c>
      <c r="H1210" s="11">
        <v>43720.166666666664</v>
      </c>
      <c r="I1210" s="10">
        <v>4</v>
      </c>
    </row>
    <row r="1211" spans="1:9" x14ac:dyDescent="0.25">
      <c r="A1211" s="10">
        <v>1210</v>
      </c>
      <c r="B1211" s="10" t="s">
        <v>362</v>
      </c>
      <c r="C1211" s="10" t="s">
        <v>361</v>
      </c>
      <c r="D1211" s="11">
        <v>43720.188194444447</v>
      </c>
      <c r="E1211" s="10" t="s">
        <v>339</v>
      </c>
      <c r="F1211" s="10">
        <v>1</v>
      </c>
      <c r="G1211" s="11">
        <v>43720.188194444447</v>
      </c>
      <c r="H1211" s="11">
        <v>43720.208333333336</v>
      </c>
      <c r="I1211" s="10">
        <v>5</v>
      </c>
    </row>
    <row r="1212" spans="1:9" x14ac:dyDescent="0.25">
      <c r="A1212" s="10">
        <v>1211</v>
      </c>
      <c r="B1212" s="10" t="s">
        <v>362</v>
      </c>
      <c r="C1212" s="10" t="s">
        <v>361</v>
      </c>
      <c r="D1212" s="11">
        <v>43720.34097222222</v>
      </c>
      <c r="E1212" s="10" t="s">
        <v>339</v>
      </c>
      <c r="F1212" s="10">
        <v>1</v>
      </c>
      <c r="G1212" s="11">
        <v>43720.34097222222</v>
      </c>
      <c r="H1212" s="11">
        <v>43720.333333333336</v>
      </c>
      <c r="I1212" s="10">
        <v>8</v>
      </c>
    </row>
    <row r="1213" spans="1:9" x14ac:dyDescent="0.25">
      <c r="A1213" s="10">
        <v>1212</v>
      </c>
      <c r="B1213" s="10" t="s">
        <v>362</v>
      </c>
      <c r="C1213" s="10" t="s">
        <v>361</v>
      </c>
      <c r="D1213" s="11">
        <v>43720.369444444441</v>
      </c>
      <c r="E1213" s="10" t="s">
        <v>339</v>
      </c>
      <c r="F1213" s="10">
        <v>1</v>
      </c>
      <c r="G1213" s="11">
        <v>43720.369444444441</v>
      </c>
      <c r="H1213" s="11">
        <v>43720.375</v>
      </c>
      <c r="I1213" s="10">
        <v>9</v>
      </c>
    </row>
    <row r="1214" spans="1:9" x14ac:dyDescent="0.25">
      <c r="A1214" s="10">
        <v>1213</v>
      </c>
      <c r="B1214" s="10" t="s">
        <v>362</v>
      </c>
      <c r="C1214" s="10" t="s">
        <v>361</v>
      </c>
      <c r="D1214" s="11">
        <v>43720.384027777778</v>
      </c>
      <c r="E1214" s="10" t="s">
        <v>339</v>
      </c>
      <c r="F1214" s="10">
        <v>1</v>
      </c>
      <c r="G1214" s="11">
        <v>43720.384027777778</v>
      </c>
      <c r="H1214" s="11">
        <v>43720.375</v>
      </c>
      <c r="I1214" s="10">
        <v>9</v>
      </c>
    </row>
    <row r="1215" spans="1:9" x14ac:dyDescent="0.25">
      <c r="A1215" s="10">
        <v>1214</v>
      </c>
      <c r="B1215" s="10" t="s">
        <v>362</v>
      </c>
      <c r="C1215" s="10" t="s">
        <v>361</v>
      </c>
      <c r="D1215" s="11">
        <v>43720.426388888889</v>
      </c>
      <c r="E1215" s="10" t="s">
        <v>339</v>
      </c>
      <c r="F1215" s="10">
        <v>1</v>
      </c>
      <c r="G1215" s="11">
        <v>43720.426388888889</v>
      </c>
      <c r="H1215" s="11">
        <v>43720.416666666664</v>
      </c>
      <c r="I1215" s="10">
        <v>10</v>
      </c>
    </row>
    <row r="1216" spans="1:9" x14ac:dyDescent="0.25">
      <c r="A1216" s="10">
        <v>1215</v>
      </c>
      <c r="B1216" s="10" t="s">
        <v>362</v>
      </c>
      <c r="C1216" s="10" t="s">
        <v>361</v>
      </c>
      <c r="D1216" s="11">
        <v>43720.451388888891</v>
      </c>
      <c r="E1216" s="10" t="s">
        <v>339</v>
      </c>
      <c r="F1216" s="10">
        <v>1</v>
      </c>
      <c r="G1216" s="11">
        <v>43720.451388888891</v>
      </c>
      <c r="H1216" s="11">
        <v>43720.458333333336</v>
      </c>
      <c r="I1216" s="10">
        <v>11</v>
      </c>
    </row>
    <row r="1217" spans="1:9" x14ac:dyDescent="0.25">
      <c r="A1217" s="10">
        <v>1216</v>
      </c>
      <c r="B1217" s="10" t="s">
        <v>362</v>
      </c>
      <c r="C1217" s="10" t="s">
        <v>361</v>
      </c>
      <c r="D1217" s="11">
        <v>43720.486111111109</v>
      </c>
      <c r="E1217" s="10" t="s">
        <v>339</v>
      </c>
      <c r="F1217" s="10">
        <v>1</v>
      </c>
      <c r="G1217" s="11">
        <v>43720.486111111109</v>
      </c>
      <c r="H1217" s="11">
        <v>43720.5</v>
      </c>
      <c r="I1217" s="10">
        <v>12</v>
      </c>
    </row>
    <row r="1218" spans="1:9" x14ac:dyDescent="0.25">
      <c r="A1218" s="10">
        <v>1217</v>
      </c>
      <c r="B1218" s="10" t="s">
        <v>362</v>
      </c>
      <c r="C1218" s="10" t="s">
        <v>361</v>
      </c>
      <c r="D1218" s="11">
        <v>43720.488888888889</v>
      </c>
      <c r="E1218" s="10" t="s">
        <v>339</v>
      </c>
      <c r="F1218" s="10">
        <v>1</v>
      </c>
      <c r="G1218" s="11">
        <v>43720.488888888889</v>
      </c>
      <c r="H1218" s="11">
        <v>43720.5</v>
      </c>
      <c r="I1218" s="10">
        <v>12</v>
      </c>
    </row>
    <row r="1219" spans="1:9" x14ac:dyDescent="0.25">
      <c r="A1219" s="10">
        <v>1218</v>
      </c>
      <c r="B1219" s="10" t="s">
        <v>362</v>
      </c>
      <c r="C1219" s="10" t="s">
        <v>361</v>
      </c>
      <c r="D1219" s="11">
        <v>43720.491666666669</v>
      </c>
      <c r="E1219" s="10" t="s">
        <v>339</v>
      </c>
      <c r="F1219" s="10">
        <v>1</v>
      </c>
      <c r="G1219" s="11">
        <v>43720.491666666669</v>
      </c>
      <c r="H1219" s="11">
        <v>43720.5</v>
      </c>
      <c r="I1219" s="10">
        <v>12</v>
      </c>
    </row>
    <row r="1220" spans="1:9" x14ac:dyDescent="0.25">
      <c r="A1220" s="10">
        <v>1219</v>
      </c>
      <c r="B1220" s="10" t="s">
        <v>362</v>
      </c>
      <c r="C1220" s="10" t="s">
        <v>361</v>
      </c>
      <c r="D1220" s="11">
        <v>43720.533333333333</v>
      </c>
      <c r="E1220" s="10" t="s">
        <v>339</v>
      </c>
      <c r="F1220" s="10">
        <v>1</v>
      </c>
      <c r="G1220" s="11">
        <v>43720.533333333333</v>
      </c>
      <c r="H1220" s="11">
        <v>43720.541666666664</v>
      </c>
      <c r="I1220" s="10">
        <v>13</v>
      </c>
    </row>
    <row r="1221" spans="1:9" x14ac:dyDescent="0.25">
      <c r="A1221" s="10">
        <v>1220</v>
      </c>
      <c r="B1221" s="10" t="s">
        <v>362</v>
      </c>
      <c r="C1221" s="10" t="s">
        <v>361</v>
      </c>
      <c r="D1221" s="11">
        <v>43720.556250000001</v>
      </c>
      <c r="E1221" s="10" t="s">
        <v>339</v>
      </c>
      <c r="F1221" s="10">
        <v>1</v>
      </c>
      <c r="G1221" s="11">
        <v>43720.556250000001</v>
      </c>
      <c r="H1221" s="11">
        <v>43720.541666666664</v>
      </c>
      <c r="I1221" s="10">
        <v>13</v>
      </c>
    </row>
    <row r="1222" spans="1:9" x14ac:dyDescent="0.25">
      <c r="A1222" s="10">
        <v>1221</v>
      </c>
      <c r="B1222" s="10" t="s">
        <v>362</v>
      </c>
      <c r="C1222" s="10" t="s">
        <v>361</v>
      </c>
      <c r="D1222" s="11">
        <v>43720.581944444442</v>
      </c>
      <c r="E1222" s="10" t="s">
        <v>339</v>
      </c>
      <c r="F1222" s="10">
        <v>1</v>
      </c>
      <c r="G1222" s="11">
        <v>43720.581944444442</v>
      </c>
      <c r="H1222" s="11">
        <v>43720.583333333336</v>
      </c>
      <c r="I1222" s="10">
        <v>14</v>
      </c>
    </row>
    <row r="1223" spans="1:9" x14ac:dyDescent="0.25">
      <c r="A1223" s="10">
        <v>1222</v>
      </c>
      <c r="B1223" s="10" t="s">
        <v>362</v>
      </c>
      <c r="C1223" s="10" t="s">
        <v>361</v>
      </c>
      <c r="D1223" s="11">
        <v>43720.583333333336</v>
      </c>
      <c r="E1223" s="10" t="s">
        <v>339</v>
      </c>
      <c r="F1223" s="10">
        <v>1</v>
      </c>
      <c r="G1223" s="11">
        <v>43720.583333333336</v>
      </c>
      <c r="H1223" s="11">
        <v>43720.583333333336</v>
      </c>
      <c r="I1223" s="10">
        <v>14</v>
      </c>
    </row>
    <row r="1224" spans="1:9" x14ac:dyDescent="0.25">
      <c r="A1224" s="10">
        <v>1223</v>
      </c>
      <c r="B1224" s="10" t="s">
        <v>362</v>
      </c>
      <c r="C1224" s="10" t="s">
        <v>361</v>
      </c>
      <c r="D1224" s="11">
        <v>43720.602083333331</v>
      </c>
      <c r="E1224" s="10" t="s">
        <v>339</v>
      </c>
      <c r="F1224" s="10">
        <v>1</v>
      </c>
      <c r="G1224" s="11">
        <v>43720.602083333331</v>
      </c>
      <c r="H1224" s="11">
        <v>43720.583333333336</v>
      </c>
      <c r="I1224" s="10">
        <v>14</v>
      </c>
    </row>
    <row r="1225" spans="1:9" x14ac:dyDescent="0.25">
      <c r="A1225" s="10">
        <v>1224</v>
      </c>
      <c r="B1225" s="10" t="s">
        <v>362</v>
      </c>
      <c r="C1225" s="10" t="s">
        <v>361</v>
      </c>
      <c r="D1225" s="11">
        <v>43720.607638888891</v>
      </c>
      <c r="E1225" s="10" t="s">
        <v>339</v>
      </c>
      <c r="F1225" s="10">
        <v>1</v>
      </c>
      <c r="G1225" s="11">
        <v>43720.607638888891</v>
      </c>
      <c r="H1225" s="11">
        <v>43720.625</v>
      </c>
      <c r="I1225" s="10">
        <v>15</v>
      </c>
    </row>
    <row r="1226" spans="1:9" x14ac:dyDescent="0.25">
      <c r="A1226" s="10">
        <v>1225</v>
      </c>
      <c r="B1226" s="10" t="s">
        <v>362</v>
      </c>
      <c r="C1226" s="10" t="s">
        <v>361</v>
      </c>
      <c r="D1226" s="11">
        <v>43720.62222222222</v>
      </c>
      <c r="E1226" s="10" t="s">
        <v>339</v>
      </c>
      <c r="F1226" s="10">
        <v>1</v>
      </c>
      <c r="G1226" s="11">
        <v>43720.62222222222</v>
      </c>
      <c r="H1226" s="11">
        <v>43720.625</v>
      </c>
      <c r="I1226" s="10">
        <v>15</v>
      </c>
    </row>
    <row r="1227" spans="1:9" x14ac:dyDescent="0.25">
      <c r="A1227" s="10">
        <v>1226</v>
      </c>
      <c r="B1227" s="10" t="s">
        <v>362</v>
      </c>
      <c r="C1227" s="10" t="s">
        <v>361</v>
      </c>
      <c r="D1227" s="11">
        <v>43720.62777777778</v>
      </c>
      <c r="E1227" s="10" t="s">
        <v>339</v>
      </c>
      <c r="F1227" s="10">
        <v>1</v>
      </c>
      <c r="G1227" s="11">
        <v>43720.62777777778</v>
      </c>
      <c r="H1227" s="11">
        <v>43720.625</v>
      </c>
      <c r="I1227" s="10">
        <v>15</v>
      </c>
    </row>
    <row r="1228" spans="1:9" x14ac:dyDescent="0.25">
      <c r="A1228" s="10">
        <v>1227</v>
      </c>
      <c r="B1228" s="10" t="s">
        <v>362</v>
      </c>
      <c r="C1228" s="10" t="s">
        <v>361</v>
      </c>
      <c r="D1228" s="11">
        <v>43720.632638888892</v>
      </c>
      <c r="E1228" s="10" t="s">
        <v>339</v>
      </c>
      <c r="F1228" s="10">
        <v>1</v>
      </c>
      <c r="G1228" s="11">
        <v>43720.632638888892</v>
      </c>
      <c r="H1228" s="11">
        <v>43720.625</v>
      </c>
      <c r="I1228" s="10">
        <v>15</v>
      </c>
    </row>
    <row r="1229" spans="1:9" x14ac:dyDescent="0.25">
      <c r="A1229" s="10">
        <v>1228</v>
      </c>
      <c r="B1229" s="10" t="s">
        <v>362</v>
      </c>
      <c r="C1229" s="10" t="s">
        <v>361</v>
      </c>
      <c r="D1229" s="11">
        <v>43720.638194444444</v>
      </c>
      <c r="E1229" s="10" t="s">
        <v>339</v>
      </c>
      <c r="F1229" s="10">
        <v>1</v>
      </c>
      <c r="G1229" s="11">
        <v>43720.638194444444</v>
      </c>
      <c r="H1229" s="11">
        <v>43720.625</v>
      </c>
      <c r="I1229" s="10">
        <v>15</v>
      </c>
    </row>
    <row r="1230" spans="1:9" x14ac:dyDescent="0.25">
      <c r="A1230" s="10">
        <v>1229</v>
      </c>
      <c r="B1230" s="10" t="s">
        <v>362</v>
      </c>
      <c r="C1230" s="10" t="s">
        <v>361</v>
      </c>
      <c r="D1230" s="11">
        <v>43720.652777777781</v>
      </c>
      <c r="E1230" s="10" t="s">
        <v>339</v>
      </c>
      <c r="F1230" s="10">
        <v>1</v>
      </c>
      <c r="G1230" s="11">
        <v>43720.652777777781</v>
      </c>
      <c r="H1230" s="11">
        <v>43720.666666666664</v>
      </c>
      <c r="I1230" s="10">
        <v>16</v>
      </c>
    </row>
    <row r="1231" spans="1:9" x14ac:dyDescent="0.25">
      <c r="A1231" s="10">
        <v>1230</v>
      </c>
      <c r="B1231" s="10" t="s">
        <v>362</v>
      </c>
      <c r="C1231" s="10" t="s">
        <v>361</v>
      </c>
      <c r="D1231" s="11">
        <v>43720.654166666667</v>
      </c>
      <c r="E1231" s="10" t="s">
        <v>339</v>
      </c>
      <c r="F1231" s="10">
        <v>1</v>
      </c>
      <c r="G1231" s="11">
        <v>43720.654166666667</v>
      </c>
      <c r="H1231" s="11">
        <v>43720.666666666664</v>
      </c>
      <c r="I1231" s="10">
        <v>16</v>
      </c>
    </row>
    <row r="1232" spans="1:9" x14ac:dyDescent="0.25">
      <c r="A1232" s="10">
        <v>1231</v>
      </c>
      <c r="B1232" s="10" t="s">
        <v>362</v>
      </c>
      <c r="C1232" s="10" t="s">
        <v>361</v>
      </c>
      <c r="D1232" s="11">
        <v>43720.659722222219</v>
      </c>
      <c r="E1232" s="10" t="s">
        <v>339</v>
      </c>
      <c r="F1232" s="10">
        <v>1</v>
      </c>
      <c r="G1232" s="11">
        <v>43720.659722222219</v>
      </c>
      <c r="H1232" s="11">
        <v>43720.666666666664</v>
      </c>
      <c r="I1232" s="10">
        <v>16</v>
      </c>
    </row>
    <row r="1233" spans="1:9" x14ac:dyDescent="0.25">
      <c r="A1233" s="10">
        <v>1232</v>
      </c>
      <c r="B1233" s="10" t="s">
        <v>362</v>
      </c>
      <c r="C1233" s="10" t="s">
        <v>361</v>
      </c>
      <c r="D1233" s="11">
        <v>43720.668749999997</v>
      </c>
      <c r="E1233" s="10" t="s">
        <v>339</v>
      </c>
      <c r="F1233" s="10">
        <v>1</v>
      </c>
      <c r="G1233" s="11">
        <v>43720.668749999997</v>
      </c>
      <c r="H1233" s="11">
        <v>43720.666666666664</v>
      </c>
      <c r="I1233" s="10">
        <v>16</v>
      </c>
    </row>
    <row r="1234" spans="1:9" x14ac:dyDescent="0.25">
      <c r="A1234" s="10">
        <v>1233</v>
      </c>
      <c r="B1234" s="10" t="s">
        <v>362</v>
      </c>
      <c r="C1234" s="10" t="s">
        <v>361</v>
      </c>
      <c r="D1234" s="11">
        <v>43720.698611111111</v>
      </c>
      <c r="E1234" s="10" t="s">
        <v>339</v>
      </c>
      <c r="F1234" s="10">
        <v>1</v>
      </c>
      <c r="G1234" s="11">
        <v>43720.698611111111</v>
      </c>
      <c r="H1234" s="11">
        <v>43720.708333333336</v>
      </c>
      <c r="I1234" s="10">
        <v>17</v>
      </c>
    </row>
    <row r="1235" spans="1:9" x14ac:dyDescent="0.25">
      <c r="A1235" s="10">
        <v>1234</v>
      </c>
      <c r="B1235" s="10" t="s">
        <v>362</v>
      </c>
      <c r="C1235" s="10" t="s">
        <v>361</v>
      </c>
      <c r="D1235" s="11">
        <v>43720.720138888886</v>
      </c>
      <c r="E1235" s="10" t="s">
        <v>339</v>
      </c>
      <c r="F1235" s="10">
        <v>1</v>
      </c>
      <c r="G1235" s="11">
        <v>43720.720138888886</v>
      </c>
      <c r="H1235" s="11">
        <v>43720.708333333336</v>
      </c>
      <c r="I1235" s="10">
        <v>17</v>
      </c>
    </row>
    <row r="1236" spans="1:9" x14ac:dyDescent="0.25">
      <c r="A1236" s="10">
        <v>1235</v>
      </c>
      <c r="B1236" s="10" t="s">
        <v>362</v>
      </c>
      <c r="C1236" s="10" t="s">
        <v>361</v>
      </c>
      <c r="D1236" s="11">
        <v>43720.723611111112</v>
      </c>
      <c r="E1236" s="10" t="s">
        <v>339</v>
      </c>
      <c r="F1236" s="10">
        <v>1</v>
      </c>
      <c r="G1236" s="11">
        <v>43720.723611111112</v>
      </c>
      <c r="H1236" s="11">
        <v>43720.708333333336</v>
      </c>
      <c r="I1236" s="10">
        <v>17</v>
      </c>
    </row>
    <row r="1237" spans="1:9" x14ac:dyDescent="0.25">
      <c r="A1237" s="10">
        <v>1236</v>
      </c>
      <c r="B1237" s="10" t="s">
        <v>362</v>
      </c>
      <c r="C1237" s="10" t="s">
        <v>361</v>
      </c>
      <c r="D1237" s="11">
        <v>43720.804861111108</v>
      </c>
      <c r="E1237" s="10" t="s">
        <v>339</v>
      </c>
      <c r="F1237" s="10">
        <v>1</v>
      </c>
      <c r="G1237" s="11">
        <v>43720.804861111108</v>
      </c>
      <c r="H1237" s="11">
        <v>43720.791666666664</v>
      </c>
      <c r="I1237" s="10">
        <v>19</v>
      </c>
    </row>
    <row r="1238" spans="1:9" x14ac:dyDescent="0.25">
      <c r="A1238" s="10">
        <v>1237</v>
      </c>
      <c r="B1238" s="10" t="s">
        <v>362</v>
      </c>
      <c r="C1238" s="10" t="s">
        <v>361</v>
      </c>
      <c r="D1238" s="11">
        <v>43720.833333333336</v>
      </c>
      <c r="E1238" s="10" t="s">
        <v>339</v>
      </c>
      <c r="F1238" s="10">
        <v>1</v>
      </c>
      <c r="G1238" s="11">
        <v>43720.833333333336</v>
      </c>
      <c r="H1238" s="11">
        <v>43720.833333333336</v>
      </c>
      <c r="I1238" s="10">
        <v>20</v>
      </c>
    </row>
    <row r="1239" spans="1:9" x14ac:dyDescent="0.25">
      <c r="A1239" s="10">
        <v>1238</v>
      </c>
      <c r="B1239" s="10" t="s">
        <v>362</v>
      </c>
      <c r="C1239" s="10" t="s">
        <v>361</v>
      </c>
      <c r="D1239" s="11">
        <v>43720.85</v>
      </c>
      <c r="E1239" s="10" t="s">
        <v>339</v>
      </c>
      <c r="F1239" s="10">
        <v>1</v>
      </c>
      <c r="G1239" s="11">
        <v>43720.85</v>
      </c>
      <c r="H1239" s="11">
        <v>43720.833333333336</v>
      </c>
      <c r="I1239" s="10">
        <v>20</v>
      </c>
    </row>
    <row r="1240" spans="1:9" x14ac:dyDescent="0.25">
      <c r="A1240" s="10">
        <v>1239</v>
      </c>
      <c r="B1240" s="10" t="s">
        <v>362</v>
      </c>
      <c r="C1240" s="10" t="s">
        <v>361</v>
      </c>
      <c r="D1240" s="11">
        <v>43720.880555555559</v>
      </c>
      <c r="E1240" s="10" t="s">
        <v>339</v>
      </c>
      <c r="F1240" s="10">
        <v>1</v>
      </c>
      <c r="G1240" s="11">
        <v>43720.880555555559</v>
      </c>
      <c r="H1240" s="11">
        <v>43720.875</v>
      </c>
      <c r="I1240" s="10">
        <v>21</v>
      </c>
    </row>
    <row r="1241" spans="1:9" x14ac:dyDescent="0.25">
      <c r="A1241" s="10">
        <v>1240</v>
      </c>
      <c r="B1241" s="10" t="s">
        <v>362</v>
      </c>
      <c r="C1241" s="10" t="s">
        <v>361</v>
      </c>
      <c r="D1241" s="11">
        <v>43720.887499999997</v>
      </c>
      <c r="E1241" s="10" t="s">
        <v>339</v>
      </c>
      <c r="F1241" s="10">
        <v>1</v>
      </c>
      <c r="G1241" s="11">
        <v>43720.887499999997</v>
      </c>
      <c r="H1241" s="11">
        <v>43720.875</v>
      </c>
      <c r="I1241" s="10">
        <v>21</v>
      </c>
    </row>
    <row r="1242" spans="1:9" x14ac:dyDescent="0.25">
      <c r="A1242" s="10">
        <v>1241</v>
      </c>
      <c r="B1242" s="10" t="s">
        <v>362</v>
      </c>
      <c r="C1242" s="10" t="s">
        <v>361</v>
      </c>
      <c r="D1242" s="11">
        <v>43720.905555555553</v>
      </c>
      <c r="E1242" s="10" t="s">
        <v>339</v>
      </c>
      <c r="F1242" s="10">
        <v>1</v>
      </c>
      <c r="G1242" s="11">
        <v>43720.905555555553</v>
      </c>
      <c r="H1242" s="11">
        <v>43720.916666666664</v>
      </c>
      <c r="I1242" s="10">
        <v>22</v>
      </c>
    </row>
    <row r="1243" spans="1:9" x14ac:dyDescent="0.25">
      <c r="A1243" s="10">
        <v>1242</v>
      </c>
      <c r="B1243" s="10" t="s">
        <v>362</v>
      </c>
      <c r="C1243" s="10" t="s">
        <v>361</v>
      </c>
      <c r="D1243" s="11">
        <v>43720.915972222225</v>
      </c>
      <c r="E1243" s="10" t="s">
        <v>339</v>
      </c>
      <c r="F1243" s="10">
        <v>1</v>
      </c>
      <c r="G1243" s="11">
        <v>43720.915972222225</v>
      </c>
      <c r="H1243" s="11">
        <v>43720.916666666664</v>
      </c>
      <c r="I1243" s="10">
        <v>22</v>
      </c>
    </row>
    <row r="1244" spans="1:9" x14ac:dyDescent="0.25">
      <c r="A1244" s="10">
        <v>1243</v>
      </c>
      <c r="B1244" s="10" t="s">
        <v>362</v>
      </c>
      <c r="C1244" s="10" t="s">
        <v>361</v>
      </c>
      <c r="D1244" s="11">
        <v>43720.93472222222</v>
      </c>
      <c r="E1244" s="10" t="s">
        <v>339</v>
      </c>
      <c r="F1244" s="10">
        <v>1</v>
      </c>
      <c r="G1244" s="11">
        <v>43720.93472222222</v>
      </c>
      <c r="H1244" s="11">
        <v>43720.916666666664</v>
      </c>
      <c r="I1244" s="10">
        <v>22</v>
      </c>
    </row>
    <row r="1245" spans="1:9" x14ac:dyDescent="0.25">
      <c r="A1245" s="10">
        <v>1244</v>
      </c>
      <c r="B1245" s="10" t="s">
        <v>362</v>
      </c>
      <c r="C1245" s="10" t="s">
        <v>361</v>
      </c>
      <c r="D1245" s="11">
        <v>43720.938888888886</v>
      </c>
      <c r="E1245" s="10" t="s">
        <v>339</v>
      </c>
      <c r="F1245" s="10">
        <v>1</v>
      </c>
      <c r="G1245" s="11">
        <v>43720.938888888886</v>
      </c>
      <c r="H1245" s="11">
        <v>43720.958333333336</v>
      </c>
      <c r="I1245" s="10">
        <v>23</v>
      </c>
    </row>
    <row r="1246" spans="1:9" x14ac:dyDescent="0.25">
      <c r="A1246" s="10">
        <v>1245</v>
      </c>
      <c r="B1246" s="10" t="s">
        <v>362</v>
      </c>
      <c r="C1246" s="10" t="s">
        <v>361</v>
      </c>
      <c r="D1246" s="11">
        <v>43720.940972222219</v>
      </c>
      <c r="E1246" s="10" t="s">
        <v>339</v>
      </c>
      <c r="F1246" s="10">
        <v>1</v>
      </c>
      <c r="G1246" s="11">
        <v>43720.940972222219</v>
      </c>
      <c r="H1246" s="11">
        <v>43720.958333333336</v>
      </c>
      <c r="I1246" s="10">
        <v>23</v>
      </c>
    </row>
    <row r="1247" spans="1:9" x14ac:dyDescent="0.25">
      <c r="A1247" s="10">
        <v>1246</v>
      </c>
      <c r="B1247" s="10" t="s">
        <v>362</v>
      </c>
      <c r="C1247" s="10" t="s">
        <v>361</v>
      </c>
      <c r="D1247" s="11">
        <v>43720.943749999999</v>
      </c>
      <c r="E1247" s="10" t="s">
        <v>339</v>
      </c>
      <c r="F1247" s="10">
        <v>1</v>
      </c>
      <c r="G1247" s="11">
        <v>43720.943749999999</v>
      </c>
      <c r="H1247" s="11">
        <v>43720.958333333336</v>
      </c>
      <c r="I1247" s="10">
        <v>23</v>
      </c>
    </row>
    <row r="1248" spans="1:9" x14ac:dyDescent="0.25">
      <c r="A1248" s="10">
        <v>1247</v>
      </c>
      <c r="B1248" s="10" t="s">
        <v>362</v>
      </c>
      <c r="C1248" s="10" t="s">
        <v>361</v>
      </c>
      <c r="D1248" s="11">
        <v>43721.076388888891</v>
      </c>
      <c r="E1248" s="10" t="s">
        <v>339</v>
      </c>
      <c r="F1248" s="10">
        <v>1</v>
      </c>
      <c r="G1248" s="11">
        <v>43721.076388888891</v>
      </c>
      <c r="H1248" s="11">
        <v>43721.083333333336</v>
      </c>
      <c r="I1248" s="10">
        <v>2</v>
      </c>
    </row>
    <row r="1249" spans="1:9" x14ac:dyDescent="0.25">
      <c r="A1249" s="10">
        <v>1248</v>
      </c>
      <c r="B1249" s="10" t="s">
        <v>362</v>
      </c>
      <c r="C1249" s="10" t="s">
        <v>361</v>
      </c>
      <c r="D1249" s="11">
        <v>43721.209027777775</v>
      </c>
      <c r="E1249" s="10" t="s">
        <v>339</v>
      </c>
      <c r="F1249" s="10">
        <v>1</v>
      </c>
      <c r="G1249" s="11">
        <v>43721.209027777775</v>
      </c>
      <c r="H1249" s="11">
        <v>43721.208333333336</v>
      </c>
      <c r="I1249" s="10">
        <v>5</v>
      </c>
    </row>
    <row r="1250" spans="1:9" x14ac:dyDescent="0.25">
      <c r="A1250" s="10">
        <v>1249</v>
      </c>
      <c r="B1250" s="10" t="s">
        <v>362</v>
      </c>
      <c r="C1250" s="10" t="s">
        <v>361</v>
      </c>
      <c r="D1250" s="11">
        <v>43721.231249999997</v>
      </c>
      <c r="E1250" s="10" t="s">
        <v>339</v>
      </c>
      <c r="F1250" s="10">
        <v>1</v>
      </c>
      <c r="G1250" s="11">
        <v>43721.231249999997</v>
      </c>
      <c r="H1250" s="11">
        <v>43721.25</v>
      </c>
      <c r="I1250" s="10">
        <v>6</v>
      </c>
    </row>
    <row r="1251" spans="1:9" x14ac:dyDescent="0.25">
      <c r="A1251" s="10">
        <v>1250</v>
      </c>
      <c r="B1251" s="10" t="s">
        <v>362</v>
      </c>
      <c r="C1251" s="10" t="s">
        <v>361</v>
      </c>
      <c r="D1251" s="11">
        <v>43721.244444444441</v>
      </c>
      <c r="E1251" s="10" t="s">
        <v>339</v>
      </c>
      <c r="F1251" s="10">
        <v>1</v>
      </c>
      <c r="G1251" s="11">
        <v>43721.244444444441</v>
      </c>
      <c r="H1251" s="11">
        <v>43721.25</v>
      </c>
      <c r="I1251" s="10">
        <v>6</v>
      </c>
    </row>
    <row r="1252" spans="1:9" x14ac:dyDescent="0.25">
      <c r="A1252" s="10">
        <v>1251</v>
      </c>
      <c r="B1252" s="10" t="s">
        <v>362</v>
      </c>
      <c r="C1252" s="10" t="s">
        <v>361</v>
      </c>
      <c r="D1252" s="11">
        <v>43721.260416666664</v>
      </c>
      <c r="E1252" s="10" t="s">
        <v>339</v>
      </c>
      <c r="F1252" s="10">
        <v>1</v>
      </c>
      <c r="G1252" s="11">
        <v>43721.260416666664</v>
      </c>
      <c r="H1252" s="11">
        <v>43721.25</v>
      </c>
      <c r="I1252" s="10">
        <v>6</v>
      </c>
    </row>
    <row r="1253" spans="1:9" x14ac:dyDescent="0.25">
      <c r="A1253" s="10">
        <v>1252</v>
      </c>
      <c r="B1253" s="10" t="s">
        <v>362</v>
      </c>
      <c r="C1253" s="10" t="s">
        <v>361</v>
      </c>
      <c r="D1253" s="11">
        <v>43721.315972222219</v>
      </c>
      <c r="E1253" s="10" t="s">
        <v>339</v>
      </c>
      <c r="F1253" s="10">
        <v>1</v>
      </c>
      <c r="G1253" s="11">
        <v>43721.315972222219</v>
      </c>
      <c r="H1253" s="11">
        <v>43721.333333333336</v>
      </c>
      <c r="I1253" s="10">
        <v>8</v>
      </c>
    </row>
    <row r="1254" spans="1:9" x14ac:dyDescent="0.25">
      <c r="A1254" s="10">
        <v>1253</v>
      </c>
      <c r="B1254" s="10" t="s">
        <v>362</v>
      </c>
      <c r="C1254" s="10" t="s">
        <v>361</v>
      </c>
      <c r="D1254" s="11">
        <v>43721.398611111108</v>
      </c>
      <c r="E1254" s="10" t="s">
        <v>339</v>
      </c>
      <c r="F1254" s="10">
        <v>1</v>
      </c>
      <c r="G1254" s="11">
        <v>43721.398611111108</v>
      </c>
      <c r="H1254" s="11">
        <v>43721.416666666664</v>
      </c>
      <c r="I1254" s="10">
        <v>10</v>
      </c>
    </row>
    <row r="1255" spans="1:9" x14ac:dyDescent="0.25">
      <c r="A1255" s="10">
        <v>1254</v>
      </c>
      <c r="B1255" s="10" t="s">
        <v>362</v>
      </c>
      <c r="C1255" s="10" t="s">
        <v>361</v>
      </c>
      <c r="D1255" s="11">
        <v>43721.40902777778</v>
      </c>
      <c r="E1255" s="10" t="s">
        <v>339</v>
      </c>
      <c r="F1255" s="10">
        <v>1</v>
      </c>
      <c r="G1255" s="11">
        <v>43721.40902777778</v>
      </c>
      <c r="H1255" s="11">
        <v>43721.416666666664</v>
      </c>
      <c r="I1255" s="10">
        <v>10</v>
      </c>
    </row>
    <row r="1256" spans="1:9" x14ac:dyDescent="0.25">
      <c r="A1256" s="10">
        <v>1255</v>
      </c>
      <c r="B1256" s="10" t="s">
        <v>362</v>
      </c>
      <c r="C1256" s="10" t="s">
        <v>361</v>
      </c>
      <c r="D1256" s="11">
        <v>43721.421527777777</v>
      </c>
      <c r="E1256" s="10" t="s">
        <v>339</v>
      </c>
      <c r="F1256" s="10">
        <v>1</v>
      </c>
      <c r="G1256" s="11">
        <v>43721.421527777777</v>
      </c>
      <c r="H1256" s="11">
        <v>43721.416666666664</v>
      </c>
      <c r="I1256" s="10">
        <v>10</v>
      </c>
    </row>
    <row r="1257" spans="1:9" x14ac:dyDescent="0.25">
      <c r="A1257" s="10">
        <v>1256</v>
      </c>
      <c r="B1257" s="10" t="s">
        <v>362</v>
      </c>
      <c r="C1257" s="10" t="s">
        <v>361</v>
      </c>
      <c r="D1257" s="11">
        <v>43721.532638888886</v>
      </c>
      <c r="E1257" s="10" t="s">
        <v>339</v>
      </c>
      <c r="F1257" s="10">
        <v>1</v>
      </c>
      <c r="G1257" s="11">
        <v>43721.532638888886</v>
      </c>
      <c r="H1257" s="11">
        <v>43721.541666666664</v>
      </c>
      <c r="I1257" s="10">
        <v>13</v>
      </c>
    </row>
    <row r="1258" spans="1:9" x14ac:dyDescent="0.25">
      <c r="A1258" s="10">
        <v>1257</v>
      </c>
      <c r="B1258" s="10" t="s">
        <v>362</v>
      </c>
      <c r="C1258" s="10" t="s">
        <v>361</v>
      </c>
      <c r="D1258" s="11">
        <v>43721.539583333331</v>
      </c>
      <c r="E1258" s="10" t="s">
        <v>339</v>
      </c>
      <c r="F1258" s="10">
        <v>1</v>
      </c>
      <c r="G1258" s="11">
        <v>43721.539583333331</v>
      </c>
      <c r="H1258" s="11">
        <v>43721.541666666664</v>
      </c>
      <c r="I1258" s="10">
        <v>13</v>
      </c>
    </row>
    <row r="1259" spans="1:9" x14ac:dyDescent="0.25">
      <c r="A1259" s="10">
        <v>1258</v>
      </c>
      <c r="B1259" s="10" t="s">
        <v>362</v>
      </c>
      <c r="C1259" s="10" t="s">
        <v>361</v>
      </c>
      <c r="D1259" s="11">
        <v>43721.544444444444</v>
      </c>
      <c r="E1259" s="10" t="s">
        <v>339</v>
      </c>
      <c r="F1259" s="10">
        <v>1</v>
      </c>
      <c r="G1259" s="11">
        <v>43721.544444444444</v>
      </c>
      <c r="H1259" s="11">
        <v>43721.541666666664</v>
      </c>
      <c r="I1259" s="10">
        <v>13</v>
      </c>
    </row>
    <row r="1260" spans="1:9" x14ac:dyDescent="0.25">
      <c r="A1260" s="10">
        <v>1259</v>
      </c>
      <c r="B1260" s="10" t="s">
        <v>362</v>
      </c>
      <c r="C1260" s="10" t="s">
        <v>361</v>
      </c>
      <c r="D1260" s="11">
        <v>43721.548611111109</v>
      </c>
      <c r="E1260" s="10" t="s">
        <v>339</v>
      </c>
      <c r="F1260" s="10">
        <v>1</v>
      </c>
      <c r="G1260" s="11">
        <v>43721.548611111109</v>
      </c>
      <c r="H1260" s="11">
        <v>43721.541666666664</v>
      </c>
      <c r="I1260" s="10">
        <v>13</v>
      </c>
    </row>
    <row r="1261" spans="1:9" x14ac:dyDescent="0.25">
      <c r="A1261" s="10">
        <v>1260</v>
      </c>
      <c r="B1261" s="10" t="s">
        <v>362</v>
      </c>
      <c r="C1261" s="10" t="s">
        <v>361</v>
      </c>
      <c r="D1261" s="11">
        <v>43721.550694444442</v>
      </c>
      <c r="E1261" s="10" t="s">
        <v>339</v>
      </c>
      <c r="F1261" s="10">
        <v>1</v>
      </c>
      <c r="G1261" s="11">
        <v>43721.550694444442</v>
      </c>
      <c r="H1261" s="11">
        <v>43721.541666666664</v>
      </c>
      <c r="I1261" s="10">
        <v>13</v>
      </c>
    </row>
    <row r="1262" spans="1:9" x14ac:dyDescent="0.25">
      <c r="A1262" s="10">
        <v>1261</v>
      </c>
      <c r="B1262" s="10" t="s">
        <v>362</v>
      </c>
      <c r="C1262" s="10" t="s">
        <v>361</v>
      </c>
      <c r="D1262" s="11">
        <v>43721.55972222222</v>
      </c>
      <c r="E1262" s="10" t="s">
        <v>339</v>
      </c>
      <c r="F1262" s="10">
        <v>1</v>
      </c>
      <c r="G1262" s="11">
        <v>43721.55972222222</v>
      </c>
      <c r="H1262" s="11">
        <v>43721.541666666664</v>
      </c>
      <c r="I1262" s="10">
        <v>13</v>
      </c>
    </row>
    <row r="1263" spans="1:9" x14ac:dyDescent="0.25">
      <c r="A1263" s="10">
        <v>1262</v>
      </c>
      <c r="B1263" s="10" t="s">
        <v>362</v>
      </c>
      <c r="C1263" s="10" t="s">
        <v>361</v>
      </c>
      <c r="D1263" s="11">
        <v>43721.565972222219</v>
      </c>
      <c r="E1263" s="10" t="s">
        <v>339</v>
      </c>
      <c r="F1263" s="10">
        <v>1</v>
      </c>
      <c r="G1263" s="11">
        <v>43721.565972222219</v>
      </c>
      <c r="H1263" s="11">
        <v>43721.583333333336</v>
      </c>
      <c r="I1263" s="10">
        <v>14</v>
      </c>
    </row>
    <row r="1264" spans="1:9" x14ac:dyDescent="0.25">
      <c r="A1264" s="10">
        <v>1263</v>
      </c>
      <c r="B1264" s="10" t="s">
        <v>362</v>
      </c>
      <c r="C1264" s="10" t="s">
        <v>361</v>
      </c>
      <c r="D1264" s="11">
        <v>43721.574999999997</v>
      </c>
      <c r="E1264" s="10" t="s">
        <v>339</v>
      </c>
      <c r="F1264" s="10">
        <v>1</v>
      </c>
      <c r="G1264" s="11">
        <v>43721.574999999997</v>
      </c>
      <c r="H1264" s="11">
        <v>43721.583333333336</v>
      </c>
      <c r="I1264" s="10">
        <v>14</v>
      </c>
    </row>
    <row r="1265" spans="1:9" x14ac:dyDescent="0.25">
      <c r="A1265" s="10">
        <v>1264</v>
      </c>
      <c r="B1265" s="10" t="s">
        <v>362</v>
      </c>
      <c r="C1265" s="10" t="s">
        <v>361</v>
      </c>
      <c r="D1265" s="11">
        <v>43721.585416666669</v>
      </c>
      <c r="E1265" s="10" t="s">
        <v>339</v>
      </c>
      <c r="F1265" s="10">
        <v>1</v>
      </c>
      <c r="G1265" s="11">
        <v>43721.585416666669</v>
      </c>
      <c r="H1265" s="11">
        <v>43721.583333333336</v>
      </c>
      <c r="I1265" s="10">
        <v>14</v>
      </c>
    </row>
    <row r="1266" spans="1:9" x14ac:dyDescent="0.25">
      <c r="A1266" s="10">
        <v>1265</v>
      </c>
      <c r="B1266" s="10" t="s">
        <v>362</v>
      </c>
      <c r="C1266" s="10" t="s">
        <v>361</v>
      </c>
      <c r="D1266" s="11">
        <v>43721.614583333336</v>
      </c>
      <c r="E1266" s="10" t="s">
        <v>339</v>
      </c>
      <c r="F1266" s="10">
        <v>1</v>
      </c>
      <c r="G1266" s="11">
        <v>43721.614583333336</v>
      </c>
      <c r="H1266" s="11">
        <v>43721.625</v>
      </c>
      <c r="I1266" s="10">
        <v>15</v>
      </c>
    </row>
    <row r="1267" spans="1:9" x14ac:dyDescent="0.25">
      <c r="A1267" s="10">
        <v>1266</v>
      </c>
      <c r="B1267" s="10" t="s">
        <v>362</v>
      </c>
      <c r="C1267" s="10" t="s">
        <v>361</v>
      </c>
      <c r="D1267" s="11">
        <v>43721.619444444441</v>
      </c>
      <c r="E1267" s="10" t="s">
        <v>339</v>
      </c>
      <c r="F1267" s="10">
        <v>1</v>
      </c>
      <c r="G1267" s="11">
        <v>43721.619444444441</v>
      </c>
      <c r="H1267" s="11">
        <v>43721.625</v>
      </c>
      <c r="I1267" s="10">
        <v>15</v>
      </c>
    </row>
    <row r="1268" spans="1:9" x14ac:dyDescent="0.25">
      <c r="A1268" s="10">
        <v>1267</v>
      </c>
      <c r="B1268" s="10" t="s">
        <v>362</v>
      </c>
      <c r="C1268" s="10" t="s">
        <v>361</v>
      </c>
      <c r="D1268" s="11">
        <v>43721.642361111109</v>
      </c>
      <c r="E1268" s="10" t="s">
        <v>339</v>
      </c>
      <c r="F1268" s="10">
        <v>1</v>
      </c>
      <c r="G1268" s="11">
        <v>43721.642361111109</v>
      </c>
      <c r="H1268" s="11">
        <v>43721.625</v>
      </c>
      <c r="I1268" s="10">
        <v>15</v>
      </c>
    </row>
    <row r="1269" spans="1:9" x14ac:dyDescent="0.25">
      <c r="A1269" s="10">
        <v>1268</v>
      </c>
      <c r="B1269" s="10" t="s">
        <v>362</v>
      </c>
      <c r="C1269" s="10" t="s">
        <v>361</v>
      </c>
      <c r="D1269" s="11">
        <v>43721.703472222223</v>
      </c>
      <c r="E1269" s="10" t="s">
        <v>339</v>
      </c>
      <c r="F1269" s="10">
        <v>1</v>
      </c>
      <c r="G1269" s="11">
        <v>43721.703472222223</v>
      </c>
      <c r="H1269" s="11">
        <v>43721.708333333336</v>
      </c>
      <c r="I1269" s="10">
        <v>17</v>
      </c>
    </row>
    <row r="1270" spans="1:9" x14ac:dyDescent="0.25">
      <c r="A1270" s="10">
        <v>1269</v>
      </c>
      <c r="B1270" s="10" t="s">
        <v>362</v>
      </c>
      <c r="C1270" s="10" t="s">
        <v>361</v>
      </c>
      <c r="D1270" s="11">
        <v>43721.707638888889</v>
      </c>
      <c r="E1270" s="10" t="s">
        <v>339</v>
      </c>
      <c r="F1270" s="10">
        <v>1</v>
      </c>
      <c r="G1270" s="11">
        <v>43721.707638888889</v>
      </c>
      <c r="H1270" s="11">
        <v>43721.708333333336</v>
      </c>
      <c r="I1270" s="10">
        <v>17</v>
      </c>
    </row>
    <row r="1271" spans="1:9" x14ac:dyDescent="0.25">
      <c r="A1271" s="10">
        <v>1270</v>
      </c>
      <c r="B1271" s="10" t="s">
        <v>362</v>
      </c>
      <c r="C1271" s="10" t="s">
        <v>361</v>
      </c>
      <c r="D1271" s="11">
        <v>43721.724305555559</v>
      </c>
      <c r="E1271" s="10" t="s">
        <v>339</v>
      </c>
      <c r="F1271" s="10">
        <v>1</v>
      </c>
      <c r="G1271" s="11">
        <v>43721.724305555559</v>
      </c>
      <c r="H1271" s="11">
        <v>43721.708333333336</v>
      </c>
      <c r="I1271" s="10">
        <v>17</v>
      </c>
    </row>
    <row r="1272" spans="1:9" x14ac:dyDescent="0.25">
      <c r="A1272" s="10">
        <v>1271</v>
      </c>
      <c r="B1272" s="10" t="s">
        <v>362</v>
      </c>
      <c r="C1272" s="10" t="s">
        <v>361</v>
      </c>
      <c r="D1272" s="11">
        <v>43721.729166666664</v>
      </c>
      <c r="E1272" s="10" t="s">
        <v>339</v>
      </c>
      <c r="F1272" s="10">
        <v>1</v>
      </c>
      <c r="G1272" s="11">
        <v>43721.729166666664</v>
      </c>
      <c r="H1272" s="11">
        <v>43721.75</v>
      </c>
      <c r="I1272" s="10">
        <v>18</v>
      </c>
    </row>
    <row r="1273" spans="1:9" x14ac:dyDescent="0.25">
      <c r="A1273" s="10">
        <v>1272</v>
      </c>
      <c r="B1273" s="10" t="s">
        <v>362</v>
      </c>
      <c r="C1273" s="10" t="s">
        <v>361</v>
      </c>
      <c r="D1273" s="11">
        <v>43721.745833333334</v>
      </c>
      <c r="E1273" s="10" t="s">
        <v>339</v>
      </c>
      <c r="F1273" s="10">
        <v>1</v>
      </c>
      <c r="G1273" s="11">
        <v>43721.745833333334</v>
      </c>
      <c r="H1273" s="11">
        <v>43721.75</v>
      </c>
      <c r="I1273" s="10">
        <v>18</v>
      </c>
    </row>
    <row r="1274" spans="1:9" x14ac:dyDescent="0.25">
      <c r="A1274" s="10">
        <v>1273</v>
      </c>
      <c r="B1274" s="10" t="s">
        <v>362</v>
      </c>
      <c r="C1274" s="10" t="s">
        <v>361</v>
      </c>
      <c r="D1274" s="11">
        <v>43721.768055555556</v>
      </c>
      <c r="E1274" s="10" t="s">
        <v>339</v>
      </c>
      <c r="F1274" s="10">
        <v>1</v>
      </c>
      <c r="G1274" s="11">
        <v>43721.768055555556</v>
      </c>
      <c r="H1274" s="11">
        <v>43721.75</v>
      </c>
      <c r="I1274" s="10">
        <v>18</v>
      </c>
    </row>
    <row r="1275" spans="1:9" x14ac:dyDescent="0.25">
      <c r="A1275" s="10">
        <v>1274</v>
      </c>
      <c r="B1275" s="10" t="s">
        <v>362</v>
      </c>
      <c r="C1275" s="10" t="s">
        <v>361</v>
      </c>
      <c r="D1275" s="11">
        <v>43721.78125</v>
      </c>
      <c r="E1275" s="10" t="s">
        <v>339</v>
      </c>
      <c r="F1275" s="10">
        <v>1</v>
      </c>
      <c r="G1275" s="11">
        <v>43721.78125</v>
      </c>
      <c r="H1275" s="11">
        <v>43721.791666666664</v>
      </c>
      <c r="I1275" s="10">
        <v>19</v>
      </c>
    </row>
    <row r="1276" spans="1:9" x14ac:dyDescent="0.25">
      <c r="A1276" s="10">
        <v>1275</v>
      </c>
      <c r="B1276" s="10" t="s">
        <v>362</v>
      </c>
      <c r="C1276" s="10" t="s">
        <v>361</v>
      </c>
      <c r="D1276" s="11">
        <v>43721.801388888889</v>
      </c>
      <c r="E1276" s="10" t="s">
        <v>339</v>
      </c>
      <c r="F1276" s="10">
        <v>1</v>
      </c>
      <c r="G1276" s="11">
        <v>43721.801388888889</v>
      </c>
      <c r="H1276" s="11">
        <v>43721.791666666664</v>
      </c>
      <c r="I1276" s="10">
        <v>19</v>
      </c>
    </row>
    <row r="1277" spans="1:9" x14ac:dyDescent="0.25">
      <c r="A1277" s="10">
        <v>1276</v>
      </c>
      <c r="B1277" s="10" t="s">
        <v>362</v>
      </c>
      <c r="C1277" s="10" t="s">
        <v>361</v>
      </c>
      <c r="D1277" s="11">
        <v>43721.825694444444</v>
      </c>
      <c r="E1277" s="10" t="s">
        <v>339</v>
      </c>
      <c r="F1277" s="10">
        <v>1</v>
      </c>
      <c r="G1277" s="11">
        <v>43721.825694444444</v>
      </c>
      <c r="H1277" s="11">
        <v>43721.833333333336</v>
      </c>
      <c r="I1277" s="10">
        <v>20</v>
      </c>
    </row>
    <row r="1278" spans="1:9" x14ac:dyDescent="0.25">
      <c r="A1278" s="10">
        <v>1277</v>
      </c>
      <c r="B1278" s="10" t="s">
        <v>362</v>
      </c>
      <c r="C1278" s="10" t="s">
        <v>361</v>
      </c>
      <c r="D1278" s="11">
        <v>43721.829861111109</v>
      </c>
      <c r="E1278" s="10" t="s">
        <v>339</v>
      </c>
      <c r="F1278" s="10">
        <v>1</v>
      </c>
      <c r="G1278" s="11">
        <v>43721.829861111109</v>
      </c>
      <c r="H1278" s="11">
        <v>43721.833333333336</v>
      </c>
      <c r="I1278" s="10">
        <v>20</v>
      </c>
    </row>
    <row r="1279" spans="1:9" x14ac:dyDescent="0.25">
      <c r="A1279" s="10">
        <v>1278</v>
      </c>
      <c r="B1279" s="10" t="s">
        <v>362</v>
      </c>
      <c r="C1279" s="10" t="s">
        <v>361</v>
      </c>
      <c r="D1279" s="11">
        <v>43721.833333333336</v>
      </c>
      <c r="E1279" s="10" t="s">
        <v>339</v>
      </c>
      <c r="F1279" s="10">
        <v>1</v>
      </c>
      <c r="G1279" s="11">
        <v>43721.833333333336</v>
      </c>
      <c r="H1279" s="11">
        <v>43721.833333333336</v>
      </c>
      <c r="I1279" s="10">
        <v>20</v>
      </c>
    </row>
    <row r="1280" spans="1:9" x14ac:dyDescent="0.25">
      <c r="A1280" s="10">
        <v>1279</v>
      </c>
      <c r="B1280" s="10" t="s">
        <v>362</v>
      </c>
      <c r="C1280" s="10" t="s">
        <v>361</v>
      </c>
      <c r="D1280" s="11">
        <v>43721.852083333331</v>
      </c>
      <c r="E1280" s="10" t="s">
        <v>339</v>
      </c>
      <c r="F1280" s="10">
        <v>1</v>
      </c>
      <c r="G1280" s="11">
        <v>43721.852083333331</v>
      </c>
      <c r="H1280" s="11">
        <v>43721.833333333336</v>
      </c>
      <c r="I1280" s="10">
        <v>20</v>
      </c>
    </row>
    <row r="1281" spans="1:9" x14ac:dyDescent="0.25">
      <c r="A1281" s="10">
        <v>1280</v>
      </c>
      <c r="B1281" s="10" t="s">
        <v>362</v>
      </c>
      <c r="C1281" s="10" t="s">
        <v>361</v>
      </c>
      <c r="D1281" s="11">
        <v>43721.871527777781</v>
      </c>
      <c r="E1281" s="10" t="s">
        <v>339</v>
      </c>
      <c r="F1281" s="10">
        <v>1</v>
      </c>
      <c r="G1281" s="11">
        <v>43721.871527777781</v>
      </c>
      <c r="H1281" s="11">
        <v>43721.875</v>
      </c>
      <c r="I1281" s="10">
        <v>21</v>
      </c>
    </row>
    <row r="1282" spans="1:9" x14ac:dyDescent="0.25">
      <c r="A1282" s="10">
        <v>1281</v>
      </c>
      <c r="B1282" s="10" t="s">
        <v>362</v>
      </c>
      <c r="C1282" s="10" t="s">
        <v>361</v>
      </c>
      <c r="D1282" s="11">
        <v>43721.895138888889</v>
      </c>
      <c r="E1282" s="10" t="s">
        <v>339</v>
      </c>
      <c r="F1282" s="10">
        <v>1</v>
      </c>
      <c r="G1282" s="11">
        <v>43721.895138888889</v>
      </c>
      <c r="H1282" s="11">
        <v>43721.875</v>
      </c>
      <c r="I1282" s="10">
        <v>21</v>
      </c>
    </row>
    <row r="1283" spans="1:9" x14ac:dyDescent="0.25">
      <c r="A1283" s="10">
        <v>1282</v>
      </c>
      <c r="B1283" s="10" t="s">
        <v>362</v>
      </c>
      <c r="C1283" s="10" t="s">
        <v>361</v>
      </c>
      <c r="D1283" s="11">
        <v>43721.908333333333</v>
      </c>
      <c r="E1283" s="10" t="s">
        <v>339</v>
      </c>
      <c r="F1283" s="10">
        <v>1</v>
      </c>
      <c r="G1283" s="11">
        <v>43721.908333333333</v>
      </c>
      <c r="H1283" s="11">
        <v>43721.916666666664</v>
      </c>
      <c r="I1283" s="10">
        <v>22</v>
      </c>
    </row>
    <row r="1284" spans="1:9" x14ac:dyDescent="0.25">
      <c r="A1284" s="10">
        <v>1283</v>
      </c>
      <c r="B1284" s="10" t="s">
        <v>362</v>
      </c>
      <c r="C1284" s="10" t="s">
        <v>361</v>
      </c>
      <c r="D1284" s="11">
        <v>43721.934027777781</v>
      </c>
      <c r="E1284" s="10" t="s">
        <v>339</v>
      </c>
      <c r="F1284" s="10">
        <v>1</v>
      </c>
      <c r="G1284" s="11">
        <v>43721.934027777781</v>
      </c>
      <c r="H1284" s="11">
        <v>43721.916666666664</v>
      </c>
      <c r="I1284" s="10">
        <v>22</v>
      </c>
    </row>
    <row r="1285" spans="1:9" x14ac:dyDescent="0.25">
      <c r="A1285" s="10">
        <v>1284</v>
      </c>
      <c r="B1285" s="10" t="s">
        <v>362</v>
      </c>
      <c r="C1285" s="10" t="s">
        <v>361</v>
      </c>
      <c r="D1285" s="11">
        <v>43721.95208333333</v>
      </c>
      <c r="E1285" s="10" t="s">
        <v>339</v>
      </c>
      <c r="F1285" s="10">
        <v>1</v>
      </c>
      <c r="G1285" s="11">
        <v>43721.95208333333</v>
      </c>
      <c r="H1285" s="11">
        <v>43721.958333333336</v>
      </c>
      <c r="I1285" s="10">
        <v>23</v>
      </c>
    </row>
    <row r="1286" spans="1:9" x14ac:dyDescent="0.25">
      <c r="A1286" s="10">
        <v>1285</v>
      </c>
      <c r="B1286" s="10" t="s">
        <v>362</v>
      </c>
      <c r="C1286" s="10" t="s">
        <v>361</v>
      </c>
      <c r="D1286" s="11">
        <v>43721.981944444444</v>
      </c>
      <c r="E1286" s="10" t="s">
        <v>339</v>
      </c>
      <c r="F1286" s="10">
        <v>1</v>
      </c>
      <c r="G1286" s="11">
        <v>43721.981944444444</v>
      </c>
      <c r="H1286" s="11">
        <v>43722</v>
      </c>
      <c r="I1286" s="10">
        <v>0</v>
      </c>
    </row>
    <row r="1287" spans="1:9" x14ac:dyDescent="0.25">
      <c r="A1287" s="10">
        <v>1286</v>
      </c>
      <c r="B1287" s="10" t="s">
        <v>362</v>
      </c>
      <c r="C1287" s="10" t="s">
        <v>361</v>
      </c>
      <c r="D1287" s="11">
        <v>43721.984722222223</v>
      </c>
      <c r="E1287" s="10" t="s">
        <v>339</v>
      </c>
      <c r="F1287" s="10">
        <v>1</v>
      </c>
      <c r="G1287" s="11">
        <v>43721.984722222223</v>
      </c>
      <c r="H1287" s="11">
        <v>43722</v>
      </c>
      <c r="I1287" s="10">
        <v>0</v>
      </c>
    </row>
    <row r="1288" spans="1:9" x14ac:dyDescent="0.25">
      <c r="A1288" s="10">
        <v>1287</v>
      </c>
      <c r="B1288" s="10" t="s">
        <v>362</v>
      </c>
      <c r="C1288" s="10" t="s">
        <v>361</v>
      </c>
      <c r="D1288" s="11">
        <v>43721.995138888888</v>
      </c>
      <c r="E1288" s="10" t="s">
        <v>339</v>
      </c>
      <c r="F1288" s="10">
        <v>1</v>
      </c>
      <c r="G1288" s="11">
        <v>43721.995138888888</v>
      </c>
      <c r="H1288" s="11">
        <v>43722</v>
      </c>
      <c r="I1288" s="10">
        <v>0</v>
      </c>
    </row>
    <row r="1289" spans="1:9" x14ac:dyDescent="0.25">
      <c r="A1289" s="10">
        <v>1288</v>
      </c>
      <c r="B1289" s="10" t="s">
        <v>362</v>
      </c>
      <c r="C1289" s="10" t="s">
        <v>361</v>
      </c>
      <c r="D1289" s="11">
        <v>43722.03125</v>
      </c>
      <c r="E1289" s="10" t="s">
        <v>339</v>
      </c>
      <c r="F1289" s="10">
        <v>1</v>
      </c>
      <c r="G1289" s="11">
        <v>43722.03125</v>
      </c>
      <c r="H1289" s="11">
        <v>43722.041666666664</v>
      </c>
      <c r="I1289" s="10">
        <v>1</v>
      </c>
    </row>
    <row r="1290" spans="1:9" x14ac:dyDescent="0.25">
      <c r="A1290" s="10">
        <v>1289</v>
      </c>
      <c r="B1290" s="10" t="s">
        <v>362</v>
      </c>
      <c r="C1290" s="10" t="s">
        <v>361</v>
      </c>
      <c r="D1290" s="11">
        <v>43722.064583333333</v>
      </c>
      <c r="E1290" s="10" t="s">
        <v>339</v>
      </c>
      <c r="F1290" s="10">
        <v>1</v>
      </c>
      <c r="G1290" s="11">
        <v>43722.064583333333</v>
      </c>
      <c r="H1290" s="11">
        <v>43722.083333333336</v>
      </c>
      <c r="I1290" s="10">
        <v>2</v>
      </c>
    </row>
    <row r="1291" spans="1:9" x14ac:dyDescent="0.25">
      <c r="A1291" s="10">
        <v>1290</v>
      </c>
      <c r="B1291" s="10" t="s">
        <v>362</v>
      </c>
      <c r="C1291" s="10" t="s">
        <v>361</v>
      </c>
      <c r="D1291" s="11">
        <v>43722.10833333333</v>
      </c>
      <c r="E1291" s="10" t="s">
        <v>339</v>
      </c>
      <c r="F1291" s="10">
        <v>1</v>
      </c>
      <c r="G1291" s="11">
        <v>43722.10833333333</v>
      </c>
      <c r="H1291" s="11">
        <v>43722.125</v>
      </c>
      <c r="I1291" s="10">
        <v>3</v>
      </c>
    </row>
    <row r="1292" spans="1:9" x14ac:dyDescent="0.25">
      <c r="A1292" s="10">
        <v>1291</v>
      </c>
      <c r="B1292" s="10" t="s">
        <v>362</v>
      </c>
      <c r="C1292" s="10" t="s">
        <v>361</v>
      </c>
      <c r="D1292" s="11">
        <v>43722.125694444447</v>
      </c>
      <c r="E1292" s="10" t="s">
        <v>339</v>
      </c>
      <c r="F1292" s="10">
        <v>1</v>
      </c>
      <c r="G1292" s="11">
        <v>43722.125694444447</v>
      </c>
      <c r="H1292" s="11">
        <v>43722.125</v>
      </c>
      <c r="I1292" s="10">
        <v>3</v>
      </c>
    </row>
    <row r="1293" spans="1:9" x14ac:dyDescent="0.25">
      <c r="A1293" s="10">
        <v>1292</v>
      </c>
      <c r="B1293" s="10" t="s">
        <v>362</v>
      </c>
      <c r="C1293" s="10" t="s">
        <v>361</v>
      </c>
      <c r="D1293" s="11">
        <v>43722.228472222225</v>
      </c>
      <c r="E1293" s="10" t="s">
        <v>339</v>
      </c>
      <c r="F1293" s="10">
        <v>1</v>
      </c>
      <c r="G1293" s="11">
        <v>43722.228472222225</v>
      </c>
      <c r="H1293" s="11">
        <v>43722.208333333336</v>
      </c>
      <c r="I1293" s="10">
        <v>5</v>
      </c>
    </row>
    <row r="1294" spans="1:9" x14ac:dyDescent="0.25">
      <c r="A1294" s="10">
        <v>1293</v>
      </c>
      <c r="B1294" s="10" t="s">
        <v>362</v>
      </c>
      <c r="C1294" s="10" t="s">
        <v>361</v>
      </c>
      <c r="D1294" s="11">
        <v>43722.261805555558</v>
      </c>
      <c r="E1294" s="10" t="s">
        <v>339</v>
      </c>
      <c r="F1294" s="10">
        <v>1</v>
      </c>
      <c r="G1294" s="11">
        <v>43722.261805555558</v>
      </c>
      <c r="H1294" s="11">
        <v>43722.25</v>
      </c>
      <c r="I1294" s="10">
        <v>6</v>
      </c>
    </row>
    <row r="1295" spans="1:9" x14ac:dyDescent="0.25">
      <c r="A1295" s="10">
        <v>1294</v>
      </c>
      <c r="B1295" s="10" t="s">
        <v>362</v>
      </c>
      <c r="C1295" s="10" t="s">
        <v>361</v>
      </c>
      <c r="D1295" s="11">
        <v>43722.269444444442</v>
      </c>
      <c r="E1295" s="10" t="s">
        <v>339</v>
      </c>
      <c r="F1295" s="10">
        <v>1</v>
      </c>
      <c r="G1295" s="11">
        <v>43722.269444444442</v>
      </c>
      <c r="H1295" s="11">
        <v>43722.25</v>
      </c>
      <c r="I1295" s="10">
        <v>6</v>
      </c>
    </row>
    <row r="1296" spans="1:9" x14ac:dyDescent="0.25">
      <c r="A1296" s="10">
        <v>1295</v>
      </c>
      <c r="B1296" s="10" t="s">
        <v>362</v>
      </c>
      <c r="C1296" s="10" t="s">
        <v>361</v>
      </c>
      <c r="D1296" s="11">
        <v>43722.29583333333</v>
      </c>
      <c r="E1296" s="10" t="s">
        <v>339</v>
      </c>
      <c r="F1296" s="10">
        <v>1</v>
      </c>
      <c r="G1296" s="11">
        <v>43722.29583333333</v>
      </c>
      <c r="H1296" s="11">
        <v>43722.291666666664</v>
      </c>
      <c r="I1296" s="10">
        <v>7</v>
      </c>
    </row>
    <row r="1297" spans="1:9" x14ac:dyDescent="0.25">
      <c r="A1297" s="10">
        <v>1296</v>
      </c>
      <c r="B1297" s="10" t="s">
        <v>362</v>
      </c>
      <c r="C1297" s="10" t="s">
        <v>361</v>
      </c>
      <c r="D1297" s="11">
        <v>43722.334722222222</v>
      </c>
      <c r="E1297" s="10" t="s">
        <v>339</v>
      </c>
      <c r="F1297" s="10">
        <v>1</v>
      </c>
      <c r="G1297" s="11">
        <v>43722.334722222222</v>
      </c>
      <c r="H1297" s="11">
        <v>43722.333333333336</v>
      </c>
      <c r="I1297" s="10">
        <v>8</v>
      </c>
    </row>
    <row r="1298" spans="1:9" x14ac:dyDescent="0.25">
      <c r="A1298" s="10">
        <v>1297</v>
      </c>
      <c r="B1298" s="10" t="s">
        <v>362</v>
      </c>
      <c r="C1298" s="10" t="s">
        <v>361</v>
      </c>
      <c r="D1298" s="11">
        <v>43722.347222222219</v>
      </c>
      <c r="E1298" s="10" t="s">
        <v>339</v>
      </c>
      <c r="F1298" s="10">
        <v>1</v>
      </c>
      <c r="G1298" s="11">
        <v>43722.347222222219</v>
      </c>
      <c r="H1298" s="11">
        <v>43722.333333333336</v>
      </c>
      <c r="I1298" s="10">
        <v>8</v>
      </c>
    </row>
    <row r="1299" spans="1:9" x14ac:dyDescent="0.25">
      <c r="A1299" s="10">
        <v>1298</v>
      </c>
      <c r="B1299" s="10" t="s">
        <v>362</v>
      </c>
      <c r="C1299" s="10" t="s">
        <v>361</v>
      </c>
      <c r="D1299" s="11">
        <v>43722.359027777777</v>
      </c>
      <c r="E1299" s="10" t="s">
        <v>339</v>
      </c>
      <c r="F1299" s="10">
        <v>1</v>
      </c>
      <c r="G1299" s="11">
        <v>43722.359027777777</v>
      </c>
      <c r="H1299" s="11">
        <v>43722.375</v>
      </c>
      <c r="I1299" s="10">
        <v>9</v>
      </c>
    </row>
    <row r="1300" spans="1:9" x14ac:dyDescent="0.25">
      <c r="A1300" s="10">
        <v>1299</v>
      </c>
      <c r="B1300" s="10" t="s">
        <v>362</v>
      </c>
      <c r="C1300" s="10" t="s">
        <v>361</v>
      </c>
      <c r="D1300" s="11">
        <v>43722.362500000003</v>
      </c>
      <c r="E1300" s="10" t="s">
        <v>339</v>
      </c>
      <c r="F1300" s="10">
        <v>1</v>
      </c>
      <c r="G1300" s="11">
        <v>43722.362500000003</v>
      </c>
      <c r="H1300" s="11">
        <v>43722.375</v>
      </c>
      <c r="I1300" s="10">
        <v>9</v>
      </c>
    </row>
    <row r="1301" spans="1:9" x14ac:dyDescent="0.25">
      <c r="A1301" s="10">
        <v>1300</v>
      </c>
      <c r="B1301" s="10" t="s">
        <v>362</v>
      </c>
      <c r="C1301" s="10" t="s">
        <v>361</v>
      </c>
      <c r="D1301" s="11">
        <v>43722.395138888889</v>
      </c>
      <c r="E1301" s="10" t="s">
        <v>339</v>
      </c>
      <c r="F1301" s="10">
        <v>1</v>
      </c>
      <c r="G1301" s="11">
        <v>43722.395138888889</v>
      </c>
      <c r="H1301" s="11">
        <v>43722.375</v>
      </c>
      <c r="I1301" s="10">
        <v>9</v>
      </c>
    </row>
    <row r="1302" spans="1:9" x14ac:dyDescent="0.25">
      <c r="A1302" s="10">
        <v>1301</v>
      </c>
      <c r="B1302" s="10" t="s">
        <v>362</v>
      </c>
      <c r="C1302" s="10" t="s">
        <v>361</v>
      </c>
      <c r="D1302" s="11">
        <v>43722.43472222222</v>
      </c>
      <c r="E1302" s="10" t="s">
        <v>339</v>
      </c>
      <c r="F1302" s="10">
        <v>1</v>
      </c>
      <c r="G1302" s="11">
        <v>43722.43472222222</v>
      </c>
      <c r="H1302" s="11">
        <v>43722.416666666664</v>
      </c>
      <c r="I1302" s="10">
        <v>10</v>
      </c>
    </row>
    <row r="1303" spans="1:9" x14ac:dyDescent="0.25">
      <c r="A1303" s="10">
        <v>1302</v>
      </c>
      <c r="B1303" s="10" t="s">
        <v>362</v>
      </c>
      <c r="C1303" s="10" t="s">
        <v>361</v>
      </c>
      <c r="D1303" s="11">
        <v>43722.496527777781</v>
      </c>
      <c r="E1303" s="10" t="s">
        <v>339</v>
      </c>
      <c r="F1303" s="10">
        <v>1</v>
      </c>
      <c r="G1303" s="11">
        <v>43722.496527777781</v>
      </c>
      <c r="H1303" s="11">
        <v>43722.5</v>
      </c>
      <c r="I1303" s="10">
        <v>12</v>
      </c>
    </row>
    <row r="1304" spans="1:9" x14ac:dyDescent="0.25">
      <c r="A1304" s="10">
        <v>1303</v>
      </c>
      <c r="B1304" s="10" t="s">
        <v>362</v>
      </c>
      <c r="C1304" s="10" t="s">
        <v>361</v>
      </c>
      <c r="D1304" s="11">
        <v>43722.535416666666</v>
      </c>
      <c r="E1304" s="10" t="s">
        <v>339</v>
      </c>
      <c r="F1304" s="10">
        <v>1</v>
      </c>
      <c r="G1304" s="11">
        <v>43722.535416666666</v>
      </c>
      <c r="H1304" s="11">
        <v>43722.541666666664</v>
      </c>
      <c r="I1304" s="10">
        <v>13</v>
      </c>
    </row>
    <row r="1305" spans="1:9" x14ac:dyDescent="0.25">
      <c r="A1305" s="10">
        <v>1304</v>
      </c>
      <c r="B1305" s="10" t="s">
        <v>362</v>
      </c>
      <c r="C1305" s="10" t="s">
        <v>361</v>
      </c>
      <c r="D1305" s="11">
        <v>43722.545138888891</v>
      </c>
      <c r="E1305" s="10" t="s">
        <v>339</v>
      </c>
      <c r="F1305" s="10">
        <v>1</v>
      </c>
      <c r="G1305" s="11">
        <v>43722.545138888891</v>
      </c>
      <c r="H1305" s="11">
        <v>43722.541666666664</v>
      </c>
      <c r="I1305" s="10">
        <v>13</v>
      </c>
    </row>
    <row r="1306" spans="1:9" x14ac:dyDescent="0.25">
      <c r="A1306" s="10">
        <v>1305</v>
      </c>
      <c r="B1306" s="10" t="s">
        <v>362</v>
      </c>
      <c r="C1306" s="10" t="s">
        <v>361</v>
      </c>
      <c r="D1306" s="11">
        <v>43722.554166666669</v>
      </c>
      <c r="E1306" s="10" t="s">
        <v>339</v>
      </c>
      <c r="F1306" s="10">
        <v>1</v>
      </c>
      <c r="G1306" s="11">
        <v>43722.554166666669</v>
      </c>
      <c r="H1306" s="11">
        <v>43722.541666666664</v>
      </c>
      <c r="I1306" s="10">
        <v>13</v>
      </c>
    </row>
    <row r="1307" spans="1:9" x14ac:dyDescent="0.25">
      <c r="A1307" s="10">
        <v>1306</v>
      </c>
      <c r="B1307" s="10" t="s">
        <v>362</v>
      </c>
      <c r="C1307" s="10" t="s">
        <v>361</v>
      </c>
      <c r="D1307" s="11">
        <v>43722.588888888888</v>
      </c>
      <c r="E1307" s="10" t="s">
        <v>339</v>
      </c>
      <c r="F1307" s="10">
        <v>1</v>
      </c>
      <c r="G1307" s="11">
        <v>43722.588888888888</v>
      </c>
      <c r="H1307" s="11">
        <v>43722.583333333336</v>
      </c>
      <c r="I1307" s="10">
        <v>14</v>
      </c>
    </row>
    <row r="1308" spans="1:9" x14ac:dyDescent="0.25">
      <c r="A1308" s="10">
        <v>1307</v>
      </c>
      <c r="B1308" s="10" t="s">
        <v>362</v>
      </c>
      <c r="C1308" s="10" t="s">
        <v>361</v>
      </c>
      <c r="D1308" s="11">
        <v>43722.607638888891</v>
      </c>
      <c r="E1308" s="10" t="s">
        <v>339</v>
      </c>
      <c r="F1308" s="10">
        <v>1</v>
      </c>
      <c r="G1308" s="11">
        <v>43722.607638888891</v>
      </c>
      <c r="H1308" s="11">
        <v>43722.625</v>
      </c>
      <c r="I1308" s="10">
        <v>15</v>
      </c>
    </row>
    <row r="1309" spans="1:9" x14ac:dyDescent="0.25">
      <c r="A1309" s="10">
        <v>1308</v>
      </c>
      <c r="B1309" s="10" t="s">
        <v>362</v>
      </c>
      <c r="C1309" s="10" t="s">
        <v>361</v>
      </c>
      <c r="D1309" s="11">
        <v>43722.611805555556</v>
      </c>
      <c r="E1309" s="10" t="s">
        <v>339</v>
      </c>
      <c r="F1309" s="10">
        <v>1</v>
      </c>
      <c r="G1309" s="11">
        <v>43722.611805555556</v>
      </c>
      <c r="H1309" s="11">
        <v>43722.625</v>
      </c>
      <c r="I1309" s="10">
        <v>15</v>
      </c>
    </row>
    <row r="1310" spans="1:9" x14ac:dyDescent="0.25">
      <c r="A1310" s="10">
        <v>1309</v>
      </c>
      <c r="B1310" s="10" t="s">
        <v>362</v>
      </c>
      <c r="C1310" s="10" t="s">
        <v>361</v>
      </c>
      <c r="D1310" s="11">
        <v>43722.614583333336</v>
      </c>
      <c r="E1310" s="10" t="s">
        <v>339</v>
      </c>
      <c r="F1310" s="10">
        <v>1</v>
      </c>
      <c r="G1310" s="11">
        <v>43722.614583333336</v>
      </c>
      <c r="H1310" s="11">
        <v>43722.625</v>
      </c>
      <c r="I1310" s="10">
        <v>15</v>
      </c>
    </row>
    <row r="1311" spans="1:9" x14ac:dyDescent="0.25">
      <c r="A1311" s="10">
        <v>1310</v>
      </c>
      <c r="B1311" s="10" t="s">
        <v>362</v>
      </c>
      <c r="C1311" s="10" t="s">
        <v>361</v>
      </c>
      <c r="D1311" s="11">
        <v>43722.646527777775</v>
      </c>
      <c r="E1311" s="10" t="s">
        <v>339</v>
      </c>
      <c r="F1311" s="10">
        <v>1</v>
      </c>
      <c r="G1311" s="11">
        <v>43722.646527777775</v>
      </c>
      <c r="H1311" s="11">
        <v>43722.666666666664</v>
      </c>
      <c r="I1311" s="10">
        <v>16</v>
      </c>
    </row>
    <row r="1312" spans="1:9" x14ac:dyDescent="0.25">
      <c r="A1312" s="10">
        <v>1311</v>
      </c>
      <c r="B1312" s="10" t="s">
        <v>362</v>
      </c>
      <c r="C1312" s="10" t="s">
        <v>361</v>
      </c>
      <c r="D1312" s="11">
        <v>43722.706944444442</v>
      </c>
      <c r="E1312" s="10" t="s">
        <v>339</v>
      </c>
      <c r="F1312" s="10">
        <v>1</v>
      </c>
      <c r="G1312" s="11">
        <v>43722.706944444442</v>
      </c>
      <c r="H1312" s="11">
        <v>43722.708333333336</v>
      </c>
      <c r="I1312" s="10">
        <v>17</v>
      </c>
    </row>
    <row r="1313" spans="1:9" x14ac:dyDescent="0.25">
      <c r="A1313" s="10">
        <v>1312</v>
      </c>
      <c r="B1313" s="10" t="s">
        <v>362</v>
      </c>
      <c r="C1313" s="10" t="s">
        <v>361</v>
      </c>
      <c r="D1313" s="11">
        <v>43722.758333333331</v>
      </c>
      <c r="E1313" s="10" t="s">
        <v>339</v>
      </c>
      <c r="F1313" s="10">
        <v>1</v>
      </c>
      <c r="G1313" s="11">
        <v>43722.758333333331</v>
      </c>
      <c r="H1313" s="11">
        <v>43722.75</v>
      </c>
      <c r="I1313" s="10">
        <v>18</v>
      </c>
    </row>
    <row r="1314" spans="1:9" x14ac:dyDescent="0.25">
      <c r="A1314" s="10">
        <v>1313</v>
      </c>
      <c r="B1314" s="10" t="s">
        <v>362</v>
      </c>
      <c r="C1314" s="10" t="s">
        <v>361</v>
      </c>
      <c r="D1314" s="11">
        <v>43722.767361111109</v>
      </c>
      <c r="E1314" s="10" t="s">
        <v>339</v>
      </c>
      <c r="F1314" s="10">
        <v>1</v>
      </c>
      <c r="G1314" s="11">
        <v>43722.767361111109</v>
      </c>
      <c r="H1314" s="11">
        <v>43722.75</v>
      </c>
      <c r="I1314" s="10">
        <v>18</v>
      </c>
    </row>
    <row r="1315" spans="1:9" x14ac:dyDescent="0.25">
      <c r="A1315" s="10">
        <v>1314</v>
      </c>
      <c r="B1315" s="10" t="s">
        <v>362</v>
      </c>
      <c r="C1315" s="10" t="s">
        <v>361</v>
      </c>
      <c r="D1315" s="11">
        <v>43722.797222222223</v>
      </c>
      <c r="E1315" s="10" t="s">
        <v>339</v>
      </c>
      <c r="F1315" s="10">
        <v>1</v>
      </c>
      <c r="G1315" s="11">
        <v>43722.797222222223</v>
      </c>
      <c r="H1315" s="11">
        <v>43722.791666666664</v>
      </c>
      <c r="I1315" s="10">
        <v>19</v>
      </c>
    </row>
    <row r="1316" spans="1:9" x14ac:dyDescent="0.25">
      <c r="A1316" s="10">
        <v>1315</v>
      </c>
      <c r="B1316" s="10" t="s">
        <v>362</v>
      </c>
      <c r="C1316" s="10" t="s">
        <v>361</v>
      </c>
      <c r="D1316" s="11">
        <v>43722.802777777775</v>
      </c>
      <c r="E1316" s="10" t="s">
        <v>339</v>
      </c>
      <c r="F1316" s="10">
        <v>1</v>
      </c>
      <c r="G1316" s="11">
        <v>43722.802777777775</v>
      </c>
      <c r="H1316" s="11">
        <v>43722.791666666664</v>
      </c>
      <c r="I1316" s="10">
        <v>19</v>
      </c>
    </row>
    <row r="1317" spans="1:9" x14ac:dyDescent="0.25">
      <c r="A1317" s="10">
        <v>1316</v>
      </c>
      <c r="B1317" s="10" t="s">
        <v>362</v>
      </c>
      <c r="C1317" s="10" t="s">
        <v>361</v>
      </c>
      <c r="D1317" s="11">
        <v>43722.804166666669</v>
      </c>
      <c r="E1317" s="10" t="s">
        <v>339</v>
      </c>
      <c r="F1317" s="10">
        <v>1</v>
      </c>
      <c r="G1317" s="11">
        <v>43722.804166666669</v>
      </c>
      <c r="H1317" s="11">
        <v>43722.791666666664</v>
      </c>
      <c r="I1317" s="10">
        <v>19</v>
      </c>
    </row>
    <row r="1318" spans="1:9" x14ac:dyDescent="0.25">
      <c r="A1318" s="10">
        <v>1317</v>
      </c>
      <c r="B1318" s="10" t="s">
        <v>362</v>
      </c>
      <c r="C1318" s="10" t="s">
        <v>361</v>
      </c>
      <c r="D1318" s="11">
        <v>43722.806250000001</v>
      </c>
      <c r="E1318" s="10" t="s">
        <v>339</v>
      </c>
      <c r="F1318" s="10">
        <v>1</v>
      </c>
      <c r="G1318" s="11">
        <v>43722.806250000001</v>
      </c>
      <c r="H1318" s="11">
        <v>43722.791666666664</v>
      </c>
      <c r="I1318" s="10">
        <v>19</v>
      </c>
    </row>
    <row r="1319" spans="1:9" x14ac:dyDescent="0.25">
      <c r="A1319" s="10">
        <v>1318</v>
      </c>
      <c r="B1319" s="10" t="s">
        <v>362</v>
      </c>
      <c r="C1319" s="10" t="s">
        <v>361</v>
      </c>
      <c r="D1319" s="11">
        <v>43722.818055555559</v>
      </c>
      <c r="E1319" s="10" t="s">
        <v>339</v>
      </c>
      <c r="F1319" s="10">
        <v>1</v>
      </c>
      <c r="G1319" s="11">
        <v>43722.818055555559</v>
      </c>
      <c r="H1319" s="11">
        <v>43722.833333333336</v>
      </c>
      <c r="I1319" s="10">
        <v>20</v>
      </c>
    </row>
    <row r="1320" spans="1:9" x14ac:dyDescent="0.25">
      <c r="A1320" s="10">
        <v>1319</v>
      </c>
      <c r="B1320" s="10" t="s">
        <v>362</v>
      </c>
      <c r="C1320" s="10" t="s">
        <v>361</v>
      </c>
      <c r="D1320" s="11">
        <v>43722.863888888889</v>
      </c>
      <c r="E1320" s="10" t="s">
        <v>339</v>
      </c>
      <c r="F1320" s="10">
        <v>1</v>
      </c>
      <c r="G1320" s="11">
        <v>43722.863888888889</v>
      </c>
      <c r="H1320" s="11">
        <v>43722.875</v>
      </c>
      <c r="I1320" s="10">
        <v>21</v>
      </c>
    </row>
    <row r="1321" spans="1:9" x14ac:dyDescent="0.25">
      <c r="A1321" s="10">
        <v>1320</v>
      </c>
      <c r="B1321" s="10" t="s">
        <v>362</v>
      </c>
      <c r="C1321" s="10" t="s">
        <v>361</v>
      </c>
      <c r="D1321" s="11">
        <v>43722.87222222222</v>
      </c>
      <c r="E1321" s="10" t="s">
        <v>339</v>
      </c>
      <c r="F1321" s="10">
        <v>1</v>
      </c>
      <c r="G1321" s="11">
        <v>43722.87222222222</v>
      </c>
      <c r="H1321" s="11">
        <v>43722.875</v>
      </c>
      <c r="I1321" s="10">
        <v>21</v>
      </c>
    </row>
    <row r="1322" spans="1:9" x14ac:dyDescent="0.25">
      <c r="A1322" s="10">
        <v>1321</v>
      </c>
      <c r="B1322" s="10" t="s">
        <v>362</v>
      </c>
      <c r="C1322" s="10" t="s">
        <v>361</v>
      </c>
      <c r="D1322" s="11">
        <v>43722.912499999999</v>
      </c>
      <c r="E1322" s="10" t="s">
        <v>339</v>
      </c>
      <c r="F1322" s="10">
        <v>1</v>
      </c>
      <c r="G1322" s="11">
        <v>43722.912499999999</v>
      </c>
      <c r="H1322" s="11">
        <v>43722.916666666664</v>
      </c>
      <c r="I1322" s="10">
        <v>22</v>
      </c>
    </row>
    <row r="1323" spans="1:9" x14ac:dyDescent="0.25">
      <c r="A1323" s="10">
        <v>1322</v>
      </c>
      <c r="B1323" s="10" t="s">
        <v>362</v>
      </c>
      <c r="C1323" s="10" t="s">
        <v>361</v>
      </c>
      <c r="D1323" s="11">
        <v>43723.012499999997</v>
      </c>
      <c r="E1323" s="10" t="s">
        <v>339</v>
      </c>
      <c r="F1323" s="10">
        <v>1</v>
      </c>
      <c r="G1323" s="11">
        <v>43723.012499999997</v>
      </c>
      <c r="H1323" s="11">
        <v>43723</v>
      </c>
      <c r="I1323" s="10">
        <v>0</v>
      </c>
    </row>
    <row r="1324" spans="1:9" x14ac:dyDescent="0.25">
      <c r="A1324" s="10">
        <v>1323</v>
      </c>
      <c r="B1324" s="10" t="s">
        <v>362</v>
      </c>
      <c r="C1324" s="10" t="s">
        <v>361</v>
      </c>
      <c r="D1324" s="11">
        <v>43723.025694444441</v>
      </c>
      <c r="E1324" s="10" t="s">
        <v>339</v>
      </c>
      <c r="F1324" s="10">
        <v>1</v>
      </c>
      <c r="G1324" s="11">
        <v>43723.025694444441</v>
      </c>
      <c r="H1324" s="11">
        <v>43723.041666666664</v>
      </c>
      <c r="I1324" s="10">
        <v>1</v>
      </c>
    </row>
    <row r="1325" spans="1:9" x14ac:dyDescent="0.25">
      <c r="A1325" s="10">
        <v>1324</v>
      </c>
      <c r="B1325" s="10" t="s">
        <v>362</v>
      </c>
      <c r="C1325" s="10" t="s">
        <v>361</v>
      </c>
      <c r="D1325" s="11">
        <v>43723.039583333331</v>
      </c>
      <c r="E1325" s="10" t="s">
        <v>339</v>
      </c>
      <c r="F1325" s="10">
        <v>1</v>
      </c>
      <c r="G1325" s="11">
        <v>43723.039583333331</v>
      </c>
      <c r="H1325" s="11">
        <v>43723.041666666664</v>
      </c>
      <c r="I1325" s="10">
        <v>1</v>
      </c>
    </row>
    <row r="1326" spans="1:9" x14ac:dyDescent="0.25">
      <c r="A1326" s="10">
        <v>1325</v>
      </c>
      <c r="B1326" s="10" t="s">
        <v>362</v>
      </c>
      <c r="C1326" s="10" t="s">
        <v>361</v>
      </c>
      <c r="D1326" s="11">
        <v>43723.206250000003</v>
      </c>
      <c r="E1326" s="10" t="s">
        <v>339</v>
      </c>
      <c r="F1326" s="10">
        <v>1</v>
      </c>
      <c r="G1326" s="11">
        <v>43723.206250000003</v>
      </c>
      <c r="H1326" s="11">
        <v>43723.208333333336</v>
      </c>
      <c r="I1326" s="10">
        <v>5</v>
      </c>
    </row>
    <row r="1327" spans="1:9" x14ac:dyDescent="0.25">
      <c r="A1327" s="10">
        <v>1326</v>
      </c>
      <c r="B1327" s="10" t="s">
        <v>362</v>
      </c>
      <c r="C1327" s="10" t="s">
        <v>361</v>
      </c>
      <c r="D1327" s="11">
        <v>43723.259722222225</v>
      </c>
      <c r="E1327" s="10" t="s">
        <v>339</v>
      </c>
      <c r="F1327" s="10">
        <v>1</v>
      </c>
      <c r="G1327" s="11">
        <v>43723.259722222225</v>
      </c>
      <c r="H1327" s="11">
        <v>43723.25</v>
      </c>
      <c r="I1327" s="10">
        <v>6</v>
      </c>
    </row>
    <row r="1328" spans="1:9" x14ac:dyDescent="0.25">
      <c r="A1328" s="10">
        <v>1327</v>
      </c>
      <c r="B1328" s="46" t="s">
        <v>518</v>
      </c>
      <c r="C1328" s="294" t="s">
        <v>340</v>
      </c>
      <c r="E1328" s="10" t="s">
        <v>339</v>
      </c>
      <c r="F1328" s="10">
        <v>1</v>
      </c>
      <c r="G1328" s="10" t="s">
        <v>503</v>
      </c>
      <c r="H1328" s="149">
        <v>0.41718749999999999</v>
      </c>
      <c r="I1328" s="286">
        <v>10</v>
      </c>
    </row>
    <row r="1329" spans="1:9" x14ac:dyDescent="0.25">
      <c r="A1329" s="10">
        <v>1328</v>
      </c>
      <c r="B1329" s="46" t="s">
        <v>518</v>
      </c>
      <c r="C1329" s="294" t="s">
        <v>416</v>
      </c>
      <c r="E1329" s="10" t="s">
        <v>339</v>
      </c>
      <c r="F1329" s="10">
        <v>1</v>
      </c>
      <c r="G1329" s="10" t="s">
        <v>504</v>
      </c>
      <c r="H1329" s="150">
        <v>0.50438657407407406</v>
      </c>
      <c r="I1329" s="286">
        <v>12</v>
      </c>
    </row>
    <row r="1330" spans="1:9" x14ac:dyDescent="0.25">
      <c r="A1330" s="10">
        <v>1329</v>
      </c>
      <c r="B1330" s="46" t="s">
        <v>518</v>
      </c>
      <c r="C1330" s="294" t="s">
        <v>416</v>
      </c>
      <c r="E1330" s="10" t="s">
        <v>339</v>
      </c>
      <c r="F1330" s="10">
        <v>1</v>
      </c>
      <c r="G1330" s="10" t="s">
        <v>505</v>
      </c>
      <c r="H1330" s="150">
        <v>0.93620370370370365</v>
      </c>
      <c r="I1330" s="286">
        <v>22</v>
      </c>
    </row>
    <row r="1331" spans="1:9" x14ac:dyDescent="0.25">
      <c r="A1331" s="10">
        <v>1330</v>
      </c>
      <c r="B1331" s="46" t="s">
        <v>518</v>
      </c>
      <c r="C1331" s="294" t="s">
        <v>416</v>
      </c>
      <c r="E1331" s="10" t="s">
        <v>339</v>
      </c>
      <c r="F1331" s="10">
        <v>1</v>
      </c>
      <c r="G1331" s="10" t="s">
        <v>506</v>
      </c>
      <c r="H1331" s="151">
        <v>0.80158564814814814</v>
      </c>
      <c r="I1331" s="286">
        <v>19</v>
      </c>
    </row>
    <row r="1332" spans="1:9" x14ac:dyDescent="0.25">
      <c r="A1332" s="10">
        <v>1331</v>
      </c>
      <c r="B1332" s="46" t="s">
        <v>518</v>
      </c>
      <c r="C1332" s="352" t="s">
        <v>344</v>
      </c>
      <c r="E1332" s="10" t="s">
        <v>339</v>
      </c>
      <c r="F1332" s="10">
        <v>1</v>
      </c>
      <c r="G1332" s="10" t="s">
        <v>507</v>
      </c>
      <c r="H1332" s="150">
        <v>0.27826388888888887</v>
      </c>
      <c r="I1332" s="286">
        <v>7</v>
      </c>
    </row>
    <row r="1333" spans="1:9" x14ac:dyDescent="0.25">
      <c r="A1333" s="10">
        <v>1332</v>
      </c>
      <c r="B1333" s="46" t="s">
        <v>518</v>
      </c>
      <c r="C1333" s="352" t="s">
        <v>344</v>
      </c>
      <c r="E1333" s="10" t="s">
        <v>339</v>
      </c>
      <c r="F1333" s="10">
        <v>1</v>
      </c>
      <c r="G1333" s="10" t="s">
        <v>507</v>
      </c>
      <c r="H1333" s="150">
        <v>0.27826388888888887</v>
      </c>
      <c r="I1333" s="286">
        <v>7</v>
      </c>
    </row>
    <row r="1334" spans="1:9" x14ac:dyDescent="0.25">
      <c r="A1334" s="10">
        <v>1333</v>
      </c>
      <c r="B1334" s="46" t="s">
        <v>518</v>
      </c>
      <c r="C1334" s="352" t="s">
        <v>344</v>
      </c>
      <c r="E1334" s="10" t="s">
        <v>339</v>
      </c>
      <c r="F1334" s="10">
        <v>1</v>
      </c>
      <c r="G1334" s="10" t="s">
        <v>507</v>
      </c>
      <c r="H1334" s="150">
        <v>0.29172453703703705</v>
      </c>
      <c r="I1334" s="286">
        <v>7</v>
      </c>
    </row>
    <row r="1335" spans="1:9" x14ac:dyDescent="0.25">
      <c r="A1335" s="10">
        <v>1334</v>
      </c>
      <c r="B1335" s="46" t="s">
        <v>518</v>
      </c>
      <c r="C1335" s="352" t="s">
        <v>344</v>
      </c>
      <c r="E1335" s="10" t="s">
        <v>339</v>
      </c>
      <c r="F1335" s="10">
        <v>1</v>
      </c>
      <c r="G1335" s="10" t="s">
        <v>507</v>
      </c>
      <c r="H1335" s="151">
        <v>0.29172453703703705</v>
      </c>
      <c r="I1335" s="286">
        <v>7</v>
      </c>
    </row>
    <row r="1336" spans="1:9" x14ac:dyDescent="0.25">
      <c r="A1336" s="10">
        <v>1335</v>
      </c>
      <c r="B1336" s="46" t="s">
        <v>518</v>
      </c>
      <c r="C1336" s="352" t="s">
        <v>344</v>
      </c>
      <c r="E1336" s="10" t="s">
        <v>339</v>
      </c>
      <c r="F1336" s="10">
        <v>1</v>
      </c>
      <c r="G1336" s="10" t="s">
        <v>507</v>
      </c>
      <c r="H1336" s="151">
        <v>0.32572916666666668</v>
      </c>
      <c r="I1336" s="286">
        <v>8</v>
      </c>
    </row>
    <row r="1337" spans="1:9" x14ac:dyDescent="0.25">
      <c r="A1337" s="10">
        <v>1336</v>
      </c>
      <c r="B1337" s="46" t="s">
        <v>518</v>
      </c>
      <c r="C1337" s="352" t="s">
        <v>344</v>
      </c>
      <c r="E1337" s="10" t="s">
        <v>339</v>
      </c>
      <c r="F1337" s="10">
        <v>1</v>
      </c>
      <c r="G1337" s="10" t="s">
        <v>507</v>
      </c>
      <c r="H1337" s="150">
        <v>0.32572916666666668</v>
      </c>
      <c r="I1337" s="286">
        <v>8</v>
      </c>
    </row>
    <row r="1338" spans="1:9" x14ac:dyDescent="0.25">
      <c r="A1338" s="10">
        <v>1337</v>
      </c>
      <c r="B1338" s="46" t="s">
        <v>518</v>
      </c>
      <c r="C1338" s="352" t="s">
        <v>344</v>
      </c>
      <c r="E1338" s="10" t="s">
        <v>339</v>
      </c>
      <c r="F1338" s="10">
        <v>1</v>
      </c>
      <c r="G1338" s="10" t="s">
        <v>507</v>
      </c>
      <c r="H1338" s="152">
        <v>0.75078703703703709</v>
      </c>
      <c r="I1338" s="286">
        <v>18</v>
      </c>
    </row>
    <row r="1339" spans="1:9" x14ac:dyDescent="0.25">
      <c r="A1339" s="10">
        <v>1338</v>
      </c>
      <c r="B1339" s="46" t="s">
        <v>518</v>
      </c>
      <c r="C1339" s="352" t="s">
        <v>344</v>
      </c>
      <c r="E1339" s="10" t="s">
        <v>339</v>
      </c>
      <c r="F1339" s="10">
        <v>1</v>
      </c>
      <c r="G1339" s="109" t="s">
        <v>507</v>
      </c>
      <c r="H1339" s="287">
        <v>0.75078703703703709</v>
      </c>
      <c r="I1339" s="286">
        <v>18</v>
      </c>
    </row>
    <row r="1340" spans="1:9" x14ac:dyDescent="0.25">
      <c r="A1340" s="10">
        <v>1339</v>
      </c>
      <c r="B1340" s="46" t="s">
        <v>518</v>
      </c>
      <c r="C1340" s="352" t="s">
        <v>344</v>
      </c>
      <c r="E1340" s="10" t="s">
        <v>339</v>
      </c>
      <c r="F1340" s="10">
        <v>1</v>
      </c>
      <c r="G1340" s="109" t="s">
        <v>507</v>
      </c>
      <c r="H1340" s="287">
        <v>0.77628472222222222</v>
      </c>
      <c r="I1340" s="286">
        <v>19</v>
      </c>
    </row>
    <row r="1341" spans="1:9" x14ac:dyDescent="0.25">
      <c r="A1341" s="10">
        <v>1340</v>
      </c>
      <c r="B1341" s="46" t="s">
        <v>518</v>
      </c>
      <c r="C1341" s="352" t="s">
        <v>344</v>
      </c>
      <c r="E1341" s="10" t="s">
        <v>339</v>
      </c>
      <c r="F1341" s="10">
        <v>1</v>
      </c>
      <c r="G1341" s="109" t="s">
        <v>507</v>
      </c>
      <c r="H1341" s="288">
        <v>0.77628472222222222</v>
      </c>
      <c r="I1341" s="286">
        <v>19</v>
      </c>
    </row>
    <row r="1342" spans="1:9" x14ac:dyDescent="0.25">
      <c r="A1342" s="10">
        <v>1341</v>
      </c>
      <c r="B1342" s="46" t="s">
        <v>518</v>
      </c>
      <c r="C1342" s="352" t="s">
        <v>344</v>
      </c>
      <c r="E1342" s="10" t="s">
        <v>339</v>
      </c>
      <c r="F1342" s="10">
        <v>1</v>
      </c>
      <c r="G1342" s="109" t="s">
        <v>508</v>
      </c>
      <c r="H1342" s="288">
        <v>0.30160879629629628</v>
      </c>
      <c r="I1342" s="286">
        <v>7</v>
      </c>
    </row>
    <row r="1343" spans="1:9" x14ac:dyDescent="0.25">
      <c r="A1343" s="10">
        <v>1342</v>
      </c>
      <c r="B1343" s="46" t="s">
        <v>518</v>
      </c>
      <c r="C1343" s="352" t="s">
        <v>344</v>
      </c>
      <c r="E1343" s="10" t="s">
        <v>339</v>
      </c>
      <c r="F1343" s="10">
        <v>1</v>
      </c>
      <c r="G1343" s="109" t="s">
        <v>508</v>
      </c>
      <c r="H1343" s="289">
        <v>0.30160879629629628</v>
      </c>
      <c r="I1343" s="286">
        <v>7</v>
      </c>
    </row>
    <row r="1344" spans="1:9" x14ac:dyDescent="0.25">
      <c r="A1344" s="10">
        <v>1343</v>
      </c>
      <c r="B1344" s="46" t="s">
        <v>518</v>
      </c>
      <c r="C1344" s="352" t="s">
        <v>344</v>
      </c>
      <c r="E1344" s="10" t="s">
        <v>339</v>
      </c>
      <c r="F1344" s="10">
        <v>1</v>
      </c>
      <c r="G1344" s="10" t="s">
        <v>508</v>
      </c>
      <c r="H1344" s="154">
        <v>0.37765046296296295</v>
      </c>
      <c r="I1344" s="286">
        <v>9</v>
      </c>
    </row>
    <row r="1345" spans="1:9" x14ac:dyDescent="0.25">
      <c r="A1345" s="10">
        <v>1344</v>
      </c>
      <c r="B1345" s="46" t="s">
        <v>518</v>
      </c>
      <c r="C1345" s="352" t="s">
        <v>344</v>
      </c>
      <c r="E1345" s="10" t="s">
        <v>339</v>
      </c>
      <c r="F1345" s="10">
        <v>1</v>
      </c>
      <c r="G1345" s="10" t="s">
        <v>508</v>
      </c>
      <c r="H1345" s="155">
        <v>0.37765046296296295</v>
      </c>
      <c r="I1345" s="286">
        <v>9</v>
      </c>
    </row>
    <row r="1346" spans="1:9" x14ac:dyDescent="0.25">
      <c r="A1346" s="10">
        <v>1345</v>
      </c>
      <c r="B1346" s="46" t="s">
        <v>518</v>
      </c>
      <c r="C1346" s="352" t="s">
        <v>344</v>
      </c>
      <c r="E1346" s="10" t="s">
        <v>339</v>
      </c>
      <c r="F1346" s="10">
        <v>1</v>
      </c>
      <c r="G1346" s="10" t="s">
        <v>508</v>
      </c>
      <c r="H1346" s="154">
        <v>0.4100347222222222</v>
      </c>
      <c r="I1346" s="286">
        <v>10</v>
      </c>
    </row>
    <row r="1347" spans="1:9" x14ac:dyDescent="0.25">
      <c r="A1347" s="10">
        <v>1346</v>
      </c>
      <c r="B1347" s="46" t="s">
        <v>518</v>
      </c>
      <c r="C1347" s="352" t="s">
        <v>344</v>
      </c>
      <c r="E1347" s="10" t="s">
        <v>339</v>
      </c>
      <c r="F1347" s="10">
        <v>1</v>
      </c>
      <c r="G1347" s="10" t="s">
        <v>508</v>
      </c>
      <c r="H1347" s="156">
        <v>0.4100347222222222</v>
      </c>
      <c r="I1347" s="286">
        <v>10</v>
      </c>
    </row>
    <row r="1348" spans="1:9" x14ac:dyDescent="0.25">
      <c r="A1348" s="10">
        <v>1347</v>
      </c>
      <c r="B1348" s="46" t="s">
        <v>518</v>
      </c>
      <c r="C1348" s="352" t="s">
        <v>344</v>
      </c>
      <c r="E1348" s="10" t="s">
        <v>339</v>
      </c>
      <c r="F1348" s="10">
        <v>1</v>
      </c>
      <c r="G1348" s="10" t="s">
        <v>508</v>
      </c>
      <c r="H1348" s="157">
        <v>0.41871527777777778</v>
      </c>
      <c r="I1348" s="286">
        <v>10</v>
      </c>
    </row>
    <row r="1349" spans="1:9" x14ac:dyDescent="0.25">
      <c r="A1349" s="10">
        <v>1348</v>
      </c>
      <c r="B1349" s="46" t="s">
        <v>518</v>
      </c>
      <c r="C1349" s="352" t="s">
        <v>344</v>
      </c>
      <c r="E1349" s="10" t="s">
        <v>339</v>
      </c>
      <c r="F1349" s="10">
        <v>1</v>
      </c>
      <c r="G1349" s="10" t="s">
        <v>508</v>
      </c>
      <c r="H1349" s="159">
        <v>0.41871527777777778</v>
      </c>
      <c r="I1349" s="286">
        <v>10</v>
      </c>
    </row>
    <row r="1350" spans="1:9" x14ac:dyDescent="0.25">
      <c r="A1350" s="10">
        <v>1349</v>
      </c>
      <c r="B1350" s="46" t="s">
        <v>518</v>
      </c>
      <c r="C1350" s="352" t="s">
        <v>344</v>
      </c>
      <c r="E1350" s="10" t="s">
        <v>339</v>
      </c>
      <c r="F1350" s="10">
        <v>1</v>
      </c>
      <c r="G1350" s="10" t="s">
        <v>508</v>
      </c>
      <c r="H1350" s="159">
        <v>0.42153935185185187</v>
      </c>
      <c r="I1350" s="286">
        <v>10</v>
      </c>
    </row>
    <row r="1351" spans="1:9" x14ac:dyDescent="0.25">
      <c r="A1351" s="10">
        <v>1350</v>
      </c>
      <c r="B1351" s="46" t="s">
        <v>518</v>
      </c>
      <c r="C1351" s="352" t="s">
        <v>344</v>
      </c>
      <c r="E1351" s="10" t="s">
        <v>339</v>
      </c>
      <c r="F1351" s="10">
        <v>1</v>
      </c>
      <c r="G1351" s="10" t="s">
        <v>508</v>
      </c>
      <c r="H1351" s="153">
        <v>0.42153935185185187</v>
      </c>
      <c r="I1351" s="286">
        <v>10</v>
      </c>
    </row>
    <row r="1352" spans="1:9" x14ac:dyDescent="0.25">
      <c r="A1352" s="10">
        <v>1351</v>
      </c>
      <c r="B1352" s="46" t="s">
        <v>518</v>
      </c>
      <c r="C1352" s="352" t="s">
        <v>344</v>
      </c>
      <c r="E1352" s="10" t="s">
        <v>339</v>
      </c>
      <c r="F1352" s="10">
        <v>1</v>
      </c>
      <c r="G1352" s="10" t="s">
        <v>508</v>
      </c>
      <c r="H1352" s="153">
        <v>0.42291666666666666</v>
      </c>
      <c r="I1352" s="286">
        <v>10</v>
      </c>
    </row>
    <row r="1353" spans="1:9" x14ac:dyDescent="0.25">
      <c r="A1353" s="10">
        <v>1352</v>
      </c>
      <c r="B1353" s="46" t="s">
        <v>518</v>
      </c>
      <c r="C1353" s="352" t="s">
        <v>344</v>
      </c>
      <c r="E1353" s="10" t="s">
        <v>339</v>
      </c>
      <c r="F1353" s="10">
        <v>1</v>
      </c>
      <c r="G1353" s="10" t="s">
        <v>508</v>
      </c>
      <c r="H1353" s="157">
        <v>0.42457175925925927</v>
      </c>
      <c r="I1353" s="286">
        <v>10</v>
      </c>
    </row>
    <row r="1354" spans="1:9" x14ac:dyDescent="0.25">
      <c r="A1354" s="10">
        <v>1353</v>
      </c>
      <c r="B1354" s="46" t="s">
        <v>518</v>
      </c>
      <c r="C1354" s="352" t="s">
        <v>344</v>
      </c>
      <c r="E1354" s="10" t="s">
        <v>339</v>
      </c>
      <c r="F1354" s="10">
        <v>1</v>
      </c>
      <c r="G1354" s="10" t="s">
        <v>508</v>
      </c>
      <c r="H1354" s="157">
        <v>0.42616898148148147</v>
      </c>
      <c r="I1354" s="286">
        <v>10</v>
      </c>
    </row>
    <row r="1355" spans="1:9" x14ac:dyDescent="0.25">
      <c r="A1355" s="10">
        <v>1354</v>
      </c>
      <c r="B1355" s="46" t="s">
        <v>518</v>
      </c>
      <c r="C1355" s="352" t="s">
        <v>344</v>
      </c>
      <c r="E1355" s="10" t="s">
        <v>339</v>
      </c>
      <c r="F1355" s="10">
        <v>1</v>
      </c>
      <c r="G1355" s="10" t="s">
        <v>508</v>
      </c>
      <c r="H1355" s="162">
        <v>0.59143518518518523</v>
      </c>
      <c r="I1355" s="286">
        <v>14</v>
      </c>
    </row>
    <row r="1356" spans="1:9" x14ac:dyDescent="0.25">
      <c r="A1356" s="10">
        <v>1355</v>
      </c>
      <c r="B1356" s="46" t="s">
        <v>518</v>
      </c>
      <c r="C1356" s="352" t="s">
        <v>344</v>
      </c>
      <c r="E1356" s="10" t="s">
        <v>339</v>
      </c>
      <c r="F1356" s="10">
        <v>1</v>
      </c>
      <c r="G1356" s="10" t="s">
        <v>508</v>
      </c>
      <c r="H1356" s="162">
        <v>0.59143518518518523</v>
      </c>
      <c r="I1356" s="286">
        <v>14</v>
      </c>
    </row>
    <row r="1357" spans="1:9" x14ac:dyDescent="0.25">
      <c r="A1357" s="10">
        <v>1356</v>
      </c>
      <c r="B1357" s="46" t="s">
        <v>518</v>
      </c>
      <c r="C1357" s="352" t="s">
        <v>344</v>
      </c>
      <c r="E1357" s="10" t="s">
        <v>339</v>
      </c>
      <c r="F1357" s="10">
        <v>1</v>
      </c>
      <c r="G1357" s="10" t="s">
        <v>508</v>
      </c>
      <c r="H1357" s="163">
        <v>0.77774305555555556</v>
      </c>
      <c r="I1357" s="286">
        <v>19</v>
      </c>
    </row>
    <row r="1358" spans="1:9" x14ac:dyDescent="0.25">
      <c r="A1358" s="10">
        <v>1357</v>
      </c>
      <c r="B1358" s="46" t="s">
        <v>518</v>
      </c>
      <c r="C1358" s="352" t="s">
        <v>344</v>
      </c>
      <c r="E1358" s="10" t="s">
        <v>339</v>
      </c>
      <c r="F1358" s="10">
        <v>1</v>
      </c>
      <c r="G1358" s="10" t="s">
        <v>508</v>
      </c>
      <c r="H1358" s="163">
        <v>0.7792013888888889</v>
      </c>
      <c r="I1358" s="286">
        <v>19</v>
      </c>
    </row>
    <row r="1359" spans="1:9" x14ac:dyDescent="0.25">
      <c r="A1359" s="10">
        <v>1358</v>
      </c>
      <c r="B1359" s="46" t="s">
        <v>518</v>
      </c>
      <c r="C1359" s="352" t="s">
        <v>344</v>
      </c>
      <c r="E1359" s="10" t="s">
        <v>339</v>
      </c>
      <c r="F1359" s="10">
        <v>1</v>
      </c>
      <c r="G1359" s="10" t="s">
        <v>508</v>
      </c>
      <c r="H1359" s="162">
        <v>0.78143518518518518</v>
      </c>
      <c r="I1359" s="286">
        <v>19</v>
      </c>
    </row>
    <row r="1360" spans="1:9" x14ac:dyDescent="0.25">
      <c r="A1360" s="10">
        <v>1359</v>
      </c>
      <c r="B1360" s="46" t="s">
        <v>518</v>
      </c>
      <c r="C1360" s="352" t="s">
        <v>344</v>
      </c>
      <c r="E1360" s="10" t="s">
        <v>339</v>
      </c>
      <c r="F1360" s="10">
        <v>1</v>
      </c>
      <c r="G1360" s="10" t="s">
        <v>508</v>
      </c>
      <c r="H1360" s="162">
        <v>0.78319444444444442</v>
      </c>
      <c r="I1360" s="286">
        <v>19</v>
      </c>
    </row>
    <row r="1361" spans="1:9" x14ac:dyDescent="0.25">
      <c r="A1361" s="10">
        <v>1360</v>
      </c>
      <c r="B1361" s="46" t="s">
        <v>518</v>
      </c>
      <c r="C1361" s="352" t="s">
        <v>344</v>
      </c>
      <c r="E1361" s="10" t="s">
        <v>339</v>
      </c>
      <c r="F1361" s="10">
        <v>1</v>
      </c>
      <c r="G1361" s="10" t="s">
        <v>508</v>
      </c>
      <c r="H1361" s="162">
        <v>0.78423611111111113</v>
      </c>
      <c r="I1361" s="286">
        <v>19</v>
      </c>
    </row>
    <row r="1362" spans="1:9" x14ac:dyDescent="0.25">
      <c r="A1362" s="10">
        <v>1361</v>
      </c>
      <c r="B1362" s="46" t="s">
        <v>518</v>
      </c>
      <c r="C1362" s="352" t="s">
        <v>344</v>
      </c>
      <c r="E1362" s="10" t="s">
        <v>339</v>
      </c>
      <c r="F1362" s="10">
        <v>1</v>
      </c>
      <c r="G1362" s="10" t="s">
        <v>509</v>
      </c>
      <c r="H1362" s="162">
        <v>0.6935069444444445</v>
      </c>
      <c r="I1362" s="286">
        <v>17</v>
      </c>
    </row>
    <row r="1363" spans="1:9" x14ac:dyDescent="0.25">
      <c r="A1363" s="10">
        <v>1362</v>
      </c>
      <c r="B1363" s="46" t="s">
        <v>518</v>
      </c>
      <c r="C1363" s="352" t="s">
        <v>344</v>
      </c>
      <c r="E1363" s="10" t="s">
        <v>339</v>
      </c>
      <c r="F1363" s="10">
        <v>1</v>
      </c>
      <c r="G1363" s="10" t="s">
        <v>509</v>
      </c>
      <c r="H1363" s="164">
        <v>0.69508101851851856</v>
      </c>
      <c r="I1363" s="286">
        <v>17</v>
      </c>
    </row>
    <row r="1364" spans="1:9" x14ac:dyDescent="0.25">
      <c r="A1364" s="10">
        <v>1363</v>
      </c>
      <c r="B1364" s="46" t="s">
        <v>518</v>
      </c>
      <c r="C1364" s="352" t="s">
        <v>344</v>
      </c>
      <c r="E1364" s="10" t="s">
        <v>339</v>
      </c>
      <c r="F1364" s="10">
        <v>1</v>
      </c>
      <c r="G1364" s="10" t="s">
        <v>509</v>
      </c>
      <c r="H1364" s="164">
        <v>0.69649305555555552</v>
      </c>
      <c r="I1364" s="286">
        <v>17</v>
      </c>
    </row>
    <row r="1365" spans="1:9" x14ac:dyDescent="0.25">
      <c r="A1365" s="10">
        <v>1364</v>
      </c>
      <c r="B1365" s="46" t="s">
        <v>518</v>
      </c>
      <c r="C1365" s="352" t="s">
        <v>344</v>
      </c>
      <c r="E1365" s="10" t="s">
        <v>339</v>
      </c>
      <c r="F1365" s="10">
        <v>1</v>
      </c>
      <c r="G1365" s="10" t="s">
        <v>509</v>
      </c>
      <c r="H1365" s="164">
        <v>0.69798611111111108</v>
      </c>
      <c r="I1365" s="286">
        <v>17</v>
      </c>
    </row>
    <row r="1366" spans="1:9" x14ac:dyDescent="0.25">
      <c r="A1366" s="10">
        <v>1365</v>
      </c>
      <c r="B1366" s="46" t="s">
        <v>518</v>
      </c>
      <c r="C1366" s="352" t="s">
        <v>344</v>
      </c>
      <c r="E1366" s="10" t="s">
        <v>339</v>
      </c>
      <c r="F1366" s="10">
        <v>1</v>
      </c>
      <c r="G1366" s="10" t="s">
        <v>509</v>
      </c>
      <c r="H1366" s="164">
        <v>0.69984953703703701</v>
      </c>
      <c r="I1366" s="286">
        <v>17</v>
      </c>
    </row>
    <row r="1367" spans="1:9" x14ac:dyDescent="0.25">
      <c r="A1367" s="10">
        <v>1366</v>
      </c>
      <c r="B1367" s="46" t="s">
        <v>518</v>
      </c>
      <c r="C1367" s="352" t="s">
        <v>344</v>
      </c>
      <c r="E1367" s="10" t="s">
        <v>339</v>
      </c>
      <c r="F1367" s="10">
        <v>1</v>
      </c>
      <c r="G1367" s="10" t="s">
        <v>509</v>
      </c>
      <c r="H1367" s="164">
        <v>0.70133101851851853</v>
      </c>
      <c r="I1367" s="286">
        <v>17</v>
      </c>
    </row>
    <row r="1368" spans="1:9" x14ac:dyDescent="0.25">
      <c r="A1368" s="10">
        <v>1367</v>
      </c>
      <c r="B1368" s="46" t="s">
        <v>518</v>
      </c>
      <c r="C1368" s="352" t="s">
        <v>344</v>
      </c>
      <c r="E1368" s="10" t="s">
        <v>339</v>
      </c>
      <c r="F1368" s="10">
        <v>1</v>
      </c>
      <c r="G1368" s="10" t="s">
        <v>509</v>
      </c>
      <c r="H1368" s="164">
        <v>0.72106481481481477</v>
      </c>
      <c r="I1368" s="286">
        <v>17</v>
      </c>
    </row>
    <row r="1369" spans="1:9" x14ac:dyDescent="0.25">
      <c r="A1369" s="10">
        <v>1368</v>
      </c>
      <c r="B1369" s="46" t="s">
        <v>518</v>
      </c>
      <c r="C1369" s="352" t="s">
        <v>344</v>
      </c>
      <c r="E1369" s="10" t="s">
        <v>339</v>
      </c>
      <c r="F1369" s="10">
        <v>1</v>
      </c>
      <c r="G1369" s="10" t="s">
        <v>509</v>
      </c>
      <c r="H1369" s="164">
        <v>0.83767361111111116</v>
      </c>
      <c r="I1369" s="286">
        <v>20</v>
      </c>
    </row>
    <row r="1370" spans="1:9" x14ac:dyDescent="0.25">
      <c r="A1370" s="10">
        <v>1369</v>
      </c>
      <c r="B1370" s="46" t="s">
        <v>518</v>
      </c>
      <c r="C1370" s="352" t="s">
        <v>344</v>
      </c>
      <c r="E1370" s="10" t="s">
        <v>339</v>
      </c>
      <c r="F1370" s="10">
        <v>1</v>
      </c>
      <c r="G1370" s="10" t="s">
        <v>509</v>
      </c>
      <c r="H1370" s="164">
        <v>0.84302083333333333</v>
      </c>
      <c r="I1370" s="286">
        <v>20</v>
      </c>
    </row>
    <row r="1371" spans="1:9" x14ac:dyDescent="0.25">
      <c r="A1371" s="10">
        <v>1370</v>
      </c>
      <c r="B1371" s="46" t="s">
        <v>518</v>
      </c>
      <c r="C1371" s="352" t="s">
        <v>344</v>
      </c>
      <c r="E1371" s="10" t="s">
        <v>339</v>
      </c>
      <c r="F1371" s="10">
        <v>1</v>
      </c>
      <c r="G1371" s="10" t="s">
        <v>510</v>
      </c>
      <c r="H1371" s="161">
        <v>0.65678240740740745</v>
      </c>
      <c r="I1371" s="286">
        <v>16</v>
      </c>
    </row>
    <row r="1372" spans="1:9" x14ac:dyDescent="0.25">
      <c r="A1372" s="10">
        <v>1371</v>
      </c>
      <c r="B1372" s="46" t="s">
        <v>518</v>
      </c>
      <c r="C1372" s="352" t="s">
        <v>344</v>
      </c>
      <c r="E1372" s="10" t="s">
        <v>339</v>
      </c>
      <c r="F1372" s="10">
        <v>1</v>
      </c>
      <c r="G1372" s="10" t="s">
        <v>504</v>
      </c>
      <c r="H1372" s="161">
        <v>0.77068287037037042</v>
      </c>
      <c r="I1372" s="286">
        <v>18</v>
      </c>
    </row>
    <row r="1373" spans="1:9" x14ac:dyDescent="0.25">
      <c r="A1373" s="10">
        <v>1372</v>
      </c>
      <c r="B1373" s="46" t="s">
        <v>518</v>
      </c>
      <c r="C1373" s="352" t="s">
        <v>344</v>
      </c>
      <c r="E1373" s="10" t="s">
        <v>339</v>
      </c>
      <c r="F1373" s="10">
        <v>1</v>
      </c>
      <c r="G1373" s="10" t="s">
        <v>511</v>
      </c>
      <c r="H1373" s="156">
        <v>0.6174074074074074</v>
      </c>
      <c r="I1373" s="286">
        <v>15</v>
      </c>
    </row>
    <row r="1374" spans="1:9" x14ac:dyDescent="0.25">
      <c r="A1374" s="10">
        <v>1373</v>
      </c>
      <c r="B1374" s="46" t="s">
        <v>518</v>
      </c>
      <c r="C1374" s="352" t="s">
        <v>344</v>
      </c>
      <c r="E1374" s="10" t="s">
        <v>339</v>
      </c>
      <c r="F1374" s="10">
        <v>1</v>
      </c>
      <c r="G1374" s="10" t="s">
        <v>512</v>
      </c>
      <c r="H1374" s="156">
        <v>0.82802083333333332</v>
      </c>
      <c r="I1374" s="286">
        <v>20</v>
      </c>
    </row>
    <row r="1375" spans="1:9" x14ac:dyDescent="0.25">
      <c r="A1375" s="10">
        <v>1374</v>
      </c>
      <c r="B1375" s="46" t="s">
        <v>518</v>
      </c>
      <c r="C1375" s="294" t="s">
        <v>363</v>
      </c>
      <c r="E1375" s="10" t="s">
        <v>339</v>
      </c>
      <c r="F1375" s="10">
        <v>1</v>
      </c>
      <c r="G1375" s="10" t="s">
        <v>506</v>
      </c>
      <c r="H1375" s="161">
        <v>9.1087962962962971E-3</v>
      </c>
      <c r="I1375" s="286">
        <v>0</v>
      </c>
    </row>
    <row r="1376" spans="1:9" x14ac:dyDescent="0.25">
      <c r="A1376" s="10">
        <v>1375</v>
      </c>
      <c r="B1376" s="46" t="s">
        <v>518</v>
      </c>
      <c r="C1376" s="294" t="s">
        <v>363</v>
      </c>
      <c r="E1376" s="10" t="s">
        <v>339</v>
      </c>
      <c r="F1376" s="10">
        <v>1</v>
      </c>
      <c r="G1376" s="10" t="s">
        <v>510</v>
      </c>
      <c r="H1376" s="153">
        <v>0.6305439814814815</v>
      </c>
      <c r="I1376" s="286">
        <v>15</v>
      </c>
    </row>
    <row r="1377" spans="1:9" x14ac:dyDescent="0.25">
      <c r="A1377" s="10">
        <v>1376</v>
      </c>
      <c r="B1377" s="46" t="s">
        <v>518</v>
      </c>
      <c r="C1377" s="344" t="s">
        <v>354</v>
      </c>
      <c r="E1377" s="10" t="s">
        <v>339</v>
      </c>
      <c r="F1377" s="10">
        <v>1</v>
      </c>
      <c r="G1377" s="10" t="s">
        <v>513</v>
      </c>
      <c r="H1377" s="153">
        <v>0.90009259259259256</v>
      </c>
      <c r="I1377" s="286">
        <v>22</v>
      </c>
    </row>
    <row r="1378" spans="1:9" x14ac:dyDescent="0.25">
      <c r="A1378" s="10">
        <v>1377</v>
      </c>
      <c r="B1378" s="46" t="s">
        <v>518</v>
      </c>
      <c r="C1378" s="344" t="s">
        <v>354</v>
      </c>
      <c r="E1378" s="10" t="s">
        <v>339</v>
      </c>
      <c r="F1378" s="10">
        <v>1</v>
      </c>
      <c r="G1378" s="10" t="s">
        <v>514</v>
      </c>
      <c r="H1378" s="153">
        <v>0.73686342592592591</v>
      </c>
      <c r="I1378" s="286">
        <v>18</v>
      </c>
    </row>
    <row r="1379" spans="1:9" x14ac:dyDescent="0.25">
      <c r="A1379" s="10">
        <v>1378</v>
      </c>
      <c r="B1379" s="46" t="s">
        <v>518</v>
      </c>
      <c r="C1379" s="344" t="s">
        <v>354</v>
      </c>
      <c r="E1379" s="10" t="s">
        <v>339</v>
      </c>
      <c r="F1379" s="10">
        <v>1</v>
      </c>
      <c r="G1379" s="10" t="s">
        <v>510</v>
      </c>
      <c r="H1379" s="153">
        <v>0.89059027777777777</v>
      </c>
      <c r="I1379" s="286">
        <v>21</v>
      </c>
    </row>
    <row r="1380" spans="1:9" x14ac:dyDescent="0.25">
      <c r="A1380" s="10">
        <v>1379</v>
      </c>
      <c r="B1380" s="46" t="s">
        <v>518</v>
      </c>
      <c r="C1380" s="344" t="s">
        <v>354</v>
      </c>
      <c r="E1380" s="10" t="s">
        <v>339</v>
      </c>
      <c r="F1380" s="10">
        <v>1</v>
      </c>
      <c r="G1380" s="10" t="s">
        <v>515</v>
      </c>
      <c r="H1380" s="153">
        <v>0.12137731481481481</v>
      </c>
      <c r="I1380" s="286">
        <v>3</v>
      </c>
    </row>
    <row r="1381" spans="1:9" x14ac:dyDescent="0.25">
      <c r="A1381" s="10">
        <v>1380</v>
      </c>
      <c r="B1381" s="46" t="s">
        <v>518</v>
      </c>
      <c r="C1381" s="416" t="s">
        <v>442</v>
      </c>
      <c r="E1381" s="10" t="s">
        <v>339</v>
      </c>
      <c r="F1381" s="10">
        <v>1</v>
      </c>
      <c r="G1381" s="10" t="s">
        <v>516</v>
      </c>
      <c r="H1381" s="153">
        <v>0.97362268518518513</v>
      </c>
      <c r="I1381" s="286">
        <v>23</v>
      </c>
    </row>
    <row r="1382" spans="1:9" x14ac:dyDescent="0.25">
      <c r="A1382" s="10">
        <v>1381</v>
      </c>
      <c r="B1382" s="46" t="s">
        <v>518</v>
      </c>
      <c r="C1382" s="416" t="s">
        <v>442</v>
      </c>
      <c r="E1382" s="10" t="s">
        <v>339</v>
      </c>
      <c r="F1382" s="10">
        <v>1</v>
      </c>
      <c r="G1382" s="10" t="s">
        <v>517</v>
      </c>
      <c r="H1382" s="153">
        <v>0.85812500000000003</v>
      </c>
      <c r="I1382" s="286">
        <v>21</v>
      </c>
    </row>
  </sheetData>
  <conditionalFormatting sqref="H1343">
    <cfRule type="cellIs" dxfId="33" priority="1" operator="between">
      <formula>13</formula>
      <formula>31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22" workbookViewId="0">
      <selection activeCell="H11" sqref="H11"/>
    </sheetView>
  </sheetViews>
  <sheetFormatPr baseColWidth="10" defaultRowHeight="15" x14ac:dyDescent="0.25"/>
  <cols>
    <col min="1" max="1" width="3.28515625" customWidth="1"/>
    <col min="2" max="2" width="9.85546875" bestFit="1" customWidth="1"/>
    <col min="4" max="4" width="15.7109375" bestFit="1" customWidth="1"/>
    <col min="5" max="5" width="7.7109375" bestFit="1" customWidth="1"/>
    <col min="6" max="6" width="6.42578125" bestFit="1" customWidth="1"/>
    <col min="7" max="8" width="15.7109375" bestFit="1" customWidth="1"/>
    <col min="9" max="9" width="5" bestFit="1" customWidth="1"/>
  </cols>
  <sheetData>
    <row r="1" spans="1:9" x14ac:dyDescent="0.25">
      <c r="B1" s="10" t="s">
        <v>331</v>
      </c>
      <c r="C1" s="10" t="s">
        <v>295</v>
      </c>
      <c r="D1" s="10" t="s">
        <v>332</v>
      </c>
      <c r="E1" s="10" t="s">
        <v>297</v>
      </c>
      <c r="F1" s="10" t="s">
        <v>333</v>
      </c>
      <c r="G1" s="10" t="s">
        <v>334</v>
      </c>
      <c r="H1" s="10" t="s">
        <v>335</v>
      </c>
      <c r="I1" s="10" t="s">
        <v>336</v>
      </c>
    </row>
    <row r="2" spans="1:9" x14ac:dyDescent="0.25">
      <c r="A2" s="10">
        <v>1</v>
      </c>
      <c r="B2" s="10" t="s">
        <v>337</v>
      </c>
      <c r="C2" s="10" t="s">
        <v>340</v>
      </c>
      <c r="D2" s="11">
        <v>43326.895138888889</v>
      </c>
      <c r="E2" s="10" t="s">
        <v>339</v>
      </c>
      <c r="F2" s="10">
        <v>1</v>
      </c>
      <c r="G2" s="11">
        <v>43326.895138888889</v>
      </c>
      <c r="H2" s="11">
        <v>43326.875</v>
      </c>
      <c r="I2" s="10">
        <v>21</v>
      </c>
    </row>
    <row r="3" spans="1:9" x14ac:dyDescent="0.25">
      <c r="A3" s="10">
        <v>2</v>
      </c>
      <c r="B3" s="10" t="s">
        <v>337</v>
      </c>
      <c r="C3" s="10" t="s">
        <v>344</v>
      </c>
      <c r="D3" s="11">
        <v>43342.988194444442</v>
      </c>
      <c r="E3" s="10" t="s">
        <v>339</v>
      </c>
      <c r="F3" s="10">
        <v>1</v>
      </c>
      <c r="G3" s="11">
        <v>43342.988194444442</v>
      </c>
      <c r="H3" s="11">
        <v>43343</v>
      </c>
      <c r="I3" s="10">
        <v>0</v>
      </c>
    </row>
    <row r="4" spans="1:9" x14ac:dyDescent="0.25">
      <c r="A4" s="10">
        <v>3</v>
      </c>
      <c r="B4" s="10" t="s">
        <v>337</v>
      </c>
      <c r="C4" s="10" t="s">
        <v>344</v>
      </c>
      <c r="D4" s="11">
        <v>43343.283333333333</v>
      </c>
      <c r="E4" s="10" t="s">
        <v>339</v>
      </c>
      <c r="F4" s="10">
        <v>1</v>
      </c>
      <c r="G4" s="11">
        <v>43343.283333333333</v>
      </c>
      <c r="H4" s="11">
        <v>43343.291666666664</v>
      </c>
      <c r="I4" s="10">
        <v>7</v>
      </c>
    </row>
    <row r="5" spans="1:9" x14ac:dyDescent="0.25">
      <c r="A5" s="10">
        <v>4</v>
      </c>
      <c r="B5" s="10" t="s">
        <v>337</v>
      </c>
      <c r="C5" s="10" t="s">
        <v>344</v>
      </c>
      <c r="D5" s="11">
        <v>43343.357638888891</v>
      </c>
      <c r="E5" s="10" t="s">
        <v>339</v>
      </c>
      <c r="F5" s="10">
        <v>1</v>
      </c>
      <c r="G5" s="11">
        <v>43343.357638888891</v>
      </c>
      <c r="H5" s="11">
        <v>43343.375</v>
      </c>
      <c r="I5" s="10">
        <v>9</v>
      </c>
    </row>
    <row r="6" spans="1:9" x14ac:dyDescent="0.25">
      <c r="A6" s="10">
        <f>A5+1</f>
        <v>5</v>
      </c>
      <c r="B6" s="10" t="s">
        <v>337</v>
      </c>
      <c r="C6" s="10" t="s">
        <v>354</v>
      </c>
      <c r="D6" s="11">
        <v>43330.129861111112</v>
      </c>
      <c r="E6" s="10" t="s">
        <v>339</v>
      </c>
      <c r="F6" s="10">
        <v>1</v>
      </c>
      <c r="G6" s="11">
        <v>43330.129861111112</v>
      </c>
      <c r="H6" s="11">
        <v>43330.125</v>
      </c>
      <c r="I6" s="10">
        <v>3</v>
      </c>
    </row>
    <row r="7" spans="1:9" x14ac:dyDescent="0.25">
      <c r="A7" s="10">
        <f t="shared" ref="A7:A66" si="0">A6+1</f>
        <v>6</v>
      </c>
      <c r="B7" s="10" t="s">
        <v>362</v>
      </c>
      <c r="C7" s="10" t="s">
        <v>340</v>
      </c>
      <c r="D7" s="11">
        <v>43699.479861111111</v>
      </c>
      <c r="E7" s="10" t="s">
        <v>339</v>
      </c>
      <c r="F7" s="10">
        <v>1</v>
      </c>
      <c r="G7" s="11">
        <v>43699.479861111111</v>
      </c>
      <c r="H7" s="11">
        <v>43699.5</v>
      </c>
      <c r="I7" s="10">
        <v>12</v>
      </c>
    </row>
    <row r="8" spans="1:9" x14ac:dyDescent="0.25">
      <c r="A8" s="10">
        <f t="shared" si="0"/>
        <v>7</v>
      </c>
      <c r="B8" s="10" t="s">
        <v>362</v>
      </c>
      <c r="C8" s="10" t="s">
        <v>344</v>
      </c>
      <c r="D8" s="11">
        <v>43713.415972222225</v>
      </c>
      <c r="E8" s="10" t="s">
        <v>339</v>
      </c>
      <c r="F8" s="10">
        <v>1</v>
      </c>
      <c r="G8" s="11">
        <v>43713.415972222225</v>
      </c>
      <c r="H8" s="11">
        <v>43713.416666666664</v>
      </c>
      <c r="I8" s="10">
        <v>10</v>
      </c>
    </row>
    <row r="9" spans="1:9" x14ac:dyDescent="0.25">
      <c r="A9" s="10">
        <f t="shared" si="0"/>
        <v>8</v>
      </c>
      <c r="B9" s="10" t="s">
        <v>362</v>
      </c>
      <c r="C9" s="10" t="s">
        <v>344</v>
      </c>
      <c r="D9" s="11">
        <v>43713.540277777778</v>
      </c>
      <c r="E9" s="10" t="s">
        <v>339</v>
      </c>
      <c r="F9" s="10">
        <v>1</v>
      </c>
      <c r="G9" s="11">
        <v>43713.540277777778</v>
      </c>
      <c r="H9" s="11">
        <v>43713.541666666664</v>
      </c>
      <c r="I9" s="10">
        <v>13</v>
      </c>
    </row>
    <row r="10" spans="1:9" x14ac:dyDescent="0.25">
      <c r="A10" s="10">
        <f t="shared" si="0"/>
        <v>9</v>
      </c>
      <c r="B10" s="10" t="s">
        <v>362</v>
      </c>
      <c r="C10" s="10" t="s">
        <v>344</v>
      </c>
      <c r="D10" s="11">
        <v>43714.416666666664</v>
      </c>
      <c r="E10" s="10" t="s">
        <v>339</v>
      </c>
      <c r="F10" s="10">
        <v>1</v>
      </c>
      <c r="G10" s="11">
        <v>43714.416666666664</v>
      </c>
      <c r="H10" s="11">
        <v>43714.416666666664</v>
      </c>
      <c r="I10" s="10">
        <v>10</v>
      </c>
    </row>
    <row r="11" spans="1:9" x14ac:dyDescent="0.25">
      <c r="A11" s="10">
        <f t="shared" si="0"/>
        <v>10</v>
      </c>
      <c r="B11" s="10" t="s">
        <v>362</v>
      </c>
      <c r="C11" s="10" t="s">
        <v>363</v>
      </c>
      <c r="D11" s="11">
        <v>43712.438888888886</v>
      </c>
      <c r="E11" s="10" t="s">
        <v>339</v>
      </c>
      <c r="F11" s="10">
        <v>1</v>
      </c>
      <c r="G11" s="11">
        <v>43712.438888888886</v>
      </c>
      <c r="H11" s="11">
        <v>43712.458333333336</v>
      </c>
      <c r="I11" s="10">
        <v>11</v>
      </c>
    </row>
    <row r="12" spans="1:9" x14ac:dyDescent="0.25">
      <c r="A12" s="10">
        <f t="shared" si="0"/>
        <v>11</v>
      </c>
      <c r="B12" s="46" t="s">
        <v>518</v>
      </c>
      <c r="C12" s="294" t="s">
        <v>340</v>
      </c>
      <c r="D12" s="10"/>
      <c r="E12" s="10" t="s">
        <v>339</v>
      </c>
      <c r="F12" s="10">
        <v>1</v>
      </c>
      <c r="G12" s="10" t="s">
        <v>503</v>
      </c>
      <c r="H12" s="149">
        <v>0.41718749999999999</v>
      </c>
      <c r="I12" s="286">
        <v>10</v>
      </c>
    </row>
    <row r="13" spans="1:9" x14ac:dyDescent="0.25">
      <c r="A13" s="10">
        <f t="shared" si="0"/>
        <v>12</v>
      </c>
      <c r="B13" s="46" t="s">
        <v>518</v>
      </c>
      <c r="C13" s="294" t="s">
        <v>416</v>
      </c>
      <c r="D13" s="10"/>
      <c r="E13" s="10" t="s">
        <v>339</v>
      </c>
      <c r="F13" s="10">
        <v>1</v>
      </c>
      <c r="G13" s="10" t="s">
        <v>504</v>
      </c>
      <c r="H13" s="150">
        <v>0.50438657407407406</v>
      </c>
      <c r="I13" s="286">
        <v>12</v>
      </c>
    </row>
    <row r="14" spans="1:9" x14ac:dyDescent="0.25">
      <c r="A14" s="10">
        <f t="shared" si="0"/>
        <v>13</v>
      </c>
      <c r="B14" s="46" t="s">
        <v>518</v>
      </c>
      <c r="C14" s="294" t="s">
        <v>416</v>
      </c>
      <c r="D14" s="10"/>
      <c r="E14" s="10" t="s">
        <v>339</v>
      </c>
      <c r="F14" s="10">
        <v>1</v>
      </c>
      <c r="G14" s="10" t="s">
        <v>505</v>
      </c>
      <c r="H14" s="150">
        <v>0.93620370370370365</v>
      </c>
      <c r="I14" s="286">
        <v>22</v>
      </c>
    </row>
    <row r="15" spans="1:9" x14ac:dyDescent="0.25">
      <c r="A15" s="10">
        <f t="shared" si="0"/>
        <v>14</v>
      </c>
      <c r="B15" s="46" t="s">
        <v>518</v>
      </c>
      <c r="C15" s="294" t="s">
        <v>416</v>
      </c>
      <c r="D15" s="10"/>
      <c r="E15" s="10" t="s">
        <v>339</v>
      </c>
      <c r="F15" s="10">
        <v>1</v>
      </c>
      <c r="G15" s="10" t="s">
        <v>506</v>
      </c>
      <c r="H15" s="151">
        <v>0.80158564814814814</v>
      </c>
      <c r="I15" s="286">
        <v>19</v>
      </c>
    </row>
    <row r="16" spans="1:9" x14ac:dyDescent="0.25">
      <c r="A16" s="10">
        <f t="shared" si="0"/>
        <v>15</v>
      </c>
      <c r="B16" s="46" t="s">
        <v>518</v>
      </c>
      <c r="C16" s="352" t="s">
        <v>344</v>
      </c>
      <c r="D16" s="10"/>
      <c r="E16" s="10" t="s">
        <v>339</v>
      </c>
      <c r="F16" s="10">
        <v>1</v>
      </c>
      <c r="G16" s="10" t="s">
        <v>507</v>
      </c>
      <c r="H16" s="150">
        <v>0.27826388888888887</v>
      </c>
      <c r="I16" s="286">
        <v>7</v>
      </c>
    </row>
    <row r="17" spans="1:9" x14ac:dyDescent="0.25">
      <c r="A17" s="10">
        <f t="shared" si="0"/>
        <v>16</v>
      </c>
      <c r="B17" s="46" t="s">
        <v>518</v>
      </c>
      <c r="C17" s="352" t="s">
        <v>344</v>
      </c>
      <c r="D17" s="10"/>
      <c r="E17" s="10" t="s">
        <v>339</v>
      </c>
      <c r="F17" s="10">
        <v>1</v>
      </c>
      <c r="G17" s="10" t="s">
        <v>507</v>
      </c>
      <c r="H17" s="150">
        <v>0.27826388888888887</v>
      </c>
      <c r="I17" s="286">
        <v>7</v>
      </c>
    </row>
    <row r="18" spans="1:9" x14ac:dyDescent="0.25">
      <c r="A18" s="10">
        <f t="shared" si="0"/>
        <v>17</v>
      </c>
      <c r="B18" s="46" t="s">
        <v>518</v>
      </c>
      <c r="C18" s="352" t="s">
        <v>344</v>
      </c>
      <c r="D18" s="10"/>
      <c r="E18" s="10" t="s">
        <v>339</v>
      </c>
      <c r="F18" s="10">
        <v>1</v>
      </c>
      <c r="G18" s="10" t="s">
        <v>507</v>
      </c>
      <c r="H18" s="150">
        <v>0.29172453703703705</v>
      </c>
      <c r="I18" s="286">
        <v>7</v>
      </c>
    </row>
    <row r="19" spans="1:9" x14ac:dyDescent="0.25">
      <c r="A19" s="10">
        <f t="shared" si="0"/>
        <v>18</v>
      </c>
      <c r="B19" s="46" t="s">
        <v>518</v>
      </c>
      <c r="C19" s="352" t="s">
        <v>344</v>
      </c>
      <c r="D19" s="10"/>
      <c r="E19" s="10" t="s">
        <v>339</v>
      </c>
      <c r="F19" s="10">
        <v>1</v>
      </c>
      <c r="G19" s="10" t="s">
        <v>507</v>
      </c>
      <c r="H19" s="151">
        <v>0.29172453703703705</v>
      </c>
      <c r="I19" s="286">
        <v>7</v>
      </c>
    </row>
    <row r="20" spans="1:9" x14ac:dyDescent="0.25">
      <c r="A20" s="10">
        <f t="shared" si="0"/>
        <v>19</v>
      </c>
      <c r="B20" s="46" t="s">
        <v>518</v>
      </c>
      <c r="C20" s="352" t="s">
        <v>344</v>
      </c>
      <c r="D20" s="10"/>
      <c r="E20" s="10" t="s">
        <v>339</v>
      </c>
      <c r="F20" s="10">
        <v>1</v>
      </c>
      <c r="G20" s="10" t="s">
        <v>507</v>
      </c>
      <c r="H20" s="151">
        <v>0.32572916666666668</v>
      </c>
      <c r="I20" s="286">
        <v>8</v>
      </c>
    </row>
    <row r="21" spans="1:9" x14ac:dyDescent="0.25">
      <c r="A21" s="10">
        <f t="shared" si="0"/>
        <v>20</v>
      </c>
      <c r="B21" s="46" t="s">
        <v>518</v>
      </c>
      <c r="C21" s="352" t="s">
        <v>344</v>
      </c>
      <c r="D21" s="10"/>
      <c r="E21" s="10" t="s">
        <v>339</v>
      </c>
      <c r="F21" s="10">
        <v>1</v>
      </c>
      <c r="G21" s="10" t="s">
        <v>507</v>
      </c>
      <c r="H21" s="150">
        <v>0.32572916666666668</v>
      </c>
      <c r="I21" s="286">
        <v>8</v>
      </c>
    </row>
    <row r="22" spans="1:9" x14ac:dyDescent="0.25">
      <c r="A22" s="10">
        <f t="shared" si="0"/>
        <v>21</v>
      </c>
      <c r="B22" s="46" t="s">
        <v>518</v>
      </c>
      <c r="C22" s="352" t="s">
        <v>344</v>
      </c>
      <c r="D22" s="10"/>
      <c r="E22" s="10" t="s">
        <v>339</v>
      </c>
      <c r="F22" s="10">
        <v>1</v>
      </c>
      <c r="G22" s="10" t="s">
        <v>507</v>
      </c>
      <c r="H22" s="152">
        <v>0.75078703703703709</v>
      </c>
      <c r="I22" s="286">
        <v>18</v>
      </c>
    </row>
    <row r="23" spans="1:9" x14ac:dyDescent="0.25">
      <c r="A23" s="10">
        <f t="shared" si="0"/>
        <v>22</v>
      </c>
      <c r="B23" s="46" t="s">
        <v>518</v>
      </c>
      <c r="C23" s="352" t="s">
        <v>344</v>
      </c>
      <c r="D23" s="10"/>
      <c r="E23" s="10" t="s">
        <v>339</v>
      </c>
      <c r="F23" s="10">
        <v>1</v>
      </c>
      <c r="G23" s="109" t="s">
        <v>507</v>
      </c>
      <c r="H23" s="287">
        <v>0.75078703703703709</v>
      </c>
      <c r="I23" s="286">
        <v>18</v>
      </c>
    </row>
    <row r="24" spans="1:9" x14ac:dyDescent="0.25">
      <c r="A24" s="10">
        <f t="shared" si="0"/>
        <v>23</v>
      </c>
      <c r="B24" s="46" t="s">
        <v>518</v>
      </c>
      <c r="C24" s="352" t="s">
        <v>344</v>
      </c>
      <c r="D24" s="10"/>
      <c r="E24" s="10" t="s">
        <v>339</v>
      </c>
      <c r="F24" s="10">
        <v>1</v>
      </c>
      <c r="G24" s="109" t="s">
        <v>507</v>
      </c>
      <c r="H24" s="287">
        <v>0.77628472222222222</v>
      </c>
      <c r="I24" s="286">
        <v>19</v>
      </c>
    </row>
    <row r="25" spans="1:9" x14ac:dyDescent="0.25">
      <c r="A25" s="10">
        <f t="shared" si="0"/>
        <v>24</v>
      </c>
      <c r="B25" s="46" t="s">
        <v>518</v>
      </c>
      <c r="C25" s="352" t="s">
        <v>344</v>
      </c>
      <c r="D25" s="10"/>
      <c r="E25" s="10" t="s">
        <v>339</v>
      </c>
      <c r="F25" s="10">
        <v>1</v>
      </c>
      <c r="G25" s="109" t="s">
        <v>507</v>
      </c>
      <c r="H25" s="288">
        <v>0.77628472222222222</v>
      </c>
      <c r="I25" s="286">
        <v>19</v>
      </c>
    </row>
    <row r="26" spans="1:9" x14ac:dyDescent="0.25">
      <c r="A26" s="10">
        <f t="shared" si="0"/>
        <v>25</v>
      </c>
      <c r="B26" s="46" t="s">
        <v>518</v>
      </c>
      <c r="C26" s="352" t="s">
        <v>344</v>
      </c>
      <c r="D26" s="10"/>
      <c r="E26" s="10" t="s">
        <v>339</v>
      </c>
      <c r="F26" s="10">
        <v>1</v>
      </c>
      <c r="G26" s="109" t="s">
        <v>508</v>
      </c>
      <c r="H26" s="288">
        <v>0.30160879629629628</v>
      </c>
      <c r="I26" s="286">
        <v>7</v>
      </c>
    </row>
    <row r="27" spans="1:9" x14ac:dyDescent="0.25">
      <c r="A27" s="10">
        <f t="shared" si="0"/>
        <v>26</v>
      </c>
      <c r="B27" s="46" t="s">
        <v>518</v>
      </c>
      <c r="C27" s="352" t="s">
        <v>344</v>
      </c>
      <c r="D27" s="10"/>
      <c r="E27" s="10" t="s">
        <v>339</v>
      </c>
      <c r="F27" s="10">
        <v>1</v>
      </c>
      <c r="G27" s="109" t="s">
        <v>508</v>
      </c>
      <c r="H27" s="289">
        <v>0.30160879629629628</v>
      </c>
      <c r="I27" s="286">
        <v>7</v>
      </c>
    </row>
    <row r="28" spans="1:9" x14ac:dyDescent="0.25">
      <c r="A28" s="10">
        <f t="shared" si="0"/>
        <v>27</v>
      </c>
      <c r="B28" s="46" t="s">
        <v>518</v>
      </c>
      <c r="C28" s="352" t="s">
        <v>344</v>
      </c>
      <c r="D28" s="10"/>
      <c r="E28" s="10" t="s">
        <v>339</v>
      </c>
      <c r="F28" s="10">
        <v>1</v>
      </c>
      <c r="G28" s="10" t="s">
        <v>508</v>
      </c>
      <c r="H28" s="154">
        <v>0.37765046296296295</v>
      </c>
      <c r="I28" s="286">
        <v>9</v>
      </c>
    </row>
    <row r="29" spans="1:9" x14ac:dyDescent="0.25">
      <c r="A29" s="10">
        <f t="shared" si="0"/>
        <v>28</v>
      </c>
      <c r="B29" s="46" t="s">
        <v>518</v>
      </c>
      <c r="C29" s="352" t="s">
        <v>344</v>
      </c>
      <c r="D29" s="10"/>
      <c r="E29" s="10" t="s">
        <v>339</v>
      </c>
      <c r="F29" s="10">
        <v>1</v>
      </c>
      <c r="G29" s="10" t="s">
        <v>508</v>
      </c>
      <c r="H29" s="155">
        <v>0.37765046296296295</v>
      </c>
      <c r="I29" s="286">
        <v>9</v>
      </c>
    </row>
    <row r="30" spans="1:9" x14ac:dyDescent="0.25">
      <c r="A30" s="10">
        <f t="shared" si="0"/>
        <v>29</v>
      </c>
      <c r="B30" s="46" t="s">
        <v>518</v>
      </c>
      <c r="C30" s="352" t="s">
        <v>344</v>
      </c>
      <c r="D30" s="10"/>
      <c r="E30" s="10" t="s">
        <v>339</v>
      </c>
      <c r="F30" s="10">
        <v>1</v>
      </c>
      <c r="G30" s="10" t="s">
        <v>508</v>
      </c>
      <c r="H30" s="154">
        <v>0.4100347222222222</v>
      </c>
      <c r="I30" s="286">
        <v>10</v>
      </c>
    </row>
    <row r="31" spans="1:9" x14ac:dyDescent="0.25">
      <c r="A31" s="10">
        <f t="shared" si="0"/>
        <v>30</v>
      </c>
      <c r="B31" s="46" t="s">
        <v>518</v>
      </c>
      <c r="C31" s="352" t="s">
        <v>344</v>
      </c>
      <c r="D31" s="10"/>
      <c r="E31" s="10" t="s">
        <v>339</v>
      </c>
      <c r="F31" s="10">
        <v>1</v>
      </c>
      <c r="G31" s="10" t="s">
        <v>508</v>
      </c>
      <c r="H31" s="156">
        <v>0.4100347222222222</v>
      </c>
      <c r="I31" s="286">
        <v>10</v>
      </c>
    </row>
    <row r="32" spans="1:9" x14ac:dyDescent="0.25">
      <c r="A32" s="10">
        <f t="shared" si="0"/>
        <v>31</v>
      </c>
      <c r="B32" s="46" t="s">
        <v>518</v>
      </c>
      <c r="C32" s="352" t="s">
        <v>344</v>
      </c>
      <c r="D32" s="10"/>
      <c r="E32" s="10" t="s">
        <v>339</v>
      </c>
      <c r="F32" s="10">
        <v>1</v>
      </c>
      <c r="G32" s="10" t="s">
        <v>508</v>
      </c>
      <c r="H32" s="157">
        <v>0.41871527777777778</v>
      </c>
      <c r="I32" s="286">
        <v>10</v>
      </c>
    </row>
    <row r="33" spans="1:9" x14ac:dyDescent="0.25">
      <c r="A33" s="10">
        <f t="shared" si="0"/>
        <v>32</v>
      </c>
      <c r="B33" s="46" t="s">
        <v>518</v>
      </c>
      <c r="C33" s="352" t="s">
        <v>344</v>
      </c>
      <c r="D33" s="10"/>
      <c r="E33" s="10" t="s">
        <v>339</v>
      </c>
      <c r="F33" s="10">
        <v>1</v>
      </c>
      <c r="G33" s="10" t="s">
        <v>508</v>
      </c>
      <c r="H33" s="159">
        <v>0.41871527777777778</v>
      </c>
      <c r="I33" s="286">
        <v>10</v>
      </c>
    </row>
    <row r="34" spans="1:9" x14ac:dyDescent="0.25">
      <c r="A34" s="10">
        <f t="shared" si="0"/>
        <v>33</v>
      </c>
      <c r="B34" s="46" t="s">
        <v>518</v>
      </c>
      <c r="C34" s="352" t="s">
        <v>344</v>
      </c>
      <c r="D34" s="10"/>
      <c r="E34" s="10" t="s">
        <v>339</v>
      </c>
      <c r="F34" s="10">
        <v>1</v>
      </c>
      <c r="G34" s="10" t="s">
        <v>508</v>
      </c>
      <c r="H34" s="159">
        <v>0.42153935185185187</v>
      </c>
      <c r="I34" s="286">
        <v>10</v>
      </c>
    </row>
    <row r="35" spans="1:9" x14ac:dyDescent="0.25">
      <c r="A35" s="10">
        <f t="shared" si="0"/>
        <v>34</v>
      </c>
      <c r="B35" s="46" t="s">
        <v>518</v>
      </c>
      <c r="C35" s="352" t="s">
        <v>344</v>
      </c>
      <c r="D35" s="10"/>
      <c r="E35" s="10" t="s">
        <v>339</v>
      </c>
      <c r="F35" s="10">
        <v>1</v>
      </c>
      <c r="G35" s="10" t="s">
        <v>508</v>
      </c>
      <c r="H35" s="153">
        <v>0.42153935185185187</v>
      </c>
      <c r="I35" s="286">
        <v>10</v>
      </c>
    </row>
    <row r="36" spans="1:9" x14ac:dyDescent="0.25">
      <c r="A36" s="10">
        <f t="shared" si="0"/>
        <v>35</v>
      </c>
      <c r="B36" s="46" t="s">
        <v>518</v>
      </c>
      <c r="C36" s="352" t="s">
        <v>344</v>
      </c>
      <c r="D36" s="10"/>
      <c r="E36" s="10" t="s">
        <v>339</v>
      </c>
      <c r="F36" s="10">
        <v>1</v>
      </c>
      <c r="G36" s="10" t="s">
        <v>508</v>
      </c>
      <c r="H36" s="153">
        <v>0.42291666666666666</v>
      </c>
      <c r="I36" s="286">
        <v>10</v>
      </c>
    </row>
    <row r="37" spans="1:9" x14ac:dyDescent="0.25">
      <c r="A37" s="10">
        <f t="shared" si="0"/>
        <v>36</v>
      </c>
      <c r="B37" s="46" t="s">
        <v>518</v>
      </c>
      <c r="C37" s="352" t="s">
        <v>344</v>
      </c>
      <c r="D37" s="10"/>
      <c r="E37" s="10" t="s">
        <v>339</v>
      </c>
      <c r="F37" s="10">
        <v>1</v>
      </c>
      <c r="G37" s="10" t="s">
        <v>508</v>
      </c>
      <c r="H37" s="157">
        <v>0.42457175925925927</v>
      </c>
      <c r="I37" s="286">
        <v>10</v>
      </c>
    </row>
    <row r="38" spans="1:9" x14ac:dyDescent="0.25">
      <c r="A38" s="10">
        <f t="shared" si="0"/>
        <v>37</v>
      </c>
      <c r="B38" s="46" t="s">
        <v>518</v>
      </c>
      <c r="C38" s="352" t="s">
        <v>344</v>
      </c>
      <c r="D38" s="10"/>
      <c r="E38" s="10" t="s">
        <v>339</v>
      </c>
      <c r="F38" s="10">
        <v>1</v>
      </c>
      <c r="G38" s="10" t="s">
        <v>508</v>
      </c>
      <c r="H38" s="157">
        <v>0.42616898148148147</v>
      </c>
      <c r="I38" s="286">
        <v>10</v>
      </c>
    </row>
    <row r="39" spans="1:9" x14ac:dyDescent="0.25">
      <c r="A39" s="10">
        <f t="shared" si="0"/>
        <v>38</v>
      </c>
      <c r="B39" s="46" t="s">
        <v>518</v>
      </c>
      <c r="C39" s="352" t="s">
        <v>344</v>
      </c>
      <c r="D39" s="10"/>
      <c r="E39" s="10" t="s">
        <v>339</v>
      </c>
      <c r="F39" s="10">
        <v>1</v>
      </c>
      <c r="G39" s="10" t="s">
        <v>508</v>
      </c>
      <c r="H39" s="162">
        <v>0.59143518518518523</v>
      </c>
      <c r="I39" s="286">
        <v>14</v>
      </c>
    </row>
    <row r="40" spans="1:9" x14ac:dyDescent="0.25">
      <c r="A40" s="10">
        <f t="shared" si="0"/>
        <v>39</v>
      </c>
      <c r="B40" s="46" t="s">
        <v>518</v>
      </c>
      <c r="C40" s="352" t="s">
        <v>344</v>
      </c>
      <c r="D40" s="10"/>
      <c r="E40" s="10" t="s">
        <v>339</v>
      </c>
      <c r="F40" s="10">
        <v>1</v>
      </c>
      <c r="G40" s="10" t="s">
        <v>508</v>
      </c>
      <c r="H40" s="162">
        <v>0.59143518518518523</v>
      </c>
      <c r="I40" s="286">
        <v>14</v>
      </c>
    </row>
    <row r="41" spans="1:9" x14ac:dyDescent="0.25">
      <c r="A41" s="10">
        <f t="shared" si="0"/>
        <v>40</v>
      </c>
      <c r="B41" s="46" t="s">
        <v>518</v>
      </c>
      <c r="C41" s="352" t="s">
        <v>344</v>
      </c>
      <c r="D41" s="10"/>
      <c r="E41" s="10" t="s">
        <v>339</v>
      </c>
      <c r="F41" s="10">
        <v>1</v>
      </c>
      <c r="G41" s="10" t="s">
        <v>508</v>
      </c>
      <c r="H41" s="163">
        <v>0.77774305555555556</v>
      </c>
      <c r="I41" s="286">
        <v>19</v>
      </c>
    </row>
    <row r="42" spans="1:9" x14ac:dyDescent="0.25">
      <c r="A42" s="10">
        <f t="shared" si="0"/>
        <v>41</v>
      </c>
      <c r="B42" s="46" t="s">
        <v>518</v>
      </c>
      <c r="C42" s="352" t="s">
        <v>344</v>
      </c>
      <c r="D42" s="10"/>
      <c r="E42" s="10" t="s">
        <v>339</v>
      </c>
      <c r="F42" s="10">
        <v>1</v>
      </c>
      <c r="G42" s="10" t="s">
        <v>508</v>
      </c>
      <c r="H42" s="163">
        <v>0.7792013888888889</v>
      </c>
      <c r="I42" s="286">
        <v>19</v>
      </c>
    </row>
    <row r="43" spans="1:9" x14ac:dyDescent="0.25">
      <c r="A43" s="10">
        <f t="shared" si="0"/>
        <v>42</v>
      </c>
      <c r="B43" s="46" t="s">
        <v>518</v>
      </c>
      <c r="C43" s="352" t="s">
        <v>344</v>
      </c>
      <c r="D43" s="10"/>
      <c r="E43" s="10" t="s">
        <v>339</v>
      </c>
      <c r="F43" s="10">
        <v>1</v>
      </c>
      <c r="G43" s="10" t="s">
        <v>508</v>
      </c>
      <c r="H43" s="162">
        <v>0.78143518518518518</v>
      </c>
      <c r="I43" s="286">
        <v>19</v>
      </c>
    </row>
    <row r="44" spans="1:9" x14ac:dyDescent="0.25">
      <c r="A44" s="10">
        <f t="shared" si="0"/>
        <v>43</v>
      </c>
      <c r="B44" s="46" t="s">
        <v>518</v>
      </c>
      <c r="C44" s="352" t="s">
        <v>344</v>
      </c>
      <c r="D44" s="10"/>
      <c r="E44" s="10" t="s">
        <v>339</v>
      </c>
      <c r="F44" s="10">
        <v>1</v>
      </c>
      <c r="G44" s="10" t="s">
        <v>508</v>
      </c>
      <c r="H44" s="162">
        <v>0.78319444444444442</v>
      </c>
      <c r="I44" s="286">
        <v>19</v>
      </c>
    </row>
    <row r="45" spans="1:9" x14ac:dyDescent="0.25">
      <c r="A45" s="10">
        <f t="shared" si="0"/>
        <v>44</v>
      </c>
      <c r="B45" s="46" t="s">
        <v>518</v>
      </c>
      <c r="C45" s="352" t="s">
        <v>344</v>
      </c>
      <c r="D45" s="10"/>
      <c r="E45" s="10" t="s">
        <v>339</v>
      </c>
      <c r="F45" s="10">
        <v>1</v>
      </c>
      <c r="G45" s="10" t="s">
        <v>508</v>
      </c>
      <c r="H45" s="162">
        <v>0.78423611111111113</v>
      </c>
      <c r="I45" s="286">
        <v>19</v>
      </c>
    </row>
    <row r="46" spans="1:9" x14ac:dyDescent="0.25">
      <c r="A46" s="10">
        <f t="shared" si="0"/>
        <v>45</v>
      </c>
      <c r="B46" s="46" t="s">
        <v>518</v>
      </c>
      <c r="C46" s="352" t="s">
        <v>344</v>
      </c>
      <c r="D46" s="10"/>
      <c r="E46" s="10" t="s">
        <v>339</v>
      </c>
      <c r="F46" s="10">
        <v>1</v>
      </c>
      <c r="G46" s="10" t="s">
        <v>509</v>
      </c>
      <c r="H46" s="162">
        <v>0.6935069444444445</v>
      </c>
      <c r="I46" s="286">
        <v>17</v>
      </c>
    </row>
    <row r="47" spans="1:9" x14ac:dyDescent="0.25">
      <c r="A47" s="10">
        <f t="shared" si="0"/>
        <v>46</v>
      </c>
      <c r="B47" s="46" t="s">
        <v>518</v>
      </c>
      <c r="C47" s="352" t="s">
        <v>344</v>
      </c>
      <c r="D47" s="10"/>
      <c r="E47" s="10" t="s">
        <v>339</v>
      </c>
      <c r="F47" s="10">
        <v>1</v>
      </c>
      <c r="G47" s="10" t="s">
        <v>509</v>
      </c>
      <c r="H47" s="164">
        <v>0.69508101851851856</v>
      </c>
      <c r="I47" s="286">
        <v>17</v>
      </c>
    </row>
    <row r="48" spans="1:9" x14ac:dyDescent="0.25">
      <c r="A48" s="10">
        <f t="shared" si="0"/>
        <v>47</v>
      </c>
      <c r="B48" s="46" t="s">
        <v>518</v>
      </c>
      <c r="C48" s="352" t="s">
        <v>344</v>
      </c>
      <c r="D48" s="10"/>
      <c r="E48" s="10" t="s">
        <v>339</v>
      </c>
      <c r="F48" s="10">
        <v>1</v>
      </c>
      <c r="G48" s="10" t="s">
        <v>509</v>
      </c>
      <c r="H48" s="164">
        <v>0.69649305555555552</v>
      </c>
      <c r="I48" s="286">
        <v>17</v>
      </c>
    </row>
    <row r="49" spans="1:9" x14ac:dyDescent="0.25">
      <c r="A49" s="10">
        <f t="shared" si="0"/>
        <v>48</v>
      </c>
      <c r="B49" s="46" t="s">
        <v>518</v>
      </c>
      <c r="C49" s="352" t="s">
        <v>344</v>
      </c>
      <c r="D49" s="10"/>
      <c r="E49" s="10" t="s">
        <v>339</v>
      </c>
      <c r="F49" s="10">
        <v>1</v>
      </c>
      <c r="G49" s="10" t="s">
        <v>509</v>
      </c>
      <c r="H49" s="164">
        <v>0.69798611111111108</v>
      </c>
      <c r="I49" s="286">
        <v>17</v>
      </c>
    </row>
    <row r="50" spans="1:9" x14ac:dyDescent="0.25">
      <c r="A50" s="10">
        <f t="shared" si="0"/>
        <v>49</v>
      </c>
      <c r="B50" s="46" t="s">
        <v>518</v>
      </c>
      <c r="C50" s="352" t="s">
        <v>344</v>
      </c>
      <c r="D50" s="10"/>
      <c r="E50" s="10" t="s">
        <v>339</v>
      </c>
      <c r="F50" s="10">
        <v>1</v>
      </c>
      <c r="G50" s="10" t="s">
        <v>509</v>
      </c>
      <c r="H50" s="164">
        <v>0.69984953703703701</v>
      </c>
      <c r="I50" s="286">
        <v>17</v>
      </c>
    </row>
    <row r="51" spans="1:9" x14ac:dyDescent="0.25">
      <c r="A51" s="10">
        <f t="shared" si="0"/>
        <v>50</v>
      </c>
      <c r="B51" s="46" t="s">
        <v>518</v>
      </c>
      <c r="C51" s="352" t="s">
        <v>344</v>
      </c>
      <c r="D51" s="10"/>
      <c r="E51" s="10" t="s">
        <v>339</v>
      </c>
      <c r="F51" s="10">
        <v>1</v>
      </c>
      <c r="G51" s="10" t="s">
        <v>509</v>
      </c>
      <c r="H51" s="164">
        <v>0.70133101851851853</v>
      </c>
      <c r="I51" s="286">
        <v>17</v>
      </c>
    </row>
    <row r="52" spans="1:9" x14ac:dyDescent="0.25">
      <c r="A52" s="10">
        <f t="shared" si="0"/>
        <v>51</v>
      </c>
      <c r="B52" s="46" t="s">
        <v>518</v>
      </c>
      <c r="C52" s="352" t="s">
        <v>344</v>
      </c>
      <c r="D52" s="10"/>
      <c r="E52" s="10" t="s">
        <v>339</v>
      </c>
      <c r="F52" s="10">
        <v>1</v>
      </c>
      <c r="G52" s="10" t="s">
        <v>509</v>
      </c>
      <c r="H52" s="164">
        <v>0.72106481481481477</v>
      </c>
      <c r="I52" s="286">
        <v>17</v>
      </c>
    </row>
    <row r="53" spans="1:9" x14ac:dyDescent="0.25">
      <c r="A53" s="10">
        <f t="shared" si="0"/>
        <v>52</v>
      </c>
      <c r="B53" s="46" t="s">
        <v>518</v>
      </c>
      <c r="C53" s="352" t="s">
        <v>344</v>
      </c>
      <c r="D53" s="10"/>
      <c r="E53" s="10" t="s">
        <v>339</v>
      </c>
      <c r="F53" s="10">
        <v>1</v>
      </c>
      <c r="G53" s="10" t="s">
        <v>509</v>
      </c>
      <c r="H53" s="164">
        <v>0.83767361111111116</v>
      </c>
      <c r="I53" s="286">
        <v>20</v>
      </c>
    </row>
    <row r="54" spans="1:9" x14ac:dyDescent="0.25">
      <c r="A54" s="10">
        <f t="shared" si="0"/>
        <v>53</v>
      </c>
      <c r="B54" s="46" t="s">
        <v>518</v>
      </c>
      <c r="C54" s="352" t="s">
        <v>344</v>
      </c>
      <c r="D54" s="10"/>
      <c r="E54" s="10" t="s">
        <v>339</v>
      </c>
      <c r="F54" s="10">
        <v>1</v>
      </c>
      <c r="G54" s="10" t="s">
        <v>509</v>
      </c>
      <c r="H54" s="164">
        <v>0.84302083333333333</v>
      </c>
      <c r="I54" s="286">
        <v>20</v>
      </c>
    </row>
    <row r="55" spans="1:9" x14ac:dyDescent="0.25">
      <c r="A55" s="10">
        <f t="shared" si="0"/>
        <v>54</v>
      </c>
      <c r="B55" s="46" t="s">
        <v>518</v>
      </c>
      <c r="C55" s="352" t="s">
        <v>344</v>
      </c>
      <c r="D55" s="10"/>
      <c r="E55" s="10" t="s">
        <v>339</v>
      </c>
      <c r="F55" s="10">
        <v>1</v>
      </c>
      <c r="G55" s="10" t="s">
        <v>510</v>
      </c>
      <c r="H55" s="161">
        <v>0.65678240740740745</v>
      </c>
      <c r="I55" s="286">
        <v>16</v>
      </c>
    </row>
    <row r="56" spans="1:9" x14ac:dyDescent="0.25">
      <c r="A56" s="10">
        <f t="shared" si="0"/>
        <v>55</v>
      </c>
      <c r="B56" s="46" t="s">
        <v>518</v>
      </c>
      <c r="C56" s="352" t="s">
        <v>344</v>
      </c>
      <c r="D56" s="10"/>
      <c r="E56" s="10" t="s">
        <v>339</v>
      </c>
      <c r="F56" s="10">
        <v>1</v>
      </c>
      <c r="G56" s="10" t="s">
        <v>504</v>
      </c>
      <c r="H56" s="161">
        <v>0.77068287037037042</v>
      </c>
      <c r="I56" s="286">
        <v>18</v>
      </c>
    </row>
    <row r="57" spans="1:9" x14ac:dyDescent="0.25">
      <c r="A57" s="10">
        <f t="shared" si="0"/>
        <v>56</v>
      </c>
      <c r="B57" s="46" t="s">
        <v>518</v>
      </c>
      <c r="C57" s="352" t="s">
        <v>344</v>
      </c>
      <c r="D57" s="10"/>
      <c r="E57" s="10" t="s">
        <v>339</v>
      </c>
      <c r="F57" s="10">
        <v>1</v>
      </c>
      <c r="G57" s="10" t="s">
        <v>511</v>
      </c>
      <c r="H57" s="156">
        <v>0.6174074074074074</v>
      </c>
      <c r="I57" s="286">
        <v>15</v>
      </c>
    </row>
    <row r="58" spans="1:9" x14ac:dyDescent="0.25">
      <c r="A58" s="10">
        <f t="shared" si="0"/>
        <v>57</v>
      </c>
      <c r="B58" s="46" t="s">
        <v>518</v>
      </c>
      <c r="C58" s="352" t="s">
        <v>344</v>
      </c>
      <c r="D58" s="10"/>
      <c r="E58" s="10" t="s">
        <v>339</v>
      </c>
      <c r="F58" s="10">
        <v>1</v>
      </c>
      <c r="G58" s="10" t="s">
        <v>512</v>
      </c>
      <c r="H58" s="156">
        <v>0.82802083333333332</v>
      </c>
      <c r="I58" s="286">
        <v>20</v>
      </c>
    </row>
    <row r="59" spans="1:9" x14ac:dyDescent="0.25">
      <c r="A59" s="10">
        <f t="shared" si="0"/>
        <v>58</v>
      </c>
      <c r="B59" s="46" t="s">
        <v>518</v>
      </c>
      <c r="C59" s="294" t="s">
        <v>363</v>
      </c>
      <c r="D59" s="10"/>
      <c r="E59" s="10" t="s">
        <v>339</v>
      </c>
      <c r="F59" s="10">
        <v>1</v>
      </c>
      <c r="G59" s="10" t="s">
        <v>506</v>
      </c>
      <c r="H59" s="161">
        <v>9.1087962962962971E-3</v>
      </c>
      <c r="I59" s="286">
        <v>0</v>
      </c>
    </row>
    <row r="60" spans="1:9" x14ac:dyDescent="0.25">
      <c r="A60" s="10">
        <f t="shared" si="0"/>
        <v>59</v>
      </c>
      <c r="B60" s="46" t="s">
        <v>518</v>
      </c>
      <c r="C60" s="294" t="s">
        <v>363</v>
      </c>
      <c r="D60" s="10"/>
      <c r="E60" s="10" t="s">
        <v>339</v>
      </c>
      <c r="F60" s="10">
        <v>1</v>
      </c>
      <c r="G60" s="10" t="s">
        <v>510</v>
      </c>
      <c r="H60" s="153">
        <v>0.6305439814814815</v>
      </c>
      <c r="I60" s="286">
        <v>15</v>
      </c>
    </row>
    <row r="61" spans="1:9" x14ac:dyDescent="0.25">
      <c r="A61" s="10">
        <f t="shared" si="0"/>
        <v>60</v>
      </c>
      <c r="B61" s="46" t="s">
        <v>518</v>
      </c>
      <c r="C61" s="344" t="s">
        <v>354</v>
      </c>
      <c r="D61" s="10"/>
      <c r="E61" s="10" t="s">
        <v>339</v>
      </c>
      <c r="F61" s="10">
        <v>1</v>
      </c>
      <c r="G61" s="10" t="s">
        <v>513</v>
      </c>
      <c r="H61" s="153">
        <v>0.90009259259259256</v>
      </c>
      <c r="I61" s="286">
        <v>22</v>
      </c>
    </row>
    <row r="62" spans="1:9" x14ac:dyDescent="0.25">
      <c r="A62" s="10">
        <f t="shared" si="0"/>
        <v>61</v>
      </c>
      <c r="B62" s="46" t="s">
        <v>518</v>
      </c>
      <c r="C62" s="344" t="s">
        <v>354</v>
      </c>
      <c r="D62" s="10"/>
      <c r="E62" s="10" t="s">
        <v>339</v>
      </c>
      <c r="F62" s="10">
        <v>1</v>
      </c>
      <c r="G62" s="10" t="s">
        <v>514</v>
      </c>
      <c r="H62" s="153">
        <v>0.73686342592592591</v>
      </c>
      <c r="I62" s="286">
        <v>18</v>
      </c>
    </row>
    <row r="63" spans="1:9" x14ac:dyDescent="0.25">
      <c r="A63" s="10">
        <f t="shared" si="0"/>
        <v>62</v>
      </c>
      <c r="B63" s="46" t="s">
        <v>518</v>
      </c>
      <c r="C63" s="344" t="s">
        <v>354</v>
      </c>
      <c r="D63" s="10"/>
      <c r="E63" s="10" t="s">
        <v>339</v>
      </c>
      <c r="F63" s="10">
        <v>1</v>
      </c>
      <c r="G63" s="10" t="s">
        <v>510</v>
      </c>
      <c r="H63" s="153">
        <v>0.89059027777777777</v>
      </c>
      <c r="I63" s="286">
        <v>21</v>
      </c>
    </row>
    <row r="64" spans="1:9" x14ac:dyDescent="0.25">
      <c r="A64" s="10">
        <f t="shared" si="0"/>
        <v>63</v>
      </c>
      <c r="B64" s="46" t="s">
        <v>518</v>
      </c>
      <c r="C64" s="344" t="s">
        <v>354</v>
      </c>
      <c r="D64" s="10"/>
      <c r="E64" s="10" t="s">
        <v>339</v>
      </c>
      <c r="F64" s="10">
        <v>1</v>
      </c>
      <c r="G64" s="10" t="s">
        <v>515</v>
      </c>
      <c r="H64" s="153">
        <v>0.12137731481481481</v>
      </c>
      <c r="I64" s="286">
        <v>3</v>
      </c>
    </row>
    <row r="65" spans="1:9" x14ac:dyDescent="0.25">
      <c r="A65" s="10">
        <f t="shared" si="0"/>
        <v>64</v>
      </c>
      <c r="B65" s="46" t="s">
        <v>518</v>
      </c>
      <c r="C65" s="416" t="s">
        <v>442</v>
      </c>
      <c r="D65" s="10"/>
      <c r="E65" s="10" t="s">
        <v>339</v>
      </c>
      <c r="F65" s="10">
        <v>1</v>
      </c>
      <c r="G65" s="10" t="s">
        <v>516</v>
      </c>
      <c r="H65" s="153">
        <v>0.97362268518518513</v>
      </c>
      <c r="I65" s="286">
        <v>23</v>
      </c>
    </row>
    <row r="66" spans="1:9" x14ac:dyDescent="0.25">
      <c r="A66" s="10">
        <f t="shared" si="0"/>
        <v>65</v>
      </c>
      <c r="B66" s="46" t="s">
        <v>518</v>
      </c>
      <c r="C66" s="416" t="s">
        <v>442</v>
      </c>
      <c r="D66" s="10"/>
      <c r="E66" s="10" t="s">
        <v>339</v>
      </c>
      <c r="F66" s="10">
        <v>1</v>
      </c>
      <c r="G66" s="10" t="s">
        <v>517</v>
      </c>
      <c r="H66" s="153">
        <v>0.85812500000000003</v>
      </c>
      <c r="I66" s="286">
        <v>21</v>
      </c>
    </row>
  </sheetData>
  <conditionalFormatting sqref="H27">
    <cfRule type="cellIs" dxfId="32" priority="1" operator="between">
      <formula>13</formula>
      <formula>31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2"/>
  <sheetViews>
    <sheetView workbookViewId="0">
      <selection activeCell="P1" sqref="P1:AS1"/>
    </sheetView>
  </sheetViews>
  <sheetFormatPr baseColWidth="10" defaultRowHeight="15" x14ac:dyDescent="0.25"/>
  <cols>
    <col min="1" max="1" width="17.140625" style="519" customWidth="1"/>
    <col min="2" max="2" width="13" style="516" customWidth="1"/>
    <col min="3" max="6" width="5" style="516" bestFit="1" customWidth="1"/>
    <col min="7" max="7" width="4" style="516" bestFit="1" customWidth="1"/>
    <col min="8" max="45" width="5" style="516" bestFit="1" customWidth="1"/>
    <col min="46" max="16384" width="11.42578125" style="488"/>
  </cols>
  <sheetData>
    <row r="1" spans="1:45" s="477" customFormat="1" ht="15.75" thickBot="1" x14ac:dyDescent="0.3">
      <c r="A1" s="476"/>
      <c r="B1" s="734">
        <v>44409</v>
      </c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  <c r="N1" s="735"/>
      <c r="O1" s="735"/>
      <c r="P1" s="734">
        <v>44440</v>
      </c>
      <c r="Q1" s="735"/>
      <c r="R1" s="735"/>
      <c r="S1" s="735"/>
      <c r="T1" s="735"/>
      <c r="U1" s="735"/>
      <c r="V1" s="735"/>
      <c r="W1" s="735"/>
      <c r="X1" s="735"/>
      <c r="Y1" s="735"/>
      <c r="Z1" s="735"/>
      <c r="AA1" s="735"/>
      <c r="AB1" s="735"/>
      <c r="AC1" s="735"/>
      <c r="AD1" s="735"/>
      <c r="AE1" s="735"/>
      <c r="AF1" s="735"/>
      <c r="AG1" s="735"/>
      <c r="AH1" s="735"/>
      <c r="AI1" s="735"/>
      <c r="AJ1" s="735"/>
      <c r="AK1" s="735"/>
      <c r="AL1" s="735"/>
      <c r="AM1" s="735"/>
      <c r="AN1" s="735"/>
      <c r="AO1" s="735"/>
      <c r="AP1" s="735"/>
      <c r="AQ1" s="735"/>
      <c r="AR1" s="735"/>
      <c r="AS1" s="735"/>
    </row>
    <row r="2" spans="1:45" s="477" customFormat="1" ht="28.5" customHeight="1" thickBot="1" x14ac:dyDescent="0.3">
      <c r="A2" s="478" t="s">
        <v>585</v>
      </c>
      <c r="B2" s="479">
        <v>18</v>
      </c>
      <c r="C2" s="480">
        <v>19</v>
      </c>
      <c r="D2" s="480">
        <v>20</v>
      </c>
      <c r="E2" s="480">
        <v>21</v>
      </c>
      <c r="F2" s="480">
        <v>22</v>
      </c>
      <c r="G2" s="480">
        <v>23</v>
      </c>
      <c r="H2" s="480">
        <v>24</v>
      </c>
      <c r="I2" s="480">
        <v>25</v>
      </c>
      <c r="J2" s="480">
        <v>26</v>
      </c>
      <c r="K2" s="480">
        <v>27</v>
      </c>
      <c r="L2" s="480">
        <v>28</v>
      </c>
      <c r="M2" s="480">
        <v>29</v>
      </c>
      <c r="N2" s="480">
        <v>30</v>
      </c>
      <c r="O2" s="481">
        <v>31</v>
      </c>
      <c r="P2" s="479">
        <v>1</v>
      </c>
      <c r="Q2" s="480">
        <v>2</v>
      </c>
      <c r="R2" s="480">
        <v>3</v>
      </c>
      <c r="S2" s="480">
        <v>4</v>
      </c>
      <c r="T2" s="480">
        <v>5</v>
      </c>
      <c r="U2" s="480">
        <v>6</v>
      </c>
      <c r="V2" s="480">
        <v>7</v>
      </c>
      <c r="W2" s="480">
        <v>8</v>
      </c>
      <c r="X2" s="480">
        <v>9</v>
      </c>
      <c r="Y2" s="480">
        <v>10</v>
      </c>
      <c r="Z2" s="480">
        <v>11</v>
      </c>
      <c r="AA2" s="480">
        <v>12</v>
      </c>
      <c r="AB2" s="480">
        <v>13</v>
      </c>
      <c r="AC2" s="480">
        <v>14</v>
      </c>
      <c r="AD2" s="480">
        <v>15</v>
      </c>
      <c r="AE2" s="480">
        <v>16</v>
      </c>
      <c r="AF2" s="480">
        <v>17</v>
      </c>
      <c r="AG2" s="480">
        <v>18</v>
      </c>
      <c r="AH2" s="480">
        <v>19</v>
      </c>
      <c r="AI2" s="480">
        <v>20</v>
      </c>
      <c r="AJ2" s="480">
        <v>21</v>
      </c>
      <c r="AK2" s="480">
        <v>22</v>
      </c>
      <c r="AL2" s="480">
        <v>23</v>
      </c>
      <c r="AM2" s="480">
        <v>24</v>
      </c>
      <c r="AN2" s="480">
        <v>25</v>
      </c>
      <c r="AO2" s="480">
        <v>26</v>
      </c>
      <c r="AP2" s="480">
        <v>27</v>
      </c>
      <c r="AQ2" s="480">
        <v>28</v>
      </c>
      <c r="AR2" s="480">
        <v>29</v>
      </c>
      <c r="AS2" s="482">
        <v>30</v>
      </c>
    </row>
    <row r="3" spans="1:45" x14ac:dyDescent="0.25">
      <c r="A3" s="483">
        <v>0</v>
      </c>
      <c r="B3" s="484">
        <v>13</v>
      </c>
      <c r="C3" s="485">
        <v>13.8</v>
      </c>
      <c r="D3" s="485">
        <v>10.5</v>
      </c>
      <c r="E3" s="485">
        <v>10.4</v>
      </c>
      <c r="F3" s="485">
        <v>13.2</v>
      </c>
      <c r="G3" s="485">
        <v>9.1</v>
      </c>
      <c r="H3" s="485">
        <v>6.4</v>
      </c>
      <c r="I3" s="485">
        <v>11.4</v>
      </c>
      <c r="J3" s="485">
        <v>5.8</v>
      </c>
      <c r="K3" s="485">
        <v>12.4</v>
      </c>
      <c r="L3" s="485">
        <v>12.6</v>
      </c>
      <c r="M3" s="485">
        <v>9.6</v>
      </c>
      <c r="N3" s="485">
        <v>14.2</v>
      </c>
      <c r="O3" s="486">
        <v>18.600000000000001</v>
      </c>
      <c r="P3" s="484">
        <v>20.2</v>
      </c>
      <c r="Q3" s="485">
        <v>15.8</v>
      </c>
      <c r="R3" s="485">
        <v>14.6</v>
      </c>
      <c r="S3" s="485">
        <v>14</v>
      </c>
      <c r="T3" s="485">
        <v>14.4</v>
      </c>
      <c r="U3" s="485">
        <v>13.7</v>
      </c>
      <c r="V3" s="485">
        <v>16</v>
      </c>
      <c r="W3" s="485">
        <v>15.2</v>
      </c>
      <c r="X3" s="485">
        <v>14.1</v>
      </c>
      <c r="Y3" s="485">
        <v>12</v>
      </c>
      <c r="Z3" s="485">
        <v>13.2</v>
      </c>
      <c r="AA3" s="485">
        <v>14</v>
      </c>
      <c r="AB3" s="485">
        <v>18.5</v>
      </c>
      <c r="AC3" s="485">
        <v>15</v>
      </c>
      <c r="AD3" s="485">
        <v>7.6</v>
      </c>
      <c r="AE3" s="485">
        <v>11.9</v>
      </c>
      <c r="AF3" s="485">
        <v>14.8</v>
      </c>
      <c r="AG3" s="485">
        <v>13</v>
      </c>
      <c r="AH3" s="485">
        <v>15.8</v>
      </c>
      <c r="AI3" s="485">
        <v>17.399999999999999</v>
      </c>
      <c r="AJ3" s="485">
        <v>12.9</v>
      </c>
      <c r="AK3" s="485">
        <v>12.8</v>
      </c>
      <c r="AL3" s="485">
        <v>14.8</v>
      </c>
      <c r="AM3" s="485">
        <v>14.4</v>
      </c>
      <c r="AN3" s="485">
        <v>15.4</v>
      </c>
      <c r="AO3" s="485">
        <v>14.6</v>
      </c>
      <c r="AP3" s="485">
        <v>18.2</v>
      </c>
      <c r="AQ3" s="485">
        <v>13.9</v>
      </c>
      <c r="AR3" s="485">
        <v>16</v>
      </c>
      <c r="AS3" s="487">
        <v>15.7</v>
      </c>
    </row>
    <row r="4" spans="1:45" x14ac:dyDescent="0.25">
      <c r="A4" s="489">
        <v>1</v>
      </c>
      <c r="B4" s="490">
        <v>12.2</v>
      </c>
      <c r="C4" s="491">
        <v>13.6</v>
      </c>
      <c r="D4" s="491">
        <v>10.199999999999999</v>
      </c>
      <c r="E4" s="491">
        <v>6.8</v>
      </c>
      <c r="F4" s="491">
        <v>13.6</v>
      </c>
      <c r="G4" s="491">
        <v>8.3000000000000007</v>
      </c>
      <c r="H4" s="491">
        <v>5.0999999999999996</v>
      </c>
      <c r="I4" s="491">
        <v>11</v>
      </c>
      <c r="J4" s="491">
        <v>5.9</v>
      </c>
      <c r="K4" s="491">
        <v>10.3</v>
      </c>
      <c r="L4" s="491">
        <v>12</v>
      </c>
      <c r="M4" s="491">
        <v>10</v>
      </c>
      <c r="N4" s="491">
        <v>13.3</v>
      </c>
      <c r="O4" s="492">
        <v>17.2</v>
      </c>
      <c r="P4" s="490">
        <v>20</v>
      </c>
      <c r="Q4" s="491">
        <v>15.4</v>
      </c>
      <c r="R4" s="491">
        <v>14.2</v>
      </c>
      <c r="S4" s="491">
        <v>13.6</v>
      </c>
      <c r="T4" s="491">
        <v>13.4</v>
      </c>
      <c r="U4" s="491">
        <v>13.3</v>
      </c>
      <c r="V4" s="491">
        <v>16</v>
      </c>
      <c r="W4" s="491">
        <v>15.4</v>
      </c>
      <c r="X4" s="491">
        <v>13.5</v>
      </c>
      <c r="Y4" s="491">
        <v>12</v>
      </c>
      <c r="Z4" s="491">
        <v>13.6</v>
      </c>
      <c r="AA4" s="491">
        <v>14</v>
      </c>
      <c r="AB4" s="491">
        <v>17.100000000000001</v>
      </c>
      <c r="AC4" s="491">
        <v>14.6</v>
      </c>
      <c r="AD4" s="491">
        <v>8.3000000000000007</v>
      </c>
      <c r="AE4" s="491">
        <v>11.3</v>
      </c>
      <c r="AF4" s="491">
        <v>12</v>
      </c>
      <c r="AG4" s="491">
        <v>12.7</v>
      </c>
      <c r="AH4" s="491">
        <v>15.8</v>
      </c>
      <c r="AI4" s="491">
        <v>17.2</v>
      </c>
      <c r="AJ4" s="491">
        <v>11.6</v>
      </c>
      <c r="AK4" s="491">
        <v>12.4</v>
      </c>
      <c r="AL4" s="491">
        <v>14.8</v>
      </c>
      <c r="AM4" s="491">
        <v>13.8</v>
      </c>
      <c r="AN4" s="491">
        <v>15.4</v>
      </c>
      <c r="AO4" s="491">
        <v>14.5</v>
      </c>
      <c r="AP4" s="491">
        <v>15.9</v>
      </c>
      <c r="AQ4" s="491">
        <v>13.8</v>
      </c>
      <c r="AR4" s="491">
        <v>15.8</v>
      </c>
      <c r="AS4" s="493">
        <v>16.2</v>
      </c>
    </row>
    <row r="5" spans="1:45" x14ac:dyDescent="0.25">
      <c r="A5" s="489">
        <v>2</v>
      </c>
      <c r="B5" s="490">
        <v>12.3</v>
      </c>
      <c r="C5" s="491">
        <v>13.2</v>
      </c>
      <c r="D5" s="491">
        <v>11.2</v>
      </c>
      <c r="E5" s="491">
        <v>8.5</v>
      </c>
      <c r="F5" s="491">
        <v>13.4</v>
      </c>
      <c r="G5" s="491">
        <v>6.1</v>
      </c>
      <c r="H5" s="491">
        <v>5.9</v>
      </c>
      <c r="I5" s="491">
        <v>10.8</v>
      </c>
      <c r="J5" s="491">
        <v>7</v>
      </c>
      <c r="K5" s="491">
        <v>6.9</v>
      </c>
      <c r="L5" s="491">
        <v>11</v>
      </c>
      <c r="M5" s="491">
        <v>7.6</v>
      </c>
      <c r="N5" s="491">
        <v>12.4</v>
      </c>
      <c r="O5" s="492">
        <v>17.7</v>
      </c>
      <c r="P5" s="490">
        <v>20</v>
      </c>
      <c r="Q5" s="491">
        <v>15.3</v>
      </c>
      <c r="R5" s="491">
        <v>14</v>
      </c>
      <c r="S5" s="491">
        <v>13.2</v>
      </c>
      <c r="T5" s="491">
        <v>12.8</v>
      </c>
      <c r="U5" s="491">
        <v>13.8</v>
      </c>
      <c r="V5" s="491">
        <v>15.8</v>
      </c>
      <c r="W5" s="491">
        <v>15.7</v>
      </c>
      <c r="X5" s="491">
        <v>13.1</v>
      </c>
      <c r="Y5" s="491">
        <v>12</v>
      </c>
      <c r="Z5" s="491">
        <v>12.9</v>
      </c>
      <c r="AA5" s="491">
        <v>13.4</v>
      </c>
      <c r="AB5" s="491">
        <v>15.4</v>
      </c>
      <c r="AC5" s="491">
        <v>13.6</v>
      </c>
      <c r="AD5" s="491">
        <v>6</v>
      </c>
      <c r="AE5" s="491">
        <v>11.3</v>
      </c>
      <c r="AF5" s="491">
        <v>11.2</v>
      </c>
      <c r="AG5" s="491">
        <v>12.3</v>
      </c>
      <c r="AH5" s="491">
        <v>16.8</v>
      </c>
      <c r="AI5" s="491">
        <v>16.3</v>
      </c>
      <c r="AJ5" s="491">
        <v>11.3</v>
      </c>
      <c r="AK5" s="491">
        <v>11.2</v>
      </c>
      <c r="AL5" s="491">
        <v>14.3</v>
      </c>
      <c r="AM5" s="491">
        <v>13.4</v>
      </c>
      <c r="AN5" s="491">
        <v>15.2</v>
      </c>
      <c r="AO5" s="491">
        <v>14.3</v>
      </c>
      <c r="AP5" s="491">
        <v>15.7</v>
      </c>
      <c r="AQ5" s="491">
        <v>12.7</v>
      </c>
      <c r="AR5" s="491">
        <v>15.4</v>
      </c>
      <c r="AS5" s="493">
        <v>15.7</v>
      </c>
    </row>
    <row r="6" spans="1:45" x14ac:dyDescent="0.25">
      <c r="A6" s="489">
        <v>3</v>
      </c>
      <c r="B6" s="490">
        <v>12</v>
      </c>
      <c r="C6" s="491">
        <v>13.2</v>
      </c>
      <c r="D6" s="491">
        <v>10.4</v>
      </c>
      <c r="E6" s="491">
        <v>8.6999999999999993</v>
      </c>
      <c r="F6" s="491">
        <v>13.2</v>
      </c>
      <c r="G6" s="491">
        <v>5.9</v>
      </c>
      <c r="H6" s="491">
        <v>6.2</v>
      </c>
      <c r="I6" s="491">
        <v>8.8000000000000007</v>
      </c>
      <c r="J6" s="491">
        <v>5.2</v>
      </c>
      <c r="K6" s="491">
        <v>5.7</v>
      </c>
      <c r="L6" s="491">
        <v>10.199999999999999</v>
      </c>
      <c r="M6" s="491">
        <v>8.1999999999999993</v>
      </c>
      <c r="N6" s="491">
        <v>12.4</v>
      </c>
      <c r="O6" s="492">
        <v>16.600000000000001</v>
      </c>
      <c r="P6" s="490">
        <v>19.2</v>
      </c>
      <c r="Q6" s="491">
        <v>15</v>
      </c>
      <c r="R6" s="491">
        <v>14.4</v>
      </c>
      <c r="S6" s="491">
        <v>13.2</v>
      </c>
      <c r="T6" s="491">
        <v>12.8</v>
      </c>
      <c r="U6" s="491">
        <v>12.7</v>
      </c>
      <c r="V6" s="491">
        <v>15.6</v>
      </c>
      <c r="W6" s="491">
        <v>15.5</v>
      </c>
      <c r="X6" s="491">
        <v>12.8</v>
      </c>
      <c r="Y6" s="491">
        <v>11.5</v>
      </c>
      <c r="Z6" s="491">
        <v>13.2</v>
      </c>
      <c r="AA6" s="491">
        <v>13.6</v>
      </c>
      <c r="AB6" s="491">
        <v>15.4</v>
      </c>
      <c r="AC6" s="491">
        <v>12.6</v>
      </c>
      <c r="AD6" s="491">
        <v>6.9</v>
      </c>
      <c r="AE6" s="491">
        <v>10.199999999999999</v>
      </c>
      <c r="AF6" s="491">
        <v>11.6</v>
      </c>
      <c r="AG6" s="491">
        <v>12</v>
      </c>
      <c r="AH6" s="491">
        <v>15.8</v>
      </c>
      <c r="AI6" s="491">
        <v>15.7</v>
      </c>
      <c r="AJ6" s="491">
        <v>10.3</v>
      </c>
      <c r="AK6" s="491">
        <v>11.6</v>
      </c>
      <c r="AL6" s="491">
        <v>14.3</v>
      </c>
      <c r="AM6" s="491">
        <v>13.1</v>
      </c>
      <c r="AN6" s="491">
        <v>14</v>
      </c>
      <c r="AO6" s="491">
        <v>13.1</v>
      </c>
      <c r="AP6" s="491">
        <v>15.8</v>
      </c>
      <c r="AQ6" s="491">
        <v>12.8</v>
      </c>
      <c r="AR6" s="491">
        <v>15.2</v>
      </c>
      <c r="AS6" s="493">
        <v>15.1</v>
      </c>
    </row>
    <row r="7" spans="1:45" x14ac:dyDescent="0.25">
      <c r="A7" s="489">
        <v>4</v>
      </c>
      <c r="B7" s="490">
        <v>12.2</v>
      </c>
      <c r="C7" s="491">
        <v>13</v>
      </c>
      <c r="D7" s="491">
        <v>12</v>
      </c>
      <c r="E7" s="491">
        <v>7.3</v>
      </c>
      <c r="F7" s="491">
        <v>13.6</v>
      </c>
      <c r="G7" s="491">
        <v>4.9000000000000004</v>
      </c>
      <c r="H7" s="491">
        <v>7.8</v>
      </c>
      <c r="I7" s="491">
        <v>8.6</v>
      </c>
      <c r="J7" s="491">
        <v>5.2</v>
      </c>
      <c r="K7" s="491">
        <v>5.2</v>
      </c>
      <c r="L7" s="491">
        <v>9.1999999999999993</v>
      </c>
      <c r="M7" s="491">
        <v>5.6</v>
      </c>
      <c r="N7" s="491">
        <v>12.4</v>
      </c>
      <c r="O7" s="492">
        <v>16.2</v>
      </c>
      <c r="P7" s="490">
        <v>19.8</v>
      </c>
      <c r="Q7" s="491">
        <v>14.9</v>
      </c>
      <c r="R7" s="491">
        <v>14.2</v>
      </c>
      <c r="S7" s="491">
        <v>12.7</v>
      </c>
      <c r="T7" s="491">
        <v>12.4</v>
      </c>
      <c r="U7" s="491">
        <v>12.5</v>
      </c>
      <c r="V7" s="491">
        <v>15</v>
      </c>
      <c r="W7" s="491">
        <v>15.5</v>
      </c>
      <c r="X7" s="491">
        <v>12.9</v>
      </c>
      <c r="Y7" s="491">
        <v>11.2</v>
      </c>
      <c r="Z7" s="491">
        <v>12.9</v>
      </c>
      <c r="AA7" s="491">
        <v>13.4</v>
      </c>
      <c r="AB7" s="491">
        <v>15.3</v>
      </c>
      <c r="AC7" s="491">
        <v>12.4</v>
      </c>
      <c r="AD7" s="491">
        <v>5.6</v>
      </c>
      <c r="AE7" s="491">
        <v>9.8000000000000007</v>
      </c>
      <c r="AF7" s="491">
        <v>12.2</v>
      </c>
      <c r="AG7" s="491">
        <v>10.1</v>
      </c>
      <c r="AH7" s="491">
        <v>14.8</v>
      </c>
      <c r="AI7" s="491">
        <v>15.9</v>
      </c>
      <c r="AJ7" s="491">
        <v>9</v>
      </c>
      <c r="AK7" s="491">
        <v>11.4</v>
      </c>
      <c r="AL7" s="491">
        <v>13.6</v>
      </c>
      <c r="AM7" s="491">
        <v>11.9</v>
      </c>
      <c r="AN7" s="491">
        <v>12.6</v>
      </c>
      <c r="AO7" s="491">
        <v>12.1</v>
      </c>
      <c r="AP7" s="491">
        <v>15.6</v>
      </c>
      <c r="AQ7" s="491">
        <v>12.9</v>
      </c>
      <c r="AR7" s="491">
        <v>14.8</v>
      </c>
      <c r="AS7" s="493">
        <v>14.8</v>
      </c>
    </row>
    <row r="8" spans="1:45" x14ac:dyDescent="0.25">
      <c r="A8" s="489">
        <v>5</v>
      </c>
      <c r="B8" s="490">
        <v>11.1</v>
      </c>
      <c r="C8" s="491">
        <v>12.8</v>
      </c>
      <c r="D8" s="491">
        <v>12</v>
      </c>
      <c r="E8" s="491">
        <v>6.4</v>
      </c>
      <c r="F8" s="491">
        <v>13.5</v>
      </c>
      <c r="G8" s="491">
        <v>5</v>
      </c>
      <c r="H8" s="491">
        <v>7.2</v>
      </c>
      <c r="I8" s="491">
        <v>8.1999999999999993</v>
      </c>
      <c r="J8" s="491">
        <v>4.9000000000000004</v>
      </c>
      <c r="K8" s="491">
        <v>5</v>
      </c>
      <c r="L8" s="491">
        <v>9.6</v>
      </c>
      <c r="M8" s="491">
        <v>8</v>
      </c>
      <c r="N8" s="491">
        <v>11.2</v>
      </c>
      <c r="O8" s="492">
        <v>17</v>
      </c>
      <c r="P8" s="490">
        <v>21</v>
      </c>
      <c r="Q8" s="491">
        <v>14.9</v>
      </c>
      <c r="R8" s="491">
        <v>14.4</v>
      </c>
      <c r="S8" s="491">
        <v>12.4</v>
      </c>
      <c r="T8" s="491">
        <v>12.2</v>
      </c>
      <c r="U8" s="491">
        <v>12.9</v>
      </c>
      <c r="V8" s="491">
        <v>14.8</v>
      </c>
      <c r="W8" s="491">
        <v>15.3</v>
      </c>
      <c r="X8" s="491">
        <v>12.9</v>
      </c>
      <c r="Y8" s="491">
        <v>11.2</v>
      </c>
      <c r="Z8" s="491">
        <v>13.1</v>
      </c>
      <c r="AA8" s="491">
        <v>13.2</v>
      </c>
      <c r="AB8" s="491">
        <v>15.1</v>
      </c>
      <c r="AC8" s="491">
        <v>11.4</v>
      </c>
      <c r="AD8" s="491">
        <v>5</v>
      </c>
      <c r="AE8" s="491">
        <v>9.9</v>
      </c>
      <c r="AF8" s="491">
        <v>12.4</v>
      </c>
      <c r="AG8" s="491">
        <v>10.7</v>
      </c>
      <c r="AH8" s="491">
        <v>14.6</v>
      </c>
      <c r="AI8" s="491">
        <v>15.6</v>
      </c>
      <c r="AJ8" s="491">
        <v>8.3000000000000007</v>
      </c>
      <c r="AK8" s="491">
        <v>11</v>
      </c>
      <c r="AL8" s="491">
        <v>13.6</v>
      </c>
      <c r="AM8" s="491">
        <v>12</v>
      </c>
      <c r="AN8" s="491">
        <v>12.8</v>
      </c>
      <c r="AO8" s="491">
        <v>11.6</v>
      </c>
      <c r="AP8" s="491">
        <v>15.5</v>
      </c>
      <c r="AQ8" s="491">
        <v>11.7</v>
      </c>
      <c r="AR8" s="491">
        <v>14.6</v>
      </c>
      <c r="AS8" s="493">
        <v>14.6</v>
      </c>
    </row>
    <row r="9" spans="1:45" x14ac:dyDescent="0.25">
      <c r="A9" s="489">
        <v>6</v>
      </c>
      <c r="B9" s="490">
        <v>10.7</v>
      </c>
      <c r="C9" s="491">
        <v>12.8</v>
      </c>
      <c r="D9" s="491">
        <v>11.6</v>
      </c>
      <c r="E9" s="491">
        <v>7.4</v>
      </c>
      <c r="F9" s="491">
        <v>12.5</v>
      </c>
      <c r="G9" s="491">
        <v>4.8</v>
      </c>
      <c r="H9" s="491">
        <v>6.4</v>
      </c>
      <c r="I9" s="491">
        <v>8</v>
      </c>
      <c r="J9" s="491">
        <v>5.2</v>
      </c>
      <c r="K9" s="491">
        <v>3.8</v>
      </c>
      <c r="L9" s="491">
        <v>9.4</v>
      </c>
      <c r="M9" s="491">
        <v>6.8</v>
      </c>
      <c r="N9" s="491">
        <v>10.8</v>
      </c>
      <c r="O9" s="492">
        <v>16.2</v>
      </c>
      <c r="P9" s="490">
        <v>20</v>
      </c>
      <c r="Q9" s="491">
        <v>14.2</v>
      </c>
      <c r="R9" s="491">
        <v>14.2</v>
      </c>
      <c r="S9" s="491">
        <v>12.2</v>
      </c>
      <c r="T9" s="491">
        <v>12.2</v>
      </c>
      <c r="U9" s="491">
        <v>12.9</v>
      </c>
      <c r="V9" s="491">
        <v>14.8</v>
      </c>
      <c r="W9" s="491">
        <v>15.3</v>
      </c>
      <c r="X9" s="491">
        <v>13.7</v>
      </c>
      <c r="Y9" s="491">
        <v>11.1</v>
      </c>
      <c r="Z9" s="491">
        <v>13</v>
      </c>
      <c r="AA9" s="491">
        <v>13.2</v>
      </c>
      <c r="AB9" s="491">
        <v>15</v>
      </c>
      <c r="AC9" s="491">
        <v>10.6</v>
      </c>
      <c r="AD9" s="491">
        <v>5</v>
      </c>
      <c r="AE9" s="491">
        <v>9.6999999999999993</v>
      </c>
      <c r="AF9" s="491">
        <v>12.4</v>
      </c>
      <c r="AG9" s="491">
        <v>10.3</v>
      </c>
      <c r="AH9" s="491">
        <v>14.4</v>
      </c>
      <c r="AI9" s="491">
        <v>15.4</v>
      </c>
      <c r="AJ9" s="491">
        <v>8.1</v>
      </c>
      <c r="AK9" s="491">
        <v>10</v>
      </c>
      <c r="AL9" s="491">
        <v>13.5</v>
      </c>
      <c r="AM9" s="491">
        <v>11.5</v>
      </c>
      <c r="AN9" s="491">
        <v>12.2</v>
      </c>
      <c r="AO9" s="491">
        <v>12.8</v>
      </c>
      <c r="AP9" s="491">
        <v>15.9</v>
      </c>
      <c r="AQ9" s="491">
        <v>11</v>
      </c>
      <c r="AR9" s="491">
        <v>14.8</v>
      </c>
      <c r="AS9" s="493">
        <v>14.3</v>
      </c>
    </row>
    <row r="10" spans="1:45" x14ac:dyDescent="0.25">
      <c r="A10" s="489">
        <v>7</v>
      </c>
      <c r="B10" s="490">
        <v>9.9</v>
      </c>
      <c r="C10" s="491">
        <v>13.2</v>
      </c>
      <c r="D10" s="491">
        <v>11.6</v>
      </c>
      <c r="E10" s="491">
        <v>8.1</v>
      </c>
      <c r="F10" s="491">
        <v>12.5</v>
      </c>
      <c r="G10" s="491">
        <v>4.7</v>
      </c>
      <c r="H10" s="491">
        <v>6.6</v>
      </c>
      <c r="I10" s="491">
        <v>7.6</v>
      </c>
      <c r="J10" s="491">
        <v>5.5</v>
      </c>
      <c r="K10" s="491">
        <v>4.0999999999999996</v>
      </c>
      <c r="L10" s="491">
        <v>9</v>
      </c>
      <c r="M10" s="491">
        <v>6.8</v>
      </c>
      <c r="N10" s="491">
        <v>12.3</v>
      </c>
      <c r="O10" s="492">
        <v>14.7</v>
      </c>
      <c r="P10" s="490">
        <v>18.399999999999999</v>
      </c>
      <c r="Q10" s="491">
        <v>13.3</v>
      </c>
      <c r="R10" s="491">
        <v>14.4</v>
      </c>
      <c r="S10" s="491">
        <v>13</v>
      </c>
      <c r="T10" s="491">
        <v>12</v>
      </c>
      <c r="U10" s="491">
        <v>12.9</v>
      </c>
      <c r="V10" s="491">
        <v>14.8</v>
      </c>
      <c r="W10" s="491">
        <v>15.3</v>
      </c>
      <c r="X10" s="491">
        <v>14.3</v>
      </c>
      <c r="Y10" s="491">
        <v>11</v>
      </c>
      <c r="Z10" s="491">
        <v>13.5</v>
      </c>
      <c r="AA10" s="491">
        <v>13.6</v>
      </c>
      <c r="AB10" s="491">
        <v>15.1</v>
      </c>
      <c r="AC10" s="491">
        <v>10.4</v>
      </c>
      <c r="AD10" s="491">
        <v>4.5</v>
      </c>
      <c r="AE10" s="491">
        <v>8.4</v>
      </c>
      <c r="AF10" s="491">
        <v>11.8</v>
      </c>
      <c r="AG10" s="491">
        <v>14.1</v>
      </c>
      <c r="AH10" s="491">
        <v>14.8</v>
      </c>
      <c r="AI10" s="491">
        <v>14.9</v>
      </c>
      <c r="AJ10" s="491">
        <v>7.3</v>
      </c>
      <c r="AK10" s="491">
        <v>10.199999999999999</v>
      </c>
      <c r="AL10" s="491">
        <v>13.5</v>
      </c>
      <c r="AM10" s="491">
        <v>10.6</v>
      </c>
      <c r="AN10" s="491">
        <v>12.4</v>
      </c>
      <c r="AO10" s="491">
        <v>11.7</v>
      </c>
      <c r="AP10" s="491">
        <v>15.8</v>
      </c>
      <c r="AQ10" s="491">
        <v>12</v>
      </c>
      <c r="AR10" s="491">
        <v>14.6</v>
      </c>
      <c r="AS10" s="493">
        <v>14.5</v>
      </c>
    </row>
    <row r="11" spans="1:45" x14ac:dyDescent="0.25">
      <c r="A11" s="489">
        <v>8</v>
      </c>
      <c r="B11" s="490">
        <v>11.4</v>
      </c>
      <c r="C11" s="491">
        <v>13</v>
      </c>
      <c r="D11" s="491">
        <v>11.1</v>
      </c>
      <c r="E11" s="491">
        <v>7.3</v>
      </c>
      <c r="F11" s="491">
        <v>11.8</v>
      </c>
      <c r="G11" s="491">
        <v>4.3</v>
      </c>
      <c r="H11" s="491">
        <v>6.8</v>
      </c>
      <c r="I11" s="491">
        <v>6.4</v>
      </c>
      <c r="J11" s="491">
        <v>8</v>
      </c>
      <c r="K11" s="491">
        <v>5.4</v>
      </c>
      <c r="L11" s="491">
        <v>9.1999999999999993</v>
      </c>
      <c r="M11" s="491">
        <v>6.3</v>
      </c>
      <c r="N11" s="491">
        <v>14</v>
      </c>
      <c r="O11" s="492">
        <v>16.3</v>
      </c>
      <c r="P11" s="490">
        <v>17</v>
      </c>
      <c r="Q11" s="491">
        <v>13.9</v>
      </c>
      <c r="R11" s="491">
        <v>14.4</v>
      </c>
      <c r="S11" s="491">
        <v>13.8</v>
      </c>
      <c r="T11" s="491">
        <v>12.4</v>
      </c>
      <c r="U11" s="491">
        <v>13.9</v>
      </c>
      <c r="V11" s="491">
        <v>14.9</v>
      </c>
      <c r="W11" s="491">
        <v>15.3</v>
      </c>
      <c r="X11" s="491">
        <v>14.4</v>
      </c>
      <c r="Y11" s="491">
        <v>11</v>
      </c>
      <c r="Z11" s="491">
        <v>13.5</v>
      </c>
      <c r="AA11" s="491">
        <v>14</v>
      </c>
      <c r="AB11" s="491">
        <v>15.1</v>
      </c>
      <c r="AC11" s="491">
        <v>11.8</v>
      </c>
      <c r="AD11" s="491">
        <v>8.5</v>
      </c>
      <c r="AE11" s="491">
        <v>10.6</v>
      </c>
      <c r="AF11" s="491">
        <v>13.4</v>
      </c>
      <c r="AG11" s="491">
        <v>15.9</v>
      </c>
      <c r="AH11" s="491">
        <v>15.8</v>
      </c>
      <c r="AI11" s="491">
        <v>15.1</v>
      </c>
      <c r="AJ11" s="491">
        <v>8.6</v>
      </c>
      <c r="AK11" s="491">
        <v>12.4</v>
      </c>
      <c r="AL11" s="491">
        <v>14.1</v>
      </c>
      <c r="AM11" s="491">
        <v>12.7</v>
      </c>
      <c r="AN11" s="491">
        <v>12.6</v>
      </c>
      <c r="AO11" s="491">
        <v>14.9</v>
      </c>
      <c r="AP11" s="491">
        <v>16</v>
      </c>
      <c r="AQ11" s="491">
        <v>12.5</v>
      </c>
      <c r="AR11" s="491">
        <v>14.8</v>
      </c>
      <c r="AS11" s="493">
        <v>15.5</v>
      </c>
    </row>
    <row r="12" spans="1:45" x14ac:dyDescent="0.25">
      <c r="A12" s="489">
        <v>9</v>
      </c>
      <c r="B12" s="490">
        <v>14.2</v>
      </c>
      <c r="C12" s="491">
        <v>13.1</v>
      </c>
      <c r="D12" s="491">
        <v>13.4</v>
      </c>
      <c r="E12" s="491">
        <v>10.7</v>
      </c>
      <c r="F12" s="491">
        <v>12.9</v>
      </c>
      <c r="G12" s="491">
        <v>4</v>
      </c>
      <c r="H12" s="491">
        <v>9.6999999999999993</v>
      </c>
      <c r="I12" s="491">
        <v>10.199999999999999</v>
      </c>
      <c r="J12" s="491">
        <v>10.8</v>
      </c>
      <c r="K12" s="491">
        <v>9.5</v>
      </c>
      <c r="L12" s="491">
        <v>11.7</v>
      </c>
      <c r="M12" s="491">
        <v>12.4</v>
      </c>
      <c r="N12" s="491">
        <v>16.2</v>
      </c>
      <c r="O12" s="492">
        <v>19</v>
      </c>
      <c r="P12" s="490">
        <v>18</v>
      </c>
      <c r="Q12" s="491">
        <v>14.2</v>
      </c>
      <c r="R12" s="491">
        <v>14.4</v>
      </c>
      <c r="S12" s="491">
        <v>15</v>
      </c>
      <c r="T12" s="491">
        <v>13.7</v>
      </c>
      <c r="U12" s="491">
        <v>14.2</v>
      </c>
      <c r="V12" s="491">
        <v>15.1</v>
      </c>
      <c r="W12" s="491">
        <v>15.3</v>
      </c>
      <c r="X12" s="491">
        <v>13.1</v>
      </c>
      <c r="Y12" s="491">
        <v>11.4</v>
      </c>
      <c r="Z12" s="491">
        <v>14.6</v>
      </c>
      <c r="AA12" s="491">
        <v>15.2</v>
      </c>
      <c r="AB12" s="491">
        <v>16.8</v>
      </c>
      <c r="AC12" s="491">
        <v>13.1</v>
      </c>
      <c r="AD12" s="491">
        <v>10.8</v>
      </c>
      <c r="AE12" s="491">
        <v>14.1</v>
      </c>
      <c r="AF12" s="491">
        <v>16.399999999999999</v>
      </c>
      <c r="AG12" s="491">
        <v>18.7</v>
      </c>
      <c r="AH12" s="491">
        <v>16.3</v>
      </c>
      <c r="AI12" s="491">
        <v>16.100000000000001</v>
      </c>
      <c r="AJ12" s="491">
        <v>10.3</v>
      </c>
      <c r="AK12" s="491">
        <v>12.6</v>
      </c>
      <c r="AL12" s="491">
        <v>15.3</v>
      </c>
      <c r="AM12" s="491">
        <v>16</v>
      </c>
      <c r="AN12" s="491">
        <v>13.9</v>
      </c>
      <c r="AO12" s="491">
        <v>17.5</v>
      </c>
      <c r="AP12" s="491">
        <v>16.7</v>
      </c>
      <c r="AQ12" s="491">
        <v>12.9</v>
      </c>
      <c r="AR12" s="491">
        <v>15.7</v>
      </c>
      <c r="AS12" s="493">
        <v>16.7</v>
      </c>
    </row>
    <row r="13" spans="1:45" x14ac:dyDescent="0.25">
      <c r="A13" s="489">
        <v>10</v>
      </c>
      <c r="B13" s="490">
        <v>15.5</v>
      </c>
      <c r="C13" s="491">
        <v>12.5</v>
      </c>
      <c r="D13" s="491">
        <v>16.100000000000001</v>
      </c>
      <c r="E13" s="491">
        <v>14.1</v>
      </c>
      <c r="F13" s="491">
        <v>14.7</v>
      </c>
      <c r="G13" s="491">
        <v>6</v>
      </c>
      <c r="H13" s="491">
        <v>12.5</v>
      </c>
      <c r="I13" s="491">
        <v>12.8</v>
      </c>
      <c r="J13" s="491">
        <v>13.7</v>
      </c>
      <c r="K13" s="491">
        <v>11.8</v>
      </c>
      <c r="L13" s="491">
        <v>14.4</v>
      </c>
      <c r="M13" s="491">
        <v>14.9</v>
      </c>
      <c r="N13" s="491">
        <v>17.7</v>
      </c>
      <c r="O13" s="492">
        <v>21.2</v>
      </c>
      <c r="P13" s="490">
        <v>18.8</v>
      </c>
      <c r="Q13" s="491">
        <v>14.5</v>
      </c>
      <c r="R13" s="491">
        <v>14.8</v>
      </c>
      <c r="S13" s="491">
        <v>15.3</v>
      </c>
      <c r="T13" s="491">
        <v>14.8</v>
      </c>
      <c r="U13" s="491">
        <v>14.6</v>
      </c>
      <c r="V13" s="491">
        <v>15.3</v>
      </c>
      <c r="W13" s="491">
        <v>15.2</v>
      </c>
      <c r="X13" s="491">
        <v>13</v>
      </c>
      <c r="Y13" s="491">
        <v>12.2</v>
      </c>
      <c r="Z13" s="491">
        <v>15.4</v>
      </c>
      <c r="AA13" s="491">
        <v>17.600000000000001</v>
      </c>
      <c r="AB13" s="491">
        <v>16.5</v>
      </c>
      <c r="AC13" s="491">
        <v>14.3</v>
      </c>
      <c r="AD13" s="491">
        <v>14.5</v>
      </c>
      <c r="AE13" s="491">
        <v>16.8</v>
      </c>
      <c r="AF13" s="491">
        <v>18.5</v>
      </c>
      <c r="AG13" s="491">
        <v>21.2</v>
      </c>
      <c r="AH13" s="491">
        <v>16.899999999999999</v>
      </c>
      <c r="AI13" s="491">
        <v>16.2</v>
      </c>
      <c r="AJ13" s="491">
        <v>12.6</v>
      </c>
      <c r="AK13" s="491">
        <v>13.6</v>
      </c>
      <c r="AL13" s="491">
        <v>15.5</v>
      </c>
      <c r="AM13" s="491">
        <v>16.2</v>
      </c>
      <c r="AN13" s="491">
        <v>15.6</v>
      </c>
      <c r="AO13" s="491">
        <v>19.7</v>
      </c>
      <c r="AP13" s="491">
        <v>16</v>
      </c>
      <c r="AQ13" s="491">
        <v>13.6</v>
      </c>
      <c r="AR13" s="491">
        <v>16.600000000000001</v>
      </c>
      <c r="AS13" s="493">
        <v>16.600000000000001</v>
      </c>
    </row>
    <row r="14" spans="1:45" x14ac:dyDescent="0.25">
      <c r="A14" s="489">
        <v>11</v>
      </c>
      <c r="B14" s="490">
        <v>16.5</v>
      </c>
      <c r="C14" s="491">
        <v>13.3</v>
      </c>
      <c r="D14" s="491">
        <v>18.5</v>
      </c>
      <c r="E14" s="491">
        <v>14.7</v>
      </c>
      <c r="F14" s="491">
        <v>16.5</v>
      </c>
      <c r="G14" s="491">
        <v>7</v>
      </c>
      <c r="H14" s="491">
        <v>12.4</v>
      </c>
      <c r="I14" s="491">
        <v>14</v>
      </c>
      <c r="J14" s="491">
        <v>17.2</v>
      </c>
      <c r="K14" s="491">
        <v>13.3</v>
      </c>
      <c r="L14" s="491">
        <v>18.399999999999999</v>
      </c>
      <c r="M14" s="491">
        <v>17.2</v>
      </c>
      <c r="N14" s="491">
        <v>19.399999999999999</v>
      </c>
      <c r="O14" s="492">
        <v>25.4</v>
      </c>
      <c r="P14" s="490">
        <v>20.2</v>
      </c>
      <c r="Q14" s="491">
        <v>14.8</v>
      </c>
      <c r="R14" s="491">
        <v>15.1</v>
      </c>
      <c r="S14" s="491">
        <v>14.9</v>
      </c>
      <c r="T14" s="491">
        <v>15.4</v>
      </c>
      <c r="U14" s="491">
        <v>15.4</v>
      </c>
      <c r="V14" s="491">
        <v>15.4</v>
      </c>
      <c r="W14" s="491">
        <v>15.5</v>
      </c>
      <c r="X14" s="491">
        <v>13.9</v>
      </c>
      <c r="Y14" s="491">
        <v>13</v>
      </c>
      <c r="Z14" s="491">
        <v>15.9</v>
      </c>
      <c r="AA14" s="491">
        <v>21.6</v>
      </c>
      <c r="AB14" s="491">
        <v>15.8</v>
      </c>
      <c r="AC14" s="491">
        <v>15.4</v>
      </c>
      <c r="AD14" s="491">
        <v>16.5</v>
      </c>
      <c r="AE14" s="491">
        <v>20</v>
      </c>
      <c r="AF14" s="491">
        <v>21.5</v>
      </c>
      <c r="AG14" s="491">
        <v>21.5</v>
      </c>
      <c r="AH14" s="491">
        <v>16.399999999999999</v>
      </c>
      <c r="AI14" s="491">
        <v>16.899999999999999</v>
      </c>
      <c r="AJ14" s="491">
        <v>13.2</v>
      </c>
      <c r="AK14" s="491">
        <v>13.8</v>
      </c>
      <c r="AL14" s="491">
        <v>16.7</v>
      </c>
      <c r="AM14" s="491">
        <v>17.5</v>
      </c>
      <c r="AN14" s="491">
        <v>16.5</v>
      </c>
      <c r="AO14" s="491">
        <v>21.6</v>
      </c>
      <c r="AP14" s="491">
        <v>15.8</v>
      </c>
      <c r="AQ14" s="491">
        <v>14.3</v>
      </c>
      <c r="AR14" s="491">
        <v>17.899999999999999</v>
      </c>
      <c r="AS14" s="493">
        <v>16.3</v>
      </c>
    </row>
    <row r="15" spans="1:45" x14ac:dyDescent="0.25">
      <c r="A15" s="489">
        <v>12</v>
      </c>
      <c r="B15" s="490">
        <v>17</v>
      </c>
      <c r="C15" s="491">
        <v>15.9</v>
      </c>
      <c r="D15" s="491">
        <v>18.600000000000001</v>
      </c>
      <c r="E15" s="491">
        <v>15.6</v>
      </c>
      <c r="F15" s="491">
        <v>18</v>
      </c>
      <c r="G15" s="491">
        <v>6.8</v>
      </c>
      <c r="H15" s="491">
        <v>13.7</v>
      </c>
      <c r="I15" s="491">
        <v>15</v>
      </c>
      <c r="J15" s="491">
        <v>18.5</v>
      </c>
      <c r="K15" s="491">
        <v>14.2</v>
      </c>
      <c r="L15" s="491">
        <v>20.7</v>
      </c>
      <c r="M15" s="491">
        <v>19.7</v>
      </c>
      <c r="N15" s="491">
        <v>21.2</v>
      </c>
      <c r="O15" s="492">
        <v>27.6</v>
      </c>
      <c r="P15" s="490">
        <v>20</v>
      </c>
      <c r="Q15" s="491">
        <v>15.6</v>
      </c>
      <c r="R15" s="491">
        <v>15.6</v>
      </c>
      <c r="S15" s="491">
        <v>15.3</v>
      </c>
      <c r="T15" s="491">
        <v>15</v>
      </c>
      <c r="U15" s="491">
        <v>16.399999999999999</v>
      </c>
      <c r="V15" s="491">
        <v>15.7</v>
      </c>
      <c r="W15" s="491">
        <v>15.7</v>
      </c>
      <c r="X15" s="491">
        <v>13.5</v>
      </c>
      <c r="Y15" s="491">
        <v>13.5</v>
      </c>
      <c r="Z15" s="491">
        <v>16.7</v>
      </c>
      <c r="AA15" s="491">
        <v>23.2</v>
      </c>
      <c r="AB15" s="491">
        <v>15.9</v>
      </c>
      <c r="AC15" s="491">
        <v>16.3</v>
      </c>
      <c r="AD15" s="491">
        <v>17.8</v>
      </c>
      <c r="AE15" s="491">
        <v>21.3</v>
      </c>
      <c r="AF15" s="491">
        <v>22.6</v>
      </c>
      <c r="AG15" s="491">
        <v>22.4</v>
      </c>
      <c r="AH15" s="491">
        <v>16.8</v>
      </c>
      <c r="AI15" s="491">
        <v>17.2</v>
      </c>
      <c r="AJ15" s="491">
        <v>14.3</v>
      </c>
      <c r="AK15" s="491">
        <v>14.4</v>
      </c>
      <c r="AL15" s="491">
        <v>17.5</v>
      </c>
      <c r="AM15" s="491">
        <v>17.600000000000001</v>
      </c>
      <c r="AN15" s="491">
        <v>17</v>
      </c>
      <c r="AO15" s="491">
        <v>23.1</v>
      </c>
      <c r="AP15" s="491">
        <v>16.5</v>
      </c>
      <c r="AQ15" s="491">
        <v>15.1</v>
      </c>
      <c r="AR15" s="491">
        <v>18.899999999999999</v>
      </c>
      <c r="AS15" s="493">
        <v>16</v>
      </c>
    </row>
    <row r="16" spans="1:45" x14ac:dyDescent="0.25">
      <c r="A16" s="489">
        <v>13</v>
      </c>
      <c r="B16" s="490">
        <v>16.5</v>
      </c>
      <c r="C16" s="491">
        <v>16.7</v>
      </c>
      <c r="D16" s="491">
        <v>19.399999999999999</v>
      </c>
      <c r="E16" s="491">
        <v>16.399999999999999</v>
      </c>
      <c r="F16" s="491">
        <v>20.2</v>
      </c>
      <c r="G16" s="491">
        <v>7.8</v>
      </c>
      <c r="H16" s="491">
        <v>14.3</v>
      </c>
      <c r="I16" s="491">
        <v>14.2</v>
      </c>
      <c r="J16" s="491">
        <v>20.399999999999999</v>
      </c>
      <c r="K16" s="491">
        <v>15.8</v>
      </c>
      <c r="L16" s="491">
        <v>22.1</v>
      </c>
      <c r="M16" s="491">
        <v>20.100000000000001</v>
      </c>
      <c r="N16" s="491">
        <v>22.2</v>
      </c>
      <c r="O16" s="492">
        <v>27.7</v>
      </c>
      <c r="P16" s="490">
        <v>19.2</v>
      </c>
      <c r="Q16" s="491">
        <v>15.9</v>
      </c>
      <c r="R16" s="491">
        <v>16.100000000000001</v>
      </c>
      <c r="S16" s="491">
        <v>17.2</v>
      </c>
      <c r="T16" s="491">
        <v>15</v>
      </c>
      <c r="U16" s="491">
        <v>16.600000000000001</v>
      </c>
      <c r="V16" s="491">
        <v>15.8</v>
      </c>
      <c r="W16" s="491">
        <v>15.5</v>
      </c>
      <c r="X16" s="491">
        <v>13.5</v>
      </c>
      <c r="Y16" s="491">
        <v>13.9</v>
      </c>
      <c r="Z16" s="491">
        <v>17.2</v>
      </c>
      <c r="AA16" s="491">
        <v>24.7</v>
      </c>
      <c r="AB16" s="491">
        <v>17.100000000000001</v>
      </c>
      <c r="AC16" s="491">
        <v>17.399999999999999</v>
      </c>
      <c r="AD16" s="491">
        <v>18.899999999999999</v>
      </c>
      <c r="AE16" s="491">
        <v>23.3</v>
      </c>
      <c r="AF16" s="491">
        <v>23.7</v>
      </c>
      <c r="AG16" s="491">
        <v>22.8</v>
      </c>
      <c r="AH16" s="491">
        <v>17.399999999999999</v>
      </c>
      <c r="AI16" s="491">
        <v>19.100000000000001</v>
      </c>
      <c r="AJ16" s="491">
        <v>14.9</v>
      </c>
      <c r="AK16" s="491">
        <v>13.6</v>
      </c>
      <c r="AL16" s="491">
        <v>17.899999999999999</v>
      </c>
      <c r="AM16" s="491">
        <v>18.600000000000001</v>
      </c>
      <c r="AN16" s="491">
        <v>18.100000000000001</v>
      </c>
      <c r="AO16" s="491">
        <v>24.5</v>
      </c>
      <c r="AP16" s="491">
        <v>16.600000000000001</v>
      </c>
      <c r="AQ16" s="491">
        <v>15.9</v>
      </c>
      <c r="AR16" s="491">
        <v>19.5</v>
      </c>
      <c r="AS16" s="493">
        <v>16.100000000000001</v>
      </c>
    </row>
    <row r="17" spans="1:45" x14ac:dyDescent="0.25">
      <c r="A17" s="489">
        <v>14</v>
      </c>
      <c r="B17" s="490">
        <v>15.8</v>
      </c>
      <c r="C17" s="491">
        <v>17.600000000000001</v>
      </c>
      <c r="D17" s="491">
        <v>19.8</v>
      </c>
      <c r="E17" s="491">
        <v>16.3</v>
      </c>
      <c r="F17" s="491">
        <v>20.7</v>
      </c>
      <c r="G17" s="491">
        <v>8.1999999999999993</v>
      </c>
      <c r="H17" s="491">
        <v>15.2</v>
      </c>
      <c r="I17" s="491">
        <v>15</v>
      </c>
      <c r="J17" s="491">
        <v>20.9</v>
      </c>
      <c r="K17" s="491">
        <v>16.3</v>
      </c>
      <c r="L17" s="491">
        <v>21.1</v>
      </c>
      <c r="M17" s="491">
        <v>20.5</v>
      </c>
      <c r="N17" s="491">
        <v>23.2</v>
      </c>
      <c r="O17" s="492">
        <v>28.3</v>
      </c>
      <c r="P17" s="490">
        <v>19.100000000000001</v>
      </c>
      <c r="Q17" s="491">
        <v>15.9</v>
      </c>
      <c r="R17" s="491">
        <v>15.7</v>
      </c>
      <c r="S17" s="491">
        <v>16</v>
      </c>
      <c r="T17" s="491">
        <v>15.7</v>
      </c>
      <c r="U17" s="491">
        <v>17.399999999999999</v>
      </c>
      <c r="V17" s="491">
        <v>15.5</v>
      </c>
      <c r="W17" s="491">
        <v>16.3</v>
      </c>
      <c r="X17" s="491">
        <v>14.7</v>
      </c>
      <c r="Y17" s="491">
        <v>13.9</v>
      </c>
      <c r="Z17" s="491">
        <v>18.100000000000001</v>
      </c>
      <c r="AA17" s="491">
        <v>26.6</v>
      </c>
      <c r="AB17" s="491">
        <v>17.399999999999999</v>
      </c>
      <c r="AC17" s="491">
        <v>18.2</v>
      </c>
      <c r="AD17" s="491">
        <v>19.5</v>
      </c>
      <c r="AE17" s="491">
        <v>24.2</v>
      </c>
      <c r="AF17" s="491">
        <v>23.4</v>
      </c>
      <c r="AG17" s="491">
        <v>22.5</v>
      </c>
      <c r="AH17" s="491">
        <v>17.600000000000001</v>
      </c>
      <c r="AI17" s="491">
        <v>19.3</v>
      </c>
      <c r="AJ17" s="491">
        <v>15</v>
      </c>
      <c r="AK17" s="491">
        <v>14.4</v>
      </c>
      <c r="AL17" s="491">
        <v>18.5</v>
      </c>
      <c r="AM17" s="491">
        <v>18.2</v>
      </c>
      <c r="AN17" s="491">
        <v>19.2</v>
      </c>
      <c r="AO17" s="491">
        <v>24.9</v>
      </c>
      <c r="AP17" s="491">
        <v>16.7</v>
      </c>
      <c r="AQ17" s="491">
        <v>16.100000000000001</v>
      </c>
      <c r="AR17" s="491">
        <v>19.7</v>
      </c>
      <c r="AS17" s="493">
        <v>16.100000000000001</v>
      </c>
    </row>
    <row r="18" spans="1:45" x14ac:dyDescent="0.25">
      <c r="A18" s="489">
        <v>15</v>
      </c>
      <c r="B18" s="490">
        <v>16.5</v>
      </c>
      <c r="C18" s="491">
        <v>17.899999999999999</v>
      </c>
      <c r="D18" s="491">
        <v>19.7</v>
      </c>
      <c r="E18" s="491">
        <v>16.600000000000001</v>
      </c>
      <c r="F18" s="491">
        <v>20.2</v>
      </c>
      <c r="G18" s="491">
        <v>8.6</v>
      </c>
      <c r="H18" s="491">
        <v>14.9</v>
      </c>
      <c r="I18" s="491">
        <v>15.8</v>
      </c>
      <c r="J18" s="491">
        <v>20.9</v>
      </c>
      <c r="K18" s="491">
        <v>15.1</v>
      </c>
      <c r="L18" s="491">
        <v>22.2</v>
      </c>
      <c r="M18" s="491">
        <v>20.6</v>
      </c>
      <c r="N18" s="491">
        <v>23.6</v>
      </c>
      <c r="O18" s="492">
        <v>29.1</v>
      </c>
      <c r="P18" s="490">
        <v>18.100000000000001</v>
      </c>
      <c r="Q18" s="491">
        <v>15.8</v>
      </c>
      <c r="R18" s="491">
        <v>16.3</v>
      </c>
      <c r="S18" s="491">
        <v>16</v>
      </c>
      <c r="T18" s="491">
        <v>16.7</v>
      </c>
      <c r="U18" s="491">
        <v>17.2</v>
      </c>
      <c r="V18" s="491">
        <v>15.5</v>
      </c>
      <c r="W18" s="491">
        <v>15.9</v>
      </c>
      <c r="X18" s="491">
        <v>15</v>
      </c>
      <c r="Y18" s="491">
        <v>14.6</v>
      </c>
      <c r="Z18" s="491">
        <v>18.600000000000001</v>
      </c>
      <c r="AA18" s="491">
        <v>26.3</v>
      </c>
      <c r="AB18" s="491">
        <v>17.399999999999999</v>
      </c>
      <c r="AC18" s="491">
        <v>18</v>
      </c>
      <c r="AD18" s="491">
        <v>20.100000000000001</v>
      </c>
      <c r="AE18" s="491">
        <v>24.3</v>
      </c>
      <c r="AF18" s="491">
        <v>22.8</v>
      </c>
      <c r="AG18" s="491">
        <v>22.4</v>
      </c>
      <c r="AH18" s="491">
        <v>17.3</v>
      </c>
      <c r="AI18" s="491">
        <v>19.899999999999999</v>
      </c>
      <c r="AJ18" s="491">
        <v>15.8</v>
      </c>
      <c r="AK18" s="491">
        <v>14</v>
      </c>
      <c r="AL18" s="491">
        <v>17.7</v>
      </c>
      <c r="AM18" s="491">
        <v>18.3</v>
      </c>
      <c r="AN18" s="491">
        <v>19.399999999999999</v>
      </c>
      <c r="AO18" s="491">
        <v>24.6</v>
      </c>
      <c r="AP18" s="491">
        <v>16.399999999999999</v>
      </c>
      <c r="AQ18" s="491">
        <v>17.100000000000001</v>
      </c>
      <c r="AR18" s="491">
        <v>19.600000000000001</v>
      </c>
      <c r="AS18" s="493">
        <v>15.9</v>
      </c>
    </row>
    <row r="19" spans="1:45" x14ac:dyDescent="0.25">
      <c r="A19" s="489">
        <v>16</v>
      </c>
      <c r="B19" s="490">
        <v>16</v>
      </c>
      <c r="C19" s="491">
        <v>18.5</v>
      </c>
      <c r="D19" s="491">
        <v>19.399999999999999</v>
      </c>
      <c r="E19" s="491">
        <v>16.899999999999999</v>
      </c>
      <c r="F19" s="491">
        <v>20.3</v>
      </c>
      <c r="G19" s="491">
        <v>9</v>
      </c>
      <c r="H19" s="491">
        <v>14.1</v>
      </c>
      <c r="I19" s="491">
        <v>16.3</v>
      </c>
      <c r="J19" s="491">
        <v>20</v>
      </c>
      <c r="K19" s="491">
        <v>15.2</v>
      </c>
      <c r="L19" s="491">
        <v>21.3</v>
      </c>
      <c r="M19" s="491">
        <v>20</v>
      </c>
      <c r="N19" s="491">
        <v>23.7</v>
      </c>
      <c r="O19" s="492">
        <v>29.2</v>
      </c>
      <c r="P19" s="490">
        <v>17.5</v>
      </c>
      <c r="Q19" s="491">
        <v>15.9</v>
      </c>
      <c r="R19" s="491">
        <v>16.2</v>
      </c>
      <c r="S19" s="491">
        <v>15</v>
      </c>
      <c r="T19" s="491">
        <v>16.399999999999999</v>
      </c>
      <c r="U19" s="491">
        <v>16</v>
      </c>
      <c r="V19" s="491">
        <v>15.3</v>
      </c>
      <c r="W19" s="491">
        <v>15.2</v>
      </c>
      <c r="X19" s="491">
        <v>14.7</v>
      </c>
      <c r="Y19" s="491">
        <v>15</v>
      </c>
      <c r="Z19" s="491">
        <v>18.899999999999999</v>
      </c>
      <c r="AA19" s="491">
        <v>27.1</v>
      </c>
      <c r="AB19" s="491">
        <v>17.3</v>
      </c>
      <c r="AC19" s="491">
        <v>18.899999999999999</v>
      </c>
      <c r="AD19" s="491">
        <v>20.7</v>
      </c>
      <c r="AE19" s="491">
        <v>24.1</v>
      </c>
      <c r="AF19" s="491">
        <v>21.5</v>
      </c>
      <c r="AG19" s="491">
        <v>21.6</v>
      </c>
      <c r="AH19" s="491">
        <v>18.100000000000001</v>
      </c>
      <c r="AI19" s="491">
        <v>19.7</v>
      </c>
      <c r="AJ19" s="491">
        <v>15.8</v>
      </c>
      <c r="AK19" s="491">
        <v>13.4</v>
      </c>
      <c r="AL19" s="491">
        <v>17.600000000000001</v>
      </c>
      <c r="AM19" s="491">
        <v>18</v>
      </c>
      <c r="AN19" s="491">
        <v>19.600000000000001</v>
      </c>
      <c r="AO19" s="491">
        <v>24.1</v>
      </c>
      <c r="AP19" s="491">
        <v>15.8</v>
      </c>
      <c r="AQ19" s="491">
        <v>16.8</v>
      </c>
      <c r="AR19" s="491">
        <v>20.100000000000001</v>
      </c>
      <c r="AS19" s="493">
        <v>15.7</v>
      </c>
    </row>
    <row r="20" spans="1:45" x14ac:dyDescent="0.25">
      <c r="A20" s="489">
        <v>17</v>
      </c>
      <c r="B20" s="490">
        <v>15.5</v>
      </c>
      <c r="C20" s="491">
        <v>18.3</v>
      </c>
      <c r="D20" s="491">
        <v>19</v>
      </c>
      <c r="E20" s="491">
        <v>16.2</v>
      </c>
      <c r="F20" s="491">
        <v>20.100000000000001</v>
      </c>
      <c r="G20" s="491">
        <v>9.6</v>
      </c>
      <c r="H20" s="491">
        <v>13.7</v>
      </c>
      <c r="I20" s="491">
        <v>14.9</v>
      </c>
      <c r="J20" s="491">
        <v>18.600000000000001</v>
      </c>
      <c r="K20" s="491">
        <v>14.3</v>
      </c>
      <c r="L20" s="491">
        <v>19.899999999999999</v>
      </c>
      <c r="M20" s="491">
        <v>19.2</v>
      </c>
      <c r="N20" s="491">
        <v>23</v>
      </c>
      <c r="O20" s="492">
        <v>28.6</v>
      </c>
      <c r="P20" s="490">
        <v>17.3</v>
      </c>
      <c r="Q20" s="491">
        <v>15.9</v>
      </c>
      <c r="R20" s="491">
        <v>15.6</v>
      </c>
      <c r="S20" s="491">
        <v>14.5</v>
      </c>
      <c r="T20" s="491">
        <v>16</v>
      </c>
      <c r="U20" s="491">
        <v>16.2</v>
      </c>
      <c r="V20" s="491">
        <v>14.4</v>
      </c>
      <c r="W20" s="491">
        <v>15</v>
      </c>
      <c r="X20" s="491">
        <v>14.9</v>
      </c>
      <c r="Y20" s="491">
        <v>14.7</v>
      </c>
      <c r="Z20" s="491">
        <v>18.600000000000001</v>
      </c>
      <c r="AA20" s="491">
        <v>26.4</v>
      </c>
      <c r="AB20" s="491">
        <v>17.600000000000001</v>
      </c>
      <c r="AC20" s="491">
        <v>17.399999999999999</v>
      </c>
      <c r="AD20" s="491">
        <v>20.399999999999999</v>
      </c>
      <c r="AE20" s="491">
        <v>23.8</v>
      </c>
      <c r="AF20" s="491">
        <v>21.1</v>
      </c>
      <c r="AG20" s="491">
        <v>20.5</v>
      </c>
      <c r="AH20" s="491">
        <v>18.100000000000001</v>
      </c>
      <c r="AI20" s="491">
        <v>19.7</v>
      </c>
      <c r="AJ20" s="491">
        <v>15.2</v>
      </c>
      <c r="AK20" s="491">
        <v>13.5</v>
      </c>
      <c r="AL20" s="491">
        <v>17.600000000000001</v>
      </c>
      <c r="AM20" s="491">
        <v>17.5</v>
      </c>
      <c r="AN20" s="491">
        <v>19.2</v>
      </c>
      <c r="AO20" s="491">
        <v>23.2</v>
      </c>
      <c r="AP20" s="491">
        <v>14.9</v>
      </c>
      <c r="AQ20" s="491">
        <v>16.3</v>
      </c>
      <c r="AR20" s="491">
        <v>20.5</v>
      </c>
      <c r="AS20" s="493">
        <v>16.600000000000001</v>
      </c>
    </row>
    <row r="21" spans="1:45" x14ac:dyDescent="0.25">
      <c r="A21" s="489">
        <v>18</v>
      </c>
      <c r="B21" s="490">
        <v>15.1</v>
      </c>
      <c r="C21" s="491">
        <v>17.100000000000001</v>
      </c>
      <c r="D21" s="491">
        <v>17.7</v>
      </c>
      <c r="E21" s="491">
        <v>16</v>
      </c>
      <c r="F21" s="491">
        <v>18.5</v>
      </c>
      <c r="G21" s="491">
        <v>9.6</v>
      </c>
      <c r="H21" s="491">
        <v>13.3</v>
      </c>
      <c r="I21" s="491">
        <v>12.2</v>
      </c>
      <c r="J21" s="491">
        <v>17</v>
      </c>
      <c r="K21" s="491">
        <v>13.1</v>
      </c>
      <c r="L21" s="491">
        <v>16.5</v>
      </c>
      <c r="M21" s="491">
        <v>17.8</v>
      </c>
      <c r="N21" s="491">
        <v>20.9</v>
      </c>
      <c r="O21" s="492">
        <v>26.5</v>
      </c>
      <c r="P21" s="490">
        <v>16.8</v>
      </c>
      <c r="Q21" s="491">
        <v>15.8</v>
      </c>
      <c r="R21" s="491">
        <v>14.8</v>
      </c>
      <c r="S21" s="491">
        <v>14</v>
      </c>
      <c r="T21" s="491">
        <v>14.8</v>
      </c>
      <c r="U21" s="491">
        <v>15.4</v>
      </c>
      <c r="V21" s="491">
        <v>14.4</v>
      </c>
      <c r="W21" s="491">
        <v>15</v>
      </c>
      <c r="X21" s="491">
        <v>14.3</v>
      </c>
      <c r="Y21" s="491">
        <v>14.6</v>
      </c>
      <c r="Z21" s="491">
        <v>17.7</v>
      </c>
      <c r="AA21" s="491">
        <v>24.9</v>
      </c>
      <c r="AB21" s="491">
        <v>17.399999999999999</v>
      </c>
      <c r="AC21" s="491">
        <v>17.2</v>
      </c>
      <c r="AD21" s="491">
        <v>19.5</v>
      </c>
      <c r="AE21" s="491">
        <v>22.2</v>
      </c>
      <c r="AF21" s="491">
        <v>19.5</v>
      </c>
      <c r="AG21" s="491">
        <v>19</v>
      </c>
      <c r="AH21" s="491">
        <v>17.899999999999999</v>
      </c>
      <c r="AI21" s="491">
        <v>19</v>
      </c>
      <c r="AJ21" s="491">
        <v>14.2</v>
      </c>
      <c r="AK21" s="491">
        <v>13.6</v>
      </c>
      <c r="AL21" s="491">
        <v>17.5</v>
      </c>
      <c r="AM21" s="491">
        <v>16.3</v>
      </c>
      <c r="AN21" s="491">
        <v>19.2</v>
      </c>
      <c r="AO21" s="491">
        <v>22.2</v>
      </c>
      <c r="AP21" s="491">
        <v>14.4</v>
      </c>
      <c r="AQ21" s="491">
        <v>16.2</v>
      </c>
      <c r="AR21" s="491">
        <v>18.5</v>
      </c>
      <c r="AS21" s="493">
        <v>16.399999999999999</v>
      </c>
    </row>
    <row r="22" spans="1:45" x14ac:dyDescent="0.25">
      <c r="A22" s="489">
        <v>19</v>
      </c>
      <c r="B22" s="490">
        <v>14.8</v>
      </c>
      <c r="C22" s="491">
        <v>16.5</v>
      </c>
      <c r="D22" s="491">
        <v>16.100000000000001</v>
      </c>
      <c r="E22" s="491">
        <v>15.5</v>
      </c>
      <c r="F22" s="491">
        <v>16.7</v>
      </c>
      <c r="G22" s="491">
        <v>8.4</v>
      </c>
      <c r="H22" s="491">
        <v>12.2</v>
      </c>
      <c r="I22" s="491">
        <v>11.2</v>
      </c>
      <c r="J22" s="491">
        <v>15.3</v>
      </c>
      <c r="K22" s="491">
        <v>11.5</v>
      </c>
      <c r="L22" s="491">
        <v>13.8</v>
      </c>
      <c r="M22" s="491">
        <v>15.8</v>
      </c>
      <c r="N22" s="491">
        <v>18.3</v>
      </c>
      <c r="O22" s="492">
        <v>22.6</v>
      </c>
      <c r="P22" s="490">
        <v>15.9</v>
      </c>
      <c r="Q22" s="491">
        <v>15.7</v>
      </c>
      <c r="R22" s="491">
        <v>14</v>
      </c>
      <c r="S22" s="491">
        <v>14.3</v>
      </c>
      <c r="T22" s="491">
        <v>14</v>
      </c>
      <c r="U22" s="491">
        <v>15</v>
      </c>
      <c r="V22" s="491">
        <v>14.9</v>
      </c>
      <c r="W22" s="491">
        <v>14.9</v>
      </c>
      <c r="X22" s="491">
        <v>13.9</v>
      </c>
      <c r="Y22" s="491">
        <v>14.3</v>
      </c>
      <c r="Z22" s="491">
        <v>16.2</v>
      </c>
      <c r="AA22" s="491">
        <v>23.9</v>
      </c>
      <c r="AB22" s="491">
        <v>17.100000000000001</v>
      </c>
      <c r="AC22" s="491">
        <v>15.2</v>
      </c>
      <c r="AD22" s="491">
        <v>17.3</v>
      </c>
      <c r="AE22" s="491">
        <v>18.3</v>
      </c>
      <c r="AF22" s="491">
        <v>16.2</v>
      </c>
      <c r="AG22" s="491">
        <v>18.5</v>
      </c>
      <c r="AH22" s="491">
        <v>17.8</v>
      </c>
      <c r="AI22" s="491">
        <v>16.8</v>
      </c>
      <c r="AJ22" s="491">
        <v>13.4</v>
      </c>
      <c r="AK22" s="491">
        <v>13.6</v>
      </c>
      <c r="AL22" s="491">
        <v>16.399999999999999</v>
      </c>
      <c r="AM22" s="491">
        <v>16</v>
      </c>
      <c r="AN22" s="491">
        <v>18.7</v>
      </c>
      <c r="AO22" s="491">
        <v>19.8</v>
      </c>
      <c r="AP22" s="491">
        <v>13.8</v>
      </c>
      <c r="AQ22" s="491">
        <v>15.8</v>
      </c>
      <c r="AR22" s="491">
        <v>18.399999999999999</v>
      </c>
      <c r="AS22" s="493">
        <v>16.600000000000001</v>
      </c>
    </row>
    <row r="23" spans="1:45" x14ac:dyDescent="0.25">
      <c r="A23" s="489">
        <v>20</v>
      </c>
      <c r="B23" s="490">
        <v>16.2</v>
      </c>
      <c r="C23" s="491">
        <v>14.8</v>
      </c>
      <c r="D23" s="491">
        <v>13.6</v>
      </c>
      <c r="E23" s="491">
        <v>15.2</v>
      </c>
      <c r="F23" s="491">
        <v>15.3</v>
      </c>
      <c r="G23" s="491">
        <v>7.2</v>
      </c>
      <c r="H23" s="491">
        <v>11.6</v>
      </c>
      <c r="I23" s="491">
        <v>10.199999999999999</v>
      </c>
      <c r="J23" s="491">
        <v>14</v>
      </c>
      <c r="K23" s="491">
        <v>11.9</v>
      </c>
      <c r="L23" s="491">
        <v>12.2</v>
      </c>
      <c r="M23" s="491">
        <v>15.9</v>
      </c>
      <c r="N23" s="491">
        <v>17.399999999999999</v>
      </c>
      <c r="O23" s="492">
        <v>21.3</v>
      </c>
      <c r="P23" s="490">
        <v>15.6</v>
      </c>
      <c r="Q23" s="491">
        <v>15.4</v>
      </c>
      <c r="R23" s="491">
        <v>13.5</v>
      </c>
      <c r="S23" s="491">
        <v>14.2</v>
      </c>
      <c r="T23" s="491">
        <v>14</v>
      </c>
      <c r="U23" s="491">
        <v>15.2</v>
      </c>
      <c r="V23" s="491">
        <v>15.4</v>
      </c>
      <c r="W23" s="491">
        <v>14.8</v>
      </c>
      <c r="X23" s="491">
        <v>13.1</v>
      </c>
      <c r="Y23" s="491">
        <v>14.4</v>
      </c>
      <c r="Z23" s="491">
        <v>15.9</v>
      </c>
      <c r="AA23" s="491">
        <v>21.3</v>
      </c>
      <c r="AB23" s="491">
        <v>17.100000000000001</v>
      </c>
      <c r="AC23" s="491">
        <v>14</v>
      </c>
      <c r="AD23" s="491">
        <v>14.7</v>
      </c>
      <c r="AE23" s="491">
        <v>15.7</v>
      </c>
      <c r="AF23" s="491">
        <v>15.6</v>
      </c>
      <c r="AG23" s="491">
        <v>17.2</v>
      </c>
      <c r="AH23" s="491">
        <v>18.100000000000001</v>
      </c>
      <c r="AI23" s="491">
        <v>16.3</v>
      </c>
      <c r="AJ23" s="491">
        <v>12.9</v>
      </c>
      <c r="AK23" s="491">
        <v>14</v>
      </c>
      <c r="AL23" s="491">
        <v>15.9</v>
      </c>
      <c r="AM23" s="491">
        <v>15.4</v>
      </c>
      <c r="AN23" s="491">
        <v>17.399999999999999</v>
      </c>
      <c r="AO23" s="491">
        <v>19.899999999999999</v>
      </c>
      <c r="AP23" s="491">
        <v>14.3</v>
      </c>
      <c r="AQ23" s="491">
        <v>15.8</v>
      </c>
      <c r="AR23" s="491">
        <v>18.399999999999999</v>
      </c>
      <c r="AS23" s="493">
        <v>16.3</v>
      </c>
    </row>
    <row r="24" spans="1:45" x14ac:dyDescent="0.25">
      <c r="A24" s="489">
        <v>21</v>
      </c>
      <c r="B24" s="490">
        <v>16</v>
      </c>
      <c r="C24" s="491">
        <v>13.6</v>
      </c>
      <c r="D24" s="491">
        <v>13.1</v>
      </c>
      <c r="E24" s="491">
        <v>14.2</v>
      </c>
      <c r="F24" s="491">
        <v>14</v>
      </c>
      <c r="G24" s="491">
        <v>6.7</v>
      </c>
      <c r="H24" s="491">
        <v>12.2</v>
      </c>
      <c r="I24" s="491">
        <v>9.6</v>
      </c>
      <c r="J24" s="491">
        <v>13.7</v>
      </c>
      <c r="K24" s="491">
        <v>13</v>
      </c>
      <c r="L24" s="491">
        <v>12.2</v>
      </c>
      <c r="M24" s="491">
        <v>15.1</v>
      </c>
      <c r="N24" s="491">
        <v>16.600000000000001</v>
      </c>
      <c r="O24" s="492">
        <v>21.6</v>
      </c>
      <c r="P24" s="490">
        <v>15.2</v>
      </c>
      <c r="Q24" s="491">
        <v>15.6</v>
      </c>
      <c r="R24" s="491">
        <v>13.6</v>
      </c>
      <c r="S24" s="491">
        <v>14.4</v>
      </c>
      <c r="T24" s="491">
        <v>13.7</v>
      </c>
      <c r="U24" s="491">
        <v>15.4</v>
      </c>
      <c r="V24" s="491">
        <v>15.2</v>
      </c>
      <c r="W24" s="491">
        <v>15.1</v>
      </c>
      <c r="X24" s="491">
        <v>12.7</v>
      </c>
      <c r="Y24" s="491">
        <v>14.7</v>
      </c>
      <c r="Z24" s="491">
        <v>15.6</v>
      </c>
      <c r="AA24" s="491">
        <v>20.2</v>
      </c>
      <c r="AB24" s="491">
        <v>17</v>
      </c>
      <c r="AC24" s="491">
        <v>13</v>
      </c>
      <c r="AD24" s="491">
        <v>13.2</v>
      </c>
      <c r="AE24" s="491">
        <v>17</v>
      </c>
      <c r="AF24" s="491">
        <v>15</v>
      </c>
      <c r="AG24" s="491">
        <v>16.2</v>
      </c>
      <c r="AH24" s="491">
        <v>18.100000000000001</v>
      </c>
      <c r="AI24" s="491">
        <v>15.6</v>
      </c>
      <c r="AJ24" s="491">
        <v>13.4</v>
      </c>
      <c r="AK24" s="491">
        <v>15</v>
      </c>
      <c r="AL24" s="491">
        <v>15.7</v>
      </c>
      <c r="AM24" s="491">
        <v>15.2</v>
      </c>
      <c r="AN24" s="491">
        <v>15.3</v>
      </c>
      <c r="AO24" s="491">
        <v>19.399999999999999</v>
      </c>
      <c r="AP24" s="491">
        <v>14.2</v>
      </c>
      <c r="AQ24" s="491">
        <v>15.6</v>
      </c>
      <c r="AR24" s="491">
        <v>16.399999999999999</v>
      </c>
      <c r="AS24" s="493">
        <v>17</v>
      </c>
    </row>
    <row r="25" spans="1:45" x14ac:dyDescent="0.25">
      <c r="A25" s="489">
        <v>22</v>
      </c>
      <c r="B25" s="490">
        <v>15.4</v>
      </c>
      <c r="C25" s="491">
        <v>12.2</v>
      </c>
      <c r="D25" s="491">
        <v>10.4</v>
      </c>
      <c r="E25" s="491">
        <v>14.4</v>
      </c>
      <c r="F25" s="491">
        <v>12.8</v>
      </c>
      <c r="G25" s="491">
        <v>5.2</v>
      </c>
      <c r="H25" s="491">
        <v>12</v>
      </c>
      <c r="I25" s="491">
        <v>8.5</v>
      </c>
      <c r="J25" s="491">
        <v>14</v>
      </c>
      <c r="K25" s="491">
        <v>12.6</v>
      </c>
      <c r="L25" s="491">
        <v>11</v>
      </c>
      <c r="M25" s="491">
        <v>14.5</v>
      </c>
      <c r="N25" s="491">
        <v>16</v>
      </c>
      <c r="O25" s="492">
        <v>21.8</v>
      </c>
      <c r="P25" s="490">
        <v>15.4</v>
      </c>
      <c r="Q25" s="491">
        <v>15</v>
      </c>
      <c r="R25" s="491">
        <v>13.2</v>
      </c>
      <c r="S25" s="491">
        <v>14.2</v>
      </c>
      <c r="T25" s="491">
        <v>13.4</v>
      </c>
      <c r="U25" s="491">
        <v>15.6</v>
      </c>
      <c r="V25" s="491">
        <v>15.2</v>
      </c>
      <c r="W25" s="491">
        <v>14.6</v>
      </c>
      <c r="X25" s="491">
        <v>12.2</v>
      </c>
      <c r="Y25" s="491">
        <v>14.1</v>
      </c>
      <c r="Z25" s="491">
        <v>14.8</v>
      </c>
      <c r="AA25" s="491">
        <v>19.399999999999999</v>
      </c>
      <c r="AB25" s="491">
        <v>16.399999999999999</v>
      </c>
      <c r="AC25" s="491">
        <v>11.2</v>
      </c>
      <c r="AD25" s="491">
        <v>13.2</v>
      </c>
      <c r="AE25" s="491">
        <v>15</v>
      </c>
      <c r="AF25" s="491">
        <v>14.8</v>
      </c>
      <c r="AG25" s="491">
        <v>16</v>
      </c>
      <c r="AH25" s="491">
        <v>18.2</v>
      </c>
      <c r="AI25" s="491">
        <v>14.6</v>
      </c>
      <c r="AJ25" s="491">
        <v>12.4</v>
      </c>
      <c r="AK25" s="491">
        <v>14.7</v>
      </c>
      <c r="AL25" s="491">
        <v>15.4</v>
      </c>
      <c r="AM25" s="491">
        <v>14.8</v>
      </c>
      <c r="AN25" s="491">
        <v>15</v>
      </c>
      <c r="AO25" s="491">
        <v>18.7</v>
      </c>
      <c r="AP25" s="491">
        <v>13.3</v>
      </c>
      <c r="AQ25" s="491">
        <v>15.4</v>
      </c>
      <c r="AR25" s="491">
        <v>16.600000000000001</v>
      </c>
      <c r="AS25" s="493">
        <v>16.2</v>
      </c>
    </row>
    <row r="26" spans="1:45" x14ac:dyDescent="0.25">
      <c r="A26" s="494">
        <v>23</v>
      </c>
      <c r="B26" s="495">
        <v>15</v>
      </c>
      <c r="C26" s="496"/>
      <c r="D26" s="496">
        <v>13.2</v>
      </c>
      <c r="E26" s="496">
        <v>13.8</v>
      </c>
      <c r="F26" s="496">
        <v>11.4</v>
      </c>
      <c r="G26" s="496">
        <v>5.0999999999999996</v>
      </c>
      <c r="H26" s="496">
        <v>11.6</v>
      </c>
      <c r="I26" s="496">
        <v>7.6</v>
      </c>
      <c r="J26" s="496"/>
      <c r="K26" s="496">
        <v>12.4</v>
      </c>
      <c r="L26" s="496">
        <v>10.5</v>
      </c>
      <c r="M26" s="496">
        <v>14.3</v>
      </c>
      <c r="N26" s="496">
        <v>16.2</v>
      </c>
      <c r="O26" s="497">
        <v>21.6</v>
      </c>
      <c r="P26" s="495"/>
      <c r="Q26" s="496">
        <v>14.6</v>
      </c>
      <c r="R26" s="496">
        <v>13.8</v>
      </c>
      <c r="S26" s="496"/>
      <c r="T26" s="496">
        <v>13.4</v>
      </c>
      <c r="U26" s="496">
        <v>16.2</v>
      </c>
      <c r="V26" s="496">
        <v>15.1</v>
      </c>
      <c r="W26" s="496">
        <v>14.2</v>
      </c>
      <c r="X26" s="496">
        <v>12</v>
      </c>
      <c r="Y26" s="496">
        <v>13.6</v>
      </c>
      <c r="Z26" s="496">
        <v>14.4</v>
      </c>
      <c r="AA26" s="496">
        <v>18.600000000000001</v>
      </c>
      <c r="AB26" s="496">
        <v>15.4</v>
      </c>
      <c r="AC26" s="496">
        <v>10.199999999999999</v>
      </c>
      <c r="AD26" s="496">
        <v>12.8</v>
      </c>
      <c r="AE26" s="496">
        <v>15.2</v>
      </c>
      <c r="AF26" s="496">
        <v>13.9</v>
      </c>
      <c r="AG26" s="496">
        <v>13.9</v>
      </c>
      <c r="AH26" s="496">
        <v>17.899999999999999</v>
      </c>
      <c r="AI26" s="496">
        <v>13.7</v>
      </c>
      <c r="AJ26" s="496">
        <v>12.6</v>
      </c>
      <c r="AK26" s="496">
        <v>14.7</v>
      </c>
      <c r="AL26" s="496">
        <v>15.3</v>
      </c>
      <c r="AM26" s="496">
        <v>15</v>
      </c>
      <c r="AN26" s="496">
        <v>14.2</v>
      </c>
      <c r="AO26" s="496">
        <v>17.8</v>
      </c>
      <c r="AP26" s="496">
        <v>13.5</v>
      </c>
      <c r="AQ26" s="496">
        <v>15.8</v>
      </c>
      <c r="AR26" s="496">
        <v>16.3</v>
      </c>
      <c r="AS26" s="498">
        <v>15.8</v>
      </c>
    </row>
    <row r="27" spans="1:45" ht="9.75" customHeight="1" thickBot="1" x14ac:dyDescent="0.3">
      <c r="A27" s="499"/>
      <c r="B27" s="500"/>
      <c r="C27" s="501"/>
      <c r="D27" s="501"/>
      <c r="E27" s="501"/>
      <c r="F27" s="501"/>
      <c r="G27" s="501"/>
      <c r="H27" s="501"/>
      <c r="I27" s="501"/>
      <c r="J27" s="501"/>
      <c r="K27" s="501"/>
      <c r="L27" s="501"/>
      <c r="M27" s="501"/>
      <c r="N27" s="501"/>
      <c r="O27" s="501"/>
      <c r="P27" s="501"/>
      <c r="Q27" s="501"/>
      <c r="R27" s="501"/>
      <c r="S27" s="501"/>
      <c r="T27" s="501"/>
      <c r="U27" s="501"/>
      <c r="V27" s="501"/>
      <c r="W27" s="501"/>
      <c r="X27" s="501"/>
      <c r="Y27" s="501"/>
      <c r="Z27" s="501"/>
      <c r="AA27" s="501"/>
      <c r="AB27" s="501"/>
      <c r="AC27" s="501"/>
      <c r="AD27" s="501"/>
      <c r="AE27" s="501"/>
      <c r="AF27" s="501"/>
      <c r="AG27" s="501"/>
      <c r="AH27" s="501"/>
      <c r="AI27" s="501"/>
      <c r="AJ27" s="501"/>
      <c r="AK27" s="501"/>
      <c r="AL27" s="501"/>
      <c r="AM27" s="501"/>
      <c r="AN27" s="501"/>
      <c r="AO27" s="501"/>
      <c r="AP27" s="501"/>
      <c r="AQ27" s="501"/>
      <c r="AR27" s="501"/>
      <c r="AS27" s="502"/>
    </row>
    <row r="28" spans="1:45" ht="27.75" customHeight="1" thickBot="1" x14ac:dyDescent="0.3">
      <c r="A28" s="503" t="s">
        <v>586</v>
      </c>
      <c r="B28" s="504">
        <f>AVERAGE(B3:B26)</f>
        <v>14.200000000000001</v>
      </c>
      <c r="C28" s="505">
        <f t="shared" ref="C28:AS28" si="0">AVERAGE(C3:C26)</f>
        <v>14.634782608695653</v>
      </c>
      <c r="D28" s="505">
        <f t="shared" si="0"/>
        <v>14.525</v>
      </c>
      <c r="E28" s="505">
        <f t="shared" si="0"/>
        <v>12.39583333333333</v>
      </c>
      <c r="F28" s="505">
        <f t="shared" si="0"/>
        <v>15.399999999999999</v>
      </c>
      <c r="G28" s="505">
        <f t="shared" si="0"/>
        <v>6.7624999999999984</v>
      </c>
      <c r="H28" s="505">
        <f t="shared" si="0"/>
        <v>10.491666666666665</v>
      </c>
      <c r="I28" s="505">
        <f t="shared" si="0"/>
        <v>11.179166666666667</v>
      </c>
      <c r="J28" s="505">
        <f t="shared" si="0"/>
        <v>12.508695652173913</v>
      </c>
      <c r="K28" s="505">
        <f t="shared" si="0"/>
        <v>10.783333333333333</v>
      </c>
      <c r="L28" s="505">
        <f t="shared" si="0"/>
        <v>14.174999999999999</v>
      </c>
      <c r="M28" s="505">
        <f t="shared" si="0"/>
        <v>13.620833333333335</v>
      </c>
      <c r="N28" s="505">
        <f t="shared" si="0"/>
        <v>17.024999999999995</v>
      </c>
      <c r="O28" s="506">
        <f t="shared" si="0"/>
        <v>21.750000000000004</v>
      </c>
      <c r="P28" s="507">
        <f t="shared" si="0"/>
        <v>18.378260869565221</v>
      </c>
      <c r="Q28" s="507">
        <f t="shared" si="0"/>
        <v>15.137500000000003</v>
      </c>
      <c r="R28" s="507">
        <f t="shared" si="0"/>
        <v>14.645833333333336</v>
      </c>
      <c r="S28" s="507">
        <f t="shared" si="0"/>
        <v>14.278260869565219</v>
      </c>
      <c r="T28" s="507">
        <f t="shared" si="0"/>
        <v>14.024999999999999</v>
      </c>
      <c r="U28" s="507">
        <f t="shared" si="0"/>
        <v>14.808333333333332</v>
      </c>
      <c r="V28" s="507">
        <f t="shared" si="0"/>
        <v>15.24583333333333</v>
      </c>
      <c r="W28" s="507">
        <f t="shared" si="0"/>
        <v>15.279166666666669</v>
      </c>
      <c r="X28" s="507">
        <f t="shared" si="0"/>
        <v>13.591666666666667</v>
      </c>
      <c r="Y28" s="507">
        <f t="shared" si="0"/>
        <v>12.954166666666667</v>
      </c>
      <c r="Z28" s="507">
        <f t="shared" si="0"/>
        <v>15.312499999999998</v>
      </c>
      <c r="AA28" s="507">
        <f t="shared" si="0"/>
        <v>19.141666666666662</v>
      </c>
      <c r="AB28" s="507">
        <f t="shared" si="0"/>
        <v>16.425000000000001</v>
      </c>
      <c r="AC28" s="507">
        <f t="shared" si="0"/>
        <v>14.258333333333333</v>
      </c>
      <c r="AD28" s="507">
        <f t="shared" si="0"/>
        <v>12.804166666666667</v>
      </c>
      <c r="AE28" s="507">
        <f t="shared" si="0"/>
        <v>16.183333333333334</v>
      </c>
      <c r="AF28" s="507">
        <f t="shared" si="0"/>
        <v>16.595833333333335</v>
      </c>
      <c r="AG28" s="507">
        <f t="shared" si="0"/>
        <v>16.895833333333332</v>
      </c>
      <c r="AH28" s="507">
        <f t="shared" si="0"/>
        <v>16.729166666666668</v>
      </c>
      <c r="AI28" s="507">
        <f t="shared" si="0"/>
        <v>16.816666666666666</v>
      </c>
      <c r="AJ28" s="507">
        <f t="shared" si="0"/>
        <v>12.225</v>
      </c>
      <c r="AK28" s="507">
        <f t="shared" si="0"/>
        <v>12.995833333333332</v>
      </c>
      <c r="AL28" s="507">
        <f t="shared" si="0"/>
        <v>15.70833333333333</v>
      </c>
      <c r="AM28" s="507">
        <f t="shared" si="0"/>
        <v>15.166666666666664</v>
      </c>
      <c r="AN28" s="507">
        <f t="shared" si="0"/>
        <v>15.87083333333333</v>
      </c>
      <c r="AO28" s="507">
        <f t="shared" si="0"/>
        <v>18.358333333333331</v>
      </c>
      <c r="AP28" s="507">
        <f t="shared" si="0"/>
        <v>15.554166666666665</v>
      </c>
      <c r="AQ28" s="507">
        <f t="shared" si="0"/>
        <v>14.41666666666667</v>
      </c>
      <c r="AR28" s="507">
        <f t="shared" si="0"/>
        <v>17.045833333333331</v>
      </c>
      <c r="AS28" s="508">
        <f t="shared" si="0"/>
        <v>15.862499999999999</v>
      </c>
    </row>
    <row r="29" spans="1:45" ht="15.75" thickBot="1" x14ac:dyDescent="0.3">
      <c r="A29" s="509" t="s">
        <v>587</v>
      </c>
      <c r="B29" s="736">
        <f>AVERAGE(B3:O26)</f>
        <v>13.532035928143712</v>
      </c>
      <c r="C29" s="737"/>
      <c r="D29" s="737"/>
      <c r="E29" s="737"/>
      <c r="F29" s="737"/>
      <c r="G29" s="737"/>
      <c r="H29" s="737"/>
      <c r="I29" s="737"/>
      <c r="J29" s="737"/>
      <c r="K29" s="737"/>
      <c r="L29" s="737"/>
      <c r="M29" s="737"/>
      <c r="N29" s="737"/>
      <c r="O29" s="738"/>
      <c r="P29" s="739"/>
      <c r="Q29" s="739"/>
      <c r="R29" s="739"/>
      <c r="S29" s="739"/>
      <c r="T29" s="739"/>
      <c r="U29" s="739"/>
      <c r="V29" s="739"/>
      <c r="W29" s="739"/>
      <c r="X29" s="739"/>
      <c r="Y29" s="739"/>
      <c r="Z29" s="739"/>
      <c r="AA29" s="739"/>
      <c r="AB29" s="739"/>
      <c r="AC29" s="739"/>
      <c r="AD29" s="739"/>
      <c r="AE29" s="739"/>
      <c r="AF29" s="739"/>
      <c r="AG29" s="739"/>
      <c r="AH29" s="739"/>
      <c r="AI29" s="739"/>
      <c r="AJ29" s="739"/>
      <c r="AK29" s="739"/>
      <c r="AL29" s="739"/>
      <c r="AM29" s="739"/>
      <c r="AN29" s="739"/>
      <c r="AO29" s="739"/>
      <c r="AP29" s="739"/>
      <c r="AQ29" s="739"/>
      <c r="AR29" s="739"/>
      <c r="AS29" s="740"/>
    </row>
    <row r="30" spans="1:45" ht="15.75" thickBot="1" x14ac:dyDescent="0.3">
      <c r="A30" s="509" t="s">
        <v>588</v>
      </c>
      <c r="B30" s="736">
        <f>AVERAGE(P3:AS26)</f>
        <v>15.421169916434547</v>
      </c>
      <c r="C30" s="737"/>
      <c r="D30" s="737"/>
      <c r="E30" s="737"/>
      <c r="F30" s="737"/>
      <c r="G30" s="737"/>
      <c r="H30" s="737"/>
      <c r="I30" s="737"/>
      <c r="J30" s="737"/>
      <c r="K30" s="737"/>
      <c r="L30" s="737"/>
      <c r="M30" s="737"/>
      <c r="N30" s="737"/>
      <c r="O30" s="738"/>
      <c r="P30" s="739"/>
      <c r="Q30" s="739"/>
      <c r="R30" s="739"/>
      <c r="S30" s="739"/>
      <c r="T30" s="739"/>
      <c r="U30" s="739"/>
      <c r="V30" s="739"/>
      <c r="W30" s="739"/>
      <c r="X30" s="739"/>
      <c r="Y30" s="739"/>
      <c r="Z30" s="739"/>
      <c r="AA30" s="739"/>
      <c r="AB30" s="739"/>
      <c r="AC30" s="739"/>
      <c r="AD30" s="739"/>
      <c r="AE30" s="739"/>
      <c r="AF30" s="739"/>
      <c r="AG30" s="739"/>
      <c r="AH30" s="739"/>
      <c r="AI30" s="739"/>
      <c r="AJ30" s="739"/>
      <c r="AK30" s="739"/>
      <c r="AL30" s="739"/>
      <c r="AM30" s="739"/>
      <c r="AN30" s="739"/>
      <c r="AO30" s="739"/>
      <c r="AP30" s="739"/>
      <c r="AQ30" s="739"/>
      <c r="AR30" s="739"/>
      <c r="AS30" s="740"/>
    </row>
    <row r="31" spans="1:45" ht="15.75" thickBot="1" x14ac:dyDescent="0.3">
      <c r="A31" s="509" t="s">
        <v>589</v>
      </c>
      <c r="B31" s="741">
        <f>AVERAGE(B3:AS26)</f>
        <v>14.821387832699635</v>
      </c>
      <c r="C31" s="742"/>
      <c r="D31" s="742"/>
      <c r="E31" s="742"/>
      <c r="F31" s="742"/>
      <c r="G31" s="742"/>
      <c r="H31" s="742"/>
      <c r="I31" s="742"/>
      <c r="J31" s="742"/>
      <c r="K31" s="742"/>
      <c r="L31" s="742"/>
      <c r="M31" s="742"/>
      <c r="N31" s="742"/>
      <c r="O31" s="743"/>
      <c r="P31" s="510"/>
      <c r="Q31" s="510"/>
      <c r="R31" s="510"/>
      <c r="S31" s="510"/>
      <c r="T31" s="510"/>
      <c r="U31" s="510"/>
      <c r="V31" s="510"/>
      <c r="W31" s="510"/>
      <c r="X31" s="510"/>
      <c r="Y31" s="510"/>
      <c r="Z31" s="510"/>
      <c r="AA31" s="510"/>
      <c r="AB31" s="510"/>
      <c r="AC31" s="510"/>
      <c r="AD31" s="510"/>
      <c r="AE31" s="510"/>
      <c r="AF31" s="510"/>
      <c r="AG31" s="510"/>
      <c r="AH31" s="510"/>
      <c r="AI31" s="510"/>
      <c r="AJ31" s="510"/>
      <c r="AK31" s="510"/>
      <c r="AL31" s="510"/>
      <c r="AM31" s="510"/>
      <c r="AN31" s="510"/>
      <c r="AO31" s="510"/>
      <c r="AP31" s="510"/>
      <c r="AQ31" s="510"/>
      <c r="AR31" s="510"/>
      <c r="AS31" s="511"/>
    </row>
    <row r="32" spans="1:45" ht="15.75" thickBot="1" x14ac:dyDescent="0.3">
      <c r="A32" s="512" t="s">
        <v>590</v>
      </c>
      <c r="B32" s="744">
        <f>STDEV(B3:AS28)</f>
        <v>3.8935990117592887</v>
      </c>
      <c r="C32" s="739"/>
      <c r="D32" s="739"/>
      <c r="E32" s="739"/>
      <c r="F32" s="739"/>
      <c r="G32" s="739"/>
      <c r="H32" s="739"/>
      <c r="I32" s="739"/>
      <c r="J32" s="739"/>
      <c r="K32" s="739"/>
      <c r="L32" s="739"/>
      <c r="M32" s="739"/>
      <c r="N32" s="739"/>
      <c r="O32" s="740"/>
      <c r="P32" s="513"/>
      <c r="Q32" s="513"/>
      <c r="R32" s="513"/>
      <c r="S32" s="513"/>
      <c r="T32" s="513"/>
      <c r="U32" s="513"/>
      <c r="V32" s="513"/>
      <c r="W32" s="513"/>
      <c r="X32" s="513"/>
      <c r="Y32" s="513"/>
      <c r="Z32" s="513"/>
      <c r="AA32" s="513"/>
      <c r="AB32" s="513"/>
      <c r="AC32" s="513"/>
      <c r="AD32" s="513"/>
      <c r="AE32" s="513"/>
      <c r="AF32" s="513"/>
      <c r="AG32" s="513"/>
      <c r="AH32" s="513"/>
      <c r="AI32" s="513"/>
      <c r="AJ32" s="513"/>
      <c r="AK32" s="513"/>
      <c r="AL32" s="513"/>
      <c r="AM32" s="513"/>
      <c r="AN32" s="513"/>
      <c r="AO32" s="513"/>
      <c r="AP32" s="513"/>
      <c r="AQ32" s="513"/>
      <c r="AR32" s="513"/>
      <c r="AS32" s="514"/>
    </row>
    <row r="33" spans="1:15" x14ac:dyDescent="0.25">
      <c r="A33" s="515" t="s">
        <v>591</v>
      </c>
      <c r="B33" s="745">
        <f>B31+B32</f>
        <v>18.714986844458924</v>
      </c>
      <c r="C33" s="745"/>
      <c r="D33" s="745"/>
      <c r="E33" s="745"/>
      <c r="F33" s="745"/>
      <c r="G33" s="745"/>
      <c r="H33" s="745"/>
      <c r="I33" s="745"/>
      <c r="J33" s="745"/>
      <c r="K33" s="745"/>
      <c r="L33" s="745"/>
      <c r="M33" s="745"/>
      <c r="N33" s="745"/>
      <c r="O33" s="746"/>
    </row>
    <row r="34" spans="1:15" x14ac:dyDescent="0.25">
      <c r="A34" s="517" t="s">
        <v>592</v>
      </c>
      <c r="B34" s="747">
        <f>B31-B32</f>
        <v>10.927788820940346</v>
      </c>
      <c r="C34" s="747"/>
      <c r="D34" s="747"/>
      <c r="E34" s="747"/>
      <c r="F34" s="747"/>
      <c r="G34" s="747"/>
      <c r="H34" s="747"/>
      <c r="I34" s="747"/>
      <c r="J34" s="747"/>
      <c r="K34" s="747"/>
      <c r="L34" s="747"/>
      <c r="M34" s="747"/>
      <c r="N34" s="747"/>
      <c r="O34" s="748"/>
    </row>
    <row r="35" spans="1:15" ht="15.75" thickBot="1" x14ac:dyDescent="0.3">
      <c r="A35" s="518" t="s">
        <v>593</v>
      </c>
      <c r="B35" s="749">
        <f>AVERAGE(B3:AS26)</f>
        <v>14.821387832699635</v>
      </c>
      <c r="C35" s="749"/>
      <c r="D35" s="749"/>
      <c r="E35" s="749"/>
      <c r="F35" s="749"/>
      <c r="G35" s="749"/>
      <c r="H35" s="749"/>
      <c r="I35" s="749"/>
      <c r="J35" s="749"/>
      <c r="K35" s="749"/>
      <c r="L35" s="749"/>
      <c r="M35" s="749"/>
      <c r="N35" s="749"/>
      <c r="O35" s="750"/>
    </row>
    <row r="36" spans="1:15" ht="15.75" thickBot="1" x14ac:dyDescent="0.3">
      <c r="B36" s="516" t="s">
        <v>586</v>
      </c>
      <c r="C36" s="516" t="s">
        <v>594</v>
      </c>
      <c r="D36" s="516" t="s">
        <v>595</v>
      </c>
    </row>
    <row r="37" spans="1:15" x14ac:dyDescent="0.25">
      <c r="A37" s="520">
        <v>2018</v>
      </c>
      <c r="B37" s="521">
        <v>13.3</v>
      </c>
      <c r="C37" s="522">
        <f>B37-B40</f>
        <v>9.2000000000000011</v>
      </c>
      <c r="D37" s="523">
        <f>B37+B40</f>
        <v>17.399999999999999</v>
      </c>
    </row>
    <row r="38" spans="1:15" x14ac:dyDescent="0.25">
      <c r="A38" s="524">
        <v>2019</v>
      </c>
      <c r="B38" s="525">
        <v>11.8</v>
      </c>
      <c r="C38" s="526">
        <f t="shared" ref="C38:C39" si="1">B38-B41</f>
        <v>7.8000000000000007</v>
      </c>
      <c r="D38" s="527">
        <f t="shared" ref="D38:D39" si="2">B38+B41</f>
        <v>15.8</v>
      </c>
    </row>
    <row r="39" spans="1:15" ht="15.75" thickBot="1" x14ac:dyDescent="0.3">
      <c r="A39" s="528">
        <v>2021</v>
      </c>
      <c r="B39" s="529">
        <v>14.8</v>
      </c>
      <c r="C39" s="530">
        <f t="shared" si="1"/>
        <v>10.91</v>
      </c>
      <c r="D39" s="531">
        <f t="shared" si="2"/>
        <v>18.690000000000001</v>
      </c>
    </row>
    <row r="40" spans="1:15" x14ac:dyDescent="0.25">
      <c r="A40" s="532" t="s">
        <v>590</v>
      </c>
      <c r="B40" s="533">
        <v>4.0999999999999996</v>
      </c>
    </row>
    <row r="41" spans="1:15" x14ac:dyDescent="0.25">
      <c r="A41" s="532" t="s">
        <v>590</v>
      </c>
      <c r="B41" s="533">
        <v>4</v>
      </c>
    </row>
    <row r="42" spans="1:15" x14ac:dyDescent="0.25">
      <c r="A42" s="532" t="s">
        <v>590</v>
      </c>
      <c r="B42" s="533">
        <v>3.89</v>
      </c>
    </row>
  </sheetData>
  <mergeCells count="11">
    <mergeCell ref="B31:O31"/>
    <mergeCell ref="B32:O32"/>
    <mergeCell ref="B33:O33"/>
    <mergeCell ref="B34:O34"/>
    <mergeCell ref="B35:O35"/>
    <mergeCell ref="B1:O1"/>
    <mergeCell ref="P1:AS1"/>
    <mergeCell ref="B29:O29"/>
    <mergeCell ref="P29:AS29"/>
    <mergeCell ref="B30:O30"/>
    <mergeCell ref="P30:AS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7"/>
  <sheetViews>
    <sheetView workbookViewId="0">
      <selection activeCell="I9" sqref="I9"/>
    </sheetView>
  </sheetViews>
  <sheetFormatPr baseColWidth="10" defaultColWidth="12.5703125" defaultRowHeight="15" customHeight="1" x14ac:dyDescent="0.2"/>
  <cols>
    <col min="1" max="1" width="7.28515625" style="187" bestFit="1" customWidth="1"/>
    <col min="2" max="3" width="8" style="187" bestFit="1" customWidth="1"/>
    <col min="4" max="4" width="11" style="187" customWidth="1"/>
    <col min="5" max="5" width="14" style="187" bestFit="1" customWidth="1"/>
    <col min="6" max="6" width="16" style="187" customWidth="1"/>
    <col min="7" max="7" width="13.7109375" style="187" customWidth="1"/>
    <col min="8" max="8" width="6.5703125" style="187" bestFit="1" customWidth="1"/>
    <col min="9" max="9" width="13.85546875" style="187" bestFit="1" customWidth="1"/>
    <col min="10" max="10" width="12.28515625" style="187" bestFit="1" customWidth="1"/>
    <col min="11" max="16384" width="12.5703125" style="187"/>
  </cols>
  <sheetData>
    <row r="1" spans="1:11" ht="15" customHeight="1" x14ac:dyDescent="0.25">
      <c r="A1" s="460" t="s">
        <v>295</v>
      </c>
      <c r="B1" s="460" t="s">
        <v>298</v>
      </c>
      <c r="C1" s="460" t="s">
        <v>299</v>
      </c>
      <c r="D1" s="460" t="s">
        <v>315</v>
      </c>
      <c r="E1" s="460" t="s">
        <v>316</v>
      </c>
      <c r="F1" s="460" t="s">
        <v>317</v>
      </c>
      <c r="G1" s="460" t="s">
        <v>318</v>
      </c>
      <c r="H1" s="460" t="s">
        <v>319</v>
      </c>
      <c r="I1" s="460" t="s">
        <v>370</v>
      </c>
      <c r="J1" s="460" t="s">
        <v>321</v>
      </c>
    </row>
    <row r="2" spans="1:11" ht="15" customHeight="1" x14ac:dyDescent="0.2">
      <c r="A2" s="454" t="s">
        <v>340</v>
      </c>
      <c r="B2" s="458">
        <v>6216150</v>
      </c>
      <c r="C2" s="458">
        <v>384938</v>
      </c>
      <c r="D2" s="455">
        <v>44426</v>
      </c>
      <c r="E2" s="455">
        <v>44453</v>
      </c>
      <c r="F2" s="461"/>
      <c r="G2" s="456"/>
      <c r="H2" s="463" t="s">
        <v>371</v>
      </c>
      <c r="I2" s="453" t="s">
        <v>578</v>
      </c>
      <c r="J2" s="461">
        <v>641</v>
      </c>
      <c r="K2" s="187">
        <v>2021</v>
      </c>
    </row>
    <row r="3" spans="1:11" ht="15" customHeight="1" x14ac:dyDescent="0.2">
      <c r="A3" s="454" t="s">
        <v>342</v>
      </c>
      <c r="B3" s="458">
        <v>6216487</v>
      </c>
      <c r="C3" s="458">
        <v>385286</v>
      </c>
      <c r="D3" s="440">
        <v>44426</v>
      </c>
      <c r="E3" s="440">
        <v>44453</v>
      </c>
      <c r="F3" s="461"/>
      <c r="G3" s="420"/>
      <c r="H3" s="420" t="s">
        <v>371</v>
      </c>
      <c r="I3" s="453" t="s">
        <v>546</v>
      </c>
      <c r="J3" s="461">
        <v>643</v>
      </c>
      <c r="K3" s="187">
        <v>2021</v>
      </c>
    </row>
    <row r="4" spans="1:11" ht="15" customHeight="1" x14ac:dyDescent="0.2">
      <c r="A4" s="454" t="s">
        <v>344</v>
      </c>
      <c r="B4" s="458">
        <v>6216083</v>
      </c>
      <c r="C4" s="458">
        <v>384746</v>
      </c>
      <c r="D4" s="440">
        <v>44426</v>
      </c>
      <c r="E4" s="440">
        <v>44469</v>
      </c>
      <c r="F4" s="461"/>
      <c r="G4" s="420"/>
      <c r="H4" s="420" t="s">
        <v>371</v>
      </c>
      <c r="I4" s="453" t="s">
        <v>61</v>
      </c>
      <c r="J4" s="461">
        <v>1023</v>
      </c>
      <c r="K4" s="187">
        <v>2021</v>
      </c>
    </row>
    <row r="5" spans="1:11" ht="15" customHeight="1" x14ac:dyDescent="0.2">
      <c r="A5" s="454" t="s">
        <v>363</v>
      </c>
      <c r="B5" s="458">
        <v>6216622</v>
      </c>
      <c r="C5" s="458">
        <v>384283</v>
      </c>
      <c r="D5" s="440">
        <v>44426</v>
      </c>
      <c r="E5" s="440">
        <v>44469</v>
      </c>
      <c r="F5" s="461"/>
      <c r="G5" s="420"/>
      <c r="H5" s="420" t="s">
        <v>371</v>
      </c>
      <c r="I5" s="453" t="s">
        <v>577</v>
      </c>
      <c r="J5" s="461">
        <v>1026</v>
      </c>
      <c r="K5" s="187">
        <v>2021</v>
      </c>
    </row>
    <row r="6" spans="1:11" ht="15" customHeight="1" x14ac:dyDescent="0.2">
      <c r="A6" s="454" t="s">
        <v>416</v>
      </c>
      <c r="B6" s="458">
        <v>6216853</v>
      </c>
      <c r="C6" s="458">
        <v>384271</v>
      </c>
      <c r="D6" s="440">
        <v>44426</v>
      </c>
      <c r="E6" s="440">
        <v>44469</v>
      </c>
      <c r="F6" s="461"/>
      <c r="G6" s="459"/>
      <c r="H6" s="459" t="s">
        <v>371</v>
      </c>
      <c r="I6" s="453" t="s">
        <v>477</v>
      </c>
      <c r="J6" s="461">
        <v>1028</v>
      </c>
      <c r="K6" s="187">
        <v>2021</v>
      </c>
    </row>
    <row r="7" spans="1:11" ht="15" customHeight="1" x14ac:dyDescent="0.2">
      <c r="A7" s="454" t="s">
        <v>354</v>
      </c>
      <c r="B7" s="458">
        <v>6217007</v>
      </c>
      <c r="C7" s="458">
        <v>384180</v>
      </c>
      <c r="D7" s="440">
        <v>44426</v>
      </c>
      <c r="E7" s="440">
        <v>44469</v>
      </c>
      <c r="F7" s="461"/>
      <c r="G7" s="420"/>
      <c r="H7" s="420" t="s">
        <v>371</v>
      </c>
      <c r="I7" s="453" t="s">
        <v>539</v>
      </c>
      <c r="J7" s="461">
        <v>1019</v>
      </c>
      <c r="K7" s="187">
        <v>2021</v>
      </c>
    </row>
    <row r="8" spans="1:11" ht="15" customHeight="1" x14ac:dyDescent="0.2">
      <c r="A8" s="454" t="s">
        <v>442</v>
      </c>
      <c r="B8" s="458">
        <v>6217647</v>
      </c>
      <c r="C8" s="458">
        <v>384510</v>
      </c>
      <c r="D8" s="440">
        <v>44435</v>
      </c>
      <c r="E8" s="440">
        <v>44469</v>
      </c>
      <c r="F8" s="461"/>
      <c r="G8" s="457"/>
      <c r="H8" s="462" t="s">
        <v>420</v>
      </c>
      <c r="I8" s="453" t="s">
        <v>328</v>
      </c>
      <c r="J8" s="461">
        <v>808</v>
      </c>
      <c r="K8" s="187">
        <v>2021</v>
      </c>
    </row>
    <row r="9" spans="1:11" ht="15" customHeight="1" x14ac:dyDescent="0.2">
      <c r="A9" s="454" t="s">
        <v>357</v>
      </c>
      <c r="B9" s="458">
        <v>6217568</v>
      </c>
      <c r="C9" s="458">
        <v>384846</v>
      </c>
      <c r="D9" s="440">
        <v>44426</v>
      </c>
      <c r="E9" s="440">
        <v>44453</v>
      </c>
      <c r="F9" s="461"/>
      <c r="G9" s="420"/>
      <c r="H9" s="420" t="s">
        <v>420</v>
      </c>
      <c r="I9" s="453" t="s">
        <v>579</v>
      </c>
      <c r="J9" s="461">
        <v>629</v>
      </c>
      <c r="K9" s="187">
        <v>2021</v>
      </c>
    </row>
    <row r="10" spans="1:11" ht="12.75" x14ac:dyDescent="0.2">
      <c r="A10" s="452"/>
      <c r="B10" s="452"/>
      <c r="C10" s="452"/>
      <c r="D10" s="452"/>
      <c r="E10" s="452"/>
      <c r="F10" s="452"/>
      <c r="G10" s="452"/>
      <c r="H10" s="452"/>
      <c r="I10" s="452"/>
    </row>
    <row r="11" spans="1:11" x14ac:dyDescent="0.25">
      <c r="A11" s="10" t="s">
        <v>340</v>
      </c>
      <c r="B11" s="10">
        <v>6216150</v>
      </c>
      <c r="C11" s="10">
        <v>384938</v>
      </c>
      <c r="D11" s="464">
        <v>43325</v>
      </c>
      <c r="E11" s="464">
        <v>43330</v>
      </c>
      <c r="F11" s="10"/>
      <c r="G11" s="10"/>
      <c r="H11" s="10" t="s">
        <v>371</v>
      </c>
      <c r="I11" s="10" t="s">
        <v>38</v>
      </c>
      <c r="J11" s="10" t="s">
        <v>375</v>
      </c>
      <c r="K11" s="187">
        <v>2018</v>
      </c>
    </row>
    <row r="12" spans="1:11" x14ac:dyDescent="0.25">
      <c r="A12" s="10" t="s">
        <v>342</v>
      </c>
      <c r="B12" s="10">
        <v>6216487</v>
      </c>
      <c r="C12" s="10">
        <v>385286</v>
      </c>
      <c r="D12" s="464">
        <v>43325</v>
      </c>
      <c r="E12" s="464">
        <v>43330</v>
      </c>
      <c r="F12" s="10"/>
      <c r="G12" s="10"/>
      <c r="H12" s="10" t="s">
        <v>371</v>
      </c>
      <c r="I12" s="10" t="s">
        <v>325</v>
      </c>
      <c r="J12" s="10" t="s">
        <v>381</v>
      </c>
      <c r="K12" s="187">
        <v>2018</v>
      </c>
    </row>
    <row r="13" spans="1:11" ht="15" customHeight="1" x14ac:dyDescent="0.25">
      <c r="A13" s="10" t="s">
        <v>344</v>
      </c>
      <c r="B13" s="10">
        <v>6216083</v>
      </c>
      <c r="C13" s="10">
        <v>384746</v>
      </c>
      <c r="D13" s="464">
        <v>43339</v>
      </c>
      <c r="E13" s="464">
        <v>43344</v>
      </c>
      <c r="F13" s="10"/>
      <c r="G13" s="10"/>
      <c r="H13" s="10" t="s">
        <v>371</v>
      </c>
      <c r="I13" s="10" t="s">
        <v>387</v>
      </c>
      <c r="J13" s="10" t="s">
        <v>388</v>
      </c>
      <c r="K13" s="187">
        <v>2018</v>
      </c>
    </row>
    <row r="14" spans="1:11" ht="15" customHeight="1" x14ac:dyDescent="0.25">
      <c r="A14" s="10" t="s">
        <v>363</v>
      </c>
      <c r="B14" s="10">
        <v>6216622</v>
      </c>
      <c r="C14" s="10">
        <v>384283</v>
      </c>
      <c r="D14" s="464">
        <v>43339</v>
      </c>
      <c r="E14" s="464">
        <v>43344</v>
      </c>
      <c r="F14" s="10"/>
      <c r="G14" s="10"/>
      <c r="H14" s="10" t="s">
        <v>371</v>
      </c>
      <c r="I14" s="10" t="s">
        <v>406</v>
      </c>
      <c r="J14" s="10" t="s">
        <v>407</v>
      </c>
      <c r="K14" s="187">
        <v>2018</v>
      </c>
    </row>
    <row r="15" spans="1:11" ht="15" customHeight="1" x14ac:dyDescent="0.25">
      <c r="A15" s="10" t="s">
        <v>416</v>
      </c>
      <c r="B15" s="10">
        <v>6216853</v>
      </c>
      <c r="C15" s="10">
        <v>384271</v>
      </c>
      <c r="D15" s="464">
        <v>43325</v>
      </c>
      <c r="E15" s="464">
        <v>43330</v>
      </c>
      <c r="F15" s="10"/>
      <c r="G15" s="10"/>
      <c r="H15" s="10" t="s">
        <v>371</v>
      </c>
      <c r="I15" s="10" t="s">
        <v>323</v>
      </c>
      <c r="J15" s="10" t="s">
        <v>417</v>
      </c>
      <c r="K15" s="187">
        <v>2018</v>
      </c>
    </row>
    <row r="16" spans="1:11" ht="15" customHeight="1" x14ac:dyDescent="0.25">
      <c r="A16" s="10" t="s">
        <v>354</v>
      </c>
      <c r="B16" s="10">
        <v>6217007</v>
      </c>
      <c r="C16" s="10">
        <v>384180</v>
      </c>
      <c r="D16" s="464">
        <v>43325</v>
      </c>
      <c r="E16" s="464">
        <v>43330</v>
      </c>
      <c r="F16" s="10"/>
      <c r="G16" s="10"/>
      <c r="H16" s="10" t="s">
        <v>371</v>
      </c>
      <c r="I16" s="10" t="s">
        <v>322</v>
      </c>
      <c r="J16" s="10" t="s">
        <v>430</v>
      </c>
      <c r="K16" s="187">
        <v>2018</v>
      </c>
    </row>
    <row r="17" spans="1:11" ht="15" customHeight="1" x14ac:dyDescent="0.25">
      <c r="A17" s="10" t="s">
        <v>442</v>
      </c>
      <c r="B17" s="10">
        <v>6217647</v>
      </c>
      <c r="C17" s="10">
        <v>384510</v>
      </c>
      <c r="D17" s="464">
        <v>43339</v>
      </c>
      <c r="E17" s="464">
        <v>43344</v>
      </c>
      <c r="F17" s="10"/>
      <c r="G17" s="10"/>
      <c r="H17" s="10" t="s">
        <v>420</v>
      </c>
      <c r="I17" s="10" t="s">
        <v>328</v>
      </c>
      <c r="J17" s="10" t="s">
        <v>443</v>
      </c>
      <c r="K17" s="187">
        <v>2018</v>
      </c>
    </row>
    <row r="18" spans="1:11" ht="15" customHeight="1" x14ac:dyDescent="0.25">
      <c r="A18" s="10" t="s">
        <v>357</v>
      </c>
      <c r="B18" s="10">
        <v>6217568</v>
      </c>
      <c r="C18" s="10">
        <v>384846</v>
      </c>
      <c r="D18" s="464">
        <v>43332</v>
      </c>
      <c r="E18" s="464">
        <v>43337</v>
      </c>
      <c r="F18" s="10"/>
      <c r="G18" s="10"/>
      <c r="H18" s="10" t="s">
        <v>420</v>
      </c>
      <c r="I18" s="10" t="s">
        <v>326</v>
      </c>
      <c r="J18" s="10" t="s">
        <v>449</v>
      </c>
      <c r="K18" s="187">
        <v>2018</v>
      </c>
    </row>
    <row r="19" spans="1:11" ht="15" customHeight="1" x14ac:dyDescent="0.2">
      <c r="A19" s="452"/>
      <c r="B19" s="452"/>
      <c r="C19" s="452"/>
      <c r="D19" s="452"/>
      <c r="E19" s="452"/>
      <c r="F19" s="452"/>
      <c r="G19" s="452"/>
      <c r="H19" s="452"/>
      <c r="I19" s="452"/>
    </row>
    <row r="20" spans="1:11" ht="15" customHeight="1" x14ac:dyDescent="0.25">
      <c r="A20" s="10" t="s">
        <v>340</v>
      </c>
      <c r="B20" s="10">
        <v>6216150</v>
      </c>
      <c r="C20" s="10">
        <v>384938</v>
      </c>
      <c r="D20" s="464">
        <v>43696</v>
      </c>
      <c r="E20" s="464">
        <v>43701</v>
      </c>
      <c r="F20" s="10"/>
      <c r="G20" s="10"/>
      <c r="H20" s="10" t="s">
        <v>371</v>
      </c>
      <c r="I20" s="10" t="s">
        <v>38</v>
      </c>
      <c r="J20" s="10" t="s">
        <v>376</v>
      </c>
      <c r="K20" s="187">
        <v>2019</v>
      </c>
    </row>
    <row r="21" spans="1:11" s="10" customFormat="1" x14ac:dyDescent="0.25">
      <c r="A21" s="10" t="s">
        <v>342</v>
      </c>
      <c r="B21" s="10">
        <v>6216487</v>
      </c>
      <c r="C21" s="10">
        <v>385286</v>
      </c>
      <c r="D21" s="464">
        <v>43696</v>
      </c>
      <c r="E21" s="464">
        <v>43701</v>
      </c>
      <c r="H21" s="10" t="s">
        <v>371</v>
      </c>
      <c r="I21" s="10" t="s">
        <v>325</v>
      </c>
      <c r="J21" s="10" t="s">
        <v>382</v>
      </c>
      <c r="K21" s="187">
        <v>2019</v>
      </c>
    </row>
    <row r="22" spans="1:11" s="10" customFormat="1" x14ac:dyDescent="0.25">
      <c r="A22" s="10" t="s">
        <v>344</v>
      </c>
      <c r="B22" s="10">
        <v>6216083</v>
      </c>
      <c r="C22" s="10">
        <v>384746</v>
      </c>
      <c r="D22" s="464">
        <v>43710</v>
      </c>
      <c r="E22" s="464">
        <v>43715</v>
      </c>
      <c r="H22" s="10" t="s">
        <v>371</v>
      </c>
      <c r="I22" s="10" t="s">
        <v>61</v>
      </c>
      <c r="J22" s="10" t="s">
        <v>389</v>
      </c>
      <c r="K22" s="187">
        <v>2019</v>
      </c>
    </row>
    <row r="23" spans="1:11" s="10" customFormat="1" x14ac:dyDescent="0.25">
      <c r="A23" s="10" t="s">
        <v>363</v>
      </c>
      <c r="B23" s="10">
        <v>6216622</v>
      </c>
      <c r="C23" s="10">
        <v>384283</v>
      </c>
      <c r="D23" s="464">
        <v>43710</v>
      </c>
      <c r="E23" s="464">
        <v>43715</v>
      </c>
      <c r="H23" s="10" t="s">
        <v>371</v>
      </c>
      <c r="I23" s="10" t="s">
        <v>329</v>
      </c>
      <c r="J23" s="10" t="s">
        <v>408</v>
      </c>
      <c r="K23" s="187">
        <v>2019</v>
      </c>
    </row>
    <row r="24" spans="1:11" s="10" customFormat="1" x14ac:dyDescent="0.25">
      <c r="A24" s="10" t="s">
        <v>416</v>
      </c>
      <c r="B24" s="10">
        <v>6216853</v>
      </c>
      <c r="C24" s="10">
        <v>384271</v>
      </c>
      <c r="D24" s="464">
        <v>43696</v>
      </c>
      <c r="E24" s="464">
        <v>43701</v>
      </c>
      <c r="H24" s="10" t="s">
        <v>371</v>
      </c>
      <c r="I24" s="10" t="s">
        <v>323</v>
      </c>
      <c r="J24" s="10" t="s">
        <v>418</v>
      </c>
      <c r="K24" s="187">
        <v>2019</v>
      </c>
    </row>
    <row r="25" spans="1:11" s="10" customFormat="1" x14ac:dyDescent="0.25">
      <c r="A25" s="10" t="s">
        <v>354</v>
      </c>
      <c r="B25" s="10">
        <v>6217007</v>
      </c>
      <c r="C25" s="10">
        <v>384180</v>
      </c>
      <c r="D25" s="464">
        <v>43696</v>
      </c>
      <c r="E25" s="464">
        <v>43701</v>
      </c>
      <c r="H25" s="10" t="s">
        <v>371</v>
      </c>
      <c r="I25" s="10" t="s">
        <v>322</v>
      </c>
      <c r="J25" s="10" t="s">
        <v>431</v>
      </c>
      <c r="K25" s="187">
        <v>2019</v>
      </c>
    </row>
    <row r="26" spans="1:11" s="10" customFormat="1" x14ac:dyDescent="0.25">
      <c r="A26" s="10" t="s">
        <v>442</v>
      </c>
      <c r="B26" s="10">
        <v>6217647</v>
      </c>
      <c r="C26" s="10">
        <v>384510</v>
      </c>
      <c r="D26" s="464">
        <v>43710</v>
      </c>
      <c r="E26" s="464">
        <v>43715</v>
      </c>
      <c r="H26" s="10" t="s">
        <v>420</v>
      </c>
      <c r="I26" s="10" t="s">
        <v>328</v>
      </c>
      <c r="J26" s="10" t="s">
        <v>444</v>
      </c>
      <c r="K26" s="187">
        <v>2019</v>
      </c>
    </row>
    <row r="27" spans="1:11" s="10" customFormat="1" x14ac:dyDescent="0.25">
      <c r="A27" s="10" t="s">
        <v>357</v>
      </c>
      <c r="B27" s="10">
        <v>6217568</v>
      </c>
      <c r="C27" s="10">
        <v>384846</v>
      </c>
      <c r="D27" s="464">
        <v>43703</v>
      </c>
      <c r="E27" s="464">
        <v>43708</v>
      </c>
      <c r="H27" s="10" t="s">
        <v>420</v>
      </c>
      <c r="I27" s="10" t="s">
        <v>326</v>
      </c>
      <c r="J27" s="10" t="s">
        <v>450</v>
      </c>
      <c r="K27" s="187">
        <v>2019</v>
      </c>
    </row>
  </sheetData>
  <sortState ref="A2:J9">
    <sortCondition ref="A2:A9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52" workbookViewId="0">
      <selection activeCell="L94" sqref="L94"/>
    </sheetView>
  </sheetViews>
  <sheetFormatPr baseColWidth="10" defaultRowHeight="15" x14ac:dyDescent="0.25"/>
  <cols>
    <col min="1" max="1" width="7.28515625" style="10" bestFit="1" customWidth="1"/>
    <col min="2" max="2" width="8" style="10" bestFit="1" customWidth="1"/>
    <col min="3" max="3" width="7" style="10" bestFit="1" customWidth="1"/>
    <col min="4" max="4" width="5.7109375" style="10" bestFit="1" customWidth="1"/>
    <col min="5" max="5" width="6" style="10" bestFit="1" customWidth="1"/>
    <col min="6" max="6" width="6.5703125" style="10" bestFit="1" customWidth="1"/>
    <col min="7" max="7" width="26.140625" style="10" bestFit="1" customWidth="1"/>
    <col min="8" max="8" width="12.28515625" style="10" bestFit="1" customWidth="1"/>
  </cols>
  <sheetData>
    <row r="1" spans="1:14" x14ac:dyDescent="0.25">
      <c r="A1" s="465" t="s">
        <v>367</v>
      </c>
      <c r="B1" s="465" t="s">
        <v>298</v>
      </c>
      <c r="C1" s="465" t="s">
        <v>299</v>
      </c>
      <c r="D1" s="465" t="s">
        <v>368</v>
      </c>
      <c r="E1" s="465" t="s">
        <v>369</v>
      </c>
      <c r="F1" s="465" t="s">
        <v>319</v>
      </c>
      <c r="G1" s="465" t="s">
        <v>370</v>
      </c>
      <c r="H1" s="465" t="s">
        <v>321</v>
      </c>
    </row>
    <row r="2" spans="1:14" x14ac:dyDescent="0.25">
      <c r="A2" s="465" t="s">
        <v>338</v>
      </c>
      <c r="B2" s="465">
        <v>6216066</v>
      </c>
      <c r="C2" s="465">
        <v>384545</v>
      </c>
      <c r="D2" s="465">
        <v>3</v>
      </c>
      <c r="E2" s="465">
        <v>2018</v>
      </c>
      <c r="F2" s="465" t="s">
        <v>371</v>
      </c>
      <c r="G2" s="465" t="s">
        <v>372</v>
      </c>
      <c r="H2" s="465" t="s">
        <v>373</v>
      </c>
    </row>
    <row r="3" spans="1:14" x14ac:dyDescent="0.25">
      <c r="A3" s="465" t="s">
        <v>338</v>
      </c>
      <c r="B3" s="465">
        <v>6216066</v>
      </c>
      <c r="C3" s="465">
        <v>384545</v>
      </c>
      <c r="D3" s="465">
        <v>4</v>
      </c>
      <c r="E3" s="465">
        <v>2019</v>
      </c>
      <c r="F3" s="465" t="s">
        <v>371</v>
      </c>
      <c r="G3" s="465" t="s">
        <v>372</v>
      </c>
      <c r="H3" s="465" t="s">
        <v>374</v>
      </c>
      <c r="L3" t="s">
        <v>596</v>
      </c>
      <c r="M3" t="s">
        <v>690</v>
      </c>
      <c r="N3" t="s">
        <v>420</v>
      </c>
    </row>
    <row r="4" spans="1:14" x14ac:dyDescent="0.25">
      <c r="A4" s="465" t="s">
        <v>338</v>
      </c>
      <c r="B4" s="465">
        <v>6216066</v>
      </c>
      <c r="C4" s="465">
        <v>384545</v>
      </c>
      <c r="D4" s="465">
        <v>0</v>
      </c>
      <c r="E4" s="465">
        <v>2021</v>
      </c>
      <c r="F4" s="465" t="s">
        <v>371</v>
      </c>
      <c r="G4" s="465" t="s">
        <v>372</v>
      </c>
      <c r="H4" s="465">
        <v>0</v>
      </c>
      <c r="L4">
        <f>SUM(D9,D15,D21,D24,D27,D33,D36,D99,D102)</f>
        <v>969</v>
      </c>
      <c r="M4">
        <f>SUM(D3,D6,D18,D12,D30,D39,D42,D45,D48,D63,D66,D69,D84,D87,D90,D93,D96)</f>
        <v>21</v>
      </c>
      <c r="N4">
        <f>SUM(D51,D60,D57,D54,D72,D75,D78,D81)</f>
        <v>14</v>
      </c>
    </row>
    <row r="5" spans="1:14" x14ac:dyDescent="0.25">
      <c r="A5" s="465" t="s">
        <v>340</v>
      </c>
      <c r="B5" s="465">
        <v>6216150</v>
      </c>
      <c r="C5" s="465">
        <v>384938</v>
      </c>
      <c r="D5" s="465">
        <v>1</v>
      </c>
      <c r="E5" s="465">
        <v>2018</v>
      </c>
      <c r="F5" s="465" t="s">
        <v>371</v>
      </c>
      <c r="G5" s="465" t="s">
        <v>38</v>
      </c>
      <c r="H5" s="465" t="s">
        <v>375</v>
      </c>
    </row>
    <row r="6" spans="1:14" x14ac:dyDescent="0.25">
      <c r="A6" s="465" t="s">
        <v>340</v>
      </c>
      <c r="B6" s="465">
        <v>6216150</v>
      </c>
      <c r="C6" s="465">
        <v>384938</v>
      </c>
      <c r="D6" s="465">
        <v>1</v>
      </c>
      <c r="E6" s="465">
        <v>2019</v>
      </c>
      <c r="F6" s="465" t="s">
        <v>371</v>
      </c>
      <c r="G6" s="465" t="s">
        <v>38</v>
      </c>
      <c r="H6" s="465" t="s">
        <v>376</v>
      </c>
    </row>
    <row r="7" spans="1:14" x14ac:dyDescent="0.25">
      <c r="A7" s="465" t="s">
        <v>340</v>
      </c>
      <c r="B7" s="465">
        <v>6216150</v>
      </c>
      <c r="C7" s="465">
        <v>384938</v>
      </c>
      <c r="D7" s="465">
        <v>1</v>
      </c>
      <c r="E7" s="465">
        <v>2021</v>
      </c>
      <c r="F7" s="465" t="s">
        <v>371</v>
      </c>
      <c r="G7" s="465" t="s">
        <v>38</v>
      </c>
      <c r="H7" s="446">
        <v>641</v>
      </c>
    </row>
    <row r="8" spans="1:14" x14ac:dyDescent="0.25">
      <c r="A8" s="465" t="s">
        <v>341</v>
      </c>
      <c r="B8" s="465">
        <v>6216327</v>
      </c>
      <c r="C8" s="465">
        <v>384865</v>
      </c>
      <c r="D8" s="465">
        <v>42</v>
      </c>
      <c r="E8" s="465">
        <v>2018</v>
      </c>
      <c r="F8" s="465" t="s">
        <v>377</v>
      </c>
      <c r="G8" s="465" t="s">
        <v>378</v>
      </c>
      <c r="H8" s="465" t="s">
        <v>379</v>
      </c>
    </row>
    <row r="9" spans="1:14" x14ac:dyDescent="0.25">
      <c r="A9" s="465" t="s">
        <v>341</v>
      </c>
      <c r="B9" s="465">
        <v>6216327</v>
      </c>
      <c r="C9" s="465">
        <v>384865</v>
      </c>
      <c r="D9" s="465">
        <v>26</v>
      </c>
      <c r="E9" s="465">
        <v>2019</v>
      </c>
      <c r="F9" s="465" t="s">
        <v>377</v>
      </c>
      <c r="G9" s="465" t="s">
        <v>378</v>
      </c>
      <c r="H9" s="465" t="s">
        <v>380</v>
      </c>
    </row>
    <row r="10" spans="1:14" x14ac:dyDescent="0.25">
      <c r="A10" s="465" t="s">
        <v>341</v>
      </c>
      <c r="B10" s="465">
        <v>6216327</v>
      </c>
      <c r="C10" s="465">
        <v>384865</v>
      </c>
      <c r="D10" s="465">
        <v>0</v>
      </c>
      <c r="E10" s="465">
        <v>2021</v>
      </c>
      <c r="F10" s="465" t="s">
        <v>377</v>
      </c>
      <c r="G10" s="465" t="s">
        <v>378</v>
      </c>
      <c r="H10" s="465">
        <v>0</v>
      </c>
    </row>
    <row r="11" spans="1:14" x14ac:dyDescent="0.25">
      <c r="A11" s="465" t="s">
        <v>342</v>
      </c>
      <c r="B11" s="465">
        <v>6216487</v>
      </c>
      <c r="C11" s="465">
        <v>385286</v>
      </c>
      <c r="D11" s="465">
        <v>4</v>
      </c>
      <c r="E11" s="465">
        <v>2018</v>
      </c>
      <c r="F11" s="465" t="s">
        <v>371</v>
      </c>
      <c r="G11" s="465" t="s">
        <v>325</v>
      </c>
      <c r="H11" s="465" t="s">
        <v>381</v>
      </c>
    </row>
    <row r="12" spans="1:14" x14ac:dyDescent="0.25">
      <c r="A12" s="465" t="s">
        <v>342</v>
      </c>
      <c r="B12" s="465">
        <v>6216487</v>
      </c>
      <c r="C12" s="465">
        <v>385286</v>
      </c>
      <c r="D12" s="465">
        <v>0</v>
      </c>
      <c r="E12" s="465">
        <v>2019</v>
      </c>
      <c r="F12" s="465" t="s">
        <v>371</v>
      </c>
      <c r="G12" s="465" t="s">
        <v>325</v>
      </c>
      <c r="H12" s="465" t="s">
        <v>382</v>
      </c>
    </row>
    <row r="13" spans="1:14" x14ac:dyDescent="0.25">
      <c r="A13" s="465" t="s">
        <v>342</v>
      </c>
      <c r="B13" s="465">
        <v>6216487</v>
      </c>
      <c r="C13" s="465">
        <v>385286</v>
      </c>
      <c r="D13" s="465">
        <v>0</v>
      </c>
      <c r="E13" s="465">
        <v>2021</v>
      </c>
      <c r="F13" s="465" t="s">
        <v>371</v>
      </c>
      <c r="G13" s="465" t="s">
        <v>325</v>
      </c>
      <c r="H13" s="465">
        <v>643</v>
      </c>
    </row>
    <row r="14" spans="1:14" x14ac:dyDescent="0.25">
      <c r="A14" s="465" t="s">
        <v>343</v>
      </c>
      <c r="B14" s="465">
        <v>6216213</v>
      </c>
      <c r="C14" s="465">
        <v>384673</v>
      </c>
      <c r="D14" s="465">
        <v>3</v>
      </c>
      <c r="E14" s="465">
        <v>2018</v>
      </c>
      <c r="F14" s="465" t="s">
        <v>377</v>
      </c>
      <c r="G14" s="465" t="s">
        <v>383</v>
      </c>
      <c r="H14" s="465" t="s">
        <v>384</v>
      </c>
    </row>
    <row r="15" spans="1:14" x14ac:dyDescent="0.25">
      <c r="A15" s="465" t="s">
        <v>343</v>
      </c>
      <c r="B15" s="465">
        <v>6216220</v>
      </c>
      <c r="C15" s="465">
        <v>384664</v>
      </c>
      <c r="D15" s="465">
        <v>11</v>
      </c>
      <c r="E15" s="465">
        <v>2019</v>
      </c>
      <c r="F15" s="465" t="s">
        <v>377</v>
      </c>
      <c r="G15" s="465" t="s">
        <v>385</v>
      </c>
      <c r="H15" s="465" t="s">
        <v>386</v>
      </c>
    </row>
    <row r="16" spans="1:14" x14ac:dyDescent="0.25">
      <c r="A16" s="465" t="s">
        <v>343</v>
      </c>
      <c r="B16" s="465">
        <v>6216220</v>
      </c>
      <c r="C16" s="465">
        <v>384664</v>
      </c>
      <c r="D16" s="465">
        <v>0</v>
      </c>
      <c r="E16" s="465">
        <v>2021</v>
      </c>
      <c r="F16" s="465" t="s">
        <v>377</v>
      </c>
      <c r="G16" s="465" t="s">
        <v>385</v>
      </c>
      <c r="H16" s="465">
        <v>0</v>
      </c>
    </row>
    <row r="17" spans="1:8" x14ac:dyDescent="0.25">
      <c r="A17" s="465" t="s">
        <v>344</v>
      </c>
      <c r="B17" s="465">
        <v>6216083</v>
      </c>
      <c r="C17" s="465">
        <v>384746</v>
      </c>
      <c r="D17" s="465">
        <v>3</v>
      </c>
      <c r="E17" s="465">
        <v>2018</v>
      </c>
      <c r="F17" s="465" t="s">
        <v>371</v>
      </c>
      <c r="G17" s="465" t="s">
        <v>387</v>
      </c>
      <c r="H17" s="465" t="s">
        <v>388</v>
      </c>
    </row>
    <row r="18" spans="1:8" x14ac:dyDescent="0.25">
      <c r="A18" s="465" t="s">
        <v>344</v>
      </c>
      <c r="B18" s="465">
        <v>6216083</v>
      </c>
      <c r="C18" s="465">
        <v>384746</v>
      </c>
      <c r="D18" s="465">
        <v>3</v>
      </c>
      <c r="E18" s="465">
        <v>2019</v>
      </c>
      <c r="F18" s="465" t="s">
        <v>371</v>
      </c>
      <c r="G18" s="465" t="s">
        <v>61</v>
      </c>
      <c r="H18" s="465" t="s">
        <v>389</v>
      </c>
    </row>
    <row r="19" spans="1:8" x14ac:dyDescent="0.25">
      <c r="A19" s="465" t="s">
        <v>344</v>
      </c>
      <c r="B19" s="465">
        <v>6216083</v>
      </c>
      <c r="C19" s="465">
        <v>384746</v>
      </c>
      <c r="D19" s="465">
        <v>43</v>
      </c>
      <c r="E19" s="465">
        <v>2021</v>
      </c>
      <c r="F19" s="465" t="s">
        <v>371</v>
      </c>
      <c r="G19" s="465" t="s">
        <v>61</v>
      </c>
      <c r="H19" s="465">
        <v>1023</v>
      </c>
    </row>
    <row r="20" spans="1:8" x14ac:dyDescent="0.25">
      <c r="A20" s="465" t="s">
        <v>345</v>
      </c>
      <c r="B20" s="465">
        <v>6216449</v>
      </c>
      <c r="C20" s="465">
        <v>384330</v>
      </c>
      <c r="D20" s="465">
        <v>2</v>
      </c>
      <c r="E20" s="465">
        <v>2018</v>
      </c>
      <c r="F20" s="465" t="s">
        <v>377</v>
      </c>
      <c r="G20" s="465" t="s">
        <v>390</v>
      </c>
      <c r="H20" s="465" t="s">
        <v>391</v>
      </c>
    </row>
    <row r="21" spans="1:8" x14ac:dyDescent="0.25">
      <c r="A21" s="465" t="s">
        <v>345</v>
      </c>
      <c r="B21" s="465">
        <v>6216449</v>
      </c>
      <c r="C21" s="465">
        <v>384330</v>
      </c>
      <c r="D21" s="465">
        <v>18</v>
      </c>
      <c r="E21" s="465">
        <v>2019</v>
      </c>
      <c r="F21" s="465" t="s">
        <v>377</v>
      </c>
      <c r="G21" s="465" t="s">
        <v>390</v>
      </c>
      <c r="H21" s="465" t="s">
        <v>392</v>
      </c>
    </row>
    <row r="22" spans="1:8" x14ac:dyDescent="0.25">
      <c r="A22" s="465" t="s">
        <v>345</v>
      </c>
      <c r="B22" s="465">
        <v>6216449</v>
      </c>
      <c r="C22" s="465">
        <v>384330</v>
      </c>
      <c r="D22" s="465">
        <v>0</v>
      </c>
      <c r="E22" s="465">
        <v>2021</v>
      </c>
      <c r="F22" s="465" t="s">
        <v>377</v>
      </c>
      <c r="G22" s="465" t="s">
        <v>390</v>
      </c>
      <c r="H22" s="465">
        <v>0</v>
      </c>
    </row>
    <row r="23" spans="1:8" x14ac:dyDescent="0.25">
      <c r="A23" s="465" t="s">
        <v>346</v>
      </c>
      <c r="B23" s="465">
        <v>6216444</v>
      </c>
      <c r="C23" s="465">
        <v>384620</v>
      </c>
      <c r="D23" s="465">
        <v>11</v>
      </c>
      <c r="E23" s="465">
        <v>2018</v>
      </c>
      <c r="F23" s="465" t="s">
        <v>377</v>
      </c>
      <c r="G23" s="465" t="s">
        <v>393</v>
      </c>
      <c r="H23" s="465" t="s">
        <v>394</v>
      </c>
    </row>
    <row r="24" spans="1:8" x14ac:dyDescent="0.25">
      <c r="A24" s="465" t="s">
        <v>346</v>
      </c>
      <c r="B24" s="465">
        <v>6216444</v>
      </c>
      <c r="C24" s="465">
        <v>384620</v>
      </c>
      <c r="D24" s="465">
        <v>7</v>
      </c>
      <c r="E24" s="465">
        <v>2019</v>
      </c>
      <c r="F24" s="465" t="s">
        <v>377</v>
      </c>
      <c r="G24" s="465" t="s">
        <v>393</v>
      </c>
      <c r="H24" s="465" t="s">
        <v>395</v>
      </c>
    </row>
    <row r="25" spans="1:8" x14ac:dyDescent="0.25">
      <c r="A25" s="465" t="s">
        <v>346</v>
      </c>
      <c r="B25" s="465">
        <v>6216444</v>
      </c>
      <c r="C25" s="465">
        <v>384620</v>
      </c>
      <c r="D25" s="465">
        <v>0</v>
      </c>
      <c r="E25" s="465">
        <v>2021</v>
      </c>
      <c r="F25" s="465" t="s">
        <v>377</v>
      </c>
      <c r="G25" s="465" t="s">
        <v>393</v>
      </c>
      <c r="H25" s="465">
        <v>0</v>
      </c>
    </row>
    <row r="26" spans="1:8" x14ac:dyDescent="0.25">
      <c r="A26" s="465" t="s">
        <v>347</v>
      </c>
      <c r="B26" s="465">
        <v>6216306</v>
      </c>
      <c r="C26" s="465">
        <v>384276</v>
      </c>
      <c r="D26" s="465">
        <v>2</v>
      </c>
      <c r="E26" s="465">
        <v>2018</v>
      </c>
      <c r="F26" s="465" t="s">
        <v>377</v>
      </c>
      <c r="G26" s="465" t="s">
        <v>324</v>
      </c>
      <c r="H26" s="465" t="s">
        <v>396</v>
      </c>
    </row>
    <row r="27" spans="1:8" x14ac:dyDescent="0.25">
      <c r="A27" s="465" t="s">
        <v>347</v>
      </c>
      <c r="B27" s="465">
        <v>6216293</v>
      </c>
      <c r="C27" s="465">
        <v>384288</v>
      </c>
      <c r="D27" s="465">
        <v>9</v>
      </c>
      <c r="E27" s="465">
        <v>2019</v>
      </c>
      <c r="F27" s="465" t="s">
        <v>377</v>
      </c>
      <c r="G27" s="465" t="s">
        <v>324</v>
      </c>
      <c r="H27" s="465" t="s">
        <v>397</v>
      </c>
    </row>
    <row r="28" spans="1:8" x14ac:dyDescent="0.25">
      <c r="A28" s="465" t="s">
        <v>347</v>
      </c>
      <c r="B28" s="465">
        <v>6216293</v>
      </c>
      <c r="C28" s="465">
        <v>384288</v>
      </c>
      <c r="D28" s="465">
        <v>0</v>
      </c>
      <c r="E28" s="465">
        <v>2021</v>
      </c>
      <c r="F28" s="465" t="s">
        <v>377</v>
      </c>
      <c r="G28" s="465" t="s">
        <v>324</v>
      </c>
      <c r="H28" s="465">
        <v>0</v>
      </c>
    </row>
    <row r="29" spans="1:8" x14ac:dyDescent="0.25">
      <c r="A29" s="465" t="s">
        <v>348</v>
      </c>
      <c r="B29" s="465">
        <v>6216611</v>
      </c>
      <c r="C29" s="465">
        <v>384850</v>
      </c>
      <c r="D29" s="465">
        <v>2</v>
      </c>
      <c r="E29" s="465">
        <v>2018</v>
      </c>
      <c r="F29" s="465" t="s">
        <v>371</v>
      </c>
      <c r="G29" s="465" t="s">
        <v>398</v>
      </c>
      <c r="H29" s="465" t="s">
        <v>399</v>
      </c>
    </row>
    <row r="30" spans="1:8" x14ac:dyDescent="0.25">
      <c r="A30" s="465" t="s">
        <v>348</v>
      </c>
      <c r="B30" s="465">
        <v>6216611</v>
      </c>
      <c r="C30" s="465">
        <v>384850</v>
      </c>
      <c r="D30" s="465">
        <v>0</v>
      </c>
      <c r="E30" s="465">
        <v>2019</v>
      </c>
      <c r="F30" s="465" t="s">
        <v>371</v>
      </c>
      <c r="G30" s="465" t="s">
        <v>398</v>
      </c>
      <c r="H30" s="465" t="s">
        <v>400</v>
      </c>
    </row>
    <row r="31" spans="1:8" x14ac:dyDescent="0.25">
      <c r="A31" s="465" t="s">
        <v>348</v>
      </c>
      <c r="B31" s="465">
        <v>6216611</v>
      </c>
      <c r="C31" s="465">
        <v>384850</v>
      </c>
      <c r="D31" s="465">
        <v>0</v>
      </c>
      <c r="E31" s="465">
        <v>2021</v>
      </c>
      <c r="F31" s="465" t="s">
        <v>371</v>
      </c>
      <c r="G31" s="465" t="s">
        <v>398</v>
      </c>
      <c r="H31" s="465">
        <v>0</v>
      </c>
    </row>
    <row r="32" spans="1:8" x14ac:dyDescent="0.25">
      <c r="A32" s="465" t="s">
        <v>349</v>
      </c>
      <c r="B32" s="465">
        <v>6216680</v>
      </c>
      <c r="C32" s="465">
        <v>384632</v>
      </c>
      <c r="D32" s="465">
        <v>9</v>
      </c>
      <c r="E32" s="465">
        <v>2018</v>
      </c>
      <c r="F32" s="465" t="s">
        <v>377</v>
      </c>
      <c r="G32" s="465" t="s">
        <v>330</v>
      </c>
      <c r="H32" s="465" t="s">
        <v>401</v>
      </c>
    </row>
    <row r="33" spans="1:8" x14ac:dyDescent="0.25">
      <c r="A33" s="465" t="s">
        <v>349</v>
      </c>
      <c r="B33" s="465">
        <v>6216680</v>
      </c>
      <c r="C33" s="465">
        <v>384632</v>
      </c>
      <c r="D33" s="465">
        <v>12</v>
      </c>
      <c r="E33" s="465">
        <v>2019</v>
      </c>
      <c r="F33" s="465" t="s">
        <v>377</v>
      </c>
      <c r="G33" s="465" t="s">
        <v>330</v>
      </c>
      <c r="H33" s="465" t="s">
        <v>402</v>
      </c>
    </row>
    <row r="34" spans="1:8" x14ac:dyDescent="0.25">
      <c r="A34" s="465" t="s">
        <v>349</v>
      </c>
      <c r="B34" s="465">
        <v>6216680</v>
      </c>
      <c r="C34" s="465">
        <v>384632</v>
      </c>
      <c r="D34" s="465">
        <v>0</v>
      </c>
      <c r="E34" s="465">
        <v>2021</v>
      </c>
      <c r="F34" s="465" t="s">
        <v>377</v>
      </c>
      <c r="G34" s="465" t="s">
        <v>330</v>
      </c>
      <c r="H34" s="465">
        <v>0</v>
      </c>
    </row>
    <row r="35" spans="1:8" x14ac:dyDescent="0.25">
      <c r="A35" s="465" t="s">
        <v>350</v>
      </c>
      <c r="B35" s="465">
        <v>6216631</v>
      </c>
      <c r="C35" s="465">
        <v>384393</v>
      </c>
      <c r="D35" s="465">
        <v>29</v>
      </c>
      <c r="E35" s="465">
        <v>2018</v>
      </c>
      <c r="F35" s="465" t="s">
        <v>377</v>
      </c>
      <c r="G35" s="465" t="s">
        <v>403</v>
      </c>
      <c r="H35" s="465" t="s">
        <v>404</v>
      </c>
    </row>
    <row r="36" spans="1:8" x14ac:dyDescent="0.25">
      <c r="A36" s="465" t="s">
        <v>350</v>
      </c>
      <c r="B36" s="465">
        <v>6216631</v>
      </c>
      <c r="C36" s="465">
        <v>384393</v>
      </c>
      <c r="D36" s="465">
        <v>19</v>
      </c>
      <c r="E36" s="465">
        <v>2019</v>
      </c>
      <c r="F36" s="465" t="s">
        <v>377</v>
      </c>
      <c r="G36" s="465" t="s">
        <v>403</v>
      </c>
      <c r="H36" s="465" t="s">
        <v>405</v>
      </c>
    </row>
    <row r="37" spans="1:8" x14ac:dyDescent="0.25">
      <c r="A37" s="465" t="s">
        <v>350</v>
      </c>
      <c r="B37" s="465">
        <v>6216631</v>
      </c>
      <c r="C37" s="465">
        <v>384393</v>
      </c>
      <c r="D37" s="465">
        <v>0</v>
      </c>
      <c r="E37" s="465">
        <v>2021</v>
      </c>
      <c r="F37" s="465" t="s">
        <v>377</v>
      </c>
      <c r="G37" s="465" t="s">
        <v>403</v>
      </c>
      <c r="H37" s="465">
        <v>0</v>
      </c>
    </row>
    <row r="38" spans="1:8" x14ac:dyDescent="0.25">
      <c r="A38" s="465" t="s">
        <v>363</v>
      </c>
      <c r="B38" s="465">
        <v>6216622</v>
      </c>
      <c r="C38" s="465">
        <v>384283</v>
      </c>
      <c r="D38" s="465">
        <v>0</v>
      </c>
      <c r="E38" s="465">
        <v>2018</v>
      </c>
      <c r="F38" s="465" t="s">
        <v>371</v>
      </c>
      <c r="G38" s="465" t="s">
        <v>406</v>
      </c>
      <c r="H38" s="465" t="s">
        <v>407</v>
      </c>
    </row>
    <row r="39" spans="1:8" x14ac:dyDescent="0.25">
      <c r="A39" s="465" t="s">
        <v>363</v>
      </c>
      <c r="B39" s="465">
        <v>6216622</v>
      </c>
      <c r="C39" s="465">
        <v>384283</v>
      </c>
      <c r="D39" s="465">
        <v>1</v>
      </c>
      <c r="E39" s="465">
        <v>2019</v>
      </c>
      <c r="F39" s="465" t="s">
        <v>371</v>
      </c>
      <c r="G39" s="465" t="s">
        <v>329</v>
      </c>
      <c r="H39" s="465" t="s">
        <v>408</v>
      </c>
    </row>
    <row r="40" spans="1:8" x14ac:dyDescent="0.25">
      <c r="A40" s="465" t="s">
        <v>363</v>
      </c>
      <c r="B40" s="465">
        <v>6216622</v>
      </c>
      <c r="C40" s="465">
        <v>384283</v>
      </c>
      <c r="D40" s="465">
        <v>2</v>
      </c>
      <c r="E40" s="465">
        <v>2021</v>
      </c>
      <c r="F40" s="465" t="s">
        <v>371</v>
      </c>
      <c r="G40" s="465" t="s">
        <v>329</v>
      </c>
      <c r="H40" s="465">
        <v>1026</v>
      </c>
    </row>
    <row r="41" spans="1:8" x14ac:dyDescent="0.25">
      <c r="A41" s="465" t="s">
        <v>351</v>
      </c>
      <c r="B41" s="465">
        <v>6216762</v>
      </c>
      <c r="C41" s="465">
        <v>384384</v>
      </c>
      <c r="D41" s="465">
        <v>21</v>
      </c>
      <c r="E41" s="465">
        <v>2018</v>
      </c>
      <c r="F41" s="465" t="s">
        <v>371</v>
      </c>
      <c r="G41" s="465" t="s">
        <v>409</v>
      </c>
      <c r="H41" s="465" t="s">
        <v>410</v>
      </c>
    </row>
    <row r="42" spans="1:8" x14ac:dyDescent="0.25">
      <c r="A42" s="465" t="s">
        <v>351</v>
      </c>
      <c r="B42" s="465">
        <v>6216762</v>
      </c>
      <c r="C42" s="465">
        <v>384384</v>
      </c>
      <c r="D42" s="465">
        <v>1</v>
      </c>
      <c r="E42" s="465">
        <v>2019</v>
      </c>
      <c r="F42" s="465" t="s">
        <v>371</v>
      </c>
      <c r="G42" s="465" t="s">
        <v>409</v>
      </c>
      <c r="H42" s="465" t="s">
        <v>411</v>
      </c>
    </row>
    <row r="43" spans="1:8" x14ac:dyDescent="0.25">
      <c r="A43" s="465" t="s">
        <v>351</v>
      </c>
      <c r="B43" s="465">
        <v>6216762</v>
      </c>
      <c r="C43" s="465">
        <v>384384</v>
      </c>
      <c r="D43" s="465">
        <v>0</v>
      </c>
      <c r="E43" s="465">
        <v>2021</v>
      </c>
      <c r="F43" s="465" t="s">
        <v>371</v>
      </c>
      <c r="G43" s="465" t="s">
        <v>409</v>
      </c>
      <c r="H43" s="465">
        <v>0</v>
      </c>
    </row>
    <row r="44" spans="1:8" x14ac:dyDescent="0.25">
      <c r="A44" s="465" t="s">
        <v>352</v>
      </c>
      <c r="B44" s="465">
        <v>6216787</v>
      </c>
      <c r="C44" s="465">
        <v>384588</v>
      </c>
      <c r="D44" s="465">
        <v>3</v>
      </c>
      <c r="E44" s="465">
        <v>2018</v>
      </c>
      <c r="F44" s="465" t="s">
        <v>371</v>
      </c>
      <c r="G44" s="465" t="s">
        <v>412</v>
      </c>
      <c r="H44" s="465" t="s">
        <v>413</v>
      </c>
    </row>
    <row r="45" spans="1:8" x14ac:dyDescent="0.25">
      <c r="A45" s="465" t="s">
        <v>352</v>
      </c>
      <c r="B45" s="465">
        <v>6216787</v>
      </c>
      <c r="C45" s="465">
        <v>384588</v>
      </c>
      <c r="D45" s="465">
        <v>2</v>
      </c>
      <c r="E45" s="465">
        <v>2019</v>
      </c>
      <c r="F45" s="465" t="s">
        <v>371</v>
      </c>
      <c r="G45" s="465" t="s">
        <v>414</v>
      </c>
      <c r="H45" s="465" t="s">
        <v>415</v>
      </c>
    </row>
    <row r="46" spans="1:8" x14ac:dyDescent="0.25">
      <c r="A46" s="465" t="s">
        <v>352</v>
      </c>
      <c r="B46" s="465">
        <v>6216787</v>
      </c>
      <c r="C46" s="465">
        <v>384588</v>
      </c>
      <c r="D46" s="465">
        <v>0</v>
      </c>
      <c r="E46" s="465">
        <v>2021</v>
      </c>
      <c r="F46" s="465" t="s">
        <v>371</v>
      </c>
      <c r="G46" s="465" t="s">
        <v>414</v>
      </c>
      <c r="H46" s="465">
        <v>0</v>
      </c>
    </row>
    <row r="47" spans="1:8" x14ac:dyDescent="0.25">
      <c r="A47" s="465" t="s">
        <v>416</v>
      </c>
      <c r="B47" s="465">
        <v>6216853</v>
      </c>
      <c r="C47" s="465">
        <v>384271</v>
      </c>
      <c r="D47" s="465">
        <v>0</v>
      </c>
      <c r="E47" s="465">
        <v>2018</v>
      </c>
      <c r="F47" s="465" t="s">
        <v>371</v>
      </c>
      <c r="G47" s="465" t="s">
        <v>323</v>
      </c>
      <c r="H47" s="465" t="s">
        <v>417</v>
      </c>
    </row>
    <row r="48" spans="1:8" x14ac:dyDescent="0.25">
      <c r="A48" s="465" t="s">
        <v>416</v>
      </c>
      <c r="B48" s="465">
        <v>6216853</v>
      </c>
      <c r="C48" s="465">
        <v>384271</v>
      </c>
      <c r="D48" s="465">
        <v>0</v>
      </c>
      <c r="E48" s="465">
        <v>2019</v>
      </c>
      <c r="F48" s="465" t="s">
        <v>371</v>
      </c>
      <c r="G48" s="465" t="s">
        <v>323</v>
      </c>
      <c r="H48" s="465" t="s">
        <v>418</v>
      </c>
    </row>
    <row r="49" spans="1:8" x14ac:dyDescent="0.25">
      <c r="A49" s="465" t="s">
        <v>416</v>
      </c>
      <c r="B49" s="465">
        <v>6216853</v>
      </c>
      <c r="C49" s="465">
        <v>384271</v>
      </c>
      <c r="D49" s="465">
        <v>3</v>
      </c>
      <c r="E49" s="465">
        <v>2021</v>
      </c>
      <c r="F49" s="465" t="s">
        <v>371</v>
      </c>
      <c r="G49" s="465" t="s">
        <v>323</v>
      </c>
      <c r="H49" s="465">
        <v>1028</v>
      </c>
    </row>
    <row r="50" spans="1:8" x14ac:dyDescent="0.25">
      <c r="A50" s="465" t="s">
        <v>419</v>
      </c>
      <c r="B50" s="465">
        <v>6217218</v>
      </c>
      <c r="C50" s="465">
        <v>384600</v>
      </c>
      <c r="D50" s="465">
        <v>0</v>
      </c>
      <c r="E50" s="465">
        <v>2018</v>
      </c>
      <c r="F50" s="465" t="s">
        <v>420</v>
      </c>
      <c r="G50" s="465" t="s">
        <v>421</v>
      </c>
      <c r="H50" s="465" t="s">
        <v>422</v>
      </c>
    </row>
    <row r="51" spans="1:8" x14ac:dyDescent="0.25">
      <c r="A51" s="465" t="s">
        <v>419</v>
      </c>
      <c r="B51" s="465">
        <v>6217218</v>
      </c>
      <c r="C51" s="465">
        <v>384600</v>
      </c>
      <c r="D51" s="465">
        <v>0</v>
      </c>
      <c r="E51" s="465">
        <v>2019</v>
      </c>
      <c r="F51" s="465" t="s">
        <v>420</v>
      </c>
      <c r="G51" s="465" t="s">
        <v>423</v>
      </c>
      <c r="H51" s="465" t="s">
        <v>415</v>
      </c>
    </row>
    <row r="52" spans="1:8" x14ac:dyDescent="0.25">
      <c r="A52" s="465" t="s">
        <v>419</v>
      </c>
      <c r="B52" s="465">
        <v>6217218</v>
      </c>
      <c r="C52" s="465">
        <v>384600</v>
      </c>
      <c r="D52" s="465">
        <v>0</v>
      </c>
      <c r="E52" s="465">
        <v>2021</v>
      </c>
      <c r="F52" s="465" t="s">
        <v>420</v>
      </c>
      <c r="G52" s="465" t="s">
        <v>423</v>
      </c>
      <c r="H52" s="465">
        <v>0</v>
      </c>
    </row>
    <row r="53" spans="1:8" x14ac:dyDescent="0.25">
      <c r="A53" s="465" t="s">
        <v>424</v>
      </c>
      <c r="B53" s="465">
        <v>6217150</v>
      </c>
      <c r="C53" s="465">
        <v>384900</v>
      </c>
      <c r="D53" s="465">
        <v>0</v>
      </c>
      <c r="E53" s="465">
        <v>2018</v>
      </c>
      <c r="F53" s="465" t="s">
        <v>420</v>
      </c>
      <c r="G53" s="465" t="s">
        <v>425</v>
      </c>
      <c r="H53" s="465" t="s">
        <v>394</v>
      </c>
    </row>
    <row r="54" spans="1:8" x14ac:dyDescent="0.25">
      <c r="A54" s="465" t="s">
        <v>424</v>
      </c>
      <c r="B54" s="465">
        <v>6217150</v>
      </c>
      <c r="C54" s="465">
        <v>384900</v>
      </c>
      <c r="D54" s="465">
        <v>0</v>
      </c>
      <c r="E54" s="465">
        <v>2019</v>
      </c>
      <c r="F54" s="465" t="s">
        <v>420</v>
      </c>
      <c r="G54" s="465" t="s">
        <v>425</v>
      </c>
      <c r="H54" s="465" t="s">
        <v>426</v>
      </c>
    </row>
    <row r="55" spans="1:8" x14ac:dyDescent="0.25">
      <c r="A55" s="465" t="s">
        <v>424</v>
      </c>
      <c r="B55" s="465">
        <v>6217150</v>
      </c>
      <c r="C55" s="465">
        <v>384900</v>
      </c>
      <c r="D55" s="465">
        <v>0</v>
      </c>
      <c r="E55" s="465">
        <v>2021</v>
      </c>
      <c r="F55" s="465" t="s">
        <v>420</v>
      </c>
      <c r="G55" s="465" t="s">
        <v>425</v>
      </c>
      <c r="H55" s="465">
        <v>0</v>
      </c>
    </row>
    <row r="56" spans="1:8" x14ac:dyDescent="0.25">
      <c r="A56" s="465" t="s">
        <v>364</v>
      </c>
      <c r="B56" s="465">
        <v>6217161</v>
      </c>
      <c r="C56" s="465">
        <v>384771</v>
      </c>
      <c r="D56" s="465">
        <v>0</v>
      </c>
      <c r="E56" s="465">
        <v>2018</v>
      </c>
      <c r="F56" s="465" t="s">
        <v>420</v>
      </c>
      <c r="G56" s="465" t="s">
        <v>327</v>
      </c>
      <c r="H56" s="465" t="s">
        <v>427</v>
      </c>
    </row>
    <row r="57" spans="1:8" x14ac:dyDescent="0.25">
      <c r="A57" s="465" t="s">
        <v>364</v>
      </c>
      <c r="B57" s="465">
        <v>6217161</v>
      </c>
      <c r="C57" s="465">
        <v>384771</v>
      </c>
      <c r="D57" s="465">
        <v>3</v>
      </c>
      <c r="E57" s="465">
        <v>2019</v>
      </c>
      <c r="F57" s="465" t="s">
        <v>420</v>
      </c>
      <c r="G57" s="465" t="s">
        <v>327</v>
      </c>
      <c r="H57" s="465" t="s">
        <v>415</v>
      </c>
    </row>
    <row r="58" spans="1:8" x14ac:dyDescent="0.25">
      <c r="A58" s="465" t="s">
        <v>364</v>
      </c>
      <c r="B58" s="465">
        <v>6217161</v>
      </c>
      <c r="C58" s="465">
        <v>384771</v>
      </c>
      <c r="D58" s="465">
        <v>0</v>
      </c>
      <c r="E58" s="465">
        <v>2021</v>
      </c>
      <c r="F58" s="465" t="s">
        <v>420</v>
      </c>
      <c r="G58" s="465" t="s">
        <v>327</v>
      </c>
      <c r="H58" s="465">
        <v>0</v>
      </c>
    </row>
    <row r="59" spans="1:8" x14ac:dyDescent="0.25">
      <c r="A59" s="465" t="s">
        <v>353</v>
      </c>
      <c r="B59" s="465">
        <v>6217114</v>
      </c>
      <c r="C59" s="465">
        <v>384764</v>
      </c>
      <c r="D59" s="465">
        <v>1</v>
      </c>
      <c r="E59" s="465">
        <v>2018</v>
      </c>
      <c r="F59" s="465" t="s">
        <v>420</v>
      </c>
      <c r="G59" s="465" t="s">
        <v>428</v>
      </c>
      <c r="H59" s="465" t="s">
        <v>395</v>
      </c>
    </row>
    <row r="60" spans="1:8" x14ac:dyDescent="0.25">
      <c r="A60" s="465" t="s">
        <v>353</v>
      </c>
      <c r="B60" s="465">
        <v>6217114</v>
      </c>
      <c r="C60" s="465">
        <v>384764</v>
      </c>
      <c r="D60" s="465">
        <v>8</v>
      </c>
      <c r="E60" s="465">
        <v>2019</v>
      </c>
      <c r="F60" s="465" t="s">
        <v>420</v>
      </c>
      <c r="G60" s="465" t="s">
        <v>428</v>
      </c>
      <c r="H60" s="465" t="s">
        <v>429</v>
      </c>
    </row>
    <row r="61" spans="1:8" x14ac:dyDescent="0.25">
      <c r="A61" s="465" t="s">
        <v>353</v>
      </c>
      <c r="B61" s="465">
        <v>6217114</v>
      </c>
      <c r="C61" s="465">
        <v>384764</v>
      </c>
      <c r="D61" s="465">
        <v>0</v>
      </c>
      <c r="E61" s="465">
        <v>2021</v>
      </c>
      <c r="F61" s="465" t="s">
        <v>420</v>
      </c>
      <c r="G61" s="465" t="s">
        <v>428</v>
      </c>
      <c r="H61" s="465">
        <v>0</v>
      </c>
    </row>
    <row r="62" spans="1:8" x14ac:dyDescent="0.25">
      <c r="A62" s="465" t="s">
        <v>354</v>
      </c>
      <c r="B62" s="465">
        <v>6217007</v>
      </c>
      <c r="C62" s="465">
        <v>384180</v>
      </c>
      <c r="D62" s="465">
        <v>1</v>
      </c>
      <c r="E62" s="465">
        <v>2018</v>
      </c>
      <c r="F62" s="465" t="s">
        <v>371</v>
      </c>
      <c r="G62" s="465" t="s">
        <v>322</v>
      </c>
      <c r="H62" s="465" t="s">
        <v>430</v>
      </c>
    </row>
    <row r="63" spans="1:8" x14ac:dyDescent="0.25">
      <c r="A63" s="465" t="s">
        <v>354</v>
      </c>
      <c r="B63" s="465">
        <v>6217007</v>
      </c>
      <c r="C63" s="465">
        <v>384180</v>
      </c>
      <c r="D63" s="465">
        <v>0</v>
      </c>
      <c r="E63" s="465">
        <v>2019</v>
      </c>
      <c r="F63" s="465" t="s">
        <v>371</v>
      </c>
      <c r="G63" s="465" t="s">
        <v>322</v>
      </c>
      <c r="H63" s="465" t="s">
        <v>431</v>
      </c>
    </row>
    <row r="64" spans="1:8" x14ac:dyDescent="0.25">
      <c r="A64" s="465" t="s">
        <v>354</v>
      </c>
      <c r="B64" s="465">
        <v>6217007</v>
      </c>
      <c r="C64" s="465">
        <v>384180</v>
      </c>
      <c r="D64" s="465">
        <v>4</v>
      </c>
      <c r="E64" s="465">
        <v>2021</v>
      </c>
      <c r="F64" s="465" t="s">
        <v>371</v>
      </c>
      <c r="G64" s="465" t="s">
        <v>322</v>
      </c>
      <c r="H64" s="465">
        <v>1019</v>
      </c>
    </row>
    <row r="65" spans="1:8" x14ac:dyDescent="0.25">
      <c r="A65" s="465" t="s">
        <v>355</v>
      </c>
      <c r="B65" s="465">
        <v>6216991</v>
      </c>
      <c r="C65" s="465">
        <v>384214</v>
      </c>
      <c r="D65" s="465">
        <v>1</v>
      </c>
      <c r="E65" s="465">
        <v>2018</v>
      </c>
      <c r="F65" s="465" t="s">
        <v>371</v>
      </c>
      <c r="G65" s="465" t="s">
        <v>432</v>
      </c>
      <c r="H65" s="465" t="s">
        <v>433</v>
      </c>
    </row>
    <row r="66" spans="1:8" x14ac:dyDescent="0.25">
      <c r="A66" s="465" t="s">
        <v>355</v>
      </c>
      <c r="B66" s="465">
        <v>6216991</v>
      </c>
      <c r="C66" s="465">
        <v>384214</v>
      </c>
      <c r="D66" s="465">
        <v>2</v>
      </c>
      <c r="E66" s="465">
        <v>2019</v>
      </c>
      <c r="F66" s="465" t="s">
        <v>371</v>
      </c>
      <c r="G66" s="465" t="s">
        <v>432</v>
      </c>
      <c r="H66" s="465" t="s">
        <v>434</v>
      </c>
    </row>
    <row r="67" spans="1:8" x14ac:dyDescent="0.25">
      <c r="A67" s="465" t="s">
        <v>355</v>
      </c>
      <c r="B67" s="465">
        <v>6216991</v>
      </c>
      <c r="C67" s="465">
        <v>384214</v>
      </c>
      <c r="D67" s="465">
        <v>0</v>
      </c>
      <c r="E67" s="465">
        <v>2021</v>
      </c>
      <c r="F67" s="465" t="s">
        <v>371</v>
      </c>
      <c r="G67" s="465" t="s">
        <v>432</v>
      </c>
      <c r="H67" s="465">
        <v>0</v>
      </c>
    </row>
    <row r="68" spans="1:8" x14ac:dyDescent="0.25">
      <c r="A68" s="465" t="s">
        <v>356</v>
      </c>
      <c r="B68" s="465">
        <v>6217085</v>
      </c>
      <c r="C68" s="465">
        <v>384230</v>
      </c>
      <c r="D68" s="465">
        <v>3</v>
      </c>
      <c r="E68" s="465">
        <v>2018</v>
      </c>
      <c r="F68" s="465" t="s">
        <v>371</v>
      </c>
      <c r="G68" s="465" t="s">
        <v>435</v>
      </c>
      <c r="H68" s="465" t="s">
        <v>436</v>
      </c>
    </row>
    <row r="69" spans="1:8" x14ac:dyDescent="0.25">
      <c r="A69" s="465" t="s">
        <v>356</v>
      </c>
      <c r="B69" s="465">
        <v>6217085</v>
      </c>
      <c r="C69" s="465">
        <v>384230</v>
      </c>
      <c r="D69" s="465">
        <v>1</v>
      </c>
      <c r="E69" s="465">
        <v>2019</v>
      </c>
      <c r="F69" s="465" t="s">
        <v>371</v>
      </c>
      <c r="G69" s="465" t="s">
        <v>435</v>
      </c>
      <c r="H69" s="465" t="s">
        <v>437</v>
      </c>
    </row>
    <row r="70" spans="1:8" x14ac:dyDescent="0.25">
      <c r="A70" s="465" t="s">
        <v>356</v>
      </c>
      <c r="B70" s="465">
        <v>6217085</v>
      </c>
      <c r="C70" s="465">
        <v>384230</v>
      </c>
      <c r="D70" s="465">
        <v>0</v>
      </c>
      <c r="E70" s="465">
        <v>2021</v>
      </c>
      <c r="F70" s="465" t="s">
        <v>371</v>
      </c>
      <c r="G70" s="465" t="s">
        <v>435</v>
      </c>
      <c r="H70" s="465">
        <v>0</v>
      </c>
    </row>
    <row r="71" spans="1:8" x14ac:dyDescent="0.25">
      <c r="A71" s="465" t="s">
        <v>438</v>
      </c>
      <c r="B71" s="465">
        <v>6217140</v>
      </c>
      <c r="C71" s="465">
        <v>384408</v>
      </c>
      <c r="D71" s="465">
        <v>0</v>
      </c>
      <c r="E71" s="465">
        <v>2018</v>
      </c>
      <c r="F71" s="465" t="s">
        <v>420</v>
      </c>
      <c r="G71" s="465" t="s">
        <v>439</v>
      </c>
      <c r="H71" s="465" t="s">
        <v>440</v>
      </c>
    </row>
    <row r="72" spans="1:8" x14ac:dyDescent="0.25">
      <c r="A72" s="465" t="s">
        <v>438</v>
      </c>
      <c r="B72" s="465">
        <v>6217140</v>
      </c>
      <c r="C72" s="465">
        <v>384408</v>
      </c>
      <c r="D72" s="465">
        <v>0</v>
      </c>
      <c r="E72" s="465">
        <v>2019</v>
      </c>
      <c r="F72" s="465" t="s">
        <v>420</v>
      </c>
      <c r="G72" s="465" t="s">
        <v>439</v>
      </c>
      <c r="H72" s="465" t="s">
        <v>441</v>
      </c>
    </row>
    <row r="73" spans="1:8" x14ac:dyDescent="0.25">
      <c r="A73" s="465" t="s">
        <v>438</v>
      </c>
      <c r="B73" s="465">
        <v>6217140</v>
      </c>
      <c r="C73" s="465">
        <v>384408</v>
      </c>
      <c r="D73" s="465">
        <v>0</v>
      </c>
      <c r="E73" s="465">
        <v>2021</v>
      </c>
      <c r="F73" s="465" t="s">
        <v>420</v>
      </c>
      <c r="G73" s="465" t="s">
        <v>439</v>
      </c>
      <c r="H73" s="465">
        <v>0</v>
      </c>
    </row>
    <row r="74" spans="1:8" x14ac:dyDescent="0.25">
      <c r="A74" s="465" t="s">
        <v>442</v>
      </c>
      <c r="B74" s="465">
        <v>6217647</v>
      </c>
      <c r="C74" s="465">
        <v>384510</v>
      </c>
      <c r="D74" s="465">
        <v>0</v>
      </c>
      <c r="E74" s="465">
        <v>2018</v>
      </c>
      <c r="F74" s="465" t="s">
        <v>420</v>
      </c>
      <c r="G74" s="465" t="s">
        <v>328</v>
      </c>
      <c r="H74" s="465" t="s">
        <v>443</v>
      </c>
    </row>
    <row r="75" spans="1:8" x14ac:dyDescent="0.25">
      <c r="A75" s="465" t="s">
        <v>442</v>
      </c>
      <c r="B75" s="465">
        <v>6217647</v>
      </c>
      <c r="C75" s="465">
        <v>384510</v>
      </c>
      <c r="D75" s="465">
        <v>0</v>
      </c>
      <c r="E75" s="465">
        <v>2019</v>
      </c>
      <c r="F75" s="465" t="s">
        <v>420</v>
      </c>
      <c r="G75" s="465" t="s">
        <v>328</v>
      </c>
      <c r="H75" s="465" t="s">
        <v>444</v>
      </c>
    </row>
    <row r="76" spans="1:8" x14ac:dyDescent="0.25">
      <c r="A76" s="465" t="s">
        <v>442</v>
      </c>
      <c r="B76" s="465">
        <v>6217647</v>
      </c>
      <c r="C76" s="465">
        <v>384510</v>
      </c>
      <c r="D76" s="465">
        <v>2</v>
      </c>
      <c r="E76" s="465">
        <v>2021</v>
      </c>
      <c r="F76" s="465" t="s">
        <v>420</v>
      </c>
      <c r="G76" s="465" t="s">
        <v>328</v>
      </c>
      <c r="H76" s="465">
        <v>808</v>
      </c>
    </row>
    <row r="77" spans="1:8" x14ac:dyDescent="0.25">
      <c r="A77" s="465" t="s">
        <v>445</v>
      </c>
      <c r="B77" s="465">
        <v>6217417</v>
      </c>
      <c r="C77" s="465">
        <v>384722</v>
      </c>
      <c r="D77" s="465">
        <v>0</v>
      </c>
      <c r="E77" s="465">
        <v>2018</v>
      </c>
      <c r="F77" s="465" t="s">
        <v>420</v>
      </c>
      <c r="G77" s="465" t="s">
        <v>446</v>
      </c>
      <c r="H77" s="465" t="s">
        <v>447</v>
      </c>
    </row>
    <row r="78" spans="1:8" x14ac:dyDescent="0.25">
      <c r="A78" s="465" t="s">
        <v>445</v>
      </c>
      <c r="B78" s="465">
        <v>6217417</v>
      </c>
      <c r="C78" s="465">
        <v>384722</v>
      </c>
      <c r="D78" s="465">
        <v>0</v>
      </c>
      <c r="E78" s="465">
        <v>2019</v>
      </c>
      <c r="F78" s="465" t="s">
        <v>420</v>
      </c>
      <c r="G78" s="465" t="s">
        <v>446</v>
      </c>
      <c r="H78" s="465" t="s">
        <v>448</v>
      </c>
    </row>
    <row r="79" spans="1:8" x14ac:dyDescent="0.25">
      <c r="A79" s="465" t="s">
        <v>445</v>
      </c>
      <c r="B79" s="465">
        <v>6217417</v>
      </c>
      <c r="C79" s="465">
        <v>384722</v>
      </c>
      <c r="D79" s="465">
        <v>0</v>
      </c>
      <c r="E79" s="465">
        <v>2021</v>
      </c>
      <c r="F79" s="465" t="s">
        <v>420</v>
      </c>
      <c r="G79" s="465" t="s">
        <v>446</v>
      </c>
      <c r="H79" s="465">
        <v>0</v>
      </c>
    </row>
    <row r="80" spans="1:8" x14ac:dyDescent="0.25">
      <c r="A80" s="465" t="s">
        <v>357</v>
      </c>
      <c r="B80" s="465">
        <v>6217568</v>
      </c>
      <c r="C80" s="465">
        <v>384846</v>
      </c>
      <c r="D80" s="465">
        <v>2</v>
      </c>
      <c r="E80" s="465">
        <v>2018</v>
      </c>
      <c r="F80" s="465" t="s">
        <v>420</v>
      </c>
      <c r="G80" s="465" t="s">
        <v>326</v>
      </c>
      <c r="H80" s="465" t="s">
        <v>449</v>
      </c>
    </row>
    <row r="81" spans="1:8" x14ac:dyDescent="0.25">
      <c r="A81" s="465" t="s">
        <v>357</v>
      </c>
      <c r="B81" s="465">
        <v>6217568</v>
      </c>
      <c r="C81" s="465">
        <v>384846</v>
      </c>
      <c r="D81" s="465">
        <v>3</v>
      </c>
      <c r="E81" s="465">
        <v>2019</v>
      </c>
      <c r="F81" s="465" t="s">
        <v>420</v>
      </c>
      <c r="G81" s="465" t="s">
        <v>326</v>
      </c>
      <c r="H81" s="465" t="s">
        <v>450</v>
      </c>
    </row>
    <row r="82" spans="1:8" x14ac:dyDescent="0.25">
      <c r="A82" s="465" t="s">
        <v>357</v>
      </c>
      <c r="B82" s="465">
        <v>6217568</v>
      </c>
      <c r="C82" s="465">
        <v>384846</v>
      </c>
      <c r="D82" s="465">
        <v>0</v>
      </c>
      <c r="E82" s="465">
        <v>2021</v>
      </c>
      <c r="F82" s="465" t="s">
        <v>420</v>
      </c>
      <c r="G82" s="465" t="s">
        <v>326</v>
      </c>
      <c r="H82" s="465">
        <v>629</v>
      </c>
    </row>
    <row r="83" spans="1:8" x14ac:dyDescent="0.25">
      <c r="A83" s="465" t="s">
        <v>365</v>
      </c>
      <c r="B83" s="465">
        <v>6217559</v>
      </c>
      <c r="C83" s="465">
        <v>385005</v>
      </c>
      <c r="D83" s="465">
        <v>0</v>
      </c>
      <c r="E83" s="465">
        <v>2018</v>
      </c>
      <c r="F83" s="465" t="s">
        <v>371</v>
      </c>
      <c r="G83" s="465" t="s">
        <v>451</v>
      </c>
      <c r="H83" s="465" t="s">
        <v>452</v>
      </c>
    </row>
    <row r="84" spans="1:8" x14ac:dyDescent="0.25">
      <c r="A84" s="465" t="s">
        <v>365</v>
      </c>
      <c r="B84" s="465">
        <v>6217559</v>
      </c>
      <c r="C84" s="465">
        <v>385005</v>
      </c>
      <c r="D84" s="465">
        <v>1</v>
      </c>
      <c r="E84" s="465">
        <v>2019</v>
      </c>
      <c r="F84" s="465" t="s">
        <v>371</v>
      </c>
      <c r="G84" s="465" t="s">
        <v>451</v>
      </c>
      <c r="H84" s="465" t="s">
        <v>389</v>
      </c>
    </row>
    <row r="85" spans="1:8" x14ac:dyDescent="0.25">
      <c r="A85" s="465" t="s">
        <v>365</v>
      </c>
      <c r="B85" s="465">
        <v>6217559</v>
      </c>
      <c r="C85" s="465">
        <v>385005</v>
      </c>
      <c r="D85" s="465">
        <v>0</v>
      </c>
      <c r="E85" s="465">
        <v>2021</v>
      </c>
      <c r="F85" s="465" t="s">
        <v>371</v>
      </c>
      <c r="G85" s="465" t="s">
        <v>451</v>
      </c>
      <c r="H85" s="465">
        <v>0</v>
      </c>
    </row>
    <row r="86" spans="1:8" x14ac:dyDescent="0.25">
      <c r="A86" s="465" t="s">
        <v>453</v>
      </c>
      <c r="B86" s="465">
        <v>6217491</v>
      </c>
      <c r="C86" s="465">
        <v>385037</v>
      </c>
      <c r="D86" s="465">
        <v>0</v>
      </c>
      <c r="E86" s="465">
        <v>2018</v>
      </c>
      <c r="F86" s="465" t="s">
        <v>371</v>
      </c>
      <c r="G86" s="465" t="s">
        <v>454</v>
      </c>
      <c r="H86" s="465" t="s">
        <v>455</v>
      </c>
    </row>
    <row r="87" spans="1:8" x14ac:dyDescent="0.25">
      <c r="A87" s="465" t="s">
        <v>453</v>
      </c>
      <c r="B87" s="465">
        <v>6217491</v>
      </c>
      <c r="C87" s="465">
        <v>385037</v>
      </c>
      <c r="D87" s="465">
        <v>0</v>
      </c>
      <c r="E87" s="465">
        <v>2019</v>
      </c>
      <c r="F87" s="465" t="s">
        <v>371</v>
      </c>
      <c r="G87" s="465" t="s">
        <v>454</v>
      </c>
      <c r="H87" s="465" t="s">
        <v>456</v>
      </c>
    </row>
    <row r="88" spans="1:8" x14ac:dyDescent="0.25">
      <c r="A88" s="465" t="s">
        <v>453</v>
      </c>
      <c r="B88" s="465">
        <v>6217491</v>
      </c>
      <c r="C88" s="465">
        <v>385037</v>
      </c>
      <c r="D88" s="465">
        <v>0</v>
      </c>
      <c r="E88" s="465">
        <v>2021</v>
      </c>
      <c r="F88" s="465" t="s">
        <v>371</v>
      </c>
      <c r="G88" s="465" t="s">
        <v>454</v>
      </c>
      <c r="H88" s="465">
        <v>0</v>
      </c>
    </row>
    <row r="89" spans="1:8" x14ac:dyDescent="0.25">
      <c r="A89" s="465" t="s">
        <v>358</v>
      </c>
      <c r="B89" s="465">
        <v>6216919</v>
      </c>
      <c r="C89" s="465">
        <v>384957</v>
      </c>
      <c r="D89" s="465">
        <v>1</v>
      </c>
      <c r="E89" s="465">
        <v>2018</v>
      </c>
      <c r="F89" s="465" t="s">
        <v>371</v>
      </c>
      <c r="G89" s="465" t="s">
        <v>457</v>
      </c>
      <c r="H89" s="465" t="s">
        <v>458</v>
      </c>
    </row>
    <row r="90" spans="1:8" x14ac:dyDescent="0.25">
      <c r="A90" s="465" t="s">
        <v>358</v>
      </c>
      <c r="B90" s="465">
        <v>6216919</v>
      </c>
      <c r="C90" s="465">
        <v>384957</v>
      </c>
      <c r="D90" s="465">
        <v>2</v>
      </c>
      <c r="E90" s="465">
        <v>2019</v>
      </c>
      <c r="F90" s="465" t="s">
        <v>371</v>
      </c>
      <c r="G90" s="465" t="s">
        <v>457</v>
      </c>
      <c r="H90" s="465" t="s">
        <v>459</v>
      </c>
    </row>
    <row r="91" spans="1:8" x14ac:dyDescent="0.25">
      <c r="A91" s="465" t="s">
        <v>358</v>
      </c>
      <c r="B91" s="465">
        <v>6216919</v>
      </c>
      <c r="C91" s="465">
        <v>384957</v>
      </c>
      <c r="D91" s="465">
        <v>0</v>
      </c>
      <c r="E91" s="465">
        <v>2021</v>
      </c>
      <c r="F91" s="465" t="s">
        <v>371</v>
      </c>
      <c r="G91" s="465" t="s">
        <v>457</v>
      </c>
      <c r="H91" s="465">
        <v>0</v>
      </c>
    </row>
    <row r="92" spans="1:8" x14ac:dyDescent="0.25">
      <c r="A92" s="465" t="s">
        <v>366</v>
      </c>
      <c r="B92" s="465">
        <v>6217025</v>
      </c>
      <c r="C92" s="465">
        <v>385133</v>
      </c>
      <c r="D92" s="465">
        <v>0</v>
      </c>
      <c r="E92" s="465">
        <v>2018</v>
      </c>
      <c r="F92" s="465" t="s">
        <v>371</v>
      </c>
      <c r="G92" s="465" t="s">
        <v>460</v>
      </c>
      <c r="H92" s="465" t="s">
        <v>461</v>
      </c>
    </row>
    <row r="93" spans="1:8" x14ac:dyDescent="0.25">
      <c r="A93" s="465" t="s">
        <v>366</v>
      </c>
      <c r="B93" s="465">
        <v>6217025</v>
      </c>
      <c r="C93" s="465">
        <v>385133</v>
      </c>
      <c r="D93" s="465">
        <v>2</v>
      </c>
      <c r="E93" s="465">
        <v>2019</v>
      </c>
      <c r="F93" s="465" t="s">
        <v>371</v>
      </c>
      <c r="G93" s="465" t="s">
        <v>460</v>
      </c>
      <c r="H93" s="465" t="s">
        <v>462</v>
      </c>
    </row>
    <row r="94" spans="1:8" x14ac:dyDescent="0.25">
      <c r="A94" s="465" t="s">
        <v>366</v>
      </c>
      <c r="B94" s="465">
        <v>6217025</v>
      </c>
      <c r="C94" s="465">
        <v>385133</v>
      </c>
      <c r="D94" s="465">
        <v>0</v>
      </c>
      <c r="E94" s="465">
        <v>2021</v>
      </c>
      <c r="F94" s="465" t="s">
        <v>371</v>
      </c>
      <c r="G94" s="465" t="s">
        <v>460</v>
      </c>
      <c r="H94" s="465">
        <v>0</v>
      </c>
    </row>
    <row r="95" spans="1:8" x14ac:dyDescent="0.25">
      <c r="A95" s="465" t="s">
        <v>359</v>
      </c>
      <c r="B95" s="465">
        <v>6216394</v>
      </c>
      <c r="C95" s="465">
        <v>384921</v>
      </c>
      <c r="D95" s="465">
        <v>3</v>
      </c>
      <c r="E95" s="465">
        <v>2018</v>
      </c>
      <c r="F95" s="465" t="s">
        <v>371</v>
      </c>
      <c r="G95" s="465" t="s">
        <v>463</v>
      </c>
      <c r="H95" s="465" t="s">
        <v>455</v>
      </c>
    </row>
    <row r="96" spans="1:8" x14ac:dyDescent="0.25">
      <c r="A96" s="465" t="s">
        <v>359</v>
      </c>
      <c r="B96" s="465">
        <v>6216394</v>
      </c>
      <c r="C96" s="465">
        <v>384921</v>
      </c>
      <c r="D96" s="465">
        <v>1</v>
      </c>
      <c r="E96" s="465">
        <v>2019</v>
      </c>
      <c r="F96" s="465" t="s">
        <v>371</v>
      </c>
      <c r="G96" s="465" t="s">
        <v>463</v>
      </c>
      <c r="H96" s="465" t="s">
        <v>464</v>
      </c>
    </row>
    <row r="97" spans="1:8" x14ac:dyDescent="0.25">
      <c r="A97" s="465" t="s">
        <v>359</v>
      </c>
      <c r="B97" s="465">
        <v>6216394</v>
      </c>
      <c r="C97" s="465">
        <v>384921</v>
      </c>
      <c r="D97" s="465">
        <v>0</v>
      </c>
      <c r="E97" s="465">
        <v>2021</v>
      </c>
      <c r="F97" s="465" t="s">
        <v>371</v>
      </c>
      <c r="G97" s="465" t="s">
        <v>463</v>
      </c>
      <c r="H97" s="465">
        <v>0</v>
      </c>
    </row>
    <row r="98" spans="1:8" x14ac:dyDescent="0.25">
      <c r="A98" s="465" t="s">
        <v>360</v>
      </c>
      <c r="B98" s="465">
        <v>6216342</v>
      </c>
      <c r="C98" s="465">
        <v>384334</v>
      </c>
      <c r="D98" s="465">
        <v>128</v>
      </c>
      <c r="E98" s="465">
        <v>2018</v>
      </c>
      <c r="F98" s="465" t="s">
        <v>377</v>
      </c>
      <c r="G98" s="465" t="s">
        <v>465</v>
      </c>
      <c r="H98" s="465" t="s">
        <v>466</v>
      </c>
    </row>
    <row r="99" spans="1:8" x14ac:dyDescent="0.25">
      <c r="A99" s="465" t="s">
        <v>360</v>
      </c>
      <c r="B99" s="465">
        <v>6216342</v>
      </c>
      <c r="C99" s="465">
        <v>384334</v>
      </c>
      <c r="D99" s="465">
        <v>659</v>
      </c>
      <c r="E99" s="465">
        <v>2019</v>
      </c>
      <c r="F99" s="465" t="s">
        <v>377</v>
      </c>
      <c r="G99" s="465" t="s">
        <v>465</v>
      </c>
      <c r="H99" s="465" t="s">
        <v>434</v>
      </c>
    </row>
    <row r="100" spans="1:8" x14ac:dyDescent="0.25">
      <c r="A100" s="465" t="s">
        <v>360</v>
      </c>
      <c r="B100" s="465">
        <v>6216342</v>
      </c>
      <c r="C100" s="465">
        <v>384334</v>
      </c>
      <c r="D100" s="465">
        <v>0</v>
      </c>
      <c r="E100" s="465">
        <v>2021</v>
      </c>
      <c r="F100" s="465" t="s">
        <v>377</v>
      </c>
      <c r="G100" s="465" t="s">
        <v>465</v>
      </c>
      <c r="H100" s="465">
        <v>0</v>
      </c>
    </row>
    <row r="101" spans="1:8" x14ac:dyDescent="0.25">
      <c r="A101" s="465" t="s">
        <v>361</v>
      </c>
      <c r="B101" s="465">
        <v>6216318</v>
      </c>
      <c r="C101" s="465">
        <v>384497</v>
      </c>
      <c r="D101" s="465">
        <v>72</v>
      </c>
      <c r="E101" s="465">
        <v>2018</v>
      </c>
      <c r="F101" s="465" t="s">
        <v>377</v>
      </c>
      <c r="G101" s="465" t="s">
        <v>467</v>
      </c>
      <c r="H101" s="465" t="s">
        <v>468</v>
      </c>
    </row>
    <row r="102" spans="1:8" x14ac:dyDescent="0.25">
      <c r="A102" s="465" t="s">
        <v>361</v>
      </c>
      <c r="B102" s="465">
        <v>6216318</v>
      </c>
      <c r="C102" s="465">
        <v>384497</v>
      </c>
      <c r="D102" s="465">
        <v>208</v>
      </c>
      <c r="E102" s="465">
        <v>2019</v>
      </c>
      <c r="F102" s="465" t="s">
        <v>377</v>
      </c>
      <c r="G102" s="465" t="s">
        <v>467</v>
      </c>
      <c r="H102" s="465" t="s">
        <v>469</v>
      </c>
    </row>
    <row r="103" spans="1:8" x14ac:dyDescent="0.25">
      <c r="A103" s="465" t="s">
        <v>361</v>
      </c>
      <c r="B103" s="465">
        <v>6216318</v>
      </c>
      <c r="C103" s="465">
        <v>384497</v>
      </c>
      <c r="D103" s="465">
        <v>0</v>
      </c>
      <c r="E103" s="465">
        <v>2021</v>
      </c>
      <c r="F103" s="465" t="s">
        <v>377</v>
      </c>
      <c r="G103" s="465" t="s">
        <v>467</v>
      </c>
      <c r="H103" s="46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topLeftCell="A31" workbookViewId="0">
      <selection activeCell="B3" sqref="B3"/>
    </sheetView>
  </sheetViews>
  <sheetFormatPr baseColWidth="10" defaultRowHeight="15" x14ac:dyDescent="0.25"/>
  <cols>
    <col min="1" max="1" width="12.5703125" style="534" customWidth="1"/>
    <col min="2" max="2" width="9.85546875" style="542" bestFit="1" customWidth="1"/>
    <col min="3" max="3" width="31.28515625" style="542" bestFit="1" customWidth="1"/>
    <col min="4" max="4" width="14.140625" style="542" bestFit="1" customWidth="1"/>
    <col min="5" max="5" width="6.5703125" style="547" bestFit="1" customWidth="1"/>
    <col min="6" max="6" width="8.28515625" style="547" bestFit="1" customWidth="1"/>
    <col min="7" max="7" width="9.42578125" style="547" bestFit="1" customWidth="1"/>
    <col min="8" max="8" width="8.28515625" style="547" bestFit="1" customWidth="1"/>
    <col min="9" max="9" width="8.5703125" style="547" bestFit="1" customWidth="1"/>
    <col min="10" max="10" width="10.42578125" style="547" bestFit="1" customWidth="1"/>
    <col min="11" max="11" width="7.5703125" style="547" bestFit="1" customWidth="1"/>
    <col min="12" max="15" width="6.5703125" style="542" customWidth="1"/>
    <col min="16" max="16" width="6.5703125" style="534" customWidth="1"/>
    <col min="17" max="17" width="10.42578125" style="547" bestFit="1" customWidth="1"/>
    <col min="18" max="18" width="28" style="542" bestFit="1" customWidth="1"/>
    <col min="19" max="19" width="14.140625" style="542" bestFit="1" customWidth="1"/>
    <col min="20" max="20" width="5.85546875" style="547" bestFit="1" customWidth="1"/>
    <col min="21" max="21" width="8.28515625" style="547" bestFit="1" customWidth="1"/>
    <col min="22" max="22" width="9.42578125" style="547" bestFit="1" customWidth="1"/>
    <col min="23" max="23" width="8.28515625" style="547" bestFit="1" customWidth="1"/>
    <col min="24" max="24" width="7.85546875" style="547" bestFit="1" customWidth="1"/>
    <col min="25" max="25" width="15.5703125" style="547" bestFit="1" customWidth="1"/>
    <col min="26" max="26" width="12.7109375" style="542" bestFit="1" customWidth="1"/>
    <col min="27" max="27" width="11.42578125" style="542"/>
    <col min="28" max="28" width="12.5703125" style="542" bestFit="1" customWidth="1"/>
    <col min="29" max="29" width="11.5703125" style="542" bestFit="1" customWidth="1"/>
    <col min="30" max="30" width="13.5703125" style="542" bestFit="1" customWidth="1"/>
    <col min="31" max="31" width="11.42578125" style="542"/>
    <col min="32" max="32" width="19.140625" style="542" bestFit="1" customWidth="1"/>
    <col min="33" max="33" width="12.140625" style="542" bestFit="1" customWidth="1"/>
    <col min="34" max="16384" width="11.42578125" style="542"/>
  </cols>
  <sheetData>
    <row r="1" spans="1:33" ht="27" customHeight="1" x14ac:dyDescent="0.25">
      <c r="B1" s="534" t="s">
        <v>519</v>
      </c>
      <c r="C1" s="535" t="s">
        <v>597</v>
      </c>
      <c r="D1" s="536"/>
      <c r="E1" s="537"/>
      <c r="F1" s="537"/>
      <c r="G1" s="537"/>
      <c r="H1" s="537"/>
      <c r="I1" s="537"/>
      <c r="J1" s="537"/>
      <c r="K1" s="538"/>
      <c r="L1" s="538"/>
      <c r="M1" s="538"/>
      <c r="N1" s="538"/>
      <c r="O1" s="538"/>
      <c r="P1" s="538"/>
      <c r="Q1" s="538" t="s">
        <v>519</v>
      </c>
      <c r="R1" s="535" t="s">
        <v>598</v>
      </c>
      <c r="S1" s="539"/>
      <c r="T1" s="540"/>
      <c r="U1" s="540"/>
      <c r="V1" s="540"/>
      <c r="W1" s="540"/>
      <c r="X1" s="540"/>
      <c r="Y1" s="540"/>
      <c r="Z1" s="541"/>
    </row>
    <row r="2" spans="1:33" ht="15.75" thickBot="1" x14ac:dyDescent="0.3">
      <c r="C2" s="543"/>
      <c r="D2" s="544"/>
      <c r="E2" s="540"/>
      <c r="F2" s="545" t="s">
        <v>599</v>
      </c>
      <c r="G2" s="540"/>
      <c r="H2" s="723" t="s">
        <v>523</v>
      </c>
      <c r="I2" s="723"/>
      <c r="J2" s="723"/>
      <c r="K2" s="546" t="s">
        <v>524</v>
      </c>
      <c r="R2" s="543"/>
      <c r="S2" s="544"/>
      <c r="T2" s="540"/>
      <c r="U2" s="540"/>
      <c r="V2" s="540"/>
      <c r="W2" s="540"/>
      <c r="X2" s="540"/>
      <c r="Y2" s="540"/>
      <c r="Z2" s="541"/>
    </row>
    <row r="3" spans="1:33" ht="15.75" thickBot="1" x14ac:dyDescent="0.3">
      <c r="C3" s="543"/>
      <c r="D3" s="544"/>
      <c r="E3" s="540" t="s">
        <v>523</v>
      </c>
      <c r="F3" s="540" t="s">
        <v>532</v>
      </c>
      <c r="G3" s="540" t="s">
        <v>533</v>
      </c>
      <c r="H3" s="548" t="s">
        <v>534</v>
      </c>
      <c r="I3" s="549" t="s">
        <v>535</v>
      </c>
      <c r="J3" s="550" t="s">
        <v>536</v>
      </c>
      <c r="K3" s="551" t="s">
        <v>537</v>
      </c>
      <c r="L3" s="552"/>
      <c r="M3" s="552"/>
      <c r="N3" s="552"/>
      <c r="O3" s="552"/>
      <c r="P3" s="553"/>
      <c r="R3" s="543"/>
      <c r="S3" s="544"/>
      <c r="T3" s="540" t="s">
        <v>523</v>
      </c>
      <c r="U3" s="540" t="s">
        <v>532</v>
      </c>
      <c r="V3" s="540" t="s">
        <v>533</v>
      </c>
      <c r="W3" s="548" t="s">
        <v>534</v>
      </c>
      <c r="X3" s="554" t="s">
        <v>535</v>
      </c>
      <c r="Y3" s="551" t="s">
        <v>536</v>
      </c>
      <c r="Z3" s="555" t="s">
        <v>537</v>
      </c>
      <c r="AF3" s="542" t="s">
        <v>600</v>
      </c>
      <c r="AG3" s="556">
        <v>165.11293981481481</v>
      </c>
    </row>
    <row r="4" spans="1:33" x14ac:dyDescent="0.25">
      <c r="A4" s="534">
        <v>1</v>
      </c>
      <c r="B4" s="557">
        <v>18</v>
      </c>
      <c r="C4" s="558" t="s">
        <v>556</v>
      </c>
      <c r="D4" s="559">
        <v>4.9325810185185182</v>
      </c>
      <c r="E4" s="560">
        <v>118</v>
      </c>
      <c r="F4" s="560">
        <v>22</v>
      </c>
      <c r="G4" s="560">
        <v>55</v>
      </c>
      <c r="H4" s="561">
        <f t="shared" ref="H4:H37" si="0">F4/60</f>
        <v>0.36666666666666664</v>
      </c>
      <c r="I4" s="562">
        <f t="shared" ref="I4:I37" si="1">G4/3600</f>
        <v>1.5277777777777777E-2</v>
      </c>
      <c r="J4" s="563">
        <f t="shared" ref="J4:J37" si="2">E4+H4+I4</f>
        <v>118.38194444444444</v>
      </c>
      <c r="K4" s="564">
        <f>J4/24</f>
        <v>4.9325810185185182</v>
      </c>
      <c r="L4" s="565"/>
      <c r="M4" s="565"/>
      <c r="N4" s="565"/>
      <c r="O4" s="565"/>
      <c r="P4" s="557">
        <v>1</v>
      </c>
      <c r="Q4" s="566">
        <v>18</v>
      </c>
      <c r="R4" s="558" t="s">
        <v>425</v>
      </c>
      <c r="S4" s="567">
        <v>4.9946875000000004</v>
      </c>
      <c r="T4" s="568">
        <v>119</v>
      </c>
      <c r="U4" s="568">
        <v>52</v>
      </c>
      <c r="V4" s="569">
        <v>21</v>
      </c>
      <c r="W4" s="561">
        <f t="shared" ref="W4:W37" si="3">U4/60</f>
        <v>0.8666666666666667</v>
      </c>
      <c r="X4" s="570">
        <f t="shared" ref="X4:X37" si="4">V4/3600</f>
        <v>5.8333333333333336E-3</v>
      </c>
      <c r="Y4" s="571">
        <f t="shared" ref="Y4:Y37" si="5">SUM(T4,W4,X4)</f>
        <v>119.87249999999999</v>
      </c>
      <c r="Z4" s="572">
        <f t="shared" ref="Z4:Z37" si="6">Y4/24</f>
        <v>4.9946874999999995</v>
      </c>
      <c r="AA4" s="573"/>
    </row>
    <row r="5" spans="1:33" x14ac:dyDescent="0.25">
      <c r="A5" s="534">
        <v>2</v>
      </c>
      <c r="B5" s="574">
        <v>28</v>
      </c>
      <c r="C5" s="543" t="s">
        <v>601</v>
      </c>
      <c r="D5" s="575">
        <v>4.9015972222222226</v>
      </c>
      <c r="E5" s="576">
        <v>117</v>
      </c>
      <c r="F5" s="576">
        <v>38</v>
      </c>
      <c r="G5" s="576">
        <v>18</v>
      </c>
      <c r="H5" s="577">
        <f t="shared" si="0"/>
        <v>0.6333333333333333</v>
      </c>
      <c r="I5" s="578">
        <f t="shared" si="1"/>
        <v>5.0000000000000001E-3</v>
      </c>
      <c r="J5" s="579">
        <f t="shared" si="2"/>
        <v>117.63833333333334</v>
      </c>
      <c r="K5" s="580">
        <f t="shared" ref="K5:K37" si="7">J5/24</f>
        <v>4.9015972222222226</v>
      </c>
      <c r="L5" s="565"/>
      <c r="M5" s="565"/>
      <c r="N5" s="565"/>
      <c r="O5" s="565"/>
      <c r="P5" s="574">
        <v>2</v>
      </c>
      <c r="Q5" s="581">
        <v>28</v>
      </c>
      <c r="R5" s="543" t="s">
        <v>602</v>
      </c>
      <c r="S5" s="582">
        <v>4.9800231481481481</v>
      </c>
      <c r="T5" s="583">
        <v>119</v>
      </c>
      <c r="U5" s="583">
        <v>31</v>
      </c>
      <c r="V5" s="584">
        <v>14</v>
      </c>
      <c r="W5" s="577">
        <f t="shared" si="3"/>
        <v>0.51666666666666672</v>
      </c>
      <c r="X5" s="585">
        <f t="shared" si="4"/>
        <v>3.8888888888888888E-3</v>
      </c>
      <c r="Y5" s="586">
        <f t="shared" si="5"/>
        <v>119.52055555555556</v>
      </c>
      <c r="Z5" s="587">
        <f t="shared" si="6"/>
        <v>4.9800231481481481</v>
      </c>
      <c r="AA5" s="588"/>
      <c r="AF5" s="542" t="s">
        <v>603</v>
      </c>
      <c r="AG5" s="556">
        <v>168.72516203703705</v>
      </c>
    </row>
    <row r="6" spans="1:33" x14ac:dyDescent="0.25">
      <c r="A6" s="534">
        <v>3</v>
      </c>
      <c r="B6" s="574">
        <v>26</v>
      </c>
      <c r="C6" s="543" t="s">
        <v>604</v>
      </c>
      <c r="D6" s="575">
        <v>4.8788310185185191</v>
      </c>
      <c r="E6" s="576">
        <v>117</v>
      </c>
      <c r="F6" s="576">
        <v>5</v>
      </c>
      <c r="G6" s="576">
        <v>31</v>
      </c>
      <c r="H6" s="577">
        <f t="shared" si="0"/>
        <v>8.3333333333333329E-2</v>
      </c>
      <c r="I6" s="578">
        <f t="shared" si="1"/>
        <v>8.611111111111111E-3</v>
      </c>
      <c r="J6" s="579">
        <f t="shared" si="2"/>
        <v>117.09194444444444</v>
      </c>
      <c r="K6" s="580">
        <f t="shared" si="7"/>
        <v>4.8788310185185182</v>
      </c>
      <c r="L6" s="565"/>
      <c r="M6" s="565"/>
      <c r="N6" s="565"/>
      <c r="O6" s="565"/>
      <c r="P6" s="574">
        <v>3</v>
      </c>
      <c r="Q6" s="581">
        <v>26</v>
      </c>
      <c r="R6" s="543" t="s">
        <v>605</v>
      </c>
      <c r="S6" s="582">
        <v>4.9868865740740747</v>
      </c>
      <c r="T6" s="583">
        <v>119</v>
      </c>
      <c r="U6" s="583">
        <v>41</v>
      </c>
      <c r="V6" s="584">
        <v>7</v>
      </c>
      <c r="W6" s="577">
        <f t="shared" si="3"/>
        <v>0.68333333333333335</v>
      </c>
      <c r="X6" s="585">
        <f t="shared" si="4"/>
        <v>1.9444444444444444E-3</v>
      </c>
      <c r="Y6" s="586">
        <f t="shared" si="5"/>
        <v>119.68527777777778</v>
      </c>
      <c r="Z6" s="587">
        <f t="shared" si="6"/>
        <v>4.9868865740740747</v>
      </c>
      <c r="AA6" s="588"/>
    </row>
    <row r="7" spans="1:33" x14ac:dyDescent="0.25">
      <c r="A7" s="534">
        <v>4</v>
      </c>
      <c r="B7" s="574">
        <v>24</v>
      </c>
      <c r="C7" s="543" t="s">
        <v>606</v>
      </c>
      <c r="D7" s="575">
        <v>4.8498032407407408</v>
      </c>
      <c r="E7" s="576">
        <v>116</v>
      </c>
      <c r="F7" s="576">
        <v>23</v>
      </c>
      <c r="G7" s="576">
        <v>43</v>
      </c>
      <c r="H7" s="577">
        <f t="shared" si="0"/>
        <v>0.38333333333333336</v>
      </c>
      <c r="I7" s="578">
        <f t="shared" si="1"/>
        <v>1.1944444444444445E-2</v>
      </c>
      <c r="J7" s="579">
        <f t="shared" si="2"/>
        <v>116.39527777777778</v>
      </c>
      <c r="K7" s="580">
        <f t="shared" si="7"/>
        <v>4.8498032407407408</v>
      </c>
      <c r="L7" s="565"/>
      <c r="M7" s="565"/>
      <c r="N7" s="565"/>
      <c r="O7" s="565"/>
      <c r="P7" s="574">
        <v>4</v>
      </c>
      <c r="Q7" s="581">
        <v>24</v>
      </c>
      <c r="R7" s="543" t="s">
        <v>607</v>
      </c>
      <c r="S7" s="582">
        <v>4.8270023148148153</v>
      </c>
      <c r="T7" s="583">
        <v>115</v>
      </c>
      <c r="U7" s="583">
        <v>50</v>
      </c>
      <c r="V7" s="584">
        <v>53</v>
      </c>
      <c r="W7" s="577">
        <f t="shared" si="3"/>
        <v>0.83333333333333337</v>
      </c>
      <c r="X7" s="585">
        <f t="shared" si="4"/>
        <v>1.4722222222222222E-2</v>
      </c>
      <c r="Y7" s="586">
        <f t="shared" si="5"/>
        <v>115.84805555555555</v>
      </c>
      <c r="Z7" s="587">
        <f t="shared" si="6"/>
        <v>4.8270023148148145</v>
      </c>
      <c r="AA7" s="588"/>
    </row>
    <row r="8" spans="1:33" x14ac:dyDescent="0.25">
      <c r="A8" s="534">
        <v>5</v>
      </c>
      <c r="B8" s="574">
        <v>21</v>
      </c>
      <c r="C8" s="543" t="s">
        <v>539</v>
      </c>
      <c r="D8" s="575">
        <v>4.8327314814814812</v>
      </c>
      <c r="E8" s="576">
        <v>115</v>
      </c>
      <c r="F8" s="576">
        <v>59</v>
      </c>
      <c r="G8" s="576">
        <v>8</v>
      </c>
      <c r="H8" s="577">
        <f t="shared" si="0"/>
        <v>0.98333333333333328</v>
      </c>
      <c r="I8" s="578">
        <f t="shared" si="1"/>
        <v>2.2222222222222222E-3</v>
      </c>
      <c r="J8" s="579">
        <f t="shared" si="2"/>
        <v>115.98555555555555</v>
      </c>
      <c r="K8" s="580">
        <f t="shared" si="7"/>
        <v>4.8327314814814812</v>
      </c>
      <c r="L8" s="565" t="s">
        <v>608</v>
      </c>
      <c r="M8" s="565"/>
      <c r="N8" s="565" t="s">
        <v>609</v>
      </c>
      <c r="O8" s="565"/>
      <c r="P8" s="574">
        <v>5</v>
      </c>
      <c r="Q8" s="581">
        <v>21</v>
      </c>
      <c r="R8" s="543" t="s">
        <v>322</v>
      </c>
      <c r="S8" s="582">
        <v>4.8217824074074072</v>
      </c>
      <c r="T8" s="583">
        <v>115</v>
      </c>
      <c r="U8" s="583">
        <v>43</v>
      </c>
      <c r="V8" s="584">
        <v>22</v>
      </c>
      <c r="W8" s="577">
        <f t="shared" si="3"/>
        <v>0.71666666666666667</v>
      </c>
      <c r="X8" s="585">
        <f t="shared" si="4"/>
        <v>6.1111111111111114E-3</v>
      </c>
      <c r="Y8" s="586">
        <f t="shared" si="5"/>
        <v>115.72277777777778</v>
      </c>
      <c r="Z8" s="587">
        <f t="shared" si="6"/>
        <v>4.8217824074074072</v>
      </c>
      <c r="AA8" s="588"/>
      <c r="AB8" s="589">
        <f>AVERAGE(Z4:Z13)</f>
        <v>4.9061909722222223</v>
      </c>
      <c r="AC8" s="589"/>
      <c r="AD8" s="589">
        <f>AVERAGE(Y4:Y13)</f>
        <v>117.74858333333334</v>
      </c>
      <c r="AE8" s="589"/>
    </row>
    <row r="9" spans="1:33" x14ac:dyDescent="0.25">
      <c r="A9" s="534">
        <v>6</v>
      </c>
      <c r="B9" s="574">
        <v>16</v>
      </c>
      <c r="C9" s="543" t="s">
        <v>477</v>
      </c>
      <c r="D9" s="575">
        <v>4.8194675925925923</v>
      </c>
      <c r="E9" s="576">
        <v>115</v>
      </c>
      <c r="F9" s="576">
        <v>40</v>
      </c>
      <c r="G9" s="576">
        <v>2</v>
      </c>
      <c r="H9" s="577">
        <f t="shared" si="0"/>
        <v>0.66666666666666663</v>
      </c>
      <c r="I9" s="578">
        <f t="shared" si="1"/>
        <v>5.5555555555555556E-4</v>
      </c>
      <c r="J9" s="579">
        <f t="shared" si="2"/>
        <v>115.66722222222222</v>
      </c>
      <c r="K9" s="580">
        <f t="shared" si="7"/>
        <v>4.8194675925925923</v>
      </c>
      <c r="L9" s="565">
        <f>AVERAGE(K4:K13)</f>
        <v>4.795993055555555</v>
      </c>
      <c r="M9" s="565"/>
      <c r="N9" s="565">
        <f>AVERAGE(J4:J13)</f>
        <v>115.10383333333334</v>
      </c>
      <c r="O9" s="565"/>
      <c r="P9" s="574">
        <v>6</v>
      </c>
      <c r="Q9" s="581">
        <v>16</v>
      </c>
      <c r="R9" s="543" t="s">
        <v>610</v>
      </c>
      <c r="S9" s="582">
        <v>4.8124305555555553</v>
      </c>
      <c r="T9" s="583">
        <v>115</v>
      </c>
      <c r="U9" s="583">
        <v>29</v>
      </c>
      <c r="V9" s="584">
        <v>54</v>
      </c>
      <c r="W9" s="577">
        <f t="shared" si="3"/>
        <v>0.48333333333333334</v>
      </c>
      <c r="X9" s="585">
        <f t="shared" si="4"/>
        <v>1.4999999999999999E-2</v>
      </c>
      <c r="Y9" s="586">
        <f t="shared" si="5"/>
        <v>115.49833333333333</v>
      </c>
      <c r="Z9" s="587">
        <f t="shared" si="6"/>
        <v>4.8124305555555553</v>
      </c>
      <c r="AA9" s="588"/>
      <c r="AF9" s="542" t="s">
        <v>611</v>
      </c>
      <c r="AG9" s="542" t="s">
        <v>612</v>
      </c>
    </row>
    <row r="10" spans="1:33" x14ac:dyDescent="0.25">
      <c r="A10" s="534">
        <v>7</v>
      </c>
      <c r="B10" s="752">
        <v>9</v>
      </c>
      <c r="C10" s="543" t="s">
        <v>613</v>
      </c>
      <c r="D10" s="575">
        <v>4.7293981481481486</v>
      </c>
      <c r="E10" s="576">
        <v>113</v>
      </c>
      <c r="F10" s="576">
        <v>30</v>
      </c>
      <c r="G10" s="576">
        <v>20</v>
      </c>
      <c r="H10" s="577">
        <f t="shared" si="0"/>
        <v>0.5</v>
      </c>
      <c r="I10" s="578">
        <f t="shared" si="1"/>
        <v>5.5555555555555558E-3</v>
      </c>
      <c r="J10" s="579">
        <f t="shared" si="2"/>
        <v>113.50555555555556</v>
      </c>
      <c r="K10" s="580">
        <f t="shared" si="7"/>
        <v>4.7293981481481486</v>
      </c>
      <c r="L10" s="565"/>
      <c r="M10" s="565"/>
      <c r="N10" s="565"/>
      <c r="O10" s="565"/>
      <c r="P10" s="574">
        <v>7</v>
      </c>
      <c r="Q10" s="581">
        <v>9</v>
      </c>
      <c r="R10" s="543" t="s">
        <v>324</v>
      </c>
      <c r="S10" s="582">
        <v>4.8023726851851851</v>
      </c>
      <c r="T10" s="583">
        <v>115</v>
      </c>
      <c r="U10" s="583">
        <v>15</v>
      </c>
      <c r="V10" s="584">
        <v>25</v>
      </c>
      <c r="W10" s="577">
        <f t="shared" si="3"/>
        <v>0.25</v>
      </c>
      <c r="X10" s="585">
        <f t="shared" si="4"/>
        <v>6.9444444444444441E-3</v>
      </c>
      <c r="Y10" s="586">
        <f t="shared" si="5"/>
        <v>115.25694444444444</v>
      </c>
      <c r="Z10" s="587">
        <f t="shared" si="6"/>
        <v>4.8023726851851851</v>
      </c>
      <c r="AA10" s="588"/>
      <c r="AF10" s="542" t="s">
        <v>614</v>
      </c>
      <c r="AG10" s="542">
        <v>148</v>
      </c>
    </row>
    <row r="11" spans="1:33" x14ac:dyDescent="0.25">
      <c r="A11" s="534">
        <v>8</v>
      </c>
      <c r="B11" s="574">
        <v>2</v>
      </c>
      <c r="C11" s="543" t="s">
        <v>38</v>
      </c>
      <c r="D11" s="575">
        <v>4.6959953703703698</v>
      </c>
      <c r="E11" s="576">
        <v>112</v>
      </c>
      <c r="F11" s="576">
        <v>42</v>
      </c>
      <c r="G11" s="576">
        <v>14</v>
      </c>
      <c r="H11" s="577">
        <f t="shared" si="0"/>
        <v>0.7</v>
      </c>
      <c r="I11" s="578">
        <f t="shared" si="1"/>
        <v>3.8888888888888888E-3</v>
      </c>
      <c r="J11" s="579">
        <f t="shared" si="2"/>
        <v>112.7038888888889</v>
      </c>
      <c r="K11" s="580">
        <f t="shared" si="7"/>
        <v>4.6959953703703707</v>
      </c>
      <c r="L11" s="565"/>
      <c r="M11" s="565"/>
      <c r="N11" s="565"/>
      <c r="O11" s="565"/>
      <c r="P11" s="574">
        <v>8</v>
      </c>
      <c r="Q11" s="581">
        <v>2</v>
      </c>
      <c r="R11" s="543" t="s">
        <v>38</v>
      </c>
      <c r="S11" s="582">
        <v>4.9459259259259261</v>
      </c>
      <c r="T11" s="583">
        <v>118</v>
      </c>
      <c r="U11" s="583">
        <v>42</v>
      </c>
      <c r="V11" s="584">
        <v>8</v>
      </c>
      <c r="W11" s="577">
        <f t="shared" si="3"/>
        <v>0.7</v>
      </c>
      <c r="X11" s="585">
        <f t="shared" si="4"/>
        <v>2.2222222222222222E-3</v>
      </c>
      <c r="Y11" s="586">
        <f t="shared" si="5"/>
        <v>118.70222222222222</v>
      </c>
      <c r="Z11" s="587">
        <f t="shared" si="6"/>
        <v>4.9459259259259261</v>
      </c>
      <c r="AA11" s="588"/>
    </row>
    <row r="12" spans="1:33" x14ac:dyDescent="0.25">
      <c r="A12" s="534">
        <v>9</v>
      </c>
      <c r="B12" s="574">
        <v>4</v>
      </c>
      <c r="C12" s="543" t="s">
        <v>615</v>
      </c>
      <c r="D12" s="575">
        <v>4.6722800925925929</v>
      </c>
      <c r="E12" s="576">
        <v>112</v>
      </c>
      <c r="F12" s="576">
        <v>8</v>
      </c>
      <c r="G12" s="576">
        <v>5</v>
      </c>
      <c r="H12" s="577">
        <f t="shared" si="0"/>
        <v>0.13333333333333333</v>
      </c>
      <c r="I12" s="578">
        <f t="shared" si="1"/>
        <v>1.3888888888888889E-3</v>
      </c>
      <c r="J12" s="579">
        <f t="shared" si="2"/>
        <v>112.13472222222222</v>
      </c>
      <c r="K12" s="580">
        <f t="shared" si="7"/>
        <v>4.6722800925925929</v>
      </c>
      <c r="L12" s="565"/>
      <c r="M12" s="565"/>
      <c r="N12" s="565"/>
      <c r="O12" s="565"/>
      <c r="P12" s="574">
        <v>9</v>
      </c>
      <c r="Q12" s="581">
        <v>4</v>
      </c>
      <c r="R12" s="543" t="s">
        <v>325</v>
      </c>
      <c r="S12" s="582">
        <v>4.9538773148148145</v>
      </c>
      <c r="T12" s="583">
        <v>118</v>
      </c>
      <c r="U12" s="583">
        <v>53</v>
      </c>
      <c r="V12" s="584">
        <v>35</v>
      </c>
      <c r="W12" s="577">
        <f t="shared" si="3"/>
        <v>0.8833333333333333</v>
      </c>
      <c r="X12" s="585">
        <f t="shared" si="4"/>
        <v>9.7222222222222224E-3</v>
      </c>
      <c r="Y12" s="586">
        <f t="shared" si="5"/>
        <v>118.89305555555556</v>
      </c>
      <c r="Z12" s="587">
        <f t="shared" si="6"/>
        <v>4.9538773148148154</v>
      </c>
      <c r="AA12" s="588"/>
    </row>
    <row r="13" spans="1:33" ht="15.75" thickBot="1" x14ac:dyDescent="0.3">
      <c r="A13" s="534">
        <v>10</v>
      </c>
      <c r="B13" s="751">
        <v>5</v>
      </c>
      <c r="C13" s="591" t="s">
        <v>383</v>
      </c>
      <c r="D13" s="592">
        <v>4.6472453703703707</v>
      </c>
      <c r="E13" s="593">
        <v>111</v>
      </c>
      <c r="F13" s="593">
        <v>32</v>
      </c>
      <c r="G13" s="593">
        <v>2</v>
      </c>
      <c r="H13" s="594">
        <f t="shared" si="0"/>
        <v>0.53333333333333333</v>
      </c>
      <c r="I13" s="595">
        <f t="shared" si="1"/>
        <v>5.5555555555555556E-4</v>
      </c>
      <c r="J13" s="596">
        <f t="shared" si="2"/>
        <v>111.53388888888888</v>
      </c>
      <c r="K13" s="597">
        <f t="shared" si="7"/>
        <v>4.6472453703703698</v>
      </c>
      <c r="L13" s="565"/>
      <c r="M13" s="565"/>
      <c r="N13" s="565"/>
      <c r="O13" s="565"/>
      <c r="P13" s="590">
        <v>10</v>
      </c>
      <c r="Q13" s="598">
        <v>5</v>
      </c>
      <c r="R13" s="591" t="s">
        <v>383</v>
      </c>
      <c r="S13" s="599">
        <v>4.9369212962962967</v>
      </c>
      <c r="T13" s="600">
        <v>118</v>
      </c>
      <c r="U13" s="600">
        <v>29</v>
      </c>
      <c r="V13" s="601">
        <v>10</v>
      </c>
      <c r="W13" s="594">
        <f t="shared" si="3"/>
        <v>0.48333333333333334</v>
      </c>
      <c r="X13" s="602">
        <f t="shared" si="4"/>
        <v>2.7777777777777779E-3</v>
      </c>
      <c r="Y13" s="603">
        <f t="shared" si="5"/>
        <v>118.48611111111111</v>
      </c>
      <c r="Z13" s="604">
        <f t="shared" si="6"/>
        <v>4.9369212962962967</v>
      </c>
      <c r="AA13" s="605"/>
    </row>
    <row r="14" spans="1:33" x14ac:dyDescent="0.25">
      <c r="A14" s="534">
        <v>11</v>
      </c>
      <c r="B14" s="557">
        <v>15</v>
      </c>
      <c r="C14" s="558" t="s">
        <v>414</v>
      </c>
      <c r="D14" s="559">
        <v>5.0108333333333333</v>
      </c>
      <c r="E14" s="560">
        <v>120</v>
      </c>
      <c r="F14" s="560">
        <v>15</v>
      </c>
      <c r="G14" s="560">
        <v>36</v>
      </c>
      <c r="H14" s="561">
        <f t="shared" si="0"/>
        <v>0.25</v>
      </c>
      <c r="I14" s="562">
        <f t="shared" si="1"/>
        <v>0.01</v>
      </c>
      <c r="J14" s="563">
        <f t="shared" si="2"/>
        <v>120.26</v>
      </c>
      <c r="K14" s="564">
        <f t="shared" si="7"/>
        <v>5.0108333333333333</v>
      </c>
      <c r="L14" s="565"/>
      <c r="M14" s="565"/>
      <c r="N14" s="565"/>
      <c r="O14" s="565"/>
      <c r="P14" s="557">
        <v>11</v>
      </c>
      <c r="Q14" s="606">
        <v>15</v>
      </c>
      <c r="R14" s="558" t="s">
        <v>616</v>
      </c>
      <c r="S14" s="567">
        <v>4.9902893518518523</v>
      </c>
      <c r="T14" s="568">
        <v>119</v>
      </c>
      <c r="U14" s="568">
        <v>46</v>
      </c>
      <c r="V14" s="569">
        <v>1</v>
      </c>
      <c r="W14" s="561">
        <f t="shared" si="3"/>
        <v>0.76666666666666672</v>
      </c>
      <c r="X14" s="570">
        <f t="shared" si="4"/>
        <v>2.7777777777777778E-4</v>
      </c>
      <c r="Y14" s="571">
        <f t="shared" si="5"/>
        <v>119.76694444444445</v>
      </c>
      <c r="Z14" s="572">
        <f t="shared" si="6"/>
        <v>4.9902893518518523</v>
      </c>
      <c r="AA14" s="573"/>
    </row>
    <row r="15" spans="1:33" x14ac:dyDescent="0.25">
      <c r="A15" s="534">
        <v>12</v>
      </c>
      <c r="B15" s="574">
        <v>19</v>
      </c>
      <c r="C15" s="543" t="s">
        <v>617</v>
      </c>
      <c r="D15" s="575">
        <v>4.7849074074074069</v>
      </c>
      <c r="E15" s="576">
        <v>114</v>
      </c>
      <c r="F15" s="576">
        <v>50</v>
      </c>
      <c r="G15" s="576">
        <v>16</v>
      </c>
      <c r="H15" s="577">
        <f t="shared" si="0"/>
        <v>0.83333333333333337</v>
      </c>
      <c r="I15" s="578">
        <f t="shared" si="1"/>
        <v>4.4444444444444444E-3</v>
      </c>
      <c r="J15" s="579">
        <f t="shared" si="2"/>
        <v>114.83777777777777</v>
      </c>
      <c r="K15" s="580">
        <f t="shared" si="7"/>
        <v>4.7849074074074069</v>
      </c>
      <c r="L15" s="565"/>
      <c r="M15" s="565"/>
      <c r="N15" s="565"/>
      <c r="O15" s="565"/>
      <c r="P15" s="574">
        <v>12</v>
      </c>
      <c r="Q15" s="540">
        <v>19</v>
      </c>
      <c r="R15" s="543" t="s">
        <v>327</v>
      </c>
      <c r="S15" s="582">
        <v>4.9903356481481476</v>
      </c>
      <c r="T15" s="583">
        <v>119</v>
      </c>
      <c r="U15" s="583">
        <v>46</v>
      </c>
      <c r="V15" s="584">
        <v>5</v>
      </c>
      <c r="W15" s="577">
        <f t="shared" si="3"/>
        <v>0.76666666666666672</v>
      </c>
      <c r="X15" s="585">
        <f t="shared" si="4"/>
        <v>1.3888888888888889E-3</v>
      </c>
      <c r="Y15" s="586">
        <f t="shared" si="5"/>
        <v>119.76805555555555</v>
      </c>
      <c r="Z15" s="587">
        <f t="shared" si="6"/>
        <v>4.9903356481481476</v>
      </c>
      <c r="AA15" s="588"/>
    </row>
    <row r="16" spans="1:33" x14ac:dyDescent="0.25">
      <c r="A16" s="534">
        <v>13</v>
      </c>
      <c r="B16" s="574">
        <v>17</v>
      </c>
      <c r="C16" s="543" t="s">
        <v>618</v>
      </c>
      <c r="D16" s="575">
        <v>4.9059375000000003</v>
      </c>
      <c r="E16" s="576">
        <v>117</v>
      </c>
      <c r="F16" s="576">
        <v>44</v>
      </c>
      <c r="G16" s="576">
        <v>33</v>
      </c>
      <c r="H16" s="577">
        <f t="shared" si="0"/>
        <v>0.73333333333333328</v>
      </c>
      <c r="I16" s="578">
        <f t="shared" si="1"/>
        <v>9.1666666666666667E-3</v>
      </c>
      <c r="J16" s="579">
        <f t="shared" si="2"/>
        <v>117.74250000000001</v>
      </c>
      <c r="K16" s="580">
        <f t="shared" si="7"/>
        <v>4.9059375000000003</v>
      </c>
      <c r="L16" s="565"/>
      <c r="M16" s="565"/>
      <c r="N16" s="565"/>
      <c r="O16" s="565"/>
      <c r="P16" s="574">
        <v>13</v>
      </c>
      <c r="Q16" s="540">
        <v>17</v>
      </c>
      <c r="R16" s="543" t="s">
        <v>619</v>
      </c>
      <c r="S16" s="582">
        <v>4.9903009259259257</v>
      </c>
      <c r="T16" s="583">
        <v>119</v>
      </c>
      <c r="U16" s="583">
        <v>46</v>
      </c>
      <c r="V16" s="584">
        <v>2</v>
      </c>
      <c r="W16" s="577">
        <f t="shared" si="3"/>
        <v>0.76666666666666672</v>
      </c>
      <c r="X16" s="585">
        <f t="shared" si="4"/>
        <v>5.5555555555555556E-4</v>
      </c>
      <c r="Y16" s="586">
        <f t="shared" si="5"/>
        <v>119.76722222222222</v>
      </c>
      <c r="Z16" s="587">
        <f t="shared" si="6"/>
        <v>4.9903009259259257</v>
      </c>
      <c r="AA16" s="588"/>
    </row>
    <row r="17" spans="1:31" x14ac:dyDescent="0.25">
      <c r="A17" s="534">
        <v>14</v>
      </c>
      <c r="B17" s="574">
        <v>27</v>
      </c>
      <c r="C17" s="543" t="s">
        <v>620</v>
      </c>
      <c r="D17" s="575">
        <v>4.8899999999999997</v>
      </c>
      <c r="E17" s="576">
        <v>117</v>
      </c>
      <c r="F17" s="576">
        <v>21</v>
      </c>
      <c r="G17" s="576">
        <v>36</v>
      </c>
      <c r="H17" s="577">
        <f t="shared" si="0"/>
        <v>0.35</v>
      </c>
      <c r="I17" s="578">
        <f t="shared" si="1"/>
        <v>0.01</v>
      </c>
      <c r="J17" s="579">
        <f t="shared" si="2"/>
        <v>117.36</v>
      </c>
      <c r="K17" s="580">
        <f t="shared" si="7"/>
        <v>4.8899999999999997</v>
      </c>
      <c r="L17" s="565"/>
      <c r="M17" s="565"/>
      <c r="N17" s="565"/>
      <c r="O17" s="565"/>
      <c r="P17" s="574">
        <v>14</v>
      </c>
      <c r="Q17" s="540">
        <v>27</v>
      </c>
      <c r="R17" s="543" t="s">
        <v>326</v>
      </c>
      <c r="S17" s="582">
        <v>4.9858796296296299</v>
      </c>
      <c r="T17" s="583">
        <v>119</v>
      </c>
      <c r="U17" s="583">
        <v>39</v>
      </c>
      <c r="V17" s="584">
        <v>40</v>
      </c>
      <c r="W17" s="577">
        <f t="shared" si="3"/>
        <v>0.65</v>
      </c>
      <c r="X17" s="585">
        <f t="shared" si="4"/>
        <v>1.1111111111111112E-2</v>
      </c>
      <c r="Y17" s="586">
        <f t="shared" si="5"/>
        <v>119.66111111111111</v>
      </c>
      <c r="Z17" s="587">
        <f t="shared" si="6"/>
        <v>4.9858796296296299</v>
      </c>
      <c r="AA17" s="588"/>
    </row>
    <row r="18" spans="1:31" x14ac:dyDescent="0.25">
      <c r="A18" s="534">
        <v>15</v>
      </c>
      <c r="B18" s="574">
        <v>30</v>
      </c>
      <c r="C18" s="543" t="s">
        <v>621</v>
      </c>
      <c r="D18" s="575">
        <v>4.8676620370370367</v>
      </c>
      <c r="E18" s="576">
        <v>116</v>
      </c>
      <c r="F18" s="576">
        <v>49</v>
      </c>
      <c r="G18" s="576">
        <v>26</v>
      </c>
      <c r="H18" s="577">
        <f t="shared" si="0"/>
        <v>0.81666666666666665</v>
      </c>
      <c r="I18" s="578">
        <f t="shared" si="1"/>
        <v>7.2222222222222219E-3</v>
      </c>
      <c r="J18" s="579">
        <f t="shared" si="2"/>
        <v>116.82388888888889</v>
      </c>
      <c r="K18" s="580">
        <f t="shared" si="7"/>
        <v>4.8676620370370367</v>
      </c>
      <c r="L18" s="565"/>
      <c r="M18" s="565"/>
      <c r="N18" s="565"/>
      <c r="O18" s="565"/>
      <c r="P18" s="574">
        <v>15</v>
      </c>
      <c r="Q18" s="540">
        <v>30</v>
      </c>
      <c r="R18" s="543" t="s">
        <v>622</v>
      </c>
      <c r="S18" s="582">
        <v>4.9808449074074073</v>
      </c>
      <c r="T18" s="583">
        <v>119</v>
      </c>
      <c r="U18" s="583">
        <v>32</v>
      </c>
      <c r="V18" s="584">
        <v>25</v>
      </c>
      <c r="W18" s="577">
        <f t="shared" si="3"/>
        <v>0.53333333333333333</v>
      </c>
      <c r="X18" s="585">
        <f t="shared" si="4"/>
        <v>6.9444444444444441E-3</v>
      </c>
      <c r="Y18" s="586">
        <f t="shared" si="5"/>
        <v>119.54027777777777</v>
      </c>
      <c r="Z18" s="587">
        <f t="shared" si="6"/>
        <v>4.9808449074074073</v>
      </c>
      <c r="AA18" s="588"/>
    </row>
    <row r="19" spans="1:31" x14ac:dyDescent="0.25">
      <c r="A19" s="534">
        <v>16</v>
      </c>
      <c r="B19" s="752">
        <v>3</v>
      </c>
      <c r="C19" s="543" t="s">
        <v>378</v>
      </c>
      <c r="D19" s="575">
        <v>4.8555439814814809</v>
      </c>
      <c r="E19" s="576">
        <v>116</v>
      </c>
      <c r="F19" s="576">
        <v>31</v>
      </c>
      <c r="G19" s="576">
        <v>59</v>
      </c>
      <c r="H19" s="577">
        <f t="shared" si="0"/>
        <v>0.51666666666666672</v>
      </c>
      <c r="I19" s="578">
        <f t="shared" si="1"/>
        <v>1.638888888888889E-2</v>
      </c>
      <c r="J19" s="579">
        <f t="shared" si="2"/>
        <v>116.53305555555555</v>
      </c>
      <c r="K19" s="580">
        <f t="shared" si="7"/>
        <v>4.8555439814814809</v>
      </c>
      <c r="L19" s="565">
        <f>AVERAGE(K14:K23)</f>
        <v>4.8066678240740739</v>
      </c>
      <c r="M19" s="565"/>
      <c r="N19" s="565">
        <f>AVERAGE(J14:J23)</f>
        <v>115.36002777777776</v>
      </c>
      <c r="O19" s="565"/>
      <c r="P19" s="574">
        <v>16</v>
      </c>
      <c r="Q19" s="540">
        <v>3</v>
      </c>
      <c r="R19" s="543" t="s">
        <v>623</v>
      </c>
      <c r="S19" s="582">
        <v>4.9826388888888884</v>
      </c>
      <c r="T19" s="583">
        <v>119</v>
      </c>
      <c r="U19" s="583">
        <v>35</v>
      </c>
      <c r="V19" s="584">
        <v>0</v>
      </c>
      <c r="W19" s="577">
        <f t="shared" si="3"/>
        <v>0.58333333333333337</v>
      </c>
      <c r="X19" s="585">
        <f t="shared" si="4"/>
        <v>0</v>
      </c>
      <c r="Y19" s="586">
        <f t="shared" si="5"/>
        <v>119.58333333333333</v>
      </c>
      <c r="Z19" s="587">
        <f t="shared" si="6"/>
        <v>4.9826388888888884</v>
      </c>
      <c r="AA19" s="588"/>
      <c r="AB19" s="589">
        <f>AVERAGE(Z14:Z23)</f>
        <v>4.9822592592592603</v>
      </c>
      <c r="AC19" s="589"/>
      <c r="AD19" s="589">
        <f>AVERAGE(Y14:Y23)</f>
        <v>119.57422222222223</v>
      </c>
      <c r="AE19" s="589"/>
    </row>
    <row r="20" spans="1:31" x14ac:dyDescent="0.25">
      <c r="A20" s="534">
        <v>17</v>
      </c>
      <c r="B20" s="752">
        <v>12</v>
      </c>
      <c r="C20" s="543" t="s">
        <v>403</v>
      </c>
      <c r="D20" s="575">
        <v>4.8323379629629626</v>
      </c>
      <c r="E20" s="576">
        <v>115</v>
      </c>
      <c r="F20" s="576">
        <v>58</v>
      </c>
      <c r="G20" s="576">
        <v>34</v>
      </c>
      <c r="H20" s="577">
        <f t="shared" si="0"/>
        <v>0.96666666666666667</v>
      </c>
      <c r="I20" s="578">
        <f t="shared" si="1"/>
        <v>9.4444444444444445E-3</v>
      </c>
      <c r="J20" s="579">
        <f t="shared" si="2"/>
        <v>115.97611111111111</v>
      </c>
      <c r="K20" s="580">
        <f t="shared" si="7"/>
        <v>4.8323379629629626</v>
      </c>
      <c r="L20" s="565"/>
      <c r="M20" s="565"/>
      <c r="N20" s="565"/>
      <c r="O20" s="565"/>
      <c r="P20" s="574">
        <v>17</v>
      </c>
      <c r="Q20" s="540">
        <v>12</v>
      </c>
      <c r="R20" s="543" t="s">
        <v>624</v>
      </c>
      <c r="S20" s="582">
        <v>4.9728009259259265</v>
      </c>
      <c r="T20" s="583">
        <v>119</v>
      </c>
      <c r="U20" s="583">
        <v>20</v>
      </c>
      <c r="V20" s="584">
        <v>50</v>
      </c>
      <c r="W20" s="577">
        <f t="shared" si="3"/>
        <v>0.33333333333333331</v>
      </c>
      <c r="X20" s="585">
        <f t="shared" si="4"/>
        <v>1.3888888888888888E-2</v>
      </c>
      <c r="Y20" s="586">
        <f t="shared" si="5"/>
        <v>119.34722222222221</v>
      </c>
      <c r="Z20" s="587">
        <f t="shared" si="6"/>
        <v>4.9728009259259256</v>
      </c>
      <c r="AA20" s="588"/>
    </row>
    <row r="21" spans="1:31" x14ac:dyDescent="0.25">
      <c r="A21" s="534">
        <v>18</v>
      </c>
      <c r="B21" s="574">
        <v>22</v>
      </c>
      <c r="C21" s="543" t="s">
        <v>625</v>
      </c>
      <c r="D21" s="575">
        <v>4.7071064814814809</v>
      </c>
      <c r="E21" s="576">
        <v>112</v>
      </c>
      <c r="F21" s="576">
        <v>58</v>
      </c>
      <c r="G21" s="576">
        <v>14</v>
      </c>
      <c r="H21" s="577">
        <f t="shared" si="0"/>
        <v>0.96666666666666667</v>
      </c>
      <c r="I21" s="578">
        <f t="shared" si="1"/>
        <v>3.8888888888888888E-3</v>
      </c>
      <c r="J21" s="579">
        <f t="shared" si="2"/>
        <v>112.97055555555556</v>
      </c>
      <c r="K21" s="580">
        <f t="shared" si="7"/>
        <v>4.7071064814814818</v>
      </c>
      <c r="L21" s="565"/>
      <c r="M21" s="565"/>
      <c r="N21" s="565"/>
      <c r="O21" s="565"/>
      <c r="P21" s="574">
        <v>18</v>
      </c>
      <c r="Q21" s="540">
        <v>22</v>
      </c>
      <c r="R21" s="543" t="s">
        <v>322</v>
      </c>
      <c r="S21" s="582">
        <v>4.9757523148148151</v>
      </c>
      <c r="T21" s="583">
        <v>119</v>
      </c>
      <c r="U21" s="583">
        <v>25</v>
      </c>
      <c r="V21" s="584">
        <v>5</v>
      </c>
      <c r="W21" s="577">
        <f t="shared" si="3"/>
        <v>0.41666666666666669</v>
      </c>
      <c r="X21" s="585">
        <f t="shared" si="4"/>
        <v>1.3888888888888889E-3</v>
      </c>
      <c r="Y21" s="586">
        <f>SUM(T21,W21,X21)</f>
        <v>119.41805555555555</v>
      </c>
      <c r="Z21" s="587">
        <f t="shared" si="6"/>
        <v>4.9757523148148151</v>
      </c>
      <c r="AA21" s="588"/>
    </row>
    <row r="22" spans="1:31" x14ac:dyDescent="0.25">
      <c r="A22" s="534">
        <v>19</v>
      </c>
      <c r="B22" s="574">
        <v>23</v>
      </c>
      <c r="C22" s="543" t="s">
        <v>626</v>
      </c>
      <c r="D22" s="575">
        <v>4.6765972222222221</v>
      </c>
      <c r="E22" s="576">
        <v>112</v>
      </c>
      <c r="F22" s="576">
        <v>14</v>
      </c>
      <c r="G22" s="576">
        <v>18</v>
      </c>
      <c r="H22" s="577">
        <f t="shared" si="0"/>
        <v>0.23333333333333334</v>
      </c>
      <c r="I22" s="578">
        <f t="shared" si="1"/>
        <v>5.0000000000000001E-3</v>
      </c>
      <c r="J22" s="579">
        <f t="shared" si="2"/>
        <v>112.23833333333333</v>
      </c>
      <c r="K22" s="580">
        <f t="shared" si="7"/>
        <v>4.6765972222222221</v>
      </c>
      <c r="L22" s="565"/>
      <c r="M22" s="565"/>
      <c r="N22" s="565"/>
      <c r="O22" s="565"/>
      <c r="P22" s="574">
        <v>19</v>
      </c>
      <c r="Q22" s="540">
        <v>23</v>
      </c>
      <c r="R22" s="543" t="s">
        <v>435</v>
      </c>
      <c r="S22" s="582">
        <v>4.9848726851851852</v>
      </c>
      <c r="T22" s="583">
        <v>119</v>
      </c>
      <c r="U22" s="583">
        <v>38</v>
      </c>
      <c r="V22" s="584">
        <v>13</v>
      </c>
      <c r="W22" s="577">
        <f t="shared" si="3"/>
        <v>0.6333333333333333</v>
      </c>
      <c r="X22" s="585">
        <f t="shared" si="4"/>
        <v>3.6111111111111109E-3</v>
      </c>
      <c r="Y22" s="586">
        <f t="shared" si="5"/>
        <v>119.63694444444445</v>
      </c>
      <c r="Z22" s="587">
        <f t="shared" si="6"/>
        <v>4.9848726851851852</v>
      </c>
      <c r="AA22" s="588"/>
    </row>
    <row r="23" spans="1:31" ht="15.75" thickBot="1" x14ac:dyDescent="0.3">
      <c r="A23" s="534">
        <v>20</v>
      </c>
      <c r="B23" s="751">
        <v>7</v>
      </c>
      <c r="C23" s="591" t="s">
        <v>627</v>
      </c>
      <c r="D23" s="592">
        <v>4.5357523148148147</v>
      </c>
      <c r="E23" s="593">
        <v>108</v>
      </c>
      <c r="F23" s="593">
        <v>51</v>
      </c>
      <c r="G23" s="593">
        <v>29</v>
      </c>
      <c r="H23" s="594">
        <f t="shared" si="0"/>
        <v>0.85</v>
      </c>
      <c r="I23" s="595">
        <f t="shared" si="1"/>
        <v>8.0555555555555554E-3</v>
      </c>
      <c r="J23" s="596">
        <f t="shared" si="2"/>
        <v>108.85805555555555</v>
      </c>
      <c r="K23" s="597">
        <f t="shared" si="7"/>
        <v>4.5357523148148147</v>
      </c>
      <c r="L23" s="565"/>
      <c r="M23" s="565"/>
      <c r="N23" s="565"/>
      <c r="O23" s="565"/>
      <c r="P23" s="590">
        <v>20</v>
      </c>
      <c r="Q23" s="546">
        <v>7</v>
      </c>
      <c r="R23" s="591" t="s">
        <v>628</v>
      </c>
      <c r="S23" s="599">
        <v>4.9688773148148151</v>
      </c>
      <c r="T23" s="600">
        <v>119</v>
      </c>
      <c r="U23" s="600">
        <v>15</v>
      </c>
      <c r="V23" s="601">
        <v>11</v>
      </c>
      <c r="W23" s="594">
        <f t="shared" si="3"/>
        <v>0.25</v>
      </c>
      <c r="X23" s="602">
        <f t="shared" si="4"/>
        <v>3.0555555555555557E-3</v>
      </c>
      <c r="Y23" s="603">
        <f t="shared" si="5"/>
        <v>119.25305555555556</v>
      </c>
      <c r="Z23" s="604">
        <f t="shared" si="6"/>
        <v>4.9688773148148151</v>
      </c>
      <c r="AA23" s="605"/>
    </row>
    <row r="24" spans="1:31" x14ac:dyDescent="0.25">
      <c r="A24" s="534">
        <v>21</v>
      </c>
      <c r="B24" s="557">
        <v>20</v>
      </c>
      <c r="C24" s="558" t="s">
        <v>629</v>
      </c>
      <c r="D24" s="559">
        <v>4.9815856481481484</v>
      </c>
      <c r="E24" s="560">
        <v>119</v>
      </c>
      <c r="F24" s="560">
        <v>33</v>
      </c>
      <c r="G24" s="560">
        <v>29</v>
      </c>
      <c r="H24" s="561">
        <f t="shared" si="0"/>
        <v>0.55000000000000004</v>
      </c>
      <c r="I24" s="562">
        <f t="shared" si="1"/>
        <v>8.0555555555555554E-3</v>
      </c>
      <c r="J24" s="563">
        <f t="shared" si="2"/>
        <v>119.55805555555555</v>
      </c>
      <c r="K24" s="564">
        <f t="shared" si="7"/>
        <v>4.9815856481481484</v>
      </c>
      <c r="L24" s="565"/>
      <c r="M24" s="565"/>
      <c r="N24" s="565"/>
      <c r="O24" s="565"/>
      <c r="P24" s="557">
        <v>21</v>
      </c>
      <c r="Q24" s="606">
        <v>20</v>
      </c>
      <c r="R24" s="558" t="s">
        <v>428</v>
      </c>
      <c r="S24" s="567">
        <v>4.9627199074074069</v>
      </c>
      <c r="T24" s="568">
        <v>119</v>
      </c>
      <c r="U24" s="568">
        <v>6</v>
      </c>
      <c r="V24" s="569">
        <v>19</v>
      </c>
      <c r="W24" s="561">
        <f t="shared" si="3"/>
        <v>0.1</v>
      </c>
      <c r="X24" s="570">
        <f t="shared" si="4"/>
        <v>5.2777777777777779E-3</v>
      </c>
      <c r="Y24" s="571">
        <f t="shared" si="5"/>
        <v>119.10527777777777</v>
      </c>
      <c r="Z24" s="572">
        <f t="shared" si="6"/>
        <v>4.9627199074074069</v>
      </c>
      <c r="AA24" s="573"/>
    </row>
    <row r="25" spans="1:31" x14ac:dyDescent="0.25">
      <c r="A25" s="534">
        <v>22</v>
      </c>
      <c r="B25" s="574">
        <v>25</v>
      </c>
      <c r="C25" s="543" t="s">
        <v>328</v>
      </c>
      <c r="D25" s="575">
        <v>4.9722106481481481</v>
      </c>
      <c r="E25" s="576">
        <v>119</v>
      </c>
      <c r="F25" s="576">
        <v>19</v>
      </c>
      <c r="G25" s="576">
        <v>59</v>
      </c>
      <c r="H25" s="577">
        <f t="shared" si="0"/>
        <v>0.31666666666666665</v>
      </c>
      <c r="I25" s="578">
        <f t="shared" si="1"/>
        <v>1.638888888888889E-2</v>
      </c>
      <c r="J25" s="579">
        <f t="shared" si="2"/>
        <v>119.33305555555555</v>
      </c>
      <c r="K25" s="580">
        <f t="shared" si="7"/>
        <v>4.9722106481481481</v>
      </c>
      <c r="L25" s="565"/>
      <c r="M25" s="565"/>
      <c r="N25" s="565"/>
      <c r="O25" s="565"/>
      <c r="P25" s="574">
        <v>22</v>
      </c>
      <c r="Q25" s="540">
        <v>25</v>
      </c>
      <c r="R25" s="543" t="s">
        <v>328</v>
      </c>
      <c r="S25" s="582">
        <v>4.977048611111111</v>
      </c>
      <c r="T25" s="583">
        <v>119</v>
      </c>
      <c r="U25" s="583">
        <v>26</v>
      </c>
      <c r="V25" s="584">
        <v>57</v>
      </c>
      <c r="W25" s="577">
        <f t="shared" si="3"/>
        <v>0.43333333333333335</v>
      </c>
      <c r="X25" s="585">
        <f t="shared" si="4"/>
        <v>1.5833333333333335E-2</v>
      </c>
      <c r="Y25" s="586">
        <f t="shared" si="5"/>
        <v>119.44916666666667</v>
      </c>
      <c r="Z25" s="587">
        <f t="shared" si="6"/>
        <v>4.977048611111111</v>
      </c>
      <c r="AA25" s="588"/>
    </row>
    <row r="26" spans="1:31" x14ac:dyDescent="0.25">
      <c r="A26" s="534">
        <v>23</v>
      </c>
      <c r="B26" s="574">
        <v>29</v>
      </c>
      <c r="C26" s="543" t="s">
        <v>630</v>
      </c>
      <c r="D26" s="575">
        <v>4.9639699074074075</v>
      </c>
      <c r="E26" s="576">
        <v>119</v>
      </c>
      <c r="F26" s="576">
        <v>8</v>
      </c>
      <c r="G26" s="576">
        <v>7</v>
      </c>
      <c r="H26" s="577">
        <f t="shared" si="0"/>
        <v>0.13333333333333333</v>
      </c>
      <c r="I26" s="578">
        <f t="shared" si="1"/>
        <v>1.9444444444444444E-3</v>
      </c>
      <c r="J26" s="579">
        <f t="shared" si="2"/>
        <v>119.13527777777779</v>
      </c>
      <c r="K26" s="580">
        <f t="shared" si="7"/>
        <v>4.9639699074074075</v>
      </c>
      <c r="L26" s="565"/>
      <c r="M26" s="565"/>
      <c r="N26" s="565"/>
      <c r="O26" s="565"/>
      <c r="P26" s="574">
        <v>23</v>
      </c>
      <c r="Q26" s="540">
        <v>29</v>
      </c>
      <c r="R26" s="543" t="s">
        <v>631</v>
      </c>
      <c r="S26" s="582">
        <v>4.9830092592592594</v>
      </c>
      <c r="T26" s="583">
        <v>119</v>
      </c>
      <c r="U26" s="583">
        <v>35</v>
      </c>
      <c r="V26" s="584">
        <v>32</v>
      </c>
      <c r="W26" s="577">
        <f t="shared" si="3"/>
        <v>0.58333333333333337</v>
      </c>
      <c r="X26" s="585">
        <f t="shared" si="4"/>
        <v>8.8888888888888889E-3</v>
      </c>
      <c r="Y26" s="586">
        <f t="shared" si="5"/>
        <v>119.59222222222222</v>
      </c>
      <c r="Z26" s="587">
        <f t="shared" si="6"/>
        <v>4.9830092592592594</v>
      </c>
      <c r="AA26" s="588"/>
    </row>
    <row r="27" spans="1:31" x14ac:dyDescent="0.25">
      <c r="A27" s="534">
        <v>24</v>
      </c>
      <c r="B27" s="574">
        <v>10</v>
      </c>
      <c r="C27" s="543" t="s">
        <v>398</v>
      </c>
      <c r="D27" s="575">
        <v>4.9590740740740742</v>
      </c>
      <c r="E27" s="576">
        <v>119</v>
      </c>
      <c r="F27" s="576">
        <v>1</v>
      </c>
      <c r="G27" s="576">
        <v>4</v>
      </c>
      <c r="H27" s="577">
        <f t="shared" si="0"/>
        <v>1.6666666666666666E-2</v>
      </c>
      <c r="I27" s="578">
        <f t="shared" si="1"/>
        <v>1.1111111111111111E-3</v>
      </c>
      <c r="J27" s="579">
        <f t="shared" si="2"/>
        <v>119.01777777777778</v>
      </c>
      <c r="K27" s="580">
        <f t="shared" si="7"/>
        <v>4.9590740740740742</v>
      </c>
      <c r="L27" s="565"/>
      <c r="M27" s="565"/>
      <c r="N27" s="565"/>
      <c r="O27" s="565"/>
      <c r="P27" s="574">
        <v>24</v>
      </c>
      <c r="Q27" s="540">
        <v>10</v>
      </c>
      <c r="R27" s="543" t="s">
        <v>398</v>
      </c>
      <c r="S27" s="582">
        <v>4.9863078703703705</v>
      </c>
      <c r="T27" s="583">
        <v>119</v>
      </c>
      <c r="U27" s="583">
        <v>40</v>
      </c>
      <c r="V27" s="584">
        <v>17</v>
      </c>
      <c r="W27" s="577">
        <f t="shared" si="3"/>
        <v>0.66666666666666663</v>
      </c>
      <c r="X27" s="585">
        <f t="shared" si="4"/>
        <v>4.7222222222222223E-3</v>
      </c>
      <c r="Y27" s="586">
        <f t="shared" si="5"/>
        <v>119.6713888888889</v>
      </c>
      <c r="Z27" s="587">
        <f t="shared" si="6"/>
        <v>4.9863078703703705</v>
      </c>
      <c r="AA27" s="588"/>
    </row>
    <row r="28" spans="1:31" x14ac:dyDescent="0.25">
      <c r="A28" s="534">
        <v>25</v>
      </c>
      <c r="B28" s="752">
        <v>11</v>
      </c>
      <c r="C28" s="543" t="s">
        <v>330</v>
      </c>
      <c r="D28" s="575">
        <v>4.939131944444445</v>
      </c>
      <c r="E28" s="576">
        <v>118</v>
      </c>
      <c r="F28" s="576">
        <v>32</v>
      </c>
      <c r="G28" s="576">
        <v>21</v>
      </c>
      <c r="H28" s="577">
        <f t="shared" si="0"/>
        <v>0.53333333333333333</v>
      </c>
      <c r="I28" s="578">
        <f t="shared" si="1"/>
        <v>5.8333333333333336E-3</v>
      </c>
      <c r="J28" s="579">
        <f t="shared" si="2"/>
        <v>118.53916666666666</v>
      </c>
      <c r="K28" s="580">
        <f t="shared" si="7"/>
        <v>4.9391319444444441</v>
      </c>
      <c r="L28" s="565">
        <f>AVERAGE(K24:K33)</f>
        <v>4.9261828703703703</v>
      </c>
      <c r="M28" s="565"/>
      <c r="N28" s="565">
        <f>AVERAGE(J24:J33)</f>
        <v>118.22838888888887</v>
      </c>
      <c r="O28" s="565"/>
      <c r="P28" s="574">
        <v>25</v>
      </c>
      <c r="Q28" s="540">
        <v>11</v>
      </c>
      <c r="R28" s="543" t="s">
        <v>330</v>
      </c>
      <c r="S28" s="582">
        <v>5.0585185185185191</v>
      </c>
      <c r="T28" s="583">
        <v>121</v>
      </c>
      <c r="U28" s="583">
        <v>24</v>
      </c>
      <c r="V28" s="584">
        <v>16</v>
      </c>
      <c r="W28" s="577">
        <f t="shared" si="3"/>
        <v>0.4</v>
      </c>
      <c r="X28" s="585">
        <f t="shared" si="4"/>
        <v>4.4444444444444444E-3</v>
      </c>
      <c r="Y28" s="586">
        <f t="shared" si="5"/>
        <v>121.40444444444445</v>
      </c>
      <c r="Z28" s="587">
        <f t="shared" si="6"/>
        <v>5.0585185185185191</v>
      </c>
      <c r="AA28" s="588"/>
      <c r="AB28" s="589">
        <f>AVERAGE(Z24:Z33)</f>
        <v>4.9868020833333331</v>
      </c>
      <c r="AC28" s="589"/>
      <c r="AD28" s="589">
        <f>AVERAGE(Y24:Y33)</f>
        <v>119.68325</v>
      </c>
      <c r="AE28" s="589"/>
    </row>
    <row r="29" spans="1:31" x14ac:dyDescent="0.25">
      <c r="A29" s="534">
        <v>26</v>
      </c>
      <c r="B29" s="574">
        <v>14</v>
      </c>
      <c r="C29" s="543" t="s">
        <v>632</v>
      </c>
      <c r="D29" s="575">
        <v>4.9380092592592595</v>
      </c>
      <c r="E29" s="576">
        <v>118</v>
      </c>
      <c r="F29" s="576">
        <v>30</v>
      </c>
      <c r="G29" s="576">
        <v>44</v>
      </c>
      <c r="H29" s="577">
        <f t="shared" si="0"/>
        <v>0.5</v>
      </c>
      <c r="I29" s="578">
        <f t="shared" si="1"/>
        <v>1.2222222222222223E-2</v>
      </c>
      <c r="J29" s="579">
        <f t="shared" si="2"/>
        <v>118.51222222222222</v>
      </c>
      <c r="K29" s="580">
        <f t="shared" si="7"/>
        <v>4.9380092592592595</v>
      </c>
      <c r="L29" s="565"/>
      <c r="M29" s="565"/>
      <c r="N29" s="565"/>
      <c r="O29" s="565"/>
      <c r="P29" s="574">
        <v>26</v>
      </c>
      <c r="Q29" s="540">
        <v>14</v>
      </c>
      <c r="R29" s="543" t="s">
        <v>633</v>
      </c>
      <c r="S29" s="582">
        <v>4.9748958333333331</v>
      </c>
      <c r="T29" s="583">
        <v>119</v>
      </c>
      <c r="U29" s="583">
        <v>23</v>
      </c>
      <c r="V29" s="584">
        <v>51</v>
      </c>
      <c r="W29" s="577">
        <f t="shared" si="3"/>
        <v>0.38333333333333336</v>
      </c>
      <c r="X29" s="585">
        <f t="shared" si="4"/>
        <v>1.4166666666666666E-2</v>
      </c>
      <c r="Y29" s="586">
        <f t="shared" si="5"/>
        <v>119.39750000000001</v>
      </c>
      <c r="Z29" s="587">
        <f t="shared" si="6"/>
        <v>4.974895833333334</v>
      </c>
      <c r="AA29" s="588"/>
    </row>
    <row r="30" spans="1:31" x14ac:dyDescent="0.25">
      <c r="A30" s="534">
        <v>27</v>
      </c>
      <c r="B30" s="574">
        <v>13</v>
      </c>
      <c r="C30" s="543" t="s">
        <v>634</v>
      </c>
      <c r="D30" s="575">
        <v>4.9318402777777779</v>
      </c>
      <c r="E30" s="576">
        <v>118</v>
      </c>
      <c r="F30" s="576">
        <v>21</v>
      </c>
      <c r="G30" s="576">
        <v>51</v>
      </c>
      <c r="H30" s="577">
        <f t="shared" si="0"/>
        <v>0.35</v>
      </c>
      <c r="I30" s="578">
        <f t="shared" si="1"/>
        <v>1.4166666666666666E-2</v>
      </c>
      <c r="J30" s="579">
        <f t="shared" si="2"/>
        <v>118.36416666666666</v>
      </c>
      <c r="K30" s="580">
        <f t="shared" si="7"/>
        <v>4.9318402777777779</v>
      </c>
      <c r="L30" s="565"/>
      <c r="M30" s="565"/>
      <c r="N30" s="565"/>
      <c r="O30" s="565"/>
      <c r="P30" s="574">
        <v>27</v>
      </c>
      <c r="Q30" s="540">
        <v>13</v>
      </c>
      <c r="R30" s="543" t="s">
        <v>635</v>
      </c>
      <c r="S30" s="582">
        <v>4.9812500000000002</v>
      </c>
      <c r="T30" s="583">
        <v>119</v>
      </c>
      <c r="U30" s="583">
        <v>33</v>
      </c>
      <c r="V30" s="584">
        <v>0</v>
      </c>
      <c r="W30" s="577">
        <f t="shared" si="3"/>
        <v>0.55000000000000004</v>
      </c>
      <c r="X30" s="585">
        <f t="shared" si="4"/>
        <v>0</v>
      </c>
      <c r="Y30" s="586">
        <f t="shared" si="5"/>
        <v>119.55</v>
      </c>
      <c r="Z30" s="587">
        <f t="shared" si="6"/>
        <v>4.9812500000000002</v>
      </c>
      <c r="AA30" s="588"/>
    </row>
    <row r="31" spans="1:31" x14ac:dyDescent="0.25">
      <c r="A31" s="534">
        <v>28</v>
      </c>
      <c r="B31" s="752">
        <v>8</v>
      </c>
      <c r="C31" s="543" t="s">
        <v>636</v>
      </c>
      <c r="D31" s="575">
        <v>4.9324074074074078</v>
      </c>
      <c r="E31" s="576">
        <v>118</v>
      </c>
      <c r="F31" s="576">
        <v>22</v>
      </c>
      <c r="G31" s="576">
        <v>40</v>
      </c>
      <c r="H31" s="577">
        <f t="shared" si="0"/>
        <v>0.36666666666666664</v>
      </c>
      <c r="I31" s="578">
        <f t="shared" si="1"/>
        <v>1.1111111111111112E-2</v>
      </c>
      <c r="J31" s="579">
        <f t="shared" si="2"/>
        <v>118.37777777777777</v>
      </c>
      <c r="K31" s="580">
        <f t="shared" si="7"/>
        <v>4.9324074074074069</v>
      </c>
      <c r="L31" s="565"/>
      <c r="M31" s="565"/>
      <c r="N31" s="565"/>
      <c r="O31" s="565"/>
      <c r="P31" s="574">
        <v>28</v>
      </c>
      <c r="Q31" s="540">
        <v>8</v>
      </c>
      <c r="R31" s="543" t="s">
        <v>393</v>
      </c>
      <c r="S31" s="582">
        <v>4.9818634259259253</v>
      </c>
      <c r="T31" s="583">
        <v>119</v>
      </c>
      <c r="U31" s="583">
        <v>33</v>
      </c>
      <c r="V31" s="584">
        <v>53</v>
      </c>
      <c r="W31" s="577">
        <f t="shared" si="3"/>
        <v>0.55000000000000004</v>
      </c>
      <c r="X31" s="585">
        <f t="shared" si="4"/>
        <v>1.4722222222222222E-2</v>
      </c>
      <c r="Y31" s="586">
        <f t="shared" si="5"/>
        <v>119.56472222222222</v>
      </c>
      <c r="Z31" s="587">
        <f t="shared" si="6"/>
        <v>4.9818634259259253</v>
      </c>
      <c r="AA31" s="588"/>
    </row>
    <row r="32" spans="1:31" x14ac:dyDescent="0.25">
      <c r="A32" s="534">
        <v>29</v>
      </c>
      <c r="B32" s="574">
        <v>1</v>
      </c>
      <c r="C32" s="543" t="s">
        <v>637</v>
      </c>
      <c r="D32" s="575">
        <v>4.8472106481481481</v>
      </c>
      <c r="E32" s="576">
        <v>116</v>
      </c>
      <c r="F32" s="576">
        <v>19</v>
      </c>
      <c r="G32" s="576">
        <v>59</v>
      </c>
      <c r="H32" s="577">
        <f t="shared" si="0"/>
        <v>0.31666666666666665</v>
      </c>
      <c r="I32" s="578">
        <f t="shared" si="1"/>
        <v>1.638888888888889E-2</v>
      </c>
      <c r="J32" s="579">
        <f t="shared" si="2"/>
        <v>116.33305555555555</v>
      </c>
      <c r="K32" s="580">
        <f t="shared" si="7"/>
        <v>4.8472106481481481</v>
      </c>
      <c r="L32" s="565"/>
      <c r="M32" s="565"/>
      <c r="N32" s="565"/>
      <c r="O32" s="565"/>
      <c r="P32" s="574">
        <v>29</v>
      </c>
      <c r="Q32" s="540">
        <v>1</v>
      </c>
      <c r="R32" s="543" t="s">
        <v>638</v>
      </c>
      <c r="S32" s="582">
        <v>4.9822222222222221</v>
      </c>
      <c r="T32" s="583">
        <v>119</v>
      </c>
      <c r="U32" s="583">
        <v>34</v>
      </c>
      <c r="V32" s="584">
        <v>24</v>
      </c>
      <c r="W32" s="577">
        <f t="shared" si="3"/>
        <v>0.56666666666666665</v>
      </c>
      <c r="X32" s="585">
        <f t="shared" si="4"/>
        <v>6.6666666666666671E-3</v>
      </c>
      <c r="Y32" s="586">
        <f t="shared" si="5"/>
        <v>119.57333333333332</v>
      </c>
      <c r="Z32" s="587">
        <f t="shared" si="6"/>
        <v>4.9822222222222221</v>
      </c>
      <c r="AA32" s="588"/>
    </row>
    <row r="33" spans="1:33" ht="15.75" thickBot="1" x14ac:dyDescent="0.3">
      <c r="A33" s="534">
        <v>30</v>
      </c>
      <c r="B33" s="590">
        <v>6</v>
      </c>
      <c r="C33" s="591" t="s">
        <v>61</v>
      </c>
      <c r="D33" s="592">
        <v>4.796388888888889</v>
      </c>
      <c r="E33" s="593">
        <v>115</v>
      </c>
      <c r="F33" s="593">
        <v>6</v>
      </c>
      <c r="G33" s="593">
        <v>48</v>
      </c>
      <c r="H33" s="594">
        <f t="shared" si="0"/>
        <v>0.1</v>
      </c>
      <c r="I33" s="595">
        <f t="shared" si="1"/>
        <v>1.3333333333333334E-2</v>
      </c>
      <c r="J33" s="596">
        <f t="shared" si="2"/>
        <v>115.11333333333333</v>
      </c>
      <c r="K33" s="597">
        <f t="shared" si="7"/>
        <v>4.796388888888889</v>
      </c>
      <c r="L33" s="565"/>
      <c r="M33" s="565"/>
      <c r="N33" s="565"/>
      <c r="O33" s="565"/>
      <c r="P33" s="590">
        <v>30</v>
      </c>
      <c r="Q33" s="546">
        <v>6</v>
      </c>
      <c r="R33" s="591" t="s">
        <v>61</v>
      </c>
      <c r="S33" s="599">
        <v>4.980185185185185</v>
      </c>
      <c r="T33" s="600">
        <v>119</v>
      </c>
      <c r="U33" s="600">
        <v>31</v>
      </c>
      <c r="V33" s="601">
        <v>28</v>
      </c>
      <c r="W33" s="594">
        <f t="shared" si="3"/>
        <v>0.51666666666666672</v>
      </c>
      <c r="X33" s="602">
        <f t="shared" si="4"/>
        <v>7.7777777777777776E-3</v>
      </c>
      <c r="Y33" s="603">
        <f t="shared" si="5"/>
        <v>119.52444444444444</v>
      </c>
      <c r="Z33" s="604">
        <f t="shared" si="6"/>
        <v>4.980185185185185</v>
      </c>
      <c r="AA33" s="605"/>
    </row>
    <row r="34" spans="1:33" x14ac:dyDescent="0.25">
      <c r="A34" s="534">
        <v>31</v>
      </c>
      <c r="B34" s="557">
        <v>31</v>
      </c>
      <c r="C34" s="558" t="s">
        <v>639</v>
      </c>
      <c r="D34" s="559">
        <v>4.9951273148148152</v>
      </c>
      <c r="E34" s="560">
        <v>119</v>
      </c>
      <c r="F34" s="560">
        <v>52</v>
      </c>
      <c r="G34" s="560">
        <v>59</v>
      </c>
      <c r="H34" s="561">
        <f t="shared" si="0"/>
        <v>0.8666666666666667</v>
      </c>
      <c r="I34" s="562">
        <f t="shared" si="1"/>
        <v>1.638888888888889E-2</v>
      </c>
      <c r="J34" s="563">
        <f t="shared" si="2"/>
        <v>119.88305555555554</v>
      </c>
      <c r="K34" s="564">
        <f t="shared" si="7"/>
        <v>4.9951273148148143</v>
      </c>
      <c r="L34" s="565"/>
      <c r="M34" s="565"/>
      <c r="N34" s="565"/>
      <c r="O34" s="565"/>
      <c r="P34" s="557">
        <v>31</v>
      </c>
      <c r="Q34" s="606">
        <v>31</v>
      </c>
      <c r="R34" s="558" t="s">
        <v>460</v>
      </c>
      <c r="S34" s="567">
        <v>5.0019791666666666</v>
      </c>
      <c r="T34" s="568">
        <v>120</v>
      </c>
      <c r="U34" s="568">
        <v>2</v>
      </c>
      <c r="V34" s="569">
        <v>51</v>
      </c>
      <c r="W34" s="561">
        <f t="shared" si="3"/>
        <v>3.3333333333333333E-2</v>
      </c>
      <c r="X34" s="570">
        <f t="shared" si="4"/>
        <v>1.4166666666666666E-2</v>
      </c>
      <c r="Y34" s="571">
        <f t="shared" si="5"/>
        <v>120.0475</v>
      </c>
      <c r="Z34" s="572">
        <f t="shared" si="6"/>
        <v>5.0019791666666666</v>
      </c>
      <c r="AA34" s="573"/>
    </row>
    <row r="35" spans="1:33" x14ac:dyDescent="0.25">
      <c r="A35" s="534">
        <v>32</v>
      </c>
      <c r="B35" s="574">
        <v>32</v>
      </c>
      <c r="C35" s="543" t="s">
        <v>463</v>
      </c>
      <c r="D35" s="575">
        <v>4.9642129629629634</v>
      </c>
      <c r="E35" s="576">
        <v>119</v>
      </c>
      <c r="F35" s="576">
        <v>8</v>
      </c>
      <c r="G35" s="576">
        <v>28</v>
      </c>
      <c r="H35" s="577">
        <f t="shared" si="0"/>
        <v>0.13333333333333333</v>
      </c>
      <c r="I35" s="578">
        <f t="shared" si="1"/>
        <v>7.7777777777777776E-3</v>
      </c>
      <c r="J35" s="579">
        <f t="shared" si="2"/>
        <v>119.14111111111112</v>
      </c>
      <c r="K35" s="580">
        <f t="shared" si="7"/>
        <v>4.9642129629629634</v>
      </c>
      <c r="L35" s="565">
        <f>AVERAGE(K34:K37)</f>
        <v>4.9561545138888885</v>
      </c>
      <c r="M35" s="565"/>
      <c r="N35" s="565">
        <f>AVERAGE(J34:J37)</f>
        <v>118.94770833333334</v>
      </c>
      <c r="O35" s="565"/>
      <c r="P35" s="574">
        <v>32</v>
      </c>
      <c r="Q35" s="540">
        <v>32</v>
      </c>
      <c r="R35" s="543" t="s">
        <v>463</v>
      </c>
      <c r="S35" s="582">
        <v>5.0031018518518513</v>
      </c>
      <c r="T35" s="583">
        <v>120</v>
      </c>
      <c r="U35" s="583">
        <v>4</v>
      </c>
      <c r="V35" s="584">
        <v>28</v>
      </c>
      <c r="W35" s="577">
        <f t="shared" si="3"/>
        <v>6.6666666666666666E-2</v>
      </c>
      <c r="X35" s="585">
        <f t="shared" si="4"/>
        <v>7.7777777777777776E-3</v>
      </c>
      <c r="Y35" s="586">
        <f t="shared" si="5"/>
        <v>120.07444444444444</v>
      </c>
      <c r="Z35" s="587">
        <f t="shared" si="6"/>
        <v>5.0031018518518513</v>
      </c>
      <c r="AA35" s="588"/>
      <c r="AB35" s="565">
        <f>AVERAGE(Z34:Z37)</f>
        <v>4.9931597222222219</v>
      </c>
      <c r="AC35" s="565"/>
      <c r="AD35" s="565">
        <f>AVERAGE(Y34:Y37)</f>
        <v>119.83583333333333</v>
      </c>
      <c r="AE35" s="565"/>
      <c r="AF35" s="565"/>
      <c r="AG35" s="565"/>
    </row>
    <row r="36" spans="1:33" x14ac:dyDescent="0.25">
      <c r="A36" s="534">
        <v>33</v>
      </c>
      <c r="B36" s="752">
        <v>33</v>
      </c>
      <c r="C36" s="543" t="s">
        <v>465</v>
      </c>
      <c r="D36" s="575">
        <v>4.9158333333333335</v>
      </c>
      <c r="E36" s="576">
        <v>117</v>
      </c>
      <c r="F36" s="576">
        <v>58</v>
      </c>
      <c r="G36" s="576">
        <v>58</v>
      </c>
      <c r="H36" s="577">
        <f t="shared" si="0"/>
        <v>0.96666666666666667</v>
      </c>
      <c r="I36" s="578">
        <f t="shared" si="1"/>
        <v>1.6111111111111111E-2</v>
      </c>
      <c r="J36" s="579">
        <f t="shared" si="2"/>
        <v>117.98277777777778</v>
      </c>
      <c r="K36" s="580">
        <f t="shared" si="7"/>
        <v>4.9159490740740743</v>
      </c>
      <c r="L36" s="565"/>
      <c r="M36" s="565"/>
      <c r="N36" s="565"/>
      <c r="O36" s="565"/>
      <c r="P36" s="574">
        <v>33</v>
      </c>
      <c r="Q36" s="540">
        <v>33</v>
      </c>
      <c r="R36" s="543" t="s">
        <v>465</v>
      </c>
      <c r="S36" s="582">
        <v>4.9756828703703704</v>
      </c>
      <c r="T36" s="583">
        <v>119</v>
      </c>
      <c r="U36" s="583">
        <v>24</v>
      </c>
      <c r="V36" s="584">
        <v>59</v>
      </c>
      <c r="W36" s="577">
        <f t="shared" si="3"/>
        <v>0.4</v>
      </c>
      <c r="X36" s="585">
        <f t="shared" si="4"/>
        <v>1.638888888888889E-2</v>
      </c>
      <c r="Y36" s="586">
        <f t="shared" si="5"/>
        <v>119.41638888888889</v>
      </c>
      <c r="Z36" s="587">
        <f t="shared" si="6"/>
        <v>4.9756828703703704</v>
      </c>
      <c r="AA36" s="588"/>
      <c r="AF36" s="534"/>
      <c r="AG36" s="534"/>
    </row>
    <row r="37" spans="1:33" ht="15.75" thickBot="1" x14ac:dyDescent="0.3">
      <c r="A37" s="534">
        <v>34</v>
      </c>
      <c r="B37" s="751">
        <v>34</v>
      </c>
      <c r="C37" s="591" t="s">
        <v>640</v>
      </c>
      <c r="D37" s="592">
        <v>4.9493287037037037</v>
      </c>
      <c r="E37" s="593">
        <v>118</v>
      </c>
      <c r="F37" s="593">
        <v>47</v>
      </c>
      <c r="G37" s="593">
        <v>2</v>
      </c>
      <c r="H37" s="594">
        <f t="shared" si="0"/>
        <v>0.78333333333333333</v>
      </c>
      <c r="I37" s="595">
        <f t="shared" si="1"/>
        <v>5.5555555555555556E-4</v>
      </c>
      <c r="J37" s="596">
        <f t="shared" si="2"/>
        <v>118.78388888888888</v>
      </c>
      <c r="K37" s="597">
        <f t="shared" si="7"/>
        <v>4.9493287037037037</v>
      </c>
      <c r="L37" s="565"/>
      <c r="M37" s="565"/>
      <c r="N37" s="565"/>
      <c r="O37" s="565"/>
      <c r="P37" s="590">
        <v>34</v>
      </c>
      <c r="Q37" s="546">
        <v>34</v>
      </c>
      <c r="R37" s="591" t="s">
        <v>467</v>
      </c>
      <c r="S37" s="599">
        <v>4.9918750000000003</v>
      </c>
      <c r="T37" s="600">
        <v>119</v>
      </c>
      <c r="U37" s="600">
        <v>48</v>
      </c>
      <c r="V37" s="601">
        <v>18</v>
      </c>
      <c r="W37" s="594">
        <f t="shared" si="3"/>
        <v>0.8</v>
      </c>
      <c r="X37" s="602">
        <f t="shared" si="4"/>
        <v>5.0000000000000001E-3</v>
      </c>
      <c r="Y37" s="603">
        <f t="shared" si="5"/>
        <v>119.80499999999999</v>
      </c>
      <c r="Z37" s="604">
        <f t="shared" si="6"/>
        <v>4.9918749999999994</v>
      </c>
      <c r="AA37" s="605"/>
      <c r="AF37" s="556"/>
      <c r="AG37" s="556"/>
    </row>
    <row r="38" spans="1:33" ht="15.75" thickBot="1" x14ac:dyDescent="0.3">
      <c r="C38" s="591"/>
      <c r="D38" s="607"/>
      <c r="E38" s="540"/>
      <c r="F38" s="540"/>
      <c r="G38" s="540"/>
      <c r="H38" s="540"/>
      <c r="I38" s="540"/>
      <c r="J38" s="540"/>
      <c r="R38" s="591"/>
      <c r="S38" s="607"/>
      <c r="T38" s="540"/>
      <c r="U38" s="540"/>
      <c r="V38" s="540"/>
      <c r="W38" s="540"/>
      <c r="X38" s="540"/>
      <c r="Y38" s="540"/>
      <c r="Z38" s="608">
        <f>SUM(Z4:Z37)</f>
        <v>168.72516203703702</v>
      </c>
      <c r="AA38" s="609">
        <f>Z38/34</f>
        <v>4.9625047657952068</v>
      </c>
      <c r="AF38" s="556"/>
      <c r="AG38" s="556"/>
    </row>
    <row r="39" spans="1:33" x14ac:dyDescent="0.25">
      <c r="J39" s="610">
        <f>AVERAGE(J4:J37)</f>
        <v>116.55039215686271</v>
      </c>
      <c r="K39" s="611">
        <f>SUM(K4:K37)</f>
        <v>165.11305555555555</v>
      </c>
    </row>
    <row r="40" spans="1:33" x14ac:dyDescent="0.25">
      <c r="Y40" s="547" t="s">
        <v>641</v>
      </c>
      <c r="Z40" s="542" t="s">
        <v>608</v>
      </c>
      <c r="AA40" s="542" t="s">
        <v>609</v>
      </c>
    </row>
    <row r="41" spans="1:33" ht="18.75" x14ac:dyDescent="0.3">
      <c r="D41" s="612">
        <f>SUM(D4:D37)</f>
        <v>165.11293981481481</v>
      </c>
      <c r="E41" s="613"/>
      <c r="F41" s="613" t="s">
        <v>642</v>
      </c>
      <c r="G41" s="613"/>
      <c r="H41" s="613"/>
      <c r="I41" s="613"/>
      <c r="J41" s="613" t="s">
        <v>641</v>
      </c>
      <c r="K41" s="611"/>
      <c r="L41" s="589"/>
      <c r="M41" s="589"/>
      <c r="N41" s="589"/>
      <c r="O41" s="589"/>
      <c r="P41" s="614"/>
      <c r="S41" s="613">
        <f>SUM(S4:S37)</f>
        <v>168.72516203703702</v>
      </c>
      <c r="T41" s="613"/>
      <c r="U41" s="613"/>
      <c r="V41" s="613"/>
      <c r="W41" s="613"/>
      <c r="X41" s="613"/>
      <c r="Y41" s="615">
        <f>SUM(Y4:Y37)</f>
        <v>4049.4038888888886</v>
      </c>
      <c r="Z41" s="615">
        <f>AVERAGE(Z4:Z37)</f>
        <v>4.9625047657952068</v>
      </c>
      <c r="AA41" s="616">
        <f>AVERAGE(Y4:Y37)</f>
        <v>119.10011437908496</v>
      </c>
      <c r="AB41" s="589">
        <f>SUM(AB4:AB37)</f>
        <v>19.868412037037039</v>
      </c>
      <c r="AC41" s="589"/>
      <c r="AD41" s="589">
        <f>SUM(AD4:AD37)</f>
        <v>476.84188888888889</v>
      </c>
    </row>
    <row r="42" spans="1:33" ht="18.75" x14ac:dyDescent="0.3">
      <c r="J42" s="617">
        <f>SUM(J4:J37)</f>
        <v>3962.7133333333322</v>
      </c>
      <c r="K42" s="615">
        <f>AVERAGE(K4:K37)</f>
        <v>4.8562663398692809</v>
      </c>
      <c r="L42" s="589" t="s">
        <v>608</v>
      </c>
      <c r="M42" s="589"/>
      <c r="N42" s="589"/>
    </row>
    <row r="43" spans="1:33" x14ac:dyDescent="0.25">
      <c r="D43" s="556">
        <f>AVERAGE(D4:D37)</f>
        <v>4.8562629357298475</v>
      </c>
      <c r="F43" s="547" t="s">
        <v>643</v>
      </c>
      <c r="AB43" s="589">
        <f>AA41*4</f>
        <v>476.40045751633983</v>
      </c>
    </row>
    <row r="44" spans="1:33" x14ac:dyDescent="0.25">
      <c r="C44" s="542" t="s">
        <v>644</v>
      </c>
      <c r="I44" s="610"/>
      <c r="K44" s="611">
        <f>SUM(L35,L28,L19,L9)</f>
        <v>19.484998263888887</v>
      </c>
      <c r="N44" s="589">
        <f>SUM(N35,N28,N19,N9)</f>
        <v>467.63995833333331</v>
      </c>
    </row>
    <row r="45" spans="1:33" x14ac:dyDescent="0.25">
      <c r="C45" s="542" t="s">
        <v>645</v>
      </c>
    </row>
    <row r="46" spans="1:33" x14ac:dyDescent="0.25">
      <c r="C46" s="542" t="s">
        <v>646</v>
      </c>
      <c r="K46" s="611"/>
    </row>
    <row r="47" spans="1:33" ht="15.75" x14ac:dyDescent="0.25">
      <c r="C47" s="542" t="s">
        <v>647</v>
      </c>
      <c r="E47" s="547" t="s">
        <v>648</v>
      </c>
      <c r="S47" s="617">
        <v>3962.7133333333322</v>
      </c>
      <c r="U47" s="547">
        <v>4.8600000000000003</v>
      </c>
    </row>
    <row r="48" spans="1:33" ht="18.75" x14ac:dyDescent="0.3">
      <c r="S48" s="615">
        <v>4049.4038888888886</v>
      </c>
      <c r="U48" s="547">
        <v>4.96</v>
      </c>
    </row>
    <row r="49" spans="1:2" x14ac:dyDescent="0.25">
      <c r="A49" s="534" t="s">
        <v>649</v>
      </c>
      <c r="B49" s="542" t="s">
        <v>650</v>
      </c>
    </row>
    <row r="50" spans="1:2" x14ac:dyDescent="0.25">
      <c r="B50" s="542" t="s">
        <v>651</v>
      </c>
    </row>
    <row r="51" spans="1:2" x14ac:dyDescent="0.25">
      <c r="B51" s="542" t="s">
        <v>652</v>
      </c>
    </row>
    <row r="52" spans="1:2" x14ac:dyDescent="0.25">
      <c r="B52" s="542" t="s">
        <v>653</v>
      </c>
    </row>
    <row r="53" spans="1:2" x14ac:dyDescent="0.25">
      <c r="A53" s="534" t="s">
        <v>654</v>
      </c>
      <c r="B53" s="542" t="s">
        <v>655</v>
      </c>
    </row>
    <row r="54" spans="1:2" x14ac:dyDescent="0.25">
      <c r="B54" s="542" t="s">
        <v>656</v>
      </c>
    </row>
    <row r="55" spans="1:2" x14ac:dyDescent="0.25">
      <c r="B55" s="542" t="s">
        <v>657</v>
      </c>
    </row>
    <row r="56" spans="1:2" x14ac:dyDescent="0.25">
      <c r="B56" s="542" t="s">
        <v>658</v>
      </c>
    </row>
  </sheetData>
  <mergeCells count="1">
    <mergeCell ref="H2:J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topLeftCell="A4" workbookViewId="0">
      <selection activeCell="G14" sqref="G14"/>
    </sheetView>
  </sheetViews>
  <sheetFormatPr baseColWidth="10" defaultRowHeight="15" x14ac:dyDescent="0.25"/>
  <cols>
    <col min="1" max="1" width="11.42578125" style="542"/>
    <col min="2" max="2" width="6" style="542" bestFit="1" customWidth="1"/>
    <col min="3" max="3" width="13.140625" style="542" bestFit="1" customWidth="1"/>
    <col min="4" max="4" width="5" style="542" bestFit="1" customWidth="1"/>
    <col min="5" max="5" width="7.7109375" style="542" bestFit="1" customWidth="1"/>
    <col min="6" max="6" width="28.5703125" style="542" bestFit="1" customWidth="1"/>
    <col min="7" max="16384" width="11.42578125" style="542"/>
  </cols>
  <sheetData>
    <row r="1" spans="2:12" ht="32.25" customHeight="1" x14ac:dyDescent="0.25">
      <c r="B1" s="618"/>
      <c r="C1" s="619" t="s">
        <v>659</v>
      </c>
      <c r="D1" s="618"/>
      <c r="E1" s="618"/>
      <c r="F1" s="618"/>
      <c r="K1" s="542" t="s">
        <v>660</v>
      </c>
      <c r="L1" s="542" t="s">
        <v>661</v>
      </c>
    </row>
    <row r="2" spans="2:12" x14ac:dyDescent="0.25">
      <c r="B2" s="620" t="s">
        <v>662</v>
      </c>
      <c r="C2" s="620" t="s">
        <v>663</v>
      </c>
      <c r="D2" s="620" t="s">
        <v>664</v>
      </c>
      <c r="E2" s="620" t="s">
        <v>665</v>
      </c>
      <c r="F2" s="620" t="s">
        <v>666</v>
      </c>
      <c r="K2" s="542">
        <v>1</v>
      </c>
      <c r="L2" s="542">
        <v>60</v>
      </c>
    </row>
    <row r="3" spans="2:12" x14ac:dyDescent="0.25">
      <c r="B3" s="618">
        <v>1</v>
      </c>
      <c r="C3" s="618" t="s">
        <v>465</v>
      </c>
      <c r="D3" s="618">
        <v>2018</v>
      </c>
      <c r="E3" s="618">
        <v>2</v>
      </c>
      <c r="F3" s="618">
        <v>0.25</v>
      </c>
      <c r="K3" s="542">
        <f>(L3*K2)/L2</f>
        <v>0.5</v>
      </c>
      <c r="L3" s="542">
        <v>30</v>
      </c>
    </row>
    <row r="4" spans="2:12" x14ac:dyDescent="0.25">
      <c r="B4" s="618">
        <f>B3+1</f>
        <v>2</v>
      </c>
      <c r="C4" s="618" t="s">
        <v>465</v>
      </c>
      <c r="D4" s="618">
        <v>2018</v>
      </c>
      <c r="E4" s="618">
        <v>3</v>
      </c>
      <c r="F4" s="618">
        <v>5</v>
      </c>
    </row>
    <row r="5" spans="2:12" x14ac:dyDescent="0.25">
      <c r="B5" s="618">
        <f t="shared" ref="B5:B19" si="0">B4+1</f>
        <v>3</v>
      </c>
      <c r="C5" s="618" t="s">
        <v>624</v>
      </c>
      <c r="D5" s="618">
        <v>2018</v>
      </c>
      <c r="E5" s="618">
        <v>2</v>
      </c>
      <c r="F5" s="618">
        <v>0.23</v>
      </c>
    </row>
    <row r="6" spans="2:12" x14ac:dyDescent="0.25">
      <c r="B6" s="618">
        <f t="shared" si="0"/>
        <v>4</v>
      </c>
      <c r="C6" s="618" t="s">
        <v>398</v>
      </c>
      <c r="D6" s="618">
        <v>2018</v>
      </c>
      <c r="E6" s="618">
        <v>7</v>
      </c>
      <c r="F6" s="618">
        <v>3</v>
      </c>
    </row>
    <row r="7" spans="2:12" x14ac:dyDescent="0.25">
      <c r="B7" s="618">
        <f t="shared" si="0"/>
        <v>5</v>
      </c>
      <c r="C7" s="618" t="s">
        <v>383</v>
      </c>
      <c r="D7" s="618">
        <v>2018</v>
      </c>
      <c r="E7" s="618">
        <v>2</v>
      </c>
      <c r="F7" s="618">
        <v>0.25</v>
      </c>
    </row>
    <row r="8" spans="2:12" x14ac:dyDescent="0.25">
      <c r="B8" s="618">
        <f t="shared" si="0"/>
        <v>6</v>
      </c>
      <c r="C8" s="618" t="s">
        <v>383</v>
      </c>
      <c r="D8" s="618">
        <v>2018</v>
      </c>
      <c r="E8" s="618">
        <v>3</v>
      </c>
      <c r="F8" s="618">
        <v>0.57999999999999996</v>
      </c>
    </row>
    <row r="9" spans="2:12" x14ac:dyDescent="0.25">
      <c r="B9" s="618">
        <f t="shared" si="0"/>
        <v>7</v>
      </c>
      <c r="C9" s="618" t="s">
        <v>465</v>
      </c>
      <c r="D9" s="618">
        <v>2019</v>
      </c>
      <c r="E9" s="618">
        <v>4</v>
      </c>
      <c r="F9" s="618" t="s">
        <v>667</v>
      </c>
    </row>
    <row r="10" spans="2:12" x14ac:dyDescent="0.25">
      <c r="B10" s="618">
        <f t="shared" si="0"/>
        <v>8</v>
      </c>
      <c r="C10" s="618" t="s">
        <v>465</v>
      </c>
      <c r="D10" s="618">
        <v>2019</v>
      </c>
      <c r="E10" s="618">
        <v>3</v>
      </c>
      <c r="F10" s="618" t="s">
        <v>668</v>
      </c>
    </row>
    <row r="11" spans="2:12" x14ac:dyDescent="0.25">
      <c r="B11" s="618">
        <f t="shared" si="0"/>
        <v>9</v>
      </c>
      <c r="C11" s="618" t="s">
        <v>465</v>
      </c>
      <c r="D11" s="618">
        <v>2019</v>
      </c>
      <c r="E11" s="618">
        <v>4</v>
      </c>
      <c r="F11" s="618">
        <v>3</v>
      </c>
    </row>
    <row r="12" spans="2:12" x14ac:dyDescent="0.25">
      <c r="B12" s="618">
        <f t="shared" si="0"/>
        <v>10</v>
      </c>
      <c r="C12" s="618" t="s">
        <v>465</v>
      </c>
      <c r="D12" s="618">
        <v>2019</v>
      </c>
      <c r="E12" s="618">
        <v>5</v>
      </c>
      <c r="F12" s="618" t="s">
        <v>667</v>
      </c>
    </row>
    <row r="13" spans="2:12" x14ac:dyDescent="0.25">
      <c r="B13" s="618">
        <f t="shared" si="0"/>
        <v>11</v>
      </c>
      <c r="C13" s="618" t="s">
        <v>465</v>
      </c>
      <c r="D13" s="618">
        <v>2019</v>
      </c>
      <c r="E13" s="618">
        <v>3</v>
      </c>
      <c r="F13" s="618">
        <v>2</v>
      </c>
    </row>
    <row r="14" spans="2:12" x14ac:dyDescent="0.25">
      <c r="B14" s="618">
        <f t="shared" si="0"/>
        <v>12</v>
      </c>
      <c r="C14" s="618" t="s">
        <v>465</v>
      </c>
      <c r="D14" s="618">
        <v>2019</v>
      </c>
      <c r="E14" s="618">
        <v>3</v>
      </c>
      <c r="F14" s="618">
        <v>1</v>
      </c>
    </row>
    <row r="15" spans="2:12" x14ac:dyDescent="0.25">
      <c r="B15" s="618">
        <f t="shared" si="0"/>
        <v>13</v>
      </c>
      <c r="C15" s="618" t="s">
        <v>330</v>
      </c>
      <c r="D15" s="618">
        <v>2019</v>
      </c>
      <c r="E15" s="618">
        <v>5</v>
      </c>
      <c r="F15" s="618">
        <v>1</v>
      </c>
    </row>
    <row r="16" spans="2:12" x14ac:dyDescent="0.25">
      <c r="B16" s="618">
        <f t="shared" si="0"/>
        <v>14</v>
      </c>
      <c r="C16" s="618" t="s">
        <v>467</v>
      </c>
      <c r="D16" s="618">
        <v>2019</v>
      </c>
      <c r="E16" s="618">
        <v>10</v>
      </c>
      <c r="F16" s="618">
        <v>3</v>
      </c>
    </row>
    <row r="17" spans="2:6" x14ac:dyDescent="0.25">
      <c r="B17" s="618">
        <f t="shared" si="0"/>
        <v>15</v>
      </c>
      <c r="C17" s="618" t="s">
        <v>324</v>
      </c>
      <c r="D17" s="618">
        <v>2019</v>
      </c>
      <c r="E17" s="618">
        <v>5</v>
      </c>
      <c r="F17" s="618">
        <v>1</v>
      </c>
    </row>
    <row r="18" spans="2:6" x14ac:dyDescent="0.25">
      <c r="B18" s="618">
        <f t="shared" si="0"/>
        <v>16</v>
      </c>
      <c r="C18" s="618" t="s">
        <v>324</v>
      </c>
      <c r="D18" s="618">
        <v>2019</v>
      </c>
      <c r="E18" s="618">
        <v>2</v>
      </c>
      <c r="F18" s="618">
        <v>0.25</v>
      </c>
    </row>
    <row r="19" spans="2:6" x14ac:dyDescent="0.25">
      <c r="B19" s="618">
        <f t="shared" si="0"/>
        <v>17</v>
      </c>
      <c r="C19" s="618" t="s">
        <v>669</v>
      </c>
      <c r="D19" s="618">
        <v>2019</v>
      </c>
      <c r="E19" s="618">
        <v>7</v>
      </c>
      <c r="F19" s="618" t="s">
        <v>667</v>
      </c>
    </row>
    <row r="20" spans="2:6" ht="15.75" x14ac:dyDescent="0.25">
      <c r="E20" s="621" t="s">
        <v>670</v>
      </c>
      <c r="F20" s="622">
        <f>AVERAGE(F3:F19)</f>
        <v>1.5815384615384618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0"/>
  <sheetViews>
    <sheetView workbookViewId="0">
      <selection activeCell="A11" sqref="A11"/>
    </sheetView>
  </sheetViews>
  <sheetFormatPr baseColWidth="10" defaultColWidth="14.42578125" defaultRowHeight="15" customHeight="1" x14ac:dyDescent="0.25"/>
  <cols>
    <col min="1" max="1" width="21.5703125" customWidth="1"/>
    <col min="2" max="4" width="10.7109375" customWidth="1"/>
    <col min="5" max="5" width="14" bestFit="1" customWidth="1"/>
    <col min="6" max="6" width="14.85546875" bestFit="1" customWidth="1"/>
    <col min="7" max="7" width="12.42578125" bestFit="1" customWidth="1"/>
    <col min="11" max="11" width="21.28515625" bestFit="1" customWidth="1"/>
  </cols>
  <sheetData>
    <row r="1" spans="1:13" ht="14.25" customHeight="1" x14ac:dyDescent="0.25">
      <c r="A1" s="16" t="s">
        <v>295</v>
      </c>
      <c r="B1" s="17" t="s">
        <v>298</v>
      </c>
      <c r="C1" s="17" t="s">
        <v>299</v>
      </c>
      <c r="D1" s="17" t="s">
        <v>315</v>
      </c>
      <c r="E1" s="17" t="s">
        <v>316</v>
      </c>
      <c r="F1" s="17" t="s">
        <v>317</v>
      </c>
      <c r="G1" s="17" t="s">
        <v>318</v>
      </c>
      <c r="H1" s="17" t="s">
        <v>319</v>
      </c>
      <c r="I1" s="17" t="s">
        <v>320</v>
      </c>
      <c r="J1" s="17" t="s">
        <v>321</v>
      </c>
      <c r="K1" s="5" t="s">
        <v>470</v>
      </c>
    </row>
    <row r="2" spans="1:13" ht="14.25" customHeight="1" x14ac:dyDescent="0.25">
      <c r="A2" s="15" t="s">
        <v>322</v>
      </c>
      <c r="B2" s="8">
        <v>6217007</v>
      </c>
      <c r="C2" s="8">
        <v>384180</v>
      </c>
      <c r="D2" s="20">
        <v>44426</v>
      </c>
      <c r="E2" s="26">
        <v>44697</v>
      </c>
      <c r="H2" s="10" t="s">
        <v>371</v>
      </c>
      <c r="I2" s="10" t="s">
        <v>354</v>
      </c>
      <c r="K2" s="9" t="s">
        <v>241</v>
      </c>
    </row>
    <row r="3" spans="1:13" ht="14.25" customHeight="1" x14ac:dyDescent="0.25">
      <c r="A3" s="31" t="s">
        <v>323</v>
      </c>
      <c r="B3" s="14">
        <v>6216853</v>
      </c>
      <c r="C3" s="14">
        <v>384271</v>
      </c>
      <c r="D3" s="35">
        <v>44426</v>
      </c>
      <c r="E3" s="36">
        <v>44453</v>
      </c>
      <c r="H3" s="10" t="s">
        <v>371</v>
      </c>
      <c r="I3" s="10" t="s">
        <v>416</v>
      </c>
      <c r="K3" s="6" t="s">
        <v>41</v>
      </c>
      <c r="L3" t="s">
        <v>479</v>
      </c>
    </row>
    <row r="4" spans="1:13" ht="14.25" customHeight="1" x14ac:dyDescent="0.25">
      <c r="A4" s="15" t="s">
        <v>324</v>
      </c>
      <c r="B4" s="8">
        <v>6216306</v>
      </c>
      <c r="C4" s="8">
        <v>384276</v>
      </c>
      <c r="D4" s="22">
        <v>44151</v>
      </c>
      <c r="E4" s="29">
        <v>44163</v>
      </c>
      <c r="H4" s="18" t="s">
        <v>377</v>
      </c>
      <c r="I4" s="10" t="s">
        <v>347</v>
      </c>
      <c r="K4" s="9" t="s">
        <v>177</v>
      </c>
      <c r="L4" t="s">
        <v>473</v>
      </c>
      <c r="M4" t="s">
        <v>475</v>
      </c>
    </row>
    <row r="5" spans="1:13" ht="14.25" customHeight="1" x14ac:dyDescent="0.25">
      <c r="A5" s="15" t="s">
        <v>38</v>
      </c>
      <c r="B5" s="8">
        <v>6216150</v>
      </c>
      <c r="C5" s="8">
        <v>384938</v>
      </c>
      <c r="D5" s="21">
        <v>44426</v>
      </c>
      <c r="E5" s="30">
        <v>44453</v>
      </c>
      <c r="H5" s="18" t="s">
        <v>371</v>
      </c>
      <c r="I5" s="10" t="s">
        <v>340</v>
      </c>
      <c r="K5" s="4" t="s">
        <v>38</v>
      </c>
      <c r="L5" t="s">
        <v>474</v>
      </c>
    </row>
    <row r="6" spans="1:13" ht="14.25" customHeight="1" x14ac:dyDescent="0.25">
      <c r="A6" s="7" t="s">
        <v>325</v>
      </c>
      <c r="B6" s="8">
        <v>6216487</v>
      </c>
      <c r="C6" s="8">
        <v>385286</v>
      </c>
      <c r="D6" s="20">
        <v>44426</v>
      </c>
      <c r="E6" s="28">
        <v>44453</v>
      </c>
      <c r="H6" s="18" t="s">
        <v>371</v>
      </c>
      <c r="I6" s="10" t="s">
        <v>342</v>
      </c>
      <c r="K6" s="19" t="s">
        <v>480</v>
      </c>
    </row>
    <row r="7" spans="1:13" ht="14.25" customHeight="1" x14ac:dyDescent="0.25">
      <c r="A7" s="34" t="s">
        <v>326</v>
      </c>
      <c r="B7" s="14">
        <v>6217568</v>
      </c>
      <c r="C7" s="14">
        <v>384846</v>
      </c>
      <c r="D7" s="35">
        <v>44426</v>
      </c>
      <c r="E7" s="35">
        <v>44453</v>
      </c>
      <c r="F7" s="18"/>
      <c r="G7" s="18"/>
      <c r="H7" s="18" t="s">
        <v>420</v>
      </c>
      <c r="I7" s="10" t="s">
        <v>357</v>
      </c>
      <c r="J7" s="18"/>
      <c r="K7" s="37" t="s">
        <v>326</v>
      </c>
      <c r="L7" s="18" t="s">
        <v>476</v>
      </c>
    </row>
    <row r="8" spans="1:13" ht="14.25" customHeight="1" x14ac:dyDescent="0.25">
      <c r="A8" s="15" t="s">
        <v>327</v>
      </c>
      <c r="B8" s="8">
        <v>6217168</v>
      </c>
      <c r="C8" s="8">
        <v>384786</v>
      </c>
      <c r="D8" s="25">
        <v>44553</v>
      </c>
      <c r="E8" s="26">
        <v>44697</v>
      </c>
      <c r="H8" s="18" t="s">
        <v>420</v>
      </c>
      <c r="I8" s="10" t="s">
        <v>364</v>
      </c>
      <c r="K8" s="1" t="s">
        <v>0</v>
      </c>
    </row>
    <row r="9" spans="1:13" ht="14.25" customHeight="1" x14ac:dyDescent="0.25">
      <c r="A9" s="15" t="s">
        <v>328</v>
      </c>
      <c r="B9" s="8">
        <v>6217647</v>
      </c>
      <c r="C9" s="8">
        <v>384510</v>
      </c>
      <c r="D9" s="20">
        <v>44435</v>
      </c>
      <c r="E9" s="26">
        <v>44697</v>
      </c>
      <c r="H9" s="18" t="s">
        <v>420</v>
      </c>
      <c r="I9" s="10" t="s">
        <v>442</v>
      </c>
      <c r="K9" s="9" t="s">
        <v>273</v>
      </c>
    </row>
    <row r="10" spans="1:13" ht="14.25" customHeight="1" x14ac:dyDescent="0.25">
      <c r="A10" s="15" t="s">
        <v>329</v>
      </c>
      <c r="B10" s="8">
        <v>6216622</v>
      </c>
      <c r="C10" s="8">
        <v>384283</v>
      </c>
      <c r="D10" s="20">
        <v>44426</v>
      </c>
      <c r="E10" s="27">
        <v>44553</v>
      </c>
      <c r="H10" s="18" t="s">
        <v>371</v>
      </c>
      <c r="I10" s="10" t="s">
        <v>363</v>
      </c>
      <c r="K10" s="9" t="s">
        <v>232</v>
      </c>
    </row>
    <row r="11" spans="1:13" ht="14.25" customHeight="1" x14ac:dyDescent="0.25">
      <c r="A11" s="15" t="s">
        <v>61</v>
      </c>
      <c r="B11" s="8">
        <v>6216083</v>
      </c>
      <c r="C11" s="8">
        <v>384746</v>
      </c>
      <c r="D11" s="20">
        <v>44426</v>
      </c>
      <c r="E11" s="26">
        <v>44697</v>
      </c>
      <c r="H11" s="18" t="s">
        <v>371</v>
      </c>
      <c r="I11" s="10" t="s">
        <v>344</v>
      </c>
      <c r="K11" s="4" t="s">
        <v>61</v>
      </c>
    </row>
    <row r="12" spans="1:13" ht="14.25" customHeight="1" x14ac:dyDescent="0.25">
      <c r="A12" s="15" t="s">
        <v>330</v>
      </c>
      <c r="B12" s="8">
        <v>6216680</v>
      </c>
      <c r="C12" s="8">
        <v>384632</v>
      </c>
      <c r="D12" s="23">
        <v>44474</v>
      </c>
      <c r="E12" s="23">
        <v>44697</v>
      </c>
      <c r="F12" s="24">
        <v>44528</v>
      </c>
      <c r="G12" s="24">
        <v>44538</v>
      </c>
      <c r="H12" s="18" t="s">
        <v>377</v>
      </c>
      <c r="I12" s="10" t="s">
        <v>349</v>
      </c>
      <c r="K12" s="9" t="s">
        <v>184</v>
      </c>
    </row>
    <row r="13" spans="1:13" ht="14.25" customHeight="1" x14ac:dyDescent="0.25">
      <c r="K13" s="12" t="s">
        <v>53</v>
      </c>
      <c r="L13" t="s">
        <v>471</v>
      </c>
    </row>
    <row r="14" spans="1:13" ht="14.25" customHeight="1" x14ac:dyDescent="0.25">
      <c r="A14" s="31" t="s">
        <v>478</v>
      </c>
      <c r="B14" s="13"/>
      <c r="C14" s="13"/>
      <c r="D14" s="32">
        <v>44426</v>
      </c>
      <c r="E14" s="32">
        <v>44581</v>
      </c>
      <c r="F14" s="33">
        <v>44474</v>
      </c>
      <c r="G14" s="33">
        <v>44503</v>
      </c>
    </row>
    <row r="15" spans="1:13" ht="14.25" customHeight="1" x14ac:dyDescent="0.25"/>
    <row r="16" spans="1:13" ht="14.25" customHeight="1" x14ac:dyDescent="0.25"/>
    <row r="17" spans="3:10" ht="14.25" customHeight="1" x14ac:dyDescent="0.25"/>
    <row r="18" spans="3:10" ht="14.25" customHeight="1" x14ac:dyDescent="0.25">
      <c r="C18" s="38" t="s">
        <v>481</v>
      </c>
      <c r="D18" s="38"/>
      <c r="E18" s="38"/>
      <c r="F18" s="38"/>
      <c r="G18" s="38"/>
      <c r="H18" s="38"/>
    </row>
    <row r="19" spans="3:10" ht="14.25" customHeight="1" x14ac:dyDescent="0.25"/>
    <row r="20" spans="3:10" ht="14.25" customHeight="1" x14ac:dyDescent="0.25"/>
    <row r="21" spans="3:10" ht="14.25" customHeight="1" x14ac:dyDescent="0.25">
      <c r="D21" s="18" t="s">
        <v>482</v>
      </c>
      <c r="F21" s="18" t="s">
        <v>485</v>
      </c>
      <c r="H21" s="18" t="s">
        <v>486</v>
      </c>
      <c r="J21" s="18" t="s">
        <v>487</v>
      </c>
    </row>
    <row r="22" spans="3:10" ht="14.25" customHeight="1" x14ac:dyDescent="0.25">
      <c r="D22" s="18" t="s">
        <v>483</v>
      </c>
      <c r="F22" s="18" t="s">
        <v>485</v>
      </c>
    </row>
    <row r="23" spans="3:10" ht="14.25" customHeight="1" x14ac:dyDescent="0.25">
      <c r="D23" s="18" t="s">
        <v>484</v>
      </c>
    </row>
    <row r="24" spans="3:10" ht="14.25" customHeight="1" x14ac:dyDescent="0.25"/>
    <row r="25" spans="3:10" ht="14.25" customHeight="1" x14ac:dyDescent="0.25"/>
    <row r="26" spans="3:10" ht="14.25" customHeight="1" x14ac:dyDescent="0.25"/>
    <row r="27" spans="3:10" ht="14.25" customHeight="1" x14ac:dyDescent="0.25"/>
    <row r="28" spans="3:10" ht="14.25" customHeight="1" x14ac:dyDescent="0.25"/>
    <row r="29" spans="3:10" ht="14.25" customHeight="1" x14ac:dyDescent="0.25"/>
    <row r="30" spans="3:10" ht="14.25" customHeight="1" x14ac:dyDescent="0.25"/>
    <row r="31" spans="3:10" ht="14.25" customHeight="1" x14ac:dyDescent="0.25"/>
    <row r="32" spans="3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topLeftCell="A202" workbookViewId="0">
      <selection activeCell="C192" sqref="C192:C210"/>
    </sheetView>
  </sheetViews>
  <sheetFormatPr baseColWidth="10" defaultColWidth="14.42578125" defaultRowHeight="15" customHeight="1" x14ac:dyDescent="0.25"/>
  <cols>
    <col min="1" max="1" width="8.85546875" customWidth="1"/>
    <col min="2" max="2" width="14.42578125" style="128"/>
    <col min="3" max="7" width="10.7109375" customWidth="1"/>
    <col min="8" max="8" width="9.5703125" customWidth="1"/>
    <col min="9" max="9" width="14.85546875" style="128" customWidth="1"/>
    <col min="10" max="10" width="4.7109375" style="50" bestFit="1" customWidth="1"/>
    <col min="11" max="11" width="4.5703125" style="55" bestFit="1" customWidth="1"/>
    <col min="12" max="12" width="7.5703125" style="55" bestFit="1" customWidth="1"/>
    <col min="13" max="13" width="13.85546875" style="55" customWidth="1"/>
    <col min="14" max="14" width="8.140625" bestFit="1" customWidth="1"/>
    <col min="15" max="15" width="14.42578125" style="44"/>
    <col min="16" max="16" width="7.42578125" customWidth="1"/>
    <col min="17" max="17" width="6" customWidth="1"/>
    <col min="18" max="18" width="5.5703125" customWidth="1"/>
    <col min="19" max="19" width="26.42578125" bestFit="1" customWidth="1"/>
    <col min="22" max="22" width="9.42578125" bestFit="1" customWidth="1"/>
    <col min="24" max="24" width="40.28515625" bestFit="1" customWidth="1"/>
    <col min="25" max="25" width="22.85546875" bestFit="1" customWidth="1"/>
    <col min="26" max="26" width="27.85546875" bestFit="1" customWidth="1"/>
  </cols>
  <sheetData>
    <row r="1" spans="1:27" ht="14.25" customHeight="1" x14ac:dyDescent="0.25">
      <c r="A1" s="10" t="s">
        <v>294</v>
      </c>
      <c r="B1" s="109" t="s">
        <v>307</v>
      </c>
      <c r="C1" s="10" t="s">
        <v>295</v>
      </c>
      <c r="D1" s="10" t="s">
        <v>296</v>
      </c>
      <c r="E1" s="10" t="s">
        <v>297</v>
      </c>
      <c r="F1" s="10" t="s">
        <v>298</v>
      </c>
      <c r="G1" s="10" t="s">
        <v>299</v>
      </c>
      <c r="H1" s="10" t="s">
        <v>300</v>
      </c>
      <c r="I1" s="129" t="s">
        <v>494</v>
      </c>
      <c r="J1" s="59" t="s">
        <v>491</v>
      </c>
      <c r="K1" s="51" t="s">
        <v>492</v>
      </c>
      <c r="L1" s="51" t="s">
        <v>493</v>
      </c>
      <c r="M1" s="56" t="s">
        <v>495</v>
      </c>
      <c r="N1" s="10" t="s">
        <v>301</v>
      </c>
      <c r="O1" s="146" t="s">
        <v>302</v>
      </c>
      <c r="P1" s="10" t="s">
        <v>303</v>
      </c>
      <c r="Q1" s="10" t="s">
        <v>304</v>
      </c>
      <c r="R1" s="10" t="s">
        <v>305</v>
      </c>
      <c r="S1" s="10" t="s">
        <v>306</v>
      </c>
      <c r="T1" s="10" t="s">
        <v>308</v>
      </c>
      <c r="U1" s="10" t="s">
        <v>309</v>
      </c>
      <c r="V1" s="10" t="s">
        <v>310</v>
      </c>
      <c r="W1" s="10" t="s">
        <v>311</v>
      </c>
      <c r="X1" s="10" t="s">
        <v>312</v>
      </c>
      <c r="Y1" s="10" t="s">
        <v>313</v>
      </c>
      <c r="Z1" s="47" t="s">
        <v>496</v>
      </c>
      <c r="AA1" s="10" t="s">
        <v>314</v>
      </c>
    </row>
    <row r="2" spans="1:27" ht="14.25" customHeight="1" x14ac:dyDescent="0.25">
      <c r="A2">
        <v>1</v>
      </c>
      <c r="B2" s="110" t="s">
        <v>33</v>
      </c>
      <c r="C2" s="10" t="s">
        <v>364</v>
      </c>
      <c r="D2" s="10" t="s">
        <v>364</v>
      </c>
      <c r="E2" s="10" t="s">
        <v>339</v>
      </c>
      <c r="F2" s="10">
        <v>6217161</v>
      </c>
      <c r="G2" s="10">
        <v>384771</v>
      </c>
      <c r="H2" s="39"/>
      <c r="I2" s="130">
        <v>44564</v>
      </c>
      <c r="J2" s="49">
        <v>3</v>
      </c>
      <c r="K2" s="49">
        <v>1</v>
      </c>
      <c r="L2" s="49">
        <v>2022</v>
      </c>
      <c r="M2" s="48" t="str">
        <f t="shared" ref="M2:M31" si="0">CONCATENATE(K2,"/",J2,"/",L2)</f>
        <v>1/3/2022</v>
      </c>
      <c r="N2" s="149">
        <v>9.9780092592592587E-2</v>
      </c>
      <c r="S2" s="90" t="s">
        <v>0</v>
      </c>
      <c r="T2" s="18" t="s">
        <v>339</v>
      </c>
      <c r="U2" s="18" t="s">
        <v>472</v>
      </c>
      <c r="W2">
        <v>1</v>
      </c>
      <c r="X2" s="45" t="s">
        <v>34</v>
      </c>
      <c r="Y2" s="91" t="s">
        <v>9</v>
      </c>
      <c r="Z2" s="43" t="str">
        <f t="shared" ref="Z2:Z31" si="1">CONCATENATE(S2,"_",Y2)</f>
        <v>Arenal Grande Interior_Gato 2</v>
      </c>
    </row>
    <row r="3" spans="1:27" ht="14.25" customHeight="1" x14ac:dyDescent="0.25">
      <c r="A3">
        <f t="shared" ref="A3:A28" si="2">A2+1</f>
        <v>2</v>
      </c>
      <c r="B3" s="110" t="s">
        <v>32</v>
      </c>
      <c r="C3" s="10" t="s">
        <v>364</v>
      </c>
      <c r="D3" s="10" t="s">
        <v>364</v>
      </c>
      <c r="E3" s="10" t="s">
        <v>339</v>
      </c>
      <c r="F3" s="10">
        <v>6217161</v>
      </c>
      <c r="G3" s="10">
        <v>384771</v>
      </c>
      <c r="I3" s="130">
        <v>44595</v>
      </c>
      <c r="J3" s="49">
        <v>3</v>
      </c>
      <c r="K3" s="49">
        <v>2</v>
      </c>
      <c r="L3" s="49">
        <v>2022</v>
      </c>
      <c r="M3" s="48" t="str">
        <f t="shared" si="0"/>
        <v>2/3/2022</v>
      </c>
      <c r="N3" s="150">
        <v>0.83552083333333327</v>
      </c>
      <c r="S3" s="90" t="s">
        <v>0</v>
      </c>
      <c r="T3" s="18" t="s">
        <v>339</v>
      </c>
      <c r="U3" s="18" t="s">
        <v>472</v>
      </c>
      <c r="W3">
        <v>1</v>
      </c>
      <c r="X3" s="41" t="s">
        <v>26</v>
      </c>
      <c r="Y3" s="92" t="s">
        <v>27</v>
      </c>
      <c r="Z3" s="43" t="str">
        <f t="shared" si="1"/>
        <v>Arenal Grande Interior_Gato 3</v>
      </c>
    </row>
    <row r="4" spans="1:27" ht="14.25" customHeight="1" x14ac:dyDescent="0.25">
      <c r="A4">
        <f t="shared" si="2"/>
        <v>3</v>
      </c>
      <c r="B4" s="111" t="s">
        <v>30</v>
      </c>
      <c r="C4" s="10" t="s">
        <v>364</v>
      </c>
      <c r="D4" s="10" t="s">
        <v>364</v>
      </c>
      <c r="E4" s="10" t="s">
        <v>339</v>
      </c>
      <c r="F4" s="10">
        <v>6217161</v>
      </c>
      <c r="G4" s="10">
        <v>384771</v>
      </c>
      <c r="I4" s="130">
        <v>44595</v>
      </c>
      <c r="J4" s="49">
        <v>3</v>
      </c>
      <c r="K4" s="49">
        <v>2</v>
      </c>
      <c r="L4" s="49">
        <v>2022</v>
      </c>
      <c r="M4" s="48" t="str">
        <f t="shared" si="0"/>
        <v>2/3/2022</v>
      </c>
      <c r="N4" s="150">
        <v>0.83553240740740742</v>
      </c>
      <c r="O4" s="13"/>
      <c r="S4" s="90" t="s">
        <v>0</v>
      </c>
      <c r="T4" s="18" t="s">
        <v>339</v>
      </c>
      <c r="U4" s="18" t="s">
        <v>472</v>
      </c>
      <c r="W4">
        <v>1</v>
      </c>
      <c r="X4" s="42" t="s">
        <v>26</v>
      </c>
      <c r="Y4" s="93" t="s">
        <v>27</v>
      </c>
      <c r="Z4" s="43" t="str">
        <f t="shared" si="1"/>
        <v>Arenal Grande Interior_Gato 3</v>
      </c>
    </row>
    <row r="5" spans="1:27" ht="14.25" customHeight="1" x14ac:dyDescent="0.25">
      <c r="A5">
        <f t="shared" si="2"/>
        <v>4</v>
      </c>
      <c r="B5" s="112" t="s">
        <v>31</v>
      </c>
      <c r="C5" s="10" t="s">
        <v>364</v>
      </c>
      <c r="D5" s="10" t="s">
        <v>364</v>
      </c>
      <c r="E5" s="10" t="s">
        <v>339</v>
      </c>
      <c r="F5" s="10">
        <v>6217161</v>
      </c>
      <c r="G5" s="10">
        <v>384771</v>
      </c>
      <c r="I5" s="130">
        <v>44595</v>
      </c>
      <c r="J5" s="49">
        <v>3</v>
      </c>
      <c r="K5" s="49">
        <v>2</v>
      </c>
      <c r="L5" s="49">
        <v>2022</v>
      </c>
      <c r="M5" s="48" t="str">
        <f t="shared" si="0"/>
        <v>2/3/2022</v>
      </c>
      <c r="N5" s="150">
        <v>0.83554398148148146</v>
      </c>
      <c r="O5" s="13"/>
      <c r="S5" s="90" t="s">
        <v>0</v>
      </c>
      <c r="T5" s="18" t="s">
        <v>339</v>
      </c>
      <c r="U5" s="18" t="s">
        <v>472</v>
      </c>
      <c r="W5">
        <v>1</v>
      </c>
      <c r="X5" s="94" t="s">
        <v>26</v>
      </c>
      <c r="Y5" s="95" t="s">
        <v>27</v>
      </c>
      <c r="Z5" s="43" t="str">
        <f t="shared" si="1"/>
        <v>Arenal Grande Interior_Gato 3</v>
      </c>
    </row>
    <row r="6" spans="1:27" ht="14.25" customHeight="1" x14ac:dyDescent="0.25">
      <c r="A6">
        <f t="shared" si="2"/>
        <v>5</v>
      </c>
      <c r="B6" s="113" t="s">
        <v>29</v>
      </c>
      <c r="C6" s="10" t="s">
        <v>364</v>
      </c>
      <c r="D6" s="10" t="s">
        <v>364</v>
      </c>
      <c r="E6" s="10" t="s">
        <v>339</v>
      </c>
      <c r="F6" s="10">
        <v>6217161</v>
      </c>
      <c r="G6" s="10">
        <v>384771</v>
      </c>
      <c r="I6" s="130">
        <v>44623</v>
      </c>
      <c r="J6" s="49">
        <v>3</v>
      </c>
      <c r="K6" s="49">
        <v>3</v>
      </c>
      <c r="L6" s="49">
        <v>2022</v>
      </c>
      <c r="M6" s="48" t="str">
        <f t="shared" si="0"/>
        <v>3/3/2022</v>
      </c>
      <c r="N6" s="150">
        <v>0.84190972222222227</v>
      </c>
      <c r="S6" s="90" t="s">
        <v>0</v>
      </c>
      <c r="T6" s="18" t="s">
        <v>339</v>
      </c>
      <c r="U6" s="18" t="s">
        <v>472</v>
      </c>
      <c r="W6">
        <v>1</v>
      </c>
      <c r="X6" s="41" t="s">
        <v>26</v>
      </c>
      <c r="Y6" s="92" t="s">
        <v>27</v>
      </c>
      <c r="Z6" s="43" t="str">
        <f t="shared" si="1"/>
        <v>Arenal Grande Interior_Gato 3</v>
      </c>
    </row>
    <row r="7" spans="1:27" ht="14.25" customHeight="1" x14ac:dyDescent="0.25">
      <c r="A7">
        <f t="shared" si="2"/>
        <v>6</v>
      </c>
      <c r="B7" s="111" t="s">
        <v>28</v>
      </c>
      <c r="C7" s="10" t="s">
        <v>364</v>
      </c>
      <c r="D7" s="10" t="s">
        <v>364</v>
      </c>
      <c r="E7" s="10" t="s">
        <v>339</v>
      </c>
      <c r="F7" s="10">
        <v>6217161</v>
      </c>
      <c r="G7" s="10">
        <v>384771</v>
      </c>
      <c r="I7" s="130">
        <v>44623</v>
      </c>
      <c r="J7" s="49">
        <v>3</v>
      </c>
      <c r="K7" s="49">
        <v>3</v>
      </c>
      <c r="L7" s="49">
        <v>2022</v>
      </c>
      <c r="M7" s="48" t="str">
        <f t="shared" si="0"/>
        <v>3/3/2022</v>
      </c>
      <c r="N7" s="150">
        <v>0.8419212962962962</v>
      </c>
      <c r="O7" s="13"/>
      <c r="S7" s="90" t="s">
        <v>0</v>
      </c>
      <c r="T7" s="18" t="s">
        <v>339</v>
      </c>
      <c r="U7" s="18" t="s">
        <v>472</v>
      </c>
      <c r="W7">
        <v>1</v>
      </c>
      <c r="X7" s="42" t="s">
        <v>26</v>
      </c>
      <c r="Y7" s="93" t="s">
        <v>27</v>
      </c>
      <c r="Z7" s="43" t="str">
        <f t="shared" si="1"/>
        <v>Arenal Grande Interior_Gato 3</v>
      </c>
    </row>
    <row r="8" spans="1:27" ht="14.25" customHeight="1" x14ac:dyDescent="0.25">
      <c r="A8">
        <f t="shared" si="2"/>
        <v>7</v>
      </c>
      <c r="B8" s="112" t="s">
        <v>25</v>
      </c>
      <c r="C8" s="10" t="s">
        <v>364</v>
      </c>
      <c r="D8" s="10" t="s">
        <v>364</v>
      </c>
      <c r="E8" s="10" t="s">
        <v>339</v>
      </c>
      <c r="F8" s="10">
        <v>6217161</v>
      </c>
      <c r="G8" s="10">
        <v>384771</v>
      </c>
      <c r="I8" s="130">
        <v>44623</v>
      </c>
      <c r="J8" s="49">
        <v>3</v>
      </c>
      <c r="K8" s="49">
        <v>3</v>
      </c>
      <c r="L8" s="49">
        <v>2022</v>
      </c>
      <c r="M8" s="48" t="str">
        <f t="shared" si="0"/>
        <v>3/3/2022</v>
      </c>
      <c r="N8" s="150">
        <v>0.84193287037037035</v>
      </c>
      <c r="O8" s="13"/>
      <c r="S8" s="90" t="s">
        <v>0</v>
      </c>
      <c r="T8" s="18" t="s">
        <v>339</v>
      </c>
      <c r="U8" s="18" t="s">
        <v>472</v>
      </c>
      <c r="W8">
        <v>1</v>
      </c>
      <c r="X8" s="42" t="s">
        <v>26</v>
      </c>
      <c r="Y8" s="93" t="s">
        <v>27</v>
      </c>
      <c r="Z8" s="43" t="str">
        <f t="shared" si="1"/>
        <v>Arenal Grande Interior_Gato 3</v>
      </c>
    </row>
    <row r="9" spans="1:27" ht="14.25" customHeight="1" x14ac:dyDescent="0.25">
      <c r="A9">
        <f t="shared" si="2"/>
        <v>8</v>
      </c>
      <c r="B9" s="113" t="s">
        <v>18</v>
      </c>
      <c r="C9" s="10" t="s">
        <v>364</v>
      </c>
      <c r="D9" s="10" t="s">
        <v>364</v>
      </c>
      <c r="E9" s="10" t="s">
        <v>339</v>
      </c>
      <c r="F9" s="10">
        <v>6217161</v>
      </c>
      <c r="G9" s="10">
        <v>384771</v>
      </c>
      <c r="I9" s="130">
        <v>44716</v>
      </c>
      <c r="J9" s="49">
        <v>4</v>
      </c>
      <c r="K9" s="49">
        <v>6</v>
      </c>
      <c r="L9" s="49">
        <v>2022</v>
      </c>
      <c r="M9" s="48" t="str">
        <f t="shared" si="0"/>
        <v>6/4/2022</v>
      </c>
      <c r="N9" s="151">
        <v>0.8055092592592592</v>
      </c>
      <c r="S9" s="90" t="s">
        <v>0</v>
      </c>
      <c r="T9" s="18" t="s">
        <v>339</v>
      </c>
      <c r="U9" s="18" t="s">
        <v>472</v>
      </c>
      <c r="W9">
        <v>1</v>
      </c>
      <c r="X9" s="42" t="s">
        <v>2</v>
      </c>
      <c r="Y9" s="96" t="s">
        <v>3</v>
      </c>
      <c r="Z9" s="43" t="str">
        <f t="shared" si="1"/>
        <v>Arenal Grande Interior_Gato 1</v>
      </c>
    </row>
    <row r="10" spans="1:27" ht="14.25" customHeight="1" x14ac:dyDescent="0.25">
      <c r="A10">
        <f t="shared" si="2"/>
        <v>9</v>
      </c>
      <c r="B10" s="111" t="s">
        <v>16</v>
      </c>
      <c r="C10" s="10" t="s">
        <v>364</v>
      </c>
      <c r="D10" s="10" t="s">
        <v>364</v>
      </c>
      <c r="E10" s="10" t="s">
        <v>339</v>
      </c>
      <c r="F10" s="10">
        <v>6217161</v>
      </c>
      <c r="G10" s="10">
        <v>384771</v>
      </c>
      <c r="I10" s="2">
        <v>44716</v>
      </c>
      <c r="J10" s="49">
        <v>4</v>
      </c>
      <c r="K10" s="54">
        <v>6</v>
      </c>
      <c r="L10" s="49">
        <v>2022</v>
      </c>
      <c r="M10" s="48" t="str">
        <f t="shared" si="0"/>
        <v>6/4/2022</v>
      </c>
      <c r="N10" s="3">
        <v>0.80552083333333335</v>
      </c>
      <c r="O10" s="13"/>
      <c r="S10" s="90" t="s">
        <v>0</v>
      </c>
      <c r="T10" s="18" t="s">
        <v>339</v>
      </c>
      <c r="U10" s="18" t="s">
        <v>472</v>
      </c>
      <c r="W10">
        <v>1</v>
      </c>
      <c r="Y10" s="176"/>
      <c r="Z10" s="43" t="str">
        <f t="shared" si="1"/>
        <v>Arenal Grande Interior_</v>
      </c>
    </row>
    <row r="11" spans="1:27" ht="14.25" customHeight="1" x14ac:dyDescent="0.25">
      <c r="A11">
        <f t="shared" si="2"/>
        <v>10</v>
      </c>
      <c r="B11" s="112" t="s">
        <v>17</v>
      </c>
      <c r="C11" s="10" t="s">
        <v>364</v>
      </c>
      <c r="D11" s="10" t="s">
        <v>364</v>
      </c>
      <c r="E11" s="10" t="s">
        <v>339</v>
      </c>
      <c r="F11" s="10">
        <v>6217161</v>
      </c>
      <c r="G11" s="10">
        <v>384771</v>
      </c>
      <c r="I11" s="130">
        <v>44716</v>
      </c>
      <c r="J11" s="49">
        <v>4</v>
      </c>
      <c r="K11" s="49">
        <v>6</v>
      </c>
      <c r="L11" s="49">
        <v>2022</v>
      </c>
      <c r="M11" s="48" t="str">
        <f t="shared" si="0"/>
        <v>6/4/2022</v>
      </c>
      <c r="N11" s="151">
        <v>0.80553240740740739</v>
      </c>
      <c r="O11" s="13"/>
      <c r="S11" s="90" t="s">
        <v>0</v>
      </c>
      <c r="T11" s="18" t="s">
        <v>339</v>
      </c>
      <c r="U11" s="18" t="s">
        <v>472</v>
      </c>
      <c r="W11">
        <v>1</v>
      </c>
      <c r="X11" s="42" t="s">
        <v>2</v>
      </c>
      <c r="Y11" s="96" t="s">
        <v>9</v>
      </c>
      <c r="Z11" s="43" t="str">
        <f t="shared" si="1"/>
        <v>Arenal Grande Interior_Gato 2</v>
      </c>
    </row>
    <row r="12" spans="1:27" ht="14.25" customHeight="1" x14ac:dyDescent="0.25">
      <c r="A12">
        <f t="shared" si="2"/>
        <v>11</v>
      </c>
      <c r="B12" s="113" t="s">
        <v>13</v>
      </c>
      <c r="C12" s="10" t="s">
        <v>364</v>
      </c>
      <c r="D12" s="10" t="s">
        <v>364</v>
      </c>
      <c r="E12" s="10" t="s">
        <v>339</v>
      </c>
      <c r="F12" s="10">
        <v>6217161</v>
      </c>
      <c r="G12" s="10">
        <v>384771</v>
      </c>
      <c r="I12" s="169">
        <v>44777</v>
      </c>
      <c r="J12" s="167">
        <v>4</v>
      </c>
      <c r="K12" s="53">
        <v>8</v>
      </c>
      <c r="L12" s="48">
        <v>2022</v>
      </c>
      <c r="M12" s="48" t="str">
        <f t="shared" si="0"/>
        <v>8/4/2022</v>
      </c>
      <c r="N12" s="40">
        <v>8.1944444444444445E-2</v>
      </c>
      <c r="S12" s="90" t="s">
        <v>0</v>
      </c>
      <c r="T12" s="18" t="s">
        <v>339</v>
      </c>
      <c r="U12" s="18" t="s">
        <v>472</v>
      </c>
      <c r="W12">
        <v>1</v>
      </c>
      <c r="Y12" s="176"/>
      <c r="Z12" s="43" t="str">
        <f t="shared" si="1"/>
        <v>Arenal Grande Interior_</v>
      </c>
    </row>
    <row r="13" spans="1:27" ht="14.25" customHeight="1" x14ac:dyDescent="0.25">
      <c r="A13">
        <f t="shared" si="2"/>
        <v>12</v>
      </c>
      <c r="B13" s="111" t="s">
        <v>14</v>
      </c>
      <c r="C13" s="10" t="s">
        <v>364</v>
      </c>
      <c r="D13" s="10" t="s">
        <v>364</v>
      </c>
      <c r="E13" s="10" t="s">
        <v>339</v>
      </c>
      <c r="F13" s="10">
        <v>6217161</v>
      </c>
      <c r="G13" s="10">
        <v>384771</v>
      </c>
      <c r="I13" s="169">
        <v>44777</v>
      </c>
      <c r="J13" s="48">
        <v>4</v>
      </c>
      <c r="K13" s="53">
        <v>8</v>
      </c>
      <c r="L13" s="48">
        <v>2022</v>
      </c>
      <c r="M13" s="48" t="str">
        <f t="shared" si="0"/>
        <v>8/4/2022</v>
      </c>
      <c r="N13" s="40">
        <v>8.1956018518518511E-2</v>
      </c>
      <c r="O13" s="13"/>
      <c r="S13" s="90" t="s">
        <v>0</v>
      </c>
      <c r="T13" s="18" t="s">
        <v>339</v>
      </c>
      <c r="U13" s="18" t="s">
        <v>472</v>
      </c>
      <c r="W13">
        <v>1</v>
      </c>
      <c r="Y13" s="176"/>
      <c r="Z13" s="43" t="str">
        <f t="shared" si="1"/>
        <v>Arenal Grande Interior_</v>
      </c>
    </row>
    <row r="14" spans="1:27" ht="14.25" customHeight="1" x14ac:dyDescent="0.25">
      <c r="A14">
        <f t="shared" si="2"/>
        <v>13</v>
      </c>
      <c r="B14" s="112" t="s">
        <v>15</v>
      </c>
      <c r="C14" s="10" t="s">
        <v>364</v>
      </c>
      <c r="D14" s="10" t="s">
        <v>364</v>
      </c>
      <c r="E14" s="10" t="s">
        <v>339</v>
      </c>
      <c r="F14" s="10">
        <v>6217161</v>
      </c>
      <c r="G14" s="10">
        <v>384771</v>
      </c>
      <c r="I14" s="169">
        <v>44777</v>
      </c>
      <c r="J14" s="49">
        <v>4</v>
      </c>
      <c r="K14" s="54">
        <v>8</v>
      </c>
      <c r="L14" s="49">
        <v>2022</v>
      </c>
      <c r="M14" s="48" t="str">
        <f t="shared" si="0"/>
        <v>8/4/2022</v>
      </c>
      <c r="N14" s="40">
        <v>8.1967592592592592E-2</v>
      </c>
      <c r="O14" s="13"/>
      <c r="S14" s="90" t="s">
        <v>0</v>
      </c>
      <c r="T14" s="18" t="s">
        <v>339</v>
      </c>
      <c r="U14" s="18" t="s">
        <v>472</v>
      </c>
      <c r="W14">
        <v>1</v>
      </c>
      <c r="Y14" s="176"/>
      <c r="Z14" s="43" t="str">
        <f t="shared" si="1"/>
        <v>Arenal Grande Interior_</v>
      </c>
    </row>
    <row r="15" spans="1:27" ht="14.25" customHeight="1" x14ac:dyDescent="0.25">
      <c r="A15">
        <f t="shared" si="2"/>
        <v>14</v>
      </c>
      <c r="B15" s="113" t="s">
        <v>11</v>
      </c>
      <c r="C15" s="10" t="s">
        <v>364</v>
      </c>
      <c r="D15" s="10" t="s">
        <v>364</v>
      </c>
      <c r="E15" s="10" t="s">
        <v>339</v>
      </c>
      <c r="F15" s="10">
        <v>6217161</v>
      </c>
      <c r="G15" s="10">
        <v>384771</v>
      </c>
      <c r="I15" s="131">
        <v>44808</v>
      </c>
      <c r="J15" s="48">
        <v>4</v>
      </c>
      <c r="K15" s="48">
        <v>9</v>
      </c>
      <c r="L15" s="48">
        <v>2022</v>
      </c>
      <c r="M15" s="48" t="str">
        <f t="shared" si="0"/>
        <v>9/4/2022</v>
      </c>
      <c r="N15" s="150">
        <v>0.52199074074074081</v>
      </c>
      <c r="S15" s="90" t="s">
        <v>0</v>
      </c>
      <c r="T15" s="18" t="s">
        <v>339</v>
      </c>
      <c r="U15" s="18" t="s">
        <v>472</v>
      </c>
      <c r="W15">
        <v>1</v>
      </c>
      <c r="X15" s="42" t="s">
        <v>34</v>
      </c>
      <c r="Y15" s="96" t="s">
        <v>497</v>
      </c>
      <c r="Z15" s="43" t="str">
        <f t="shared" si="1"/>
        <v>Arenal Grande Interior_Gato 2_Mutante</v>
      </c>
    </row>
    <row r="16" spans="1:27" ht="14.25" customHeight="1" x14ac:dyDescent="0.25">
      <c r="A16">
        <f t="shared" si="2"/>
        <v>15</v>
      </c>
      <c r="B16" s="111" t="s">
        <v>12</v>
      </c>
      <c r="C16" s="10" t="s">
        <v>364</v>
      </c>
      <c r="D16" s="10" t="s">
        <v>364</v>
      </c>
      <c r="E16" s="10" t="s">
        <v>339</v>
      </c>
      <c r="F16" s="10">
        <v>6217161</v>
      </c>
      <c r="G16" s="10">
        <v>384771</v>
      </c>
      <c r="I16" s="131">
        <v>44808</v>
      </c>
      <c r="J16" s="48">
        <v>4</v>
      </c>
      <c r="K16" s="48">
        <v>9</v>
      </c>
      <c r="L16" s="48">
        <v>2022</v>
      </c>
      <c r="M16" s="48" t="str">
        <f t="shared" si="0"/>
        <v>9/4/2022</v>
      </c>
      <c r="N16" s="150">
        <v>0.52200231481481485</v>
      </c>
      <c r="O16" s="13"/>
      <c r="S16" s="90" t="s">
        <v>0</v>
      </c>
      <c r="T16" s="18" t="s">
        <v>339</v>
      </c>
      <c r="U16" s="18" t="s">
        <v>472</v>
      </c>
      <c r="W16">
        <v>1</v>
      </c>
      <c r="X16" s="42" t="s">
        <v>34</v>
      </c>
      <c r="Y16" s="96" t="s">
        <v>497</v>
      </c>
      <c r="Z16" s="43" t="str">
        <f t="shared" si="1"/>
        <v>Arenal Grande Interior_Gato 2_Mutante</v>
      </c>
    </row>
    <row r="17" spans="1:26" ht="14.25" customHeight="1" x14ac:dyDescent="0.25">
      <c r="A17">
        <f t="shared" si="2"/>
        <v>16</v>
      </c>
      <c r="B17" s="112" t="s">
        <v>8</v>
      </c>
      <c r="C17" s="10" t="s">
        <v>364</v>
      </c>
      <c r="D17" s="10" t="s">
        <v>364</v>
      </c>
      <c r="E17" s="10" t="s">
        <v>339</v>
      </c>
      <c r="F17" s="10">
        <v>6217161</v>
      </c>
      <c r="G17" s="10">
        <v>384771</v>
      </c>
      <c r="I17" s="131">
        <v>44808</v>
      </c>
      <c r="J17" s="48">
        <v>4</v>
      </c>
      <c r="K17" s="48">
        <v>9</v>
      </c>
      <c r="L17" s="48">
        <v>2022</v>
      </c>
      <c r="M17" s="48" t="str">
        <f t="shared" si="0"/>
        <v>9/4/2022</v>
      </c>
      <c r="N17" s="150">
        <v>0.52201388888888889</v>
      </c>
      <c r="O17" s="13"/>
      <c r="S17" s="90" t="s">
        <v>0</v>
      </c>
      <c r="T17" s="18" t="s">
        <v>339</v>
      </c>
      <c r="U17" s="18" t="s">
        <v>472</v>
      </c>
      <c r="W17">
        <v>1</v>
      </c>
      <c r="X17" s="45" t="s">
        <v>34</v>
      </c>
      <c r="Y17" s="179" t="s">
        <v>497</v>
      </c>
      <c r="Z17" s="43" t="str">
        <f t="shared" si="1"/>
        <v>Arenal Grande Interior_Gato 2_Mutante</v>
      </c>
    </row>
    <row r="18" spans="1:26" ht="14.25" customHeight="1" x14ac:dyDescent="0.25">
      <c r="A18">
        <f t="shared" si="2"/>
        <v>17</v>
      </c>
      <c r="B18" s="113" t="s">
        <v>7</v>
      </c>
      <c r="C18" s="10" t="s">
        <v>364</v>
      </c>
      <c r="D18" s="10" t="s">
        <v>364</v>
      </c>
      <c r="E18" s="10" t="s">
        <v>339</v>
      </c>
      <c r="F18" s="10">
        <v>6217161</v>
      </c>
      <c r="G18" s="10">
        <v>384771</v>
      </c>
      <c r="I18" s="131">
        <v>44808</v>
      </c>
      <c r="J18" s="48">
        <v>4</v>
      </c>
      <c r="K18" s="48">
        <v>9</v>
      </c>
      <c r="L18" s="48">
        <v>2022</v>
      </c>
      <c r="M18" s="48" t="str">
        <f t="shared" si="0"/>
        <v>9/4/2022</v>
      </c>
      <c r="N18" s="150">
        <v>0.67109953703703706</v>
      </c>
      <c r="S18" s="90" t="s">
        <v>0</v>
      </c>
      <c r="T18" s="18" t="s">
        <v>339</v>
      </c>
      <c r="U18" s="18" t="s">
        <v>472</v>
      </c>
      <c r="W18">
        <v>1</v>
      </c>
      <c r="X18" s="45" t="s">
        <v>2</v>
      </c>
      <c r="Y18" s="179" t="s">
        <v>3</v>
      </c>
      <c r="Z18" s="43" t="str">
        <f t="shared" si="1"/>
        <v>Arenal Grande Interior_Gato 1</v>
      </c>
    </row>
    <row r="19" spans="1:26" ht="14.25" customHeight="1" x14ac:dyDescent="0.25">
      <c r="A19">
        <f t="shared" si="2"/>
        <v>18</v>
      </c>
      <c r="B19" s="111" t="s">
        <v>5</v>
      </c>
      <c r="C19" s="10" t="s">
        <v>364</v>
      </c>
      <c r="D19" s="10" t="s">
        <v>364</v>
      </c>
      <c r="E19" s="10" t="s">
        <v>339</v>
      </c>
      <c r="F19" s="10">
        <v>6217161</v>
      </c>
      <c r="G19" s="10">
        <v>384771</v>
      </c>
      <c r="I19" s="131">
        <v>44808</v>
      </c>
      <c r="J19" s="48">
        <v>4</v>
      </c>
      <c r="K19" s="48">
        <v>9</v>
      </c>
      <c r="L19" s="48">
        <v>2022</v>
      </c>
      <c r="M19" s="48" t="str">
        <f t="shared" si="0"/>
        <v>9/4/2022</v>
      </c>
      <c r="N19" s="150">
        <v>0.6711111111111111</v>
      </c>
      <c r="O19" s="13"/>
      <c r="S19" s="90" t="s">
        <v>0</v>
      </c>
      <c r="T19" s="18" t="s">
        <v>339</v>
      </c>
      <c r="U19" s="18" t="s">
        <v>472</v>
      </c>
      <c r="W19">
        <v>1</v>
      </c>
      <c r="X19" s="45" t="s">
        <v>2</v>
      </c>
      <c r="Y19" s="179" t="s">
        <v>3</v>
      </c>
      <c r="Z19" s="43" t="str">
        <f t="shared" si="1"/>
        <v>Arenal Grande Interior_Gato 1</v>
      </c>
    </row>
    <row r="20" spans="1:26" ht="14.25" customHeight="1" x14ac:dyDescent="0.25">
      <c r="A20">
        <f t="shared" si="2"/>
        <v>19</v>
      </c>
      <c r="B20" s="112" t="s">
        <v>6</v>
      </c>
      <c r="C20" s="10" t="s">
        <v>364</v>
      </c>
      <c r="D20" s="10" t="s">
        <v>364</v>
      </c>
      <c r="E20" s="10" t="s">
        <v>339</v>
      </c>
      <c r="F20" s="10">
        <v>6217161</v>
      </c>
      <c r="G20" s="10">
        <v>384771</v>
      </c>
      <c r="I20" s="131">
        <v>44808</v>
      </c>
      <c r="J20" s="48">
        <v>4</v>
      </c>
      <c r="K20" s="48">
        <v>9</v>
      </c>
      <c r="L20" s="48">
        <v>2022</v>
      </c>
      <c r="M20" s="48" t="str">
        <f t="shared" si="0"/>
        <v>9/4/2022</v>
      </c>
      <c r="N20" s="150">
        <v>0.67112268518518514</v>
      </c>
      <c r="O20" s="13"/>
      <c r="S20" s="90" t="s">
        <v>0</v>
      </c>
      <c r="T20" s="18" t="s">
        <v>339</v>
      </c>
      <c r="U20" s="18" t="s">
        <v>472</v>
      </c>
      <c r="W20">
        <v>1</v>
      </c>
      <c r="X20" s="45" t="s">
        <v>2</v>
      </c>
      <c r="Y20" s="179" t="s">
        <v>3</v>
      </c>
      <c r="Z20" s="43" t="str">
        <f t="shared" si="1"/>
        <v>Arenal Grande Interior_Gato 1</v>
      </c>
    </row>
    <row r="21" spans="1:26" ht="14.25" customHeight="1" x14ac:dyDescent="0.25">
      <c r="A21">
        <f t="shared" si="2"/>
        <v>20</v>
      </c>
      <c r="B21" s="113" t="s">
        <v>4</v>
      </c>
      <c r="C21" s="10" t="s">
        <v>364</v>
      </c>
      <c r="D21" s="10" t="s">
        <v>364</v>
      </c>
      <c r="E21" s="10" t="s">
        <v>339</v>
      </c>
      <c r="F21" s="10">
        <v>6217161</v>
      </c>
      <c r="G21" s="10">
        <v>384771</v>
      </c>
      <c r="I21" s="131">
        <v>44809</v>
      </c>
      <c r="J21" s="48">
        <v>5</v>
      </c>
      <c r="K21" s="48">
        <v>9</v>
      </c>
      <c r="L21" s="48">
        <v>2022</v>
      </c>
      <c r="M21" s="48" t="str">
        <f t="shared" si="0"/>
        <v>9/5/2022</v>
      </c>
      <c r="N21" s="150">
        <v>0.73579861111111111</v>
      </c>
      <c r="S21" s="90" t="s">
        <v>0</v>
      </c>
      <c r="T21" s="18" t="s">
        <v>339</v>
      </c>
      <c r="U21" s="18" t="s">
        <v>472</v>
      </c>
      <c r="W21">
        <v>1</v>
      </c>
      <c r="X21" s="45" t="s">
        <v>2</v>
      </c>
      <c r="Y21" s="91" t="s">
        <v>3</v>
      </c>
      <c r="Z21" s="43" t="str">
        <f t="shared" si="1"/>
        <v>Arenal Grande Interior_Gato 1</v>
      </c>
    </row>
    <row r="22" spans="1:26" ht="14.25" customHeight="1" x14ac:dyDescent="0.25">
      <c r="A22">
        <f t="shared" si="2"/>
        <v>21</v>
      </c>
      <c r="B22" s="111" t="s">
        <v>23</v>
      </c>
      <c r="C22" s="10" t="s">
        <v>364</v>
      </c>
      <c r="D22" s="10" t="s">
        <v>364</v>
      </c>
      <c r="E22" s="10" t="s">
        <v>339</v>
      </c>
      <c r="F22" s="10">
        <v>6217161</v>
      </c>
      <c r="G22" s="10">
        <v>384771</v>
      </c>
      <c r="I22" s="130">
        <v>44868</v>
      </c>
      <c r="J22" s="49">
        <v>3</v>
      </c>
      <c r="K22" s="49">
        <v>11</v>
      </c>
      <c r="L22" s="49">
        <v>2022</v>
      </c>
      <c r="M22" s="48" t="str">
        <f t="shared" si="0"/>
        <v>11/3/2022</v>
      </c>
      <c r="N22" s="151">
        <v>0.71672453703703709</v>
      </c>
      <c r="S22" s="90" t="s">
        <v>0</v>
      </c>
      <c r="T22" s="18" t="s">
        <v>339</v>
      </c>
      <c r="U22" s="18" t="s">
        <v>472</v>
      </c>
      <c r="W22">
        <v>1</v>
      </c>
      <c r="X22" s="43" t="s">
        <v>2</v>
      </c>
      <c r="Y22" s="43" t="s">
        <v>3</v>
      </c>
      <c r="Z22" s="43" t="str">
        <f t="shared" si="1"/>
        <v>Arenal Grande Interior_Gato 1</v>
      </c>
    </row>
    <row r="23" spans="1:26" ht="14.25" customHeight="1" x14ac:dyDescent="0.25">
      <c r="A23">
        <f t="shared" si="2"/>
        <v>22</v>
      </c>
      <c r="B23" s="112" t="s">
        <v>22</v>
      </c>
      <c r="C23" s="10" t="s">
        <v>364</v>
      </c>
      <c r="D23" s="10" t="s">
        <v>364</v>
      </c>
      <c r="E23" s="10" t="s">
        <v>339</v>
      </c>
      <c r="F23" s="10">
        <v>6217161</v>
      </c>
      <c r="G23" s="10">
        <v>384771</v>
      </c>
      <c r="I23" s="130">
        <v>44868</v>
      </c>
      <c r="J23" s="49">
        <v>3</v>
      </c>
      <c r="K23" s="49">
        <v>11</v>
      </c>
      <c r="L23" s="49">
        <v>2022</v>
      </c>
      <c r="M23" s="48" t="str">
        <f t="shared" si="0"/>
        <v>11/3/2022</v>
      </c>
      <c r="N23" s="151">
        <v>0.71673611111111113</v>
      </c>
      <c r="O23" s="13"/>
      <c r="S23" s="90" t="s">
        <v>0</v>
      </c>
      <c r="T23" s="18" t="s">
        <v>339</v>
      </c>
      <c r="U23" s="18" t="s">
        <v>472</v>
      </c>
      <c r="W23">
        <v>1</v>
      </c>
      <c r="X23" s="43" t="s">
        <v>2</v>
      </c>
      <c r="Y23" s="43" t="s">
        <v>3</v>
      </c>
      <c r="Z23" s="43" t="str">
        <f t="shared" si="1"/>
        <v>Arenal Grande Interior_Gato 1</v>
      </c>
    </row>
    <row r="24" spans="1:26" ht="14.25" customHeight="1" x14ac:dyDescent="0.25">
      <c r="A24">
        <f t="shared" si="2"/>
        <v>23</v>
      </c>
      <c r="B24" s="113" t="s">
        <v>24</v>
      </c>
      <c r="C24" s="10" t="s">
        <v>364</v>
      </c>
      <c r="D24" s="10" t="s">
        <v>364</v>
      </c>
      <c r="E24" s="10" t="s">
        <v>339</v>
      </c>
      <c r="F24" s="10">
        <v>6217161</v>
      </c>
      <c r="G24" s="10">
        <v>384771</v>
      </c>
      <c r="I24" s="130">
        <v>44868</v>
      </c>
      <c r="J24" s="49">
        <v>3</v>
      </c>
      <c r="K24" s="49">
        <v>11</v>
      </c>
      <c r="L24" s="49">
        <v>2022</v>
      </c>
      <c r="M24" s="48" t="str">
        <f t="shared" si="0"/>
        <v>11/3/2022</v>
      </c>
      <c r="N24" s="151">
        <v>0.71674768518518517</v>
      </c>
      <c r="O24" s="13"/>
      <c r="S24" s="90" t="s">
        <v>0</v>
      </c>
      <c r="T24" s="18" t="s">
        <v>339</v>
      </c>
      <c r="U24" s="18" t="s">
        <v>472</v>
      </c>
      <c r="W24">
        <v>1</v>
      </c>
      <c r="X24" s="41" t="s">
        <v>2</v>
      </c>
      <c r="Y24" s="92" t="s">
        <v>3</v>
      </c>
      <c r="Z24" s="43" t="str">
        <f t="shared" si="1"/>
        <v>Arenal Grande Interior_Gato 1</v>
      </c>
    </row>
    <row r="25" spans="1:26" ht="14.25" customHeight="1" x14ac:dyDescent="0.25">
      <c r="A25">
        <f t="shared" si="2"/>
        <v>24</v>
      </c>
      <c r="B25" s="111" t="s">
        <v>19</v>
      </c>
      <c r="C25" s="10" t="s">
        <v>364</v>
      </c>
      <c r="D25" s="10" t="s">
        <v>364</v>
      </c>
      <c r="E25" s="10" t="s">
        <v>339</v>
      </c>
      <c r="F25" s="10">
        <v>6217161</v>
      </c>
      <c r="G25" s="10">
        <v>384771</v>
      </c>
      <c r="I25" s="130" t="s">
        <v>489</v>
      </c>
      <c r="J25" s="49">
        <v>3</v>
      </c>
      <c r="K25" s="49">
        <v>15</v>
      </c>
      <c r="L25" s="49">
        <v>2022</v>
      </c>
      <c r="M25" s="48" t="str">
        <f t="shared" si="0"/>
        <v>15/3/2022</v>
      </c>
      <c r="N25" s="151">
        <v>0.19798611111111111</v>
      </c>
      <c r="S25" s="90" t="s">
        <v>0</v>
      </c>
      <c r="T25" s="18" t="s">
        <v>339</v>
      </c>
      <c r="U25" s="18" t="s">
        <v>472</v>
      </c>
      <c r="W25">
        <v>1</v>
      </c>
      <c r="X25" s="41" t="s">
        <v>498</v>
      </c>
      <c r="Y25" s="92"/>
      <c r="Z25" s="43" t="str">
        <f t="shared" si="1"/>
        <v>Arenal Grande Interior_</v>
      </c>
    </row>
    <row r="26" spans="1:26" ht="14.25" customHeight="1" x14ac:dyDescent="0.25">
      <c r="A26">
        <f t="shared" si="2"/>
        <v>25</v>
      </c>
      <c r="B26" s="112" t="s">
        <v>20</v>
      </c>
      <c r="C26" s="10" t="s">
        <v>364</v>
      </c>
      <c r="D26" s="10" t="s">
        <v>364</v>
      </c>
      <c r="E26" s="10" t="s">
        <v>339</v>
      </c>
      <c r="F26" s="10">
        <v>6217161</v>
      </c>
      <c r="G26" s="10">
        <v>384771</v>
      </c>
      <c r="I26" s="130" t="s">
        <v>489</v>
      </c>
      <c r="J26" s="49">
        <v>3</v>
      </c>
      <c r="K26" s="49">
        <v>15</v>
      </c>
      <c r="L26" s="49">
        <v>2022</v>
      </c>
      <c r="M26" s="48" t="str">
        <f t="shared" si="0"/>
        <v>15/3/2022</v>
      </c>
      <c r="N26" s="151">
        <v>0.19799768518518521</v>
      </c>
      <c r="O26" s="13"/>
      <c r="S26" s="90" t="s">
        <v>0</v>
      </c>
      <c r="T26" s="18" t="s">
        <v>339</v>
      </c>
      <c r="U26" s="18" t="s">
        <v>472</v>
      </c>
      <c r="W26">
        <v>1</v>
      </c>
      <c r="X26" s="175" t="s">
        <v>498</v>
      </c>
      <c r="Y26" s="178"/>
      <c r="Z26" s="43" t="str">
        <f t="shared" si="1"/>
        <v>Arenal Grande Interior_</v>
      </c>
    </row>
    <row r="27" spans="1:26" ht="14.25" customHeight="1" x14ac:dyDescent="0.25">
      <c r="A27">
        <f t="shared" si="2"/>
        <v>26</v>
      </c>
      <c r="B27" s="112" t="s">
        <v>21</v>
      </c>
      <c r="C27" s="10" t="s">
        <v>364</v>
      </c>
      <c r="D27" s="10" t="s">
        <v>364</v>
      </c>
      <c r="E27" s="10" t="s">
        <v>339</v>
      </c>
      <c r="F27" s="10">
        <v>6217161</v>
      </c>
      <c r="G27" s="10">
        <v>384771</v>
      </c>
      <c r="I27" s="130" t="s">
        <v>489</v>
      </c>
      <c r="J27" s="49">
        <v>3</v>
      </c>
      <c r="K27" s="49">
        <v>15</v>
      </c>
      <c r="L27" s="49">
        <v>2022</v>
      </c>
      <c r="M27" s="48" t="str">
        <f t="shared" si="0"/>
        <v>15/3/2022</v>
      </c>
      <c r="N27" s="151">
        <v>0.19800925925925927</v>
      </c>
      <c r="O27" s="13"/>
      <c r="S27" s="90" t="s">
        <v>0</v>
      </c>
      <c r="T27" s="18" t="s">
        <v>339</v>
      </c>
      <c r="U27" s="18" t="s">
        <v>472</v>
      </c>
      <c r="W27">
        <v>1</v>
      </c>
      <c r="X27" s="175" t="s">
        <v>498</v>
      </c>
      <c r="Y27" s="178"/>
      <c r="Z27" s="43" t="str">
        <f t="shared" si="1"/>
        <v>Arenal Grande Interior_</v>
      </c>
    </row>
    <row r="28" spans="1:26" ht="14.25" customHeight="1" x14ac:dyDescent="0.25">
      <c r="A28">
        <f t="shared" si="2"/>
        <v>27</v>
      </c>
      <c r="B28" s="168" t="s">
        <v>1</v>
      </c>
      <c r="C28" s="10" t="s">
        <v>364</v>
      </c>
      <c r="D28" s="10" t="s">
        <v>364</v>
      </c>
      <c r="E28" s="10" t="s">
        <v>339</v>
      </c>
      <c r="F28" s="10">
        <v>6217161</v>
      </c>
      <c r="G28" s="10">
        <v>384771</v>
      </c>
      <c r="I28" s="170" t="s">
        <v>488</v>
      </c>
      <c r="J28" s="60">
        <v>5</v>
      </c>
      <c r="K28" s="48">
        <v>15</v>
      </c>
      <c r="L28" s="48">
        <v>2022</v>
      </c>
      <c r="M28" s="48" t="str">
        <f t="shared" si="0"/>
        <v>15/5/2022</v>
      </c>
      <c r="N28" s="174">
        <v>0.61283564814814817</v>
      </c>
      <c r="S28" s="90" t="s">
        <v>0</v>
      </c>
      <c r="T28" s="18" t="s">
        <v>339</v>
      </c>
      <c r="U28" s="18" t="s">
        <v>472</v>
      </c>
      <c r="W28">
        <v>1</v>
      </c>
      <c r="X28" s="43" t="s">
        <v>34</v>
      </c>
      <c r="Y28" s="43" t="s">
        <v>9</v>
      </c>
      <c r="Z28" s="43" t="str">
        <f t="shared" si="1"/>
        <v>Arenal Grande Interior_Gato 2</v>
      </c>
    </row>
    <row r="29" spans="1:26" ht="14.25" customHeight="1" x14ac:dyDescent="0.25">
      <c r="A29">
        <f t="shared" ref="A29:A31" si="3">A28+1</f>
        <v>28</v>
      </c>
      <c r="B29" s="111" t="s">
        <v>37</v>
      </c>
      <c r="C29" s="10" t="s">
        <v>364</v>
      </c>
      <c r="D29" s="10" t="s">
        <v>364</v>
      </c>
      <c r="E29" s="10" t="s">
        <v>339</v>
      </c>
      <c r="F29" s="10">
        <v>6217161</v>
      </c>
      <c r="G29" s="10">
        <v>384771</v>
      </c>
      <c r="I29" s="170" t="s">
        <v>490</v>
      </c>
      <c r="J29" s="49">
        <v>12</v>
      </c>
      <c r="K29" s="57">
        <v>24</v>
      </c>
      <c r="L29" s="57">
        <v>2021</v>
      </c>
      <c r="M29" s="48" t="str">
        <f t="shared" si="0"/>
        <v>24/12/2021</v>
      </c>
      <c r="N29" s="172">
        <v>0.22913194444444446</v>
      </c>
      <c r="S29" s="90" t="s">
        <v>0</v>
      </c>
      <c r="T29" s="18" t="s">
        <v>339</v>
      </c>
      <c r="U29" s="18" t="s">
        <v>472</v>
      </c>
      <c r="W29">
        <v>1</v>
      </c>
      <c r="X29" s="41" t="s">
        <v>34</v>
      </c>
      <c r="Y29" s="43" t="s">
        <v>9</v>
      </c>
      <c r="Z29" s="43" t="str">
        <f t="shared" si="1"/>
        <v>Arenal Grande Interior_Gato 2</v>
      </c>
    </row>
    <row r="30" spans="1:26" ht="14.25" customHeight="1" x14ac:dyDescent="0.25">
      <c r="A30">
        <f t="shared" si="3"/>
        <v>29</v>
      </c>
      <c r="B30" s="112" t="s">
        <v>36</v>
      </c>
      <c r="C30" s="10" t="s">
        <v>364</v>
      </c>
      <c r="D30" s="10" t="s">
        <v>364</v>
      </c>
      <c r="E30" s="10" t="s">
        <v>339</v>
      </c>
      <c r="F30" s="10">
        <v>6217161</v>
      </c>
      <c r="G30" s="10">
        <v>384771</v>
      </c>
      <c r="I30" s="130" t="s">
        <v>490</v>
      </c>
      <c r="J30" s="49">
        <v>12</v>
      </c>
      <c r="K30" s="57">
        <v>24</v>
      </c>
      <c r="L30" s="48">
        <v>2021</v>
      </c>
      <c r="M30" s="48" t="str">
        <f t="shared" si="0"/>
        <v>24/12/2021</v>
      </c>
      <c r="N30" s="150">
        <v>0.22914351851851852</v>
      </c>
      <c r="O30" s="13"/>
      <c r="S30" s="90" t="s">
        <v>0</v>
      </c>
      <c r="T30" s="18" t="s">
        <v>339</v>
      </c>
      <c r="U30" s="18" t="s">
        <v>472</v>
      </c>
      <c r="W30">
        <v>1</v>
      </c>
      <c r="X30" s="41" t="s">
        <v>34</v>
      </c>
      <c r="Y30" s="43" t="s">
        <v>9</v>
      </c>
      <c r="Z30" s="43" t="str">
        <f t="shared" si="1"/>
        <v>Arenal Grande Interior_Gato 2</v>
      </c>
    </row>
    <row r="31" spans="1:26" ht="14.25" customHeight="1" x14ac:dyDescent="0.25">
      <c r="A31">
        <f t="shared" si="3"/>
        <v>30</v>
      </c>
      <c r="B31" s="113" t="s">
        <v>35</v>
      </c>
      <c r="C31" s="10" t="s">
        <v>364</v>
      </c>
      <c r="D31" s="10" t="s">
        <v>364</v>
      </c>
      <c r="E31" s="10" t="s">
        <v>339</v>
      </c>
      <c r="F31" s="10">
        <v>6217161</v>
      </c>
      <c r="G31" s="10">
        <v>384771</v>
      </c>
      <c r="I31" s="171" t="s">
        <v>490</v>
      </c>
      <c r="J31" s="49">
        <v>12</v>
      </c>
      <c r="K31" s="57">
        <v>24</v>
      </c>
      <c r="L31" s="48">
        <v>2021</v>
      </c>
      <c r="M31" s="48" t="str">
        <f t="shared" si="0"/>
        <v>24/12/2021</v>
      </c>
      <c r="N31" s="173">
        <v>0.22915509259259259</v>
      </c>
      <c r="O31" s="13"/>
      <c r="S31" s="90" t="s">
        <v>0</v>
      </c>
      <c r="T31" s="18" t="s">
        <v>339</v>
      </c>
      <c r="U31" s="18" t="s">
        <v>472</v>
      </c>
      <c r="W31">
        <v>1</v>
      </c>
      <c r="X31" s="41" t="s">
        <v>34</v>
      </c>
      <c r="Y31" s="43" t="s">
        <v>9</v>
      </c>
      <c r="Z31" s="43" t="str">
        <f t="shared" si="1"/>
        <v>Arenal Grande Interior_Gato 2</v>
      </c>
    </row>
    <row r="32" spans="1:26" ht="14.25" customHeight="1" x14ac:dyDescent="0.25">
      <c r="B32" s="413"/>
      <c r="C32" s="10"/>
      <c r="D32" s="10"/>
      <c r="E32" s="10"/>
      <c r="F32" s="10"/>
      <c r="G32" s="10"/>
      <c r="I32" s="170"/>
      <c r="J32" s="60"/>
      <c r="K32" s="48"/>
      <c r="L32" s="48"/>
      <c r="M32" s="48"/>
      <c r="N32" s="174"/>
      <c r="S32" s="90"/>
      <c r="T32" s="18"/>
      <c r="U32" s="18"/>
      <c r="X32" s="43"/>
      <c r="Y32" s="43"/>
      <c r="Z32" s="43"/>
    </row>
    <row r="33" spans="1:26" ht="14.25" customHeight="1" x14ac:dyDescent="0.25">
      <c r="A33" s="292">
        <v>31</v>
      </c>
      <c r="B33" s="293" t="s">
        <v>42</v>
      </c>
      <c r="C33" s="294" t="s">
        <v>416</v>
      </c>
      <c r="D33" s="294" t="s">
        <v>416</v>
      </c>
      <c r="E33" s="294" t="s">
        <v>339</v>
      </c>
      <c r="F33" s="295">
        <v>6216853</v>
      </c>
      <c r="G33" s="295">
        <v>384271</v>
      </c>
      <c r="H33" s="296"/>
      <c r="I33" s="297" t="s">
        <v>43</v>
      </c>
      <c r="J33" s="298">
        <v>8</v>
      </c>
      <c r="K33" s="298">
        <v>21</v>
      </c>
      <c r="L33" s="298">
        <v>2021</v>
      </c>
      <c r="M33" s="290" t="str">
        <f t="shared" ref="M33:M39" si="4">CONCATENATE(K33,"/",J33,"/",L33)</f>
        <v>21/8/2021</v>
      </c>
      <c r="N33" s="299">
        <v>0.50438657407407406</v>
      </c>
      <c r="S33" s="79" t="s">
        <v>41</v>
      </c>
      <c r="T33" s="18" t="s">
        <v>339</v>
      </c>
      <c r="U33" s="18" t="s">
        <v>472</v>
      </c>
      <c r="W33">
        <v>1</v>
      </c>
      <c r="X33" s="43" t="s">
        <v>2</v>
      </c>
      <c r="Y33" s="43" t="s">
        <v>3</v>
      </c>
      <c r="Z33" s="43" t="str">
        <f t="shared" ref="Z33:Z39" si="5">CONCATENATE(S33,"_",Y33)</f>
        <v>Basural viejo entrada y costa_Gato 1</v>
      </c>
    </row>
    <row r="34" spans="1:26" ht="14.25" customHeight="1" x14ac:dyDescent="0.25">
      <c r="A34" s="296">
        <f t="shared" ref="A34:A39" si="6">A33+1</f>
        <v>32</v>
      </c>
      <c r="B34" s="300" t="s">
        <v>44</v>
      </c>
      <c r="C34" s="294" t="s">
        <v>416</v>
      </c>
      <c r="D34" s="294" t="s">
        <v>416</v>
      </c>
      <c r="E34" s="294" t="s">
        <v>339</v>
      </c>
      <c r="F34" s="295">
        <v>6216853</v>
      </c>
      <c r="G34" s="295">
        <v>384271</v>
      </c>
      <c r="H34" s="296"/>
      <c r="I34" s="297" t="s">
        <v>43</v>
      </c>
      <c r="J34" s="298">
        <v>8</v>
      </c>
      <c r="K34" s="298">
        <v>21</v>
      </c>
      <c r="L34" s="298">
        <v>2021</v>
      </c>
      <c r="M34" s="290" t="str">
        <f t="shared" si="4"/>
        <v>21/8/2021</v>
      </c>
      <c r="N34" s="299">
        <v>0.50439814814814821</v>
      </c>
      <c r="O34" s="13"/>
      <c r="S34" s="79" t="s">
        <v>41</v>
      </c>
      <c r="T34" s="18" t="s">
        <v>339</v>
      </c>
      <c r="U34" s="18" t="s">
        <v>472</v>
      </c>
      <c r="W34">
        <v>1</v>
      </c>
      <c r="X34" s="42" t="s">
        <v>2</v>
      </c>
      <c r="Y34" s="43" t="s">
        <v>3</v>
      </c>
      <c r="Z34" s="43" t="str">
        <f t="shared" si="5"/>
        <v>Basural viejo entrada y costa_Gato 1</v>
      </c>
    </row>
    <row r="35" spans="1:26" ht="14.25" customHeight="1" x14ac:dyDescent="0.25">
      <c r="A35" s="296">
        <f t="shared" si="6"/>
        <v>33</v>
      </c>
      <c r="B35" s="301" t="s">
        <v>45</v>
      </c>
      <c r="C35" s="294" t="s">
        <v>416</v>
      </c>
      <c r="D35" s="294" t="s">
        <v>416</v>
      </c>
      <c r="E35" s="294" t="s">
        <v>339</v>
      </c>
      <c r="F35" s="295">
        <v>6216853</v>
      </c>
      <c r="G35" s="295">
        <v>384271</v>
      </c>
      <c r="H35" s="296"/>
      <c r="I35" s="302" t="s">
        <v>43</v>
      </c>
      <c r="J35" s="298">
        <v>8</v>
      </c>
      <c r="K35" s="298">
        <v>21</v>
      </c>
      <c r="L35" s="298">
        <v>2021</v>
      </c>
      <c r="M35" s="290" t="str">
        <f t="shared" si="4"/>
        <v>21/8/2021</v>
      </c>
      <c r="N35" s="303">
        <v>0.50440972222222225</v>
      </c>
      <c r="O35" s="13"/>
      <c r="S35" s="79" t="s">
        <v>41</v>
      </c>
      <c r="T35" s="18" t="s">
        <v>339</v>
      </c>
      <c r="U35" s="18" t="s">
        <v>472</v>
      </c>
      <c r="W35">
        <v>1</v>
      </c>
      <c r="X35" s="43" t="s">
        <v>2</v>
      </c>
      <c r="Y35" s="43" t="s">
        <v>3</v>
      </c>
      <c r="Z35" s="43" t="str">
        <f t="shared" si="5"/>
        <v>Basural viejo entrada y costa_Gato 1</v>
      </c>
    </row>
    <row r="36" spans="1:26" ht="14.25" customHeight="1" x14ac:dyDescent="0.25">
      <c r="A36" s="296">
        <f t="shared" si="6"/>
        <v>34</v>
      </c>
      <c r="B36" s="293" t="s">
        <v>46</v>
      </c>
      <c r="C36" s="294" t="s">
        <v>416</v>
      </c>
      <c r="D36" s="294" t="s">
        <v>416</v>
      </c>
      <c r="E36" s="294" t="s">
        <v>339</v>
      </c>
      <c r="F36" s="295">
        <v>6216853</v>
      </c>
      <c r="G36" s="295">
        <v>384271</v>
      </c>
      <c r="H36" s="296"/>
      <c r="I36" s="297" t="s">
        <v>47</v>
      </c>
      <c r="J36" s="378">
        <v>8</v>
      </c>
      <c r="K36" s="298">
        <v>24</v>
      </c>
      <c r="L36" s="298">
        <v>2021</v>
      </c>
      <c r="M36" s="290" t="str">
        <f t="shared" si="4"/>
        <v>24/8/2021</v>
      </c>
      <c r="N36" s="299">
        <v>0.93620370370370365</v>
      </c>
      <c r="S36" s="79" t="s">
        <v>41</v>
      </c>
      <c r="T36" s="18" t="s">
        <v>339</v>
      </c>
      <c r="U36" s="18" t="s">
        <v>472</v>
      </c>
      <c r="W36">
        <v>1</v>
      </c>
      <c r="X36" s="41" t="s">
        <v>2</v>
      </c>
      <c r="Y36" s="92"/>
      <c r="Z36" s="43" t="str">
        <f t="shared" si="5"/>
        <v>Basural viejo entrada y costa_</v>
      </c>
    </row>
    <row r="37" spans="1:26" ht="14.25" customHeight="1" x14ac:dyDescent="0.25">
      <c r="A37" s="296">
        <f t="shared" si="6"/>
        <v>35</v>
      </c>
      <c r="B37" s="300" t="s">
        <v>48</v>
      </c>
      <c r="C37" s="294" t="s">
        <v>416</v>
      </c>
      <c r="D37" s="294" t="s">
        <v>416</v>
      </c>
      <c r="E37" s="294" t="s">
        <v>339</v>
      </c>
      <c r="F37" s="295">
        <v>6216853</v>
      </c>
      <c r="G37" s="295">
        <v>384271</v>
      </c>
      <c r="H37" s="296"/>
      <c r="I37" s="302" t="s">
        <v>49</v>
      </c>
      <c r="J37" s="298">
        <v>8</v>
      </c>
      <c r="K37" s="298">
        <v>28</v>
      </c>
      <c r="L37" s="298">
        <v>2021</v>
      </c>
      <c r="M37" s="290" t="str">
        <f t="shared" si="4"/>
        <v>28/8/2021</v>
      </c>
      <c r="N37" s="303">
        <v>0.80158564814814814</v>
      </c>
      <c r="S37" s="79" t="s">
        <v>41</v>
      </c>
      <c r="T37" s="18" t="s">
        <v>339</v>
      </c>
      <c r="U37" s="18" t="s">
        <v>472</v>
      </c>
      <c r="W37">
        <v>1</v>
      </c>
      <c r="X37" s="43" t="s">
        <v>50</v>
      </c>
      <c r="Y37" s="176"/>
      <c r="Z37" s="43" t="str">
        <f t="shared" si="5"/>
        <v>Basural viejo entrada y costa_</v>
      </c>
    </row>
    <row r="38" spans="1:26" ht="14.25" customHeight="1" x14ac:dyDescent="0.25">
      <c r="A38" s="296">
        <f t="shared" si="6"/>
        <v>36</v>
      </c>
      <c r="B38" s="309" t="s">
        <v>52</v>
      </c>
      <c r="C38" s="294" t="s">
        <v>416</v>
      </c>
      <c r="D38" s="294" t="s">
        <v>416</v>
      </c>
      <c r="E38" s="294" t="s">
        <v>339</v>
      </c>
      <c r="F38" s="295">
        <v>6216853</v>
      </c>
      <c r="G38" s="295">
        <v>384271</v>
      </c>
      <c r="H38" s="296"/>
      <c r="I38" s="310" t="s">
        <v>49</v>
      </c>
      <c r="J38" s="298">
        <v>8</v>
      </c>
      <c r="K38" s="298">
        <v>28</v>
      </c>
      <c r="L38" s="298">
        <v>2021</v>
      </c>
      <c r="M38" s="290" t="str">
        <f t="shared" si="4"/>
        <v>28/8/2021</v>
      </c>
      <c r="N38" s="311">
        <v>0.80159722222222218</v>
      </c>
      <c r="O38" s="13"/>
      <c r="S38" s="79" t="s">
        <v>41</v>
      </c>
      <c r="T38" s="18" t="s">
        <v>339</v>
      </c>
      <c r="U38" s="18" t="s">
        <v>472</v>
      </c>
      <c r="W38">
        <v>1</v>
      </c>
      <c r="X38" s="94" t="s">
        <v>50</v>
      </c>
      <c r="Y38" s="177"/>
      <c r="Z38" s="43" t="str">
        <f t="shared" si="5"/>
        <v>Basural viejo entrada y costa_</v>
      </c>
    </row>
    <row r="39" spans="1:26" ht="14.25" customHeight="1" x14ac:dyDescent="0.25">
      <c r="A39" s="296">
        <f t="shared" si="6"/>
        <v>37</v>
      </c>
      <c r="B39" s="304" t="s">
        <v>51</v>
      </c>
      <c r="C39" s="294" t="s">
        <v>416</v>
      </c>
      <c r="D39" s="312" t="s">
        <v>416</v>
      </c>
      <c r="E39" s="294" t="s">
        <v>339</v>
      </c>
      <c r="F39" s="295">
        <v>6216853</v>
      </c>
      <c r="G39" s="295">
        <v>384271</v>
      </c>
      <c r="H39" s="296"/>
      <c r="I39" s="305" t="s">
        <v>49</v>
      </c>
      <c r="J39" s="298">
        <v>8</v>
      </c>
      <c r="K39" s="298">
        <v>28</v>
      </c>
      <c r="L39" s="298">
        <v>2021</v>
      </c>
      <c r="M39" s="290" t="str">
        <f t="shared" si="4"/>
        <v>28/8/2021</v>
      </c>
      <c r="N39" s="306">
        <v>0.80160879629629633</v>
      </c>
      <c r="O39" s="13"/>
      <c r="S39" s="79" t="s">
        <v>41</v>
      </c>
      <c r="T39" s="18" t="s">
        <v>339</v>
      </c>
      <c r="U39" s="18" t="s">
        <v>472</v>
      </c>
      <c r="W39">
        <v>1</v>
      </c>
      <c r="X39" s="94" t="s">
        <v>50</v>
      </c>
      <c r="Y39" s="177"/>
      <c r="Z39" s="43" t="str">
        <f t="shared" si="5"/>
        <v>Basural viejo entrada y costa_</v>
      </c>
    </row>
    <row r="40" spans="1:26" s="128" customFormat="1" ht="14.25" customHeight="1" thickBot="1" x14ac:dyDescent="0.3">
      <c r="B40" s="112"/>
      <c r="C40" s="109"/>
      <c r="D40" s="129"/>
      <c r="E40" s="109"/>
      <c r="F40" s="396"/>
      <c r="G40" s="396"/>
      <c r="I40" s="132"/>
      <c r="J40" s="397"/>
      <c r="K40" s="397"/>
      <c r="L40" s="397"/>
      <c r="M40" s="398"/>
      <c r="N40" s="399"/>
      <c r="S40" s="400"/>
      <c r="T40" s="144"/>
      <c r="U40" s="144"/>
      <c r="X40" s="401"/>
      <c r="Y40" s="402"/>
      <c r="Z40" s="401"/>
    </row>
    <row r="41" spans="1:26" ht="14.25" customHeight="1" thickBot="1" x14ac:dyDescent="0.3">
      <c r="A41" s="379">
        <v>39</v>
      </c>
      <c r="B41" s="380" t="s">
        <v>39</v>
      </c>
      <c r="C41" s="381" t="s">
        <v>340</v>
      </c>
      <c r="D41" s="381" t="s">
        <v>340</v>
      </c>
      <c r="E41" s="381" t="s">
        <v>339</v>
      </c>
      <c r="F41" s="382">
        <v>6216150</v>
      </c>
      <c r="G41" s="382">
        <v>384938</v>
      </c>
      <c r="H41" s="383"/>
      <c r="I41" s="384" t="s">
        <v>40</v>
      </c>
      <c r="J41" s="385">
        <v>8</v>
      </c>
      <c r="K41" s="386">
        <v>25</v>
      </c>
      <c r="L41" s="386">
        <v>2021</v>
      </c>
      <c r="M41" s="387" t="str">
        <f>CONCATENATE(K41,"/",J41,"/",L41)</f>
        <v>25/8/2021</v>
      </c>
      <c r="N41" s="388">
        <v>0.41718749999999999</v>
      </c>
      <c r="O41" s="389"/>
      <c r="P41" s="390"/>
      <c r="Q41" s="390"/>
      <c r="R41" s="390"/>
      <c r="S41" s="391" t="s">
        <v>38</v>
      </c>
      <c r="T41" s="392" t="s">
        <v>339</v>
      </c>
      <c r="U41" s="392" t="s">
        <v>472</v>
      </c>
      <c r="V41" s="390"/>
      <c r="W41" s="390">
        <v>1</v>
      </c>
      <c r="X41" s="393" t="s">
        <v>2</v>
      </c>
      <c r="Y41" s="394" t="s">
        <v>3</v>
      </c>
      <c r="Z41" s="395" t="str">
        <f>CONCATENATE(S41,"_",Y41)</f>
        <v>Casa de bombas_Gato 1</v>
      </c>
    </row>
    <row r="42" spans="1:26" s="128" customFormat="1" ht="14.25" customHeight="1" x14ac:dyDescent="0.25">
      <c r="A42" s="403"/>
      <c r="B42" s="122"/>
      <c r="C42" s="404"/>
      <c r="D42" s="404"/>
      <c r="E42" s="404"/>
      <c r="F42" s="405"/>
      <c r="G42" s="405"/>
      <c r="H42" s="403"/>
      <c r="I42" s="406"/>
      <c r="J42" s="407"/>
      <c r="K42" s="408"/>
      <c r="L42" s="408"/>
      <c r="M42" s="409"/>
      <c r="N42" s="410"/>
      <c r="O42" s="403"/>
      <c r="P42" s="403"/>
      <c r="Q42" s="403"/>
      <c r="R42" s="403"/>
      <c r="S42" s="411"/>
      <c r="T42" s="412"/>
      <c r="U42" s="412"/>
      <c r="V42" s="403"/>
      <c r="W42" s="403"/>
      <c r="X42" s="401"/>
      <c r="Y42" s="401"/>
      <c r="Z42" s="401"/>
    </row>
    <row r="43" spans="1:26" ht="14.25" customHeight="1" x14ac:dyDescent="0.25">
      <c r="A43" s="88">
        <v>40</v>
      </c>
      <c r="B43" s="116" t="s">
        <v>173</v>
      </c>
      <c r="C43" s="84" t="s">
        <v>344</v>
      </c>
      <c r="D43" s="84" t="s">
        <v>344</v>
      </c>
      <c r="E43" s="84" t="s">
        <v>339</v>
      </c>
      <c r="F43" s="85">
        <v>6216083</v>
      </c>
      <c r="G43" s="85">
        <v>384746</v>
      </c>
      <c r="H43" s="86"/>
      <c r="I43" s="133" t="s">
        <v>174</v>
      </c>
      <c r="J43" s="87">
        <v>11</v>
      </c>
      <c r="K43" s="87">
        <v>18</v>
      </c>
      <c r="L43" s="87">
        <v>2021</v>
      </c>
      <c r="M43" s="52" t="str">
        <f t="shared" ref="M43:M105" si="7">CONCATENATE(K43,"/",J43,"/",L43)</f>
        <v>18/11/2021</v>
      </c>
      <c r="N43" s="156">
        <v>0.68885416666666666</v>
      </c>
      <c r="O43" s="147"/>
      <c r="P43" s="86"/>
      <c r="Q43" s="86"/>
      <c r="R43" s="86"/>
      <c r="S43" s="65" t="s">
        <v>61</v>
      </c>
      <c r="T43" s="18" t="s">
        <v>339</v>
      </c>
      <c r="U43" s="18" t="s">
        <v>472</v>
      </c>
      <c r="V43" s="86"/>
      <c r="W43" s="42">
        <v>1</v>
      </c>
      <c r="X43" s="45" t="s">
        <v>64</v>
      </c>
      <c r="Y43" s="91" t="s">
        <v>3</v>
      </c>
      <c r="Z43" s="43" t="str">
        <f t="shared" ref="Z43:Z68" si="8">CONCATENATE(S43,"_",Y43)</f>
        <v>Basural_Gato 1</v>
      </c>
    </row>
    <row r="44" spans="1:26" ht="14.25" customHeight="1" x14ac:dyDescent="0.25">
      <c r="A44" s="89">
        <f t="shared" ref="A44:A75" si="9">A43+1</f>
        <v>41</v>
      </c>
      <c r="B44" s="117" t="s">
        <v>155</v>
      </c>
      <c r="C44" s="84" t="s">
        <v>344</v>
      </c>
      <c r="D44" s="84" t="s">
        <v>344</v>
      </c>
      <c r="E44" s="84" t="s">
        <v>339</v>
      </c>
      <c r="F44" s="85">
        <v>6216083</v>
      </c>
      <c r="G44" s="85">
        <v>384746</v>
      </c>
      <c r="H44" s="86"/>
      <c r="I44" s="134" t="s">
        <v>156</v>
      </c>
      <c r="J44" s="87">
        <v>10</v>
      </c>
      <c r="K44" s="87">
        <v>18</v>
      </c>
      <c r="L44" s="87">
        <v>2021</v>
      </c>
      <c r="M44" s="52" t="str">
        <f t="shared" si="7"/>
        <v>18/10/2021</v>
      </c>
      <c r="N44" s="157">
        <v>9.3101851851851852E-2</v>
      </c>
      <c r="O44" s="147"/>
      <c r="P44" s="86"/>
      <c r="Q44" s="86"/>
      <c r="R44" s="86"/>
      <c r="S44" s="65" t="s">
        <v>61</v>
      </c>
      <c r="T44" s="18" t="s">
        <v>339</v>
      </c>
      <c r="U44" s="18" t="s">
        <v>472</v>
      </c>
      <c r="V44" s="86"/>
      <c r="W44" s="42">
        <v>1</v>
      </c>
      <c r="X44" s="41" t="s">
        <v>64</v>
      </c>
      <c r="Y44" s="92" t="s">
        <v>3</v>
      </c>
      <c r="Z44" s="43" t="str">
        <f t="shared" si="8"/>
        <v>Basural_Gato 1</v>
      </c>
    </row>
    <row r="45" spans="1:26" ht="14.25" customHeight="1" x14ac:dyDescent="0.25">
      <c r="A45" s="89">
        <f t="shared" si="9"/>
        <v>42</v>
      </c>
      <c r="B45" s="118" t="s">
        <v>157</v>
      </c>
      <c r="C45" s="84" t="s">
        <v>344</v>
      </c>
      <c r="D45" s="84" t="s">
        <v>344</v>
      </c>
      <c r="E45" s="84" t="s">
        <v>339</v>
      </c>
      <c r="F45" s="85">
        <v>6216083</v>
      </c>
      <c r="G45" s="85">
        <v>384746</v>
      </c>
      <c r="H45" s="86"/>
      <c r="I45" s="135" t="s">
        <v>156</v>
      </c>
      <c r="J45" s="87">
        <v>10</v>
      </c>
      <c r="K45" s="87">
        <v>18</v>
      </c>
      <c r="L45" s="87">
        <v>2021</v>
      </c>
      <c r="M45" s="52" t="str">
        <f t="shared" si="7"/>
        <v>18/10/2021</v>
      </c>
      <c r="N45" s="158">
        <v>9.3449074074074073E-2</v>
      </c>
      <c r="O45" s="148"/>
      <c r="P45" s="86"/>
      <c r="Q45" s="86"/>
      <c r="R45" s="86"/>
      <c r="S45" s="65" t="s">
        <v>61</v>
      </c>
      <c r="T45" s="18" t="s">
        <v>339</v>
      </c>
      <c r="U45" s="18" t="s">
        <v>472</v>
      </c>
      <c r="V45" s="86"/>
      <c r="W45" s="42">
        <v>1</v>
      </c>
      <c r="X45" s="94" t="s">
        <v>64</v>
      </c>
      <c r="Y45" s="95" t="s">
        <v>3</v>
      </c>
      <c r="Z45" s="43" t="str">
        <f t="shared" si="8"/>
        <v>Basural_Gato 1</v>
      </c>
    </row>
    <row r="46" spans="1:26" ht="14.25" customHeight="1" x14ac:dyDescent="0.25">
      <c r="A46" s="89">
        <f t="shared" si="9"/>
        <v>43</v>
      </c>
      <c r="B46" s="119" t="s">
        <v>160</v>
      </c>
      <c r="C46" s="84" t="s">
        <v>344</v>
      </c>
      <c r="D46" s="84" t="s">
        <v>344</v>
      </c>
      <c r="E46" s="84" t="s">
        <v>339</v>
      </c>
      <c r="F46" s="85">
        <v>6216083</v>
      </c>
      <c r="G46" s="85">
        <v>384746</v>
      </c>
      <c r="H46" s="86"/>
      <c r="I46" s="134" t="s">
        <v>156</v>
      </c>
      <c r="J46" s="87">
        <v>10</v>
      </c>
      <c r="K46" s="87">
        <v>18</v>
      </c>
      <c r="L46" s="87">
        <v>2021</v>
      </c>
      <c r="M46" s="52" t="str">
        <f t="shared" si="7"/>
        <v>18/10/2021</v>
      </c>
      <c r="N46" s="159">
        <v>9.9074074074074078E-2</v>
      </c>
      <c r="O46" s="147"/>
      <c r="P46" s="86"/>
      <c r="Q46" s="86"/>
      <c r="R46" s="86"/>
      <c r="S46" s="65" t="s">
        <v>61</v>
      </c>
      <c r="T46" s="18" t="s">
        <v>339</v>
      </c>
      <c r="U46" s="18" t="s">
        <v>472</v>
      </c>
      <c r="V46" s="86"/>
      <c r="W46" s="42">
        <v>1</v>
      </c>
      <c r="X46" s="41" t="s">
        <v>69</v>
      </c>
      <c r="Y46" s="92" t="s">
        <v>9</v>
      </c>
      <c r="Z46" s="43" t="str">
        <f t="shared" si="8"/>
        <v>Basural_Gato 2</v>
      </c>
    </row>
    <row r="47" spans="1:26" ht="14.25" customHeight="1" x14ac:dyDescent="0.25">
      <c r="A47" s="89">
        <f t="shared" si="9"/>
        <v>44</v>
      </c>
      <c r="B47" s="120" t="s">
        <v>163</v>
      </c>
      <c r="C47" s="84" t="s">
        <v>344</v>
      </c>
      <c r="D47" s="84" t="s">
        <v>344</v>
      </c>
      <c r="E47" s="84" t="s">
        <v>339</v>
      </c>
      <c r="F47" s="85">
        <v>6216083</v>
      </c>
      <c r="G47" s="85">
        <v>384746</v>
      </c>
      <c r="H47" s="86"/>
      <c r="I47" s="136" t="s">
        <v>156</v>
      </c>
      <c r="J47" s="87">
        <v>10</v>
      </c>
      <c r="K47" s="87">
        <v>18</v>
      </c>
      <c r="L47" s="87">
        <v>2021</v>
      </c>
      <c r="M47" s="52" t="str">
        <f t="shared" si="7"/>
        <v>18/10/2021</v>
      </c>
      <c r="N47" s="160">
        <v>9.9456018518518513E-2</v>
      </c>
      <c r="O47" s="148"/>
      <c r="P47" s="86"/>
      <c r="Q47" s="86"/>
      <c r="R47" s="86"/>
      <c r="S47" s="65" t="s">
        <v>61</v>
      </c>
      <c r="T47" s="18" t="s">
        <v>339</v>
      </c>
      <c r="U47" s="18" t="s">
        <v>472</v>
      </c>
      <c r="V47" s="86"/>
      <c r="W47" s="42">
        <v>1</v>
      </c>
      <c r="X47" s="42" t="s">
        <v>69</v>
      </c>
      <c r="Y47" s="93" t="s">
        <v>9</v>
      </c>
      <c r="Z47" s="43" t="str">
        <f t="shared" si="8"/>
        <v>Basural_Gato 2</v>
      </c>
    </row>
    <row r="48" spans="1:26" ht="14.25" customHeight="1" x14ac:dyDescent="0.25">
      <c r="A48" s="89">
        <f t="shared" si="9"/>
        <v>45</v>
      </c>
      <c r="B48" s="121" t="s">
        <v>164</v>
      </c>
      <c r="C48" s="84" t="s">
        <v>344</v>
      </c>
      <c r="D48" s="84" t="s">
        <v>344</v>
      </c>
      <c r="E48" s="84" t="s">
        <v>339</v>
      </c>
      <c r="F48" s="85">
        <v>6216083</v>
      </c>
      <c r="G48" s="85">
        <v>384746</v>
      </c>
      <c r="H48" s="86"/>
      <c r="I48" s="135" t="s">
        <v>156</v>
      </c>
      <c r="J48" s="87">
        <v>10</v>
      </c>
      <c r="K48" s="87">
        <v>18</v>
      </c>
      <c r="L48" s="87">
        <v>2021</v>
      </c>
      <c r="M48" s="52" t="str">
        <f t="shared" si="7"/>
        <v>18/10/2021</v>
      </c>
      <c r="N48" s="161">
        <v>0.1004513888888889</v>
      </c>
      <c r="O48" s="148"/>
      <c r="P48" s="86"/>
      <c r="Q48" s="86"/>
      <c r="R48" s="86"/>
      <c r="S48" s="65" t="s">
        <v>61</v>
      </c>
      <c r="T48" s="18" t="s">
        <v>339</v>
      </c>
      <c r="U48" s="18" t="s">
        <v>472</v>
      </c>
      <c r="V48" s="86"/>
      <c r="W48" s="42">
        <v>1</v>
      </c>
      <c r="X48" s="94" t="s">
        <v>69</v>
      </c>
      <c r="Y48" s="95" t="s">
        <v>9</v>
      </c>
      <c r="Z48" s="43" t="str">
        <f t="shared" si="8"/>
        <v>Basural_Gato 2</v>
      </c>
    </row>
    <row r="49" spans="1:26" ht="14.25" customHeight="1" x14ac:dyDescent="0.25">
      <c r="A49" s="89">
        <f t="shared" si="9"/>
        <v>46</v>
      </c>
      <c r="B49" s="119" t="s">
        <v>165</v>
      </c>
      <c r="C49" s="84" t="s">
        <v>344</v>
      </c>
      <c r="D49" s="84" t="s">
        <v>344</v>
      </c>
      <c r="E49" s="84" t="s">
        <v>339</v>
      </c>
      <c r="F49" s="85">
        <v>6216083</v>
      </c>
      <c r="G49" s="85">
        <v>384746</v>
      </c>
      <c r="H49" s="86"/>
      <c r="I49" s="134" t="s">
        <v>156</v>
      </c>
      <c r="J49" s="87">
        <v>10</v>
      </c>
      <c r="K49" s="87">
        <v>18</v>
      </c>
      <c r="L49" s="87">
        <v>2021</v>
      </c>
      <c r="M49" s="52" t="str">
        <f t="shared" si="7"/>
        <v>18/10/2021</v>
      </c>
      <c r="N49" s="159">
        <v>0.10078703703703704</v>
      </c>
      <c r="O49" s="147"/>
      <c r="P49" s="86"/>
      <c r="Q49" s="86"/>
      <c r="R49" s="86"/>
      <c r="S49" s="65" t="s">
        <v>61</v>
      </c>
      <c r="T49" s="18" t="s">
        <v>339</v>
      </c>
      <c r="U49" s="18" t="s">
        <v>472</v>
      </c>
      <c r="V49" s="86"/>
      <c r="W49" s="42">
        <v>1</v>
      </c>
      <c r="X49" s="41" t="s">
        <v>69</v>
      </c>
      <c r="Y49" s="92" t="s">
        <v>9</v>
      </c>
      <c r="Z49" s="43" t="str">
        <f t="shared" si="8"/>
        <v>Basural_Gato 2</v>
      </c>
    </row>
    <row r="50" spans="1:26" ht="14.25" customHeight="1" x14ac:dyDescent="0.25">
      <c r="A50" s="89">
        <f t="shared" si="9"/>
        <v>47</v>
      </c>
      <c r="B50" s="121" t="s">
        <v>166</v>
      </c>
      <c r="C50" s="84" t="s">
        <v>344</v>
      </c>
      <c r="D50" s="84" t="s">
        <v>344</v>
      </c>
      <c r="E50" s="84" t="s">
        <v>339</v>
      </c>
      <c r="F50" s="85">
        <v>6216083</v>
      </c>
      <c r="G50" s="85">
        <v>384746</v>
      </c>
      <c r="H50" s="86"/>
      <c r="I50" s="135" t="s">
        <v>156</v>
      </c>
      <c r="J50" s="87">
        <v>10</v>
      </c>
      <c r="K50" s="87">
        <v>18</v>
      </c>
      <c r="L50" s="87">
        <v>2021</v>
      </c>
      <c r="M50" s="52" t="str">
        <f t="shared" si="7"/>
        <v>18/10/2021</v>
      </c>
      <c r="N50" s="161">
        <v>0.10133101851851851</v>
      </c>
      <c r="O50" s="148"/>
      <c r="P50" s="86"/>
      <c r="Q50" s="86"/>
      <c r="R50" s="86"/>
      <c r="S50" s="65" t="s">
        <v>61</v>
      </c>
      <c r="T50" s="18" t="s">
        <v>339</v>
      </c>
      <c r="U50" s="18" t="s">
        <v>472</v>
      </c>
      <c r="V50" s="86"/>
      <c r="W50" s="42">
        <v>1</v>
      </c>
      <c r="X50" s="94" t="s">
        <v>69</v>
      </c>
      <c r="Y50" s="95" t="s">
        <v>9</v>
      </c>
      <c r="Z50" s="43" t="str">
        <f t="shared" si="8"/>
        <v>Basural_Gato 2</v>
      </c>
    </row>
    <row r="51" spans="1:26" ht="14.25" customHeight="1" x14ac:dyDescent="0.25">
      <c r="A51" s="89">
        <f t="shared" si="9"/>
        <v>48</v>
      </c>
      <c r="B51" s="115" t="s">
        <v>152</v>
      </c>
      <c r="C51" s="84" t="s">
        <v>344</v>
      </c>
      <c r="D51" s="84" t="s">
        <v>344</v>
      </c>
      <c r="E51" s="84" t="s">
        <v>339</v>
      </c>
      <c r="F51" s="85">
        <v>6216083</v>
      </c>
      <c r="G51" s="85">
        <v>384746</v>
      </c>
      <c r="H51" s="86"/>
      <c r="I51" s="137" t="s">
        <v>153</v>
      </c>
      <c r="J51" s="87">
        <v>10</v>
      </c>
      <c r="K51" s="87">
        <v>16</v>
      </c>
      <c r="L51" s="87">
        <v>2021</v>
      </c>
      <c r="M51" s="52" t="str">
        <f t="shared" si="7"/>
        <v>16/10/2021</v>
      </c>
      <c r="N51" s="153">
        <v>0.41246527777777775</v>
      </c>
      <c r="O51" s="147"/>
      <c r="P51" s="86"/>
      <c r="Q51" s="86"/>
      <c r="R51" s="86"/>
      <c r="S51" s="65" t="s">
        <v>61</v>
      </c>
      <c r="T51" s="18" t="s">
        <v>339</v>
      </c>
      <c r="U51" s="18" t="s">
        <v>472</v>
      </c>
      <c r="V51" s="86"/>
      <c r="W51" s="42">
        <v>1</v>
      </c>
      <c r="X51" s="45" t="s">
        <v>76</v>
      </c>
      <c r="Y51" s="91" t="s">
        <v>27</v>
      </c>
      <c r="Z51" s="43" t="str">
        <f t="shared" si="8"/>
        <v>Basural_Gato 3</v>
      </c>
    </row>
    <row r="52" spans="1:26" ht="14.25" customHeight="1" x14ac:dyDescent="0.25">
      <c r="A52" s="89">
        <f t="shared" si="9"/>
        <v>49</v>
      </c>
      <c r="B52" s="115" t="s">
        <v>154</v>
      </c>
      <c r="C52" s="84" t="s">
        <v>344</v>
      </c>
      <c r="D52" s="84" t="s">
        <v>344</v>
      </c>
      <c r="E52" s="84" t="s">
        <v>339</v>
      </c>
      <c r="F52" s="85">
        <v>6216083</v>
      </c>
      <c r="G52" s="85">
        <v>384746</v>
      </c>
      <c r="H52" s="86"/>
      <c r="I52" s="137" t="s">
        <v>153</v>
      </c>
      <c r="J52" s="87">
        <v>10</v>
      </c>
      <c r="K52" s="87">
        <v>16</v>
      </c>
      <c r="L52" s="87">
        <v>2021</v>
      </c>
      <c r="M52" s="52" t="str">
        <f t="shared" si="7"/>
        <v>16/10/2021</v>
      </c>
      <c r="N52" s="153">
        <v>0.80445601851851856</v>
      </c>
      <c r="O52" s="147"/>
      <c r="P52" s="86"/>
      <c r="Q52" s="86"/>
      <c r="R52" s="86"/>
      <c r="S52" s="65" t="s">
        <v>61</v>
      </c>
      <c r="T52" s="18" t="s">
        <v>339</v>
      </c>
      <c r="U52" s="18" t="s">
        <v>472</v>
      </c>
      <c r="V52" s="86"/>
      <c r="W52" s="42">
        <v>1</v>
      </c>
      <c r="X52" s="45" t="s">
        <v>79</v>
      </c>
      <c r="Y52" s="91" t="s">
        <v>9</v>
      </c>
      <c r="Z52" s="43" t="str">
        <f t="shared" si="8"/>
        <v>Basural_Gato 2</v>
      </c>
    </row>
    <row r="53" spans="1:26" ht="14.25" customHeight="1" x14ac:dyDescent="0.25">
      <c r="A53" s="89">
        <f t="shared" si="9"/>
        <v>50</v>
      </c>
      <c r="B53" s="117" t="s">
        <v>140</v>
      </c>
      <c r="C53" s="84" t="s">
        <v>344</v>
      </c>
      <c r="D53" s="84" t="s">
        <v>344</v>
      </c>
      <c r="E53" s="84" t="s">
        <v>339</v>
      </c>
      <c r="F53" s="85">
        <v>6216083</v>
      </c>
      <c r="G53" s="85">
        <v>384746</v>
      </c>
      <c r="H53" s="86"/>
      <c r="I53" s="134" t="s">
        <v>141</v>
      </c>
      <c r="J53" s="87">
        <v>9</v>
      </c>
      <c r="K53" s="87">
        <v>16</v>
      </c>
      <c r="L53" s="87">
        <v>2021</v>
      </c>
      <c r="M53" s="52" t="str">
        <f t="shared" si="7"/>
        <v>16/9/2021</v>
      </c>
      <c r="N53" s="157">
        <v>0.27826388888888887</v>
      </c>
      <c r="O53" s="147"/>
      <c r="P53" s="86"/>
      <c r="Q53" s="86"/>
      <c r="R53" s="86"/>
      <c r="S53" s="65" t="s">
        <v>61</v>
      </c>
      <c r="T53" s="18" t="s">
        <v>339</v>
      </c>
      <c r="U53" s="18" t="s">
        <v>472</v>
      </c>
      <c r="V53" s="86"/>
      <c r="W53" s="80">
        <v>2</v>
      </c>
      <c r="X53" s="42" t="s">
        <v>81</v>
      </c>
      <c r="Y53" s="92" t="s">
        <v>82</v>
      </c>
      <c r="Z53" s="43" t="str">
        <f t="shared" si="8"/>
        <v>Basural_Gato 2 y 4</v>
      </c>
    </row>
    <row r="54" spans="1:26" ht="14.25" customHeight="1" x14ac:dyDescent="0.25">
      <c r="A54" s="89">
        <f t="shared" si="9"/>
        <v>51</v>
      </c>
      <c r="B54" s="122" t="s">
        <v>142</v>
      </c>
      <c r="C54" s="84" t="s">
        <v>344</v>
      </c>
      <c r="D54" s="84" t="s">
        <v>344</v>
      </c>
      <c r="E54" s="84" t="s">
        <v>339</v>
      </c>
      <c r="F54" s="85">
        <v>6216083</v>
      </c>
      <c r="G54" s="85">
        <v>384746</v>
      </c>
      <c r="H54" s="86"/>
      <c r="I54" s="138" t="s">
        <v>141</v>
      </c>
      <c r="J54" s="87">
        <v>9</v>
      </c>
      <c r="K54" s="87">
        <v>16</v>
      </c>
      <c r="L54" s="87">
        <v>2021</v>
      </c>
      <c r="M54" s="52" t="str">
        <f t="shared" si="7"/>
        <v>16/9/2021</v>
      </c>
      <c r="N54" s="162">
        <v>0.29172453703703705</v>
      </c>
      <c r="O54" s="147"/>
      <c r="P54" s="86"/>
      <c r="Q54" s="86"/>
      <c r="R54" s="86"/>
      <c r="S54" s="65" t="s">
        <v>61</v>
      </c>
      <c r="T54" s="18" t="s">
        <v>339</v>
      </c>
      <c r="U54" s="18" t="s">
        <v>472</v>
      </c>
      <c r="V54" s="86"/>
      <c r="W54" s="80">
        <v>2</v>
      </c>
      <c r="X54" s="42" t="s">
        <v>81</v>
      </c>
      <c r="Y54" s="93" t="s">
        <v>82</v>
      </c>
      <c r="Z54" s="43" t="str">
        <f t="shared" si="8"/>
        <v>Basural_Gato 2 y 4</v>
      </c>
    </row>
    <row r="55" spans="1:26" ht="14.25" customHeight="1" x14ac:dyDescent="0.25">
      <c r="A55" s="89">
        <f t="shared" si="9"/>
        <v>52</v>
      </c>
      <c r="B55" s="122" t="s">
        <v>143</v>
      </c>
      <c r="C55" s="84" t="s">
        <v>344</v>
      </c>
      <c r="D55" s="84" t="s">
        <v>344</v>
      </c>
      <c r="E55" s="84" t="s">
        <v>339</v>
      </c>
      <c r="F55" s="85">
        <v>6216083</v>
      </c>
      <c r="G55" s="85">
        <v>384746</v>
      </c>
      <c r="H55" s="86"/>
      <c r="I55" s="136" t="s">
        <v>141</v>
      </c>
      <c r="J55" s="87">
        <v>9</v>
      </c>
      <c r="K55" s="87">
        <v>16</v>
      </c>
      <c r="L55" s="87">
        <v>2021</v>
      </c>
      <c r="M55" s="52" t="str">
        <f t="shared" si="7"/>
        <v>16/9/2021</v>
      </c>
      <c r="N55" s="163">
        <v>0.32572916666666668</v>
      </c>
      <c r="O55" s="147"/>
      <c r="P55" s="86"/>
      <c r="Q55" s="86"/>
      <c r="R55" s="86"/>
      <c r="S55" s="65" t="s">
        <v>61</v>
      </c>
      <c r="T55" s="18" t="s">
        <v>339</v>
      </c>
      <c r="U55" s="18" t="s">
        <v>472</v>
      </c>
      <c r="V55" s="86"/>
      <c r="W55" s="80">
        <v>2</v>
      </c>
      <c r="X55" s="42" t="s">
        <v>81</v>
      </c>
      <c r="Y55" s="93" t="s">
        <v>82</v>
      </c>
      <c r="Z55" s="43" t="str">
        <f t="shared" si="8"/>
        <v>Basural_Gato 2 y 4</v>
      </c>
    </row>
    <row r="56" spans="1:26" ht="14.25" customHeight="1" x14ac:dyDescent="0.25">
      <c r="A56" s="89">
        <f t="shared" si="9"/>
        <v>53</v>
      </c>
      <c r="B56" s="122" t="s">
        <v>144</v>
      </c>
      <c r="C56" s="84" t="s">
        <v>344</v>
      </c>
      <c r="D56" s="84" t="s">
        <v>344</v>
      </c>
      <c r="E56" s="84" t="s">
        <v>339</v>
      </c>
      <c r="F56" s="85">
        <v>6216083</v>
      </c>
      <c r="G56" s="85">
        <v>384746</v>
      </c>
      <c r="H56" s="86"/>
      <c r="I56" s="138" t="s">
        <v>141</v>
      </c>
      <c r="J56" s="87">
        <v>9</v>
      </c>
      <c r="K56" s="87">
        <v>16</v>
      </c>
      <c r="L56" s="87">
        <v>2021</v>
      </c>
      <c r="M56" s="52" t="str">
        <f t="shared" si="7"/>
        <v>16/9/2021</v>
      </c>
      <c r="N56" s="162">
        <v>0.32679398148148148</v>
      </c>
      <c r="O56" s="148"/>
      <c r="P56" s="86"/>
      <c r="Q56" s="86"/>
      <c r="R56" s="86"/>
      <c r="S56" s="65" t="s">
        <v>61</v>
      </c>
      <c r="T56" s="18" t="s">
        <v>339</v>
      </c>
      <c r="U56" s="18" t="s">
        <v>472</v>
      </c>
      <c r="V56" s="86"/>
      <c r="W56" s="80">
        <v>2</v>
      </c>
      <c r="X56" s="42" t="s">
        <v>81</v>
      </c>
      <c r="Y56" s="93" t="s">
        <v>82</v>
      </c>
      <c r="Z56" s="43" t="str">
        <f t="shared" si="8"/>
        <v>Basural_Gato 2 y 4</v>
      </c>
    </row>
    <row r="57" spans="1:26" ht="14.25" customHeight="1" x14ac:dyDescent="0.25">
      <c r="A57" s="89">
        <f t="shared" si="9"/>
        <v>54</v>
      </c>
      <c r="B57" s="122" t="s">
        <v>145</v>
      </c>
      <c r="C57" s="84" t="s">
        <v>344</v>
      </c>
      <c r="D57" s="84" t="s">
        <v>344</v>
      </c>
      <c r="E57" s="84" t="s">
        <v>339</v>
      </c>
      <c r="F57" s="85">
        <v>6216083</v>
      </c>
      <c r="G57" s="85">
        <v>384746</v>
      </c>
      <c r="H57" s="86"/>
      <c r="I57" s="138" t="s">
        <v>141</v>
      </c>
      <c r="J57" s="87">
        <v>9</v>
      </c>
      <c r="K57" s="87">
        <v>16</v>
      </c>
      <c r="L57" s="87">
        <v>2021</v>
      </c>
      <c r="M57" s="52" t="str">
        <f t="shared" si="7"/>
        <v>16/9/2021</v>
      </c>
      <c r="N57" s="162">
        <v>0.75078703703703709</v>
      </c>
      <c r="O57" s="147"/>
      <c r="P57" s="86"/>
      <c r="Q57" s="86"/>
      <c r="R57" s="86"/>
      <c r="S57" s="65" t="s">
        <v>61</v>
      </c>
      <c r="T57" s="18" t="s">
        <v>339</v>
      </c>
      <c r="U57" s="18" t="s">
        <v>472</v>
      </c>
      <c r="V57" s="86"/>
      <c r="W57" s="80">
        <v>2</v>
      </c>
      <c r="X57" s="42" t="s">
        <v>81</v>
      </c>
      <c r="Y57" s="93" t="s">
        <v>82</v>
      </c>
      <c r="Z57" s="43" t="str">
        <f t="shared" si="8"/>
        <v>Basural_Gato 2 y 4</v>
      </c>
    </row>
    <row r="58" spans="1:26" ht="14.25" customHeight="1" x14ac:dyDescent="0.25">
      <c r="A58" s="89">
        <f t="shared" si="9"/>
        <v>55</v>
      </c>
      <c r="B58" s="122" t="s">
        <v>148</v>
      </c>
      <c r="C58" s="84" t="s">
        <v>344</v>
      </c>
      <c r="D58" s="84" t="s">
        <v>344</v>
      </c>
      <c r="E58" s="84" t="s">
        <v>339</v>
      </c>
      <c r="F58" s="85">
        <v>6216083</v>
      </c>
      <c r="G58" s="85">
        <v>384746</v>
      </c>
      <c r="H58" s="86"/>
      <c r="I58" s="138" t="s">
        <v>141</v>
      </c>
      <c r="J58" s="87">
        <v>9</v>
      </c>
      <c r="K58" s="87">
        <v>16</v>
      </c>
      <c r="L58" s="87">
        <v>2021</v>
      </c>
      <c r="M58" s="52" t="str">
        <f t="shared" si="7"/>
        <v>16/9/2021</v>
      </c>
      <c r="N58" s="162">
        <v>0.77628472222222222</v>
      </c>
      <c r="O58" s="147"/>
      <c r="P58" s="86"/>
      <c r="Q58" s="86"/>
      <c r="R58" s="86"/>
      <c r="S58" s="65" t="s">
        <v>61</v>
      </c>
      <c r="T58" s="18" t="s">
        <v>339</v>
      </c>
      <c r="U58" s="18" t="s">
        <v>472</v>
      </c>
      <c r="V58" s="86"/>
      <c r="W58" s="80">
        <v>2</v>
      </c>
      <c r="X58" s="42" t="s">
        <v>81</v>
      </c>
      <c r="Y58" s="93" t="s">
        <v>82</v>
      </c>
      <c r="Z58" s="43" t="str">
        <f t="shared" si="8"/>
        <v>Basural_Gato 2 y 4</v>
      </c>
    </row>
    <row r="59" spans="1:26" ht="14.25" customHeight="1" x14ac:dyDescent="0.25">
      <c r="A59" s="89">
        <f t="shared" si="9"/>
        <v>56</v>
      </c>
      <c r="B59" s="120" t="s">
        <v>114</v>
      </c>
      <c r="C59" s="84" t="s">
        <v>344</v>
      </c>
      <c r="D59" s="84" t="s">
        <v>344</v>
      </c>
      <c r="E59" s="84" t="s">
        <v>339</v>
      </c>
      <c r="F59" s="85">
        <v>6216083</v>
      </c>
      <c r="G59" s="85">
        <v>384746</v>
      </c>
      <c r="H59" s="86"/>
      <c r="I59" s="139" t="s">
        <v>115</v>
      </c>
      <c r="J59" s="87">
        <v>9</v>
      </c>
      <c r="K59" s="87">
        <v>15</v>
      </c>
      <c r="L59" s="87">
        <v>2021</v>
      </c>
      <c r="M59" s="52" t="str">
        <f t="shared" si="7"/>
        <v>15/9/2021</v>
      </c>
      <c r="N59" s="164">
        <v>0.30160879629629628</v>
      </c>
      <c r="O59" s="147"/>
      <c r="P59" s="86"/>
      <c r="Q59" s="86"/>
      <c r="R59" s="86"/>
      <c r="S59" s="65" t="s">
        <v>61</v>
      </c>
      <c r="T59" s="18" t="s">
        <v>339</v>
      </c>
      <c r="U59" s="18" t="s">
        <v>472</v>
      </c>
      <c r="V59" s="86"/>
      <c r="W59" s="80">
        <v>2</v>
      </c>
      <c r="X59" s="42" t="s">
        <v>81</v>
      </c>
      <c r="Y59" s="93" t="s">
        <v>82</v>
      </c>
      <c r="Z59" s="43" t="str">
        <f t="shared" si="8"/>
        <v>Basural_Gato 2 y 4</v>
      </c>
    </row>
    <row r="60" spans="1:26" ht="14.25" customHeight="1" x14ac:dyDescent="0.25">
      <c r="A60" s="89">
        <f t="shared" si="9"/>
        <v>57</v>
      </c>
      <c r="B60" s="120" t="s">
        <v>117</v>
      </c>
      <c r="C60" s="84" t="s">
        <v>344</v>
      </c>
      <c r="D60" s="84" t="s">
        <v>344</v>
      </c>
      <c r="E60" s="84" t="s">
        <v>339</v>
      </c>
      <c r="F60" s="85">
        <v>6216083</v>
      </c>
      <c r="G60" s="85">
        <v>384746</v>
      </c>
      <c r="H60" s="86"/>
      <c r="I60" s="139" t="s">
        <v>115</v>
      </c>
      <c r="J60" s="87">
        <v>9</v>
      </c>
      <c r="K60" s="87">
        <v>15</v>
      </c>
      <c r="L60" s="87">
        <v>2021</v>
      </c>
      <c r="M60" s="52" t="str">
        <f t="shared" si="7"/>
        <v>15/9/2021</v>
      </c>
      <c r="N60" s="164">
        <v>0.37765046296296295</v>
      </c>
      <c r="O60" s="147"/>
      <c r="P60" s="86"/>
      <c r="Q60" s="86"/>
      <c r="R60" s="86"/>
      <c r="S60" s="65" t="s">
        <v>61</v>
      </c>
      <c r="T60" s="18" t="s">
        <v>339</v>
      </c>
      <c r="U60" s="18" t="s">
        <v>472</v>
      </c>
      <c r="V60" s="86"/>
      <c r="W60" s="80">
        <v>2</v>
      </c>
      <c r="X60" s="42" t="s">
        <v>81</v>
      </c>
      <c r="Y60" s="93" t="s">
        <v>82</v>
      </c>
      <c r="Z60" s="43" t="str">
        <f t="shared" si="8"/>
        <v>Basural_Gato 2 y 4</v>
      </c>
    </row>
    <row r="61" spans="1:26" ht="14.25" customHeight="1" x14ac:dyDescent="0.25">
      <c r="A61" s="89">
        <f t="shared" si="9"/>
        <v>58</v>
      </c>
      <c r="B61" s="120" t="s">
        <v>118</v>
      </c>
      <c r="C61" s="84" t="s">
        <v>344</v>
      </c>
      <c r="D61" s="84" t="s">
        <v>344</v>
      </c>
      <c r="E61" s="84" t="s">
        <v>339</v>
      </c>
      <c r="F61" s="85">
        <v>6216083</v>
      </c>
      <c r="G61" s="85">
        <v>384746</v>
      </c>
      <c r="H61" s="86"/>
      <c r="I61" s="139" t="s">
        <v>115</v>
      </c>
      <c r="J61" s="87">
        <v>9</v>
      </c>
      <c r="K61" s="87">
        <v>15</v>
      </c>
      <c r="L61" s="87">
        <v>2021</v>
      </c>
      <c r="M61" s="52" t="str">
        <f t="shared" si="7"/>
        <v>15/9/2021</v>
      </c>
      <c r="N61" s="164">
        <v>0.4100347222222222</v>
      </c>
      <c r="O61" s="147"/>
      <c r="P61" s="86"/>
      <c r="Q61" s="86"/>
      <c r="R61" s="86"/>
      <c r="S61" s="65" t="s">
        <v>61</v>
      </c>
      <c r="T61" s="18" t="s">
        <v>339</v>
      </c>
      <c r="U61" s="18" t="s">
        <v>472</v>
      </c>
      <c r="V61" s="86"/>
      <c r="W61" s="80">
        <v>2</v>
      </c>
      <c r="X61" s="42" t="s">
        <v>81</v>
      </c>
      <c r="Y61" s="93" t="s">
        <v>82</v>
      </c>
      <c r="Z61" s="43" t="str">
        <f t="shared" si="8"/>
        <v>Basural_Gato 2 y 4</v>
      </c>
    </row>
    <row r="62" spans="1:26" ht="14.25" customHeight="1" x14ac:dyDescent="0.25">
      <c r="A62" s="89">
        <f t="shared" si="9"/>
        <v>59</v>
      </c>
      <c r="B62" s="120" t="s">
        <v>119</v>
      </c>
      <c r="C62" s="84" t="s">
        <v>344</v>
      </c>
      <c r="D62" s="84" t="s">
        <v>344</v>
      </c>
      <c r="E62" s="84" t="s">
        <v>339</v>
      </c>
      <c r="F62" s="85">
        <v>6216083</v>
      </c>
      <c r="G62" s="85">
        <v>384746</v>
      </c>
      <c r="H62" s="86"/>
      <c r="I62" s="139" t="s">
        <v>115</v>
      </c>
      <c r="J62" s="87">
        <v>9</v>
      </c>
      <c r="K62" s="87">
        <v>15</v>
      </c>
      <c r="L62" s="87">
        <v>2021</v>
      </c>
      <c r="M62" s="52" t="str">
        <f t="shared" si="7"/>
        <v>15/9/2021</v>
      </c>
      <c r="N62" s="164">
        <v>0.41871527777777778</v>
      </c>
      <c r="O62" s="147"/>
      <c r="P62" s="86"/>
      <c r="Q62" s="86"/>
      <c r="R62" s="86"/>
      <c r="S62" s="65" t="s">
        <v>61</v>
      </c>
      <c r="T62" s="18" t="s">
        <v>339</v>
      </c>
      <c r="U62" s="18" t="s">
        <v>472</v>
      </c>
      <c r="V62" s="86"/>
      <c r="W62" s="80">
        <v>2</v>
      </c>
      <c r="X62" s="42" t="s">
        <v>81</v>
      </c>
      <c r="Y62" s="93" t="s">
        <v>82</v>
      </c>
      <c r="Z62" s="43" t="str">
        <f t="shared" si="8"/>
        <v>Basural_Gato 2 y 4</v>
      </c>
    </row>
    <row r="63" spans="1:26" ht="14.25" customHeight="1" x14ac:dyDescent="0.25">
      <c r="A63" s="89">
        <f t="shared" si="9"/>
        <v>60</v>
      </c>
      <c r="B63" s="120" t="s">
        <v>120</v>
      </c>
      <c r="C63" s="84" t="s">
        <v>344</v>
      </c>
      <c r="D63" s="84" t="s">
        <v>344</v>
      </c>
      <c r="E63" s="84" t="s">
        <v>339</v>
      </c>
      <c r="F63" s="85">
        <v>6216083</v>
      </c>
      <c r="G63" s="85">
        <v>384746</v>
      </c>
      <c r="H63" s="86"/>
      <c r="I63" s="139" t="s">
        <v>115</v>
      </c>
      <c r="J63" s="87">
        <v>9</v>
      </c>
      <c r="K63" s="87">
        <v>15</v>
      </c>
      <c r="L63" s="87">
        <v>2021</v>
      </c>
      <c r="M63" s="52" t="str">
        <f t="shared" si="7"/>
        <v>15/9/2021</v>
      </c>
      <c r="N63" s="164">
        <v>0.41981481481481481</v>
      </c>
      <c r="O63" s="148"/>
      <c r="P63" s="86"/>
      <c r="Q63" s="86"/>
      <c r="R63" s="86"/>
      <c r="S63" s="65" t="s">
        <v>61</v>
      </c>
      <c r="T63" s="18" t="s">
        <v>339</v>
      </c>
      <c r="U63" s="18" t="s">
        <v>472</v>
      </c>
      <c r="V63" s="86"/>
      <c r="W63" s="80">
        <v>2</v>
      </c>
      <c r="X63" s="42" t="s">
        <v>81</v>
      </c>
      <c r="Y63" s="93" t="s">
        <v>82</v>
      </c>
      <c r="Z63" s="43" t="str">
        <f t="shared" si="8"/>
        <v>Basural_Gato 2 y 4</v>
      </c>
    </row>
    <row r="64" spans="1:26" ht="14.25" customHeight="1" x14ac:dyDescent="0.25">
      <c r="A64" s="89">
        <f t="shared" si="9"/>
        <v>61</v>
      </c>
      <c r="B64" s="121" t="s">
        <v>122</v>
      </c>
      <c r="C64" s="84" t="s">
        <v>344</v>
      </c>
      <c r="D64" s="84" t="s">
        <v>344</v>
      </c>
      <c r="E64" s="84" t="s">
        <v>339</v>
      </c>
      <c r="F64" s="85">
        <v>6216083</v>
      </c>
      <c r="G64" s="85">
        <v>384746</v>
      </c>
      <c r="H64" s="86"/>
      <c r="I64" s="140" t="s">
        <v>115</v>
      </c>
      <c r="J64" s="87">
        <v>9</v>
      </c>
      <c r="K64" s="87">
        <v>15</v>
      </c>
      <c r="L64" s="87">
        <v>2021</v>
      </c>
      <c r="M64" s="52" t="str">
        <f t="shared" si="7"/>
        <v>15/9/2021</v>
      </c>
      <c r="N64" s="161">
        <v>0.42153935185185187</v>
      </c>
      <c r="O64" s="147"/>
      <c r="P64" s="86"/>
      <c r="Q64" s="86"/>
      <c r="R64" s="86"/>
      <c r="S64" s="65" t="s">
        <v>61</v>
      </c>
      <c r="T64" s="18" t="s">
        <v>339</v>
      </c>
      <c r="U64" s="18" t="s">
        <v>472</v>
      </c>
      <c r="V64" s="86"/>
      <c r="W64" s="80">
        <v>2</v>
      </c>
      <c r="X64" s="94" t="s">
        <v>81</v>
      </c>
      <c r="Y64" s="95" t="s">
        <v>82</v>
      </c>
      <c r="Z64" s="43" t="str">
        <f t="shared" si="8"/>
        <v>Basural_Gato 2 y 4</v>
      </c>
    </row>
    <row r="65" spans="1:26" ht="14.25" customHeight="1" x14ac:dyDescent="0.25">
      <c r="A65" s="89">
        <f t="shared" si="9"/>
        <v>62</v>
      </c>
      <c r="B65" s="116" t="s">
        <v>123</v>
      </c>
      <c r="C65" s="84" t="s">
        <v>344</v>
      </c>
      <c r="D65" s="84" t="s">
        <v>344</v>
      </c>
      <c r="E65" s="84" t="s">
        <v>339</v>
      </c>
      <c r="F65" s="85">
        <v>6216083</v>
      </c>
      <c r="G65" s="85">
        <v>384746</v>
      </c>
      <c r="H65" s="86"/>
      <c r="I65" s="133" t="s">
        <v>115</v>
      </c>
      <c r="J65" s="87">
        <v>9</v>
      </c>
      <c r="K65" s="87">
        <v>15</v>
      </c>
      <c r="L65" s="87">
        <v>2021</v>
      </c>
      <c r="M65" s="52" t="str">
        <f t="shared" si="7"/>
        <v>15/9/2021</v>
      </c>
      <c r="N65" s="156">
        <v>0.42291666666666666</v>
      </c>
      <c r="O65" s="147"/>
      <c r="P65" s="86"/>
      <c r="Q65" s="86"/>
      <c r="R65" s="86"/>
      <c r="S65" s="65" t="s">
        <v>61</v>
      </c>
      <c r="T65" s="18" t="s">
        <v>339</v>
      </c>
      <c r="U65" s="18" t="s">
        <v>472</v>
      </c>
      <c r="V65" s="86"/>
      <c r="W65" s="80">
        <v>1</v>
      </c>
      <c r="X65" s="97" t="s">
        <v>79</v>
      </c>
      <c r="Y65" s="98" t="s">
        <v>9</v>
      </c>
      <c r="Z65" s="43" t="str">
        <f t="shared" si="8"/>
        <v>Basural_Gato 2</v>
      </c>
    </row>
    <row r="66" spans="1:26" ht="14.25" customHeight="1" x14ac:dyDescent="0.25">
      <c r="A66" s="89">
        <f t="shared" si="9"/>
        <v>63</v>
      </c>
      <c r="B66" s="116" t="s">
        <v>124</v>
      </c>
      <c r="C66" s="84" t="s">
        <v>344</v>
      </c>
      <c r="D66" s="84" t="s">
        <v>344</v>
      </c>
      <c r="E66" s="84" t="s">
        <v>339</v>
      </c>
      <c r="F66" s="85">
        <v>6216083</v>
      </c>
      <c r="G66" s="85">
        <v>384746</v>
      </c>
      <c r="H66" s="86"/>
      <c r="I66" s="133" t="s">
        <v>115</v>
      </c>
      <c r="J66" s="87">
        <v>9</v>
      </c>
      <c r="K66" s="87">
        <v>15</v>
      </c>
      <c r="L66" s="87">
        <v>2021</v>
      </c>
      <c r="M66" s="52" t="str">
        <f t="shared" si="7"/>
        <v>15/9/2021</v>
      </c>
      <c r="N66" s="156">
        <v>0.42326388888888888</v>
      </c>
      <c r="O66" s="148"/>
      <c r="P66" s="86"/>
      <c r="Q66" s="86"/>
      <c r="R66" s="86"/>
      <c r="S66" s="65" t="s">
        <v>61</v>
      </c>
      <c r="T66" s="18" t="s">
        <v>339</v>
      </c>
      <c r="U66" s="18" t="s">
        <v>472</v>
      </c>
      <c r="V66" s="86"/>
      <c r="W66" s="80">
        <v>1</v>
      </c>
      <c r="X66" s="97" t="s">
        <v>98</v>
      </c>
      <c r="Y66" s="98" t="s">
        <v>55</v>
      </c>
      <c r="Z66" s="43" t="str">
        <f t="shared" si="8"/>
        <v>Basural_Gato 5</v>
      </c>
    </row>
    <row r="67" spans="1:26" ht="14.25" customHeight="1" x14ac:dyDescent="0.25">
      <c r="A67" s="89">
        <f t="shared" si="9"/>
        <v>64</v>
      </c>
      <c r="B67" s="116" t="s">
        <v>125</v>
      </c>
      <c r="C67" s="84" t="s">
        <v>344</v>
      </c>
      <c r="D67" s="84" t="s">
        <v>344</v>
      </c>
      <c r="E67" s="84" t="s">
        <v>339</v>
      </c>
      <c r="F67" s="85">
        <v>6216083</v>
      </c>
      <c r="G67" s="85">
        <v>384746</v>
      </c>
      <c r="H67" s="86"/>
      <c r="I67" s="133" t="s">
        <v>115</v>
      </c>
      <c r="J67" s="87">
        <v>9</v>
      </c>
      <c r="K67" s="87">
        <v>15</v>
      </c>
      <c r="L67" s="87">
        <v>2021</v>
      </c>
      <c r="M67" s="52" t="str">
        <f t="shared" si="7"/>
        <v>15/9/2021</v>
      </c>
      <c r="N67" s="156">
        <v>0.42457175925925927</v>
      </c>
      <c r="O67" s="147"/>
      <c r="P67" s="86"/>
      <c r="Q67" s="86"/>
      <c r="R67" s="86"/>
      <c r="S67" s="65" t="s">
        <v>61</v>
      </c>
      <c r="T67" s="18" t="s">
        <v>339</v>
      </c>
      <c r="U67" s="18" t="s">
        <v>472</v>
      </c>
      <c r="V67" s="86"/>
      <c r="W67" s="80">
        <v>1</v>
      </c>
      <c r="X67" s="97" t="s">
        <v>50</v>
      </c>
      <c r="Y67" s="98"/>
      <c r="Z67" s="43" t="str">
        <f t="shared" si="8"/>
        <v>Basural_</v>
      </c>
    </row>
    <row r="68" spans="1:26" ht="14.25" customHeight="1" x14ac:dyDescent="0.25">
      <c r="A68" s="89">
        <f t="shared" si="9"/>
        <v>65</v>
      </c>
      <c r="B68" s="119" t="s">
        <v>126</v>
      </c>
      <c r="C68" s="84" t="s">
        <v>344</v>
      </c>
      <c r="D68" s="84" t="s">
        <v>344</v>
      </c>
      <c r="E68" s="84" t="s">
        <v>339</v>
      </c>
      <c r="F68" s="85">
        <v>6216083</v>
      </c>
      <c r="G68" s="85">
        <v>384746</v>
      </c>
      <c r="H68" s="86"/>
      <c r="I68" s="141" t="s">
        <v>115</v>
      </c>
      <c r="J68" s="87">
        <v>9</v>
      </c>
      <c r="K68" s="87">
        <v>15</v>
      </c>
      <c r="L68" s="87">
        <v>2021</v>
      </c>
      <c r="M68" s="52" t="str">
        <f t="shared" si="7"/>
        <v>15/9/2021</v>
      </c>
      <c r="N68" s="159">
        <v>0.42530092592592594</v>
      </c>
      <c r="O68" s="148"/>
      <c r="P68" s="86"/>
      <c r="Q68" s="86"/>
      <c r="R68" s="86"/>
      <c r="S68" s="65" t="s">
        <v>61</v>
      </c>
      <c r="T68" s="18" t="s">
        <v>339</v>
      </c>
      <c r="U68" s="18" t="s">
        <v>472</v>
      </c>
      <c r="V68" s="86"/>
      <c r="W68" s="80">
        <v>1</v>
      </c>
      <c r="X68" s="99" t="s">
        <v>2</v>
      </c>
      <c r="Y68" s="100" t="s">
        <v>56</v>
      </c>
      <c r="Z68" s="43" t="str">
        <f t="shared" si="8"/>
        <v>Basural_Gato 6</v>
      </c>
    </row>
    <row r="69" spans="1:26" ht="14.25" customHeight="1" x14ac:dyDescent="0.25">
      <c r="A69" s="89">
        <f t="shared" si="9"/>
        <v>66</v>
      </c>
      <c r="B69" s="121" t="s">
        <v>127</v>
      </c>
      <c r="C69" s="84" t="s">
        <v>344</v>
      </c>
      <c r="D69" s="84" t="s">
        <v>344</v>
      </c>
      <c r="E69" s="84" t="s">
        <v>339</v>
      </c>
      <c r="F69" s="85">
        <v>6216083</v>
      </c>
      <c r="G69" s="85">
        <v>384746</v>
      </c>
      <c r="H69" s="86"/>
      <c r="I69" s="140" t="s">
        <v>115</v>
      </c>
      <c r="J69" s="87">
        <v>9</v>
      </c>
      <c r="K69" s="87">
        <v>15</v>
      </c>
      <c r="L69" s="87">
        <v>2021</v>
      </c>
      <c r="M69" s="52" t="str">
        <f t="shared" si="7"/>
        <v>15/9/2021</v>
      </c>
      <c r="N69" s="161">
        <v>0.42616898148148147</v>
      </c>
      <c r="O69" s="147"/>
      <c r="P69" s="86"/>
      <c r="Q69" s="86"/>
      <c r="R69" s="86"/>
      <c r="S69" s="65" t="s">
        <v>61</v>
      </c>
      <c r="T69" s="18" t="s">
        <v>339</v>
      </c>
      <c r="U69" s="18" t="s">
        <v>472</v>
      </c>
      <c r="V69" s="86"/>
      <c r="W69" s="80">
        <v>1</v>
      </c>
      <c r="X69" s="101" t="s">
        <v>2</v>
      </c>
      <c r="Y69" s="102" t="s">
        <v>56</v>
      </c>
      <c r="Z69" s="43" t="str">
        <f t="shared" ref="Z69:Z132" si="10">CONCATENATE(S69,"_",Y69)</f>
        <v>Basural_Gato 6</v>
      </c>
    </row>
    <row r="70" spans="1:26" ht="14.25" customHeight="1" x14ac:dyDescent="0.25">
      <c r="A70" s="89">
        <f t="shared" si="9"/>
        <v>67</v>
      </c>
      <c r="B70" s="116" t="s">
        <v>128</v>
      </c>
      <c r="C70" s="84" t="s">
        <v>344</v>
      </c>
      <c r="D70" s="84" t="s">
        <v>344</v>
      </c>
      <c r="E70" s="84" t="s">
        <v>339</v>
      </c>
      <c r="F70" s="85">
        <v>6216083</v>
      </c>
      <c r="G70" s="85">
        <v>384746</v>
      </c>
      <c r="H70" s="86"/>
      <c r="I70" s="133" t="s">
        <v>115</v>
      </c>
      <c r="J70" s="87">
        <v>9</v>
      </c>
      <c r="K70" s="87">
        <v>15</v>
      </c>
      <c r="L70" s="87">
        <v>2021</v>
      </c>
      <c r="M70" s="52" t="str">
        <f t="shared" si="7"/>
        <v>15/9/2021</v>
      </c>
      <c r="N70" s="156">
        <v>0.42694444444444446</v>
      </c>
      <c r="O70" s="148"/>
      <c r="P70" s="86"/>
      <c r="Q70" s="86"/>
      <c r="R70" s="86"/>
      <c r="S70" s="65" t="s">
        <v>61</v>
      </c>
      <c r="T70" s="18" t="s">
        <v>339</v>
      </c>
      <c r="U70" s="18" t="s">
        <v>472</v>
      </c>
      <c r="V70" s="86"/>
      <c r="W70" s="80">
        <v>1</v>
      </c>
      <c r="X70" s="97" t="s">
        <v>104</v>
      </c>
      <c r="Y70" s="98" t="s">
        <v>57</v>
      </c>
      <c r="Z70" s="43" t="str">
        <f t="shared" si="10"/>
        <v>Basural_Gato 7</v>
      </c>
    </row>
    <row r="71" spans="1:26" ht="14.25" customHeight="1" x14ac:dyDescent="0.25">
      <c r="A71" s="89">
        <f t="shared" si="9"/>
        <v>68</v>
      </c>
      <c r="B71" s="116" t="s">
        <v>129</v>
      </c>
      <c r="C71" s="84" t="s">
        <v>344</v>
      </c>
      <c r="D71" s="84" t="s">
        <v>344</v>
      </c>
      <c r="E71" s="84" t="s">
        <v>339</v>
      </c>
      <c r="F71" s="85">
        <v>6216083</v>
      </c>
      <c r="G71" s="85">
        <v>384746</v>
      </c>
      <c r="H71" s="86"/>
      <c r="I71" s="133" t="s">
        <v>115</v>
      </c>
      <c r="J71" s="87">
        <v>9</v>
      </c>
      <c r="K71" s="87">
        <v>15</v>
      </c>
      <c r="L71" s="87">
        <v>2021</v>
      </c>
      <c r="M71" s="52" t="str">
        <f t="shared" si="7"/>
        <v>15/9/2021</v>
      </c>
      <c r="N71" s="156">
        <v>0.42743055555555554</v>
      </c>
      <c r="O71" s="148"/>
      <c r="P71" s="86"/>
      <c r="Q71" s="86"/>
      <c r="R71" s="86"/>
      <c r="S71" s="65" t="s">
        <v>61</v>
      </c>
      <c r="T71" s="18" t="s">
        <v>339</v>
      </c>
      <c r="U71" s="18" t="s">
        <v>472</v>
      </c>
      <c r="V71" s="86"/>
      <c r="W71" s="81">
        <v>1</v>
      </c>
      <c r="X71" s="105" t="s">
        <v>106</v>
      </c>
      <c r="Y71" s="106" t="s">
        <v>54</v>
      </c>
      <c r="Z71" s="43" t="str">
        <f t="shared" si="10"/>
        <v>Basural_Gato 4</v>
      </c>
    </row>
    <row r="72" spans="1:26" ht="14.25" customHeight="1" x14ac:dyDescent="0.25">
      <c r="A72" s="89">
        <f t="shared" si="9"/>
        <v>69</v>
      </c>
      <c r="B72" s="115" t="s">
        <v>130</v>
      </c>
      <c r="C72" s="84" t="s">
        <v>344</v>
      </c>
      <c r="D72" s="84" t="s">
        <v>344</v>
      </c>
      <c r="E72" s="84" t="s">
        <v>339</v>
      </c>
      <c r="F72" s="85">
        <v>6216083</v>
      </c>
      <c r="G72" s="85">
        <v>384746</v>
      </c>
      <c r="H72" s="86"/>
      <c r="I72" s="133" t="s">
        <v>115</v>
      </c>
      <c r="J72" s="87">
        <v>9</v>
      </c>
      <c r="K72" s="87">
        <v>15</v>
      </c>
      <c r="L72" s="87">
        <v>2021</v>
      </c>
      <c r="M72" s="52" t="str">
        <f t="shared" si="7"/>
        <v>15/9/2021</v>
      </c>
      <c r="N72" s="153">
        <v>0.59143518518518523</v>
      </c>
      <c r="O72" s="147"/>
      <c r="P72" s="86"/>
      <c r="Q72" s="86"/>
      <c r="R72" s="86"/>
      <c r="S72" s="65" t="s">
        <v>61</v>
      </c>
      <c r="T72" s="18" t="s">
        <v>339</v>
      </c>
      <c r="U72" s="18" t="s">
        <v>472</v>
      </c>
      <c r="V72" s="86"/>
      <c r="W72" s="82">
        <v>2</v>
      </c>
      <c r="X72" s="45" t="s">
        <v>109</v>
      </c>
      <c r="Y72" s="98" t="s">
        <v>110</v>
      </c>
      <c r="Z72" s="43" t="str">
        <f t="shared" si="10"/>
        <v>Basural_Gato 4 + Gato 8</v>
      </c>
    </row>
    <row r="73" spans="1:26" ht="14.25" customHeight="1" x14ac:dyDescent="0.25">
      <c r="A73" s="89">
        <f t="shared" si="9"/>
        <v>70</v>
      </c>
      <c r="B73" s="115" t="s">
        <v>131</v>
      </c>
      <c r="C73" s="84" t="s">
        <v>344</v>
      </c>
      <c r="D73" s="84" t="s">
        <v>344</v>
      </c>
      <c r="E73" s="84" t="s">
        <v>339</v>
      </c>
      <c r="F73" s="85">
        <v>6216083</v>
      </c>
      <c r="G73" s="85">
        <v>384746</v>
      </c>
      <c r="H73" s="86"/>
      <c r="I73" s="133" t="s">
        <v>115</v>
      </c>
      <c r="J73" s="87">
        <v>9</v>
      </c>
      <c r="K73" s="87">
        <v>15</v>
      </c>
      <c r="L73" s="87">
        <v>2021</v>
      </c>
      <c r="M73" s="52" t="str">
        <f t="shared" si="7"/>
        <v>15/9/2021</v>
      </c>
      <c r="N73" s="153">
        <v>0.77774305555555556</v>
      </c>
      <c r="O73" s="147"/>
      <c r="P73" s="86"/>
      <c r="Q73" s="86"/>
      <c r="R73" s="86"/>
      <c r="S73" s="65" t="s">
        <v>61</v>
      </c>
      <c r="T73" s="18" t="s">
        <v>339</v>
      </c>
      <c r="U73" s="18" t="s">
        <v>472</v>
      </c>
      <c r="V73" s="86"/>
      <c r="W73" s="80">
        <v>1</v>
      </c>
      <c r="X73" s="97" t="s">
        <v>79</v>
      </c>
      <c r="Y73" s="98" t="s">
        <v>9</v>
      </c>
      <c r="Z73" s="43" t="str">
        <f t="shared" si="10"/>
        <v>Basural_Gato 2</v>
      </c>
    </row>
    <row r="74" spans="1:26" ht="14.25" customHeight="1" x14ac:dyDescent="0.25">
      <c r="A74" s="89">
        <f t="shared" si="9"/>
        <v>71</v>
      </c>
      <c r="B74" s="123" t="s">
        <v>132</v>
      </c>
      <c r="C74" s="84" t="s">
        <v>344</v>
      </c>
      <c r="D74" s="84" t="s">
        <v>344</v>
      </c>
      <c r="E74" s="84" t="s">
        <v>339</v>
      </c>
      <c r="F74" s="85">
        <v>6216083</v>
      </c>
      <c r="G74" s="85">
        <v>384746</v>
      </c>
      <c r="H74" s="86"/>
      <c r="I74" s="133" t="s">
        <v>115</v>
      </c>
      <c r="J74" s="87">
        <v>9</v>
      </c>
      <c r="K74" s="87">
        <v>15</v>
      </c>
      <c r="L74" s="87">
        <v>2021</v>
      </c>
      <c r="M74" s="52" t="str">
        <f t="shared" si="7"/>
        <v>15/9/2021</v>
      </c>
      <c r="N74" s="153">
        <v>0.7792013888888889</v>
      </c>
      <c r="O74" s="147"/>
      <c r="P74" s="86"/>
      <c r="Q74" s="86"/>
      <c r="R74" s="86"/>
      <c r="S74" s="65" t="s">
        <v>61</v>
      </c>
      <c r="T74" s="18" t="s">
        <v>339</v>
      </c>
      <c r="U74" s="18" t="s">
        <v>472</v>
      </c>
      <c r="V74" s="86"/>
      <c r="W74" s="80">
        <v>1</v>
      </c>
      <c r="X74" s="97" t="s">
        <v>64</v>
      </c>
      <c r="Y74" s="98" t="s">
        <v>3</v>
      </c>
      <c r="Z74" s="43" t="str">
        <f t="shared" si="10"/>
        <v>Basural_Gato 1</v>
      </c>
    </row>
    <row r="75" spans="1:26" ht="14.25" customHeight="1" x14ac:dyDescent="0.25">
      <c r="A75" s="89">
        <f t="shared" si="9"/>
        <v>72</v>
      </c>
      <c r="B75" s="115" t="s">
        <v>133</v>
      </c>
      <c r="C75" s="84" t="s">
        <v>344</v>
      </c>
      <c r="D75" s="84" t="s">
        <v>344</v>
      </c>
      <c r="E75" s="84" t="s">
        <v>339</v>
      </c>
      <c r="F75" s="85">
        <v>6216083</v>
      </c>
      <c r="G75" s="85">
        <v>384746</v>
      </c>
      <c r="H75" s="86"/>
      <c r="I75" s="133" t="s">
        <v>115</v>
      </c>
      <c r="J75" s="87">
        <v>9</v>
      </c>
      <c r="K75" s="87">
        <v>15</v>
      </c>
      <c r="L75" s="87">
        <v>2021</v>
      </c>
      <c r="M75" s="52" t="str">
        <f t="shared" si="7"/>
        <v>15/9/2021</v>
      </c>
      <c r="N75" s="153">
        <v>0.77958333333333329</v>
      </c>
      <c r="O75" s="148"/>
      <c r="P75" s="86"/>
      <c r="Q75" s="86"/>
      <c r="R75" s="86"/>
      <c r="S75" s="65" t="s">
        <v>61</v>
      </c>
      <c r="T75" s="18" t="s">
        <v>339</v>
      </c>
      <c r="U75" s="18" t="s">
        <v>472</v>
      </c>
      <c r="V75" s="86"/>
      <c r="W75" s="80">
        <v>1</v>
      </c>
      <c r="X75" s="97" t="s">
        <v>64</v>
      </c>
      <c r="Y75" s="98" t="s">
        <v>3</v>
      </c>
      <c r="Z75" s="43" t="str">
        <f t="shared" si="10"/>
        <v>Basural_Gato 1</v>
      </c>
    </row>
    <row r="76" spans="1:26" ht="14.25" customHeight="1" x14ac:dyDescent="0.25">
      <c r="A76" s="89">
        <f t="shared" ref="A76:A105" si="11">A75+1</f>
        <v>73</v>
      </c>
      <c r="B76" s="115" t="s">
        <v>134</v>
      </c>
      <c r="C76" s="84" t="s">
        <v>344</v>
      </c>
      <c r="D76" s="84" t="s">
        <v>344</v>
      </c>
      <c r="E76" s="84" t="s">
        <v>339</v>
      </c>
      <c r="F76" s="85">
        <v>6216083</v>
      </c>
      <c r="G76" s="85">
        <v>384746</v>
      </c>
      <c r="H76" s="86"/>
      <c r="I76" s="133" t="s">
        <v>115</v>
      </c>
      <c r="J76" s="87">
        <v>9</v>
      </c>
      <c r="K76" s="87">
        <v>15</v>
      </c>
      <c r="L76" s="87">
        <v>2021</v>
      </c>
      <c r="M76" s="52" t="str">
        <f t="shared" si="7"/>
        <v>15/9/2021</v>
      </c>
      <c r="N76" s="153">
        <v>0.77971064814814817</v>
      </c>
      <c r="O76" s="148"/>
      <c r="P76" s="86"/>
      <c r="Q76" s="86"/>
      <c r="R76" s="86"/>
      <c r="S76" s="65" t="s">
        <v>61</v>
      </c>
      <c r="T76" s="18" t="s">
        <v>339</v>
      </c>
      <c r="U76" s="18" t="s">
        <v>472</v>
      </c>
      <c r="V76" s="86"/>
      <c r="W76" s="80">
        <v>1</v>
      </c>
      <c r="X76" s="97" t="s">
        <v>116</v>
      </c>
      <c r="Y76" s="98" t="s">
        <v>58</v>
      </c>
      <c r="Z76" s="43" t="str">
        <f t="shared" si="10"/>
        <v>Basural_Gato 9</v>
      </c>
    </row>
    <row r="77" spans="1:26" ht="14.25" customHeight="1" x14ac:dyDescent="0.25">
      <c r="A77" s="89">
        <f t="shared" si="11"/>
        <v>74</v>
      </c>
      <c r="B77" s="115" t="s">
        <v>135</v>
      </c>
      <c r="C77" s="84" t="s">
        <v>344</v>
      </c>
      <c r="D77" s="84" t="s">
        <v>344</v>
      </c>
      <c r="E77" s="84" t="s">
        <v>339</v>
      </c>
      <c r="F77" s="85">
        <v>6216083</v>
      </c>
      <c r="G77" s="85">
        <v>384746</v>
      </c>
      <c r="H77" s="86"/>
      <c r="I77" s="133" t="s">
        <v>115</v>
      </c>
      <c r="J77" s="87">
        <v>9</v>
      </c>
      <c r="K77" s="87">
        <v>15</v>
      </c>
      <c r="L77" s="87">
        <v>2021</v>
      </c>
      <c r="M77" s="52" t="str">
        <f t="shared" si="7"/>
        <v>15/9/2021</v>
      </c>
      <c r="N77" s="153">
        <v>0.78143518518518518</v>
      </c>
      <c r="O77" s="147"/>
      <c r="P77" s="86"/>
      <c r="Q77" s="86"/>
      <c r="R77" s="86"/>
      <c r="S77" s="65" t="s">
        <v>61</v>
      </c>
      <c r="T77" s="18" t="s">
        <v>339</v>
      </c>
      <c r="U77" s="18" t="s">
        <v>472</v>
      </c>
      <c r="V77" s="86"/>
      <c r="W77" s="80">
        <v>1</v>
      </c>
      <c r="X77" s="97" t="s">
        <v>2</v>
      </c>
      <c r="Y77" s="98" t="s">
        <v>56</v>
      </c>
      <c r="Z77" s="43" t="str">
        <f t="shared" si="10"/>
        <v>Basural_Gato 6</v>
      </c>
    </row>
    <row r="78" spans="1:26" ht="14.25" customHeight="1" x14ac:dyDescent="0.25">
      <c r="A78" s="89">
        <f t="shared" si="11"/>
        <v>75</v>
      </c>
      <c r="B78" s="115" t="s">
        <v>136</v>
      </c>
      <c r="C78" s="84" t="s">
        <v>344</v>
      </c>
      <c r="D78" s="84" t="s">
        <v>344</v>
      </c>
      <c r="E78" s="84" t="s">
        <v>339</v>
      </c>
      <c r="F78" s="85">
        <v>6216083</v>
      </c>
      <c r="G78" s="85">
        <v>384746</v>
      </c>
      <c r="H78" s="86"/>
      <c r="I78" s="133" t="s">
        <v>115</v>
      </c>
      <c r="J78" s="87">
        <v>9</v>
      </c>
      <c r="K78" s="87">
        <v>15</v>
      </c>
      <c r="L78" s="87">
        <v>2021</v>
      </c>
      <c r="M78" s="52" t="str">
        <f t="shared" si="7"/>
        <v>15/9/2021</v>
      </c>
      <c r="N78" s="153">
        <v>0.78319444444444442</v>
      </c>
      <c r="O78" s="147"/>
      <c r="P78" s="86"/>
      <c r="Q78" s="86"/>
      <c r="R78" s="86"/>
      <c r="S78" s="65" t="s">
        <v>61</v>
      </c>
      <c r="T78" s="18" t="s">
        <v>339</v>
      </c>
      <c r="U78" s="18" t="s">
        <v>472</v>
      </c>
      <c r="V78" s="86"/>
      <c r="W78" s="80">
        <v>1</v>
      </c>
      <c r="X78" s="97" t="s">
        <v>69</v>
      </c>
      <c r="Y78" s="98" t="s">
        <v>9</v>
      </c>
      <c r="Z78" s="43" t="str">
        <f t="shared" si="10"/>
        <v>Basural_Gato 2</v>
      </c>
    </row>
    <row r="79" spans="1:26" ht="14.25" customHeight="1" x14ac:dyDescent="0.25">
      <c r="A79" s="89">
        <f t="shared" si="11"/>
        <v>76</v>
      </c>
      <c r="B79" s="115" t="s">
        <v>137</v>
      </c>
      <c r="C79" s="84" t="s">
        <v>344</v>
      </c>
      <c r="D79" s="84" t="s">
        <v>344</v>
      </c>
      <c r="E79" s="84" t="s">
        <v>339</v>
      </c>
      <c r="F79" s="85">
        <v>6216083</v>
      </c>
      <c r="G79" s="85">
        <v>384746</v>
      </c>
      <c r="H79" s="86"/>
      <c r="I79" s="133" t="s">
        <v>115</v>
      </c>
      <c r="J79" s="87">
        <v>9</v>
      </c>
      <c r="K79" s="87">
        <v>15</v>
      </c>
      <c r="L79" s="87">
        <v>2021</v>
      </c>
      <c r="M79" s="52" t="str">
        <f t="shared" si="7"/>
        <v>15/9/2021</v>
      </c>
      <c r="N79" s="153">
        <v>0.78366898148148145</v>
      </c>
      <c r="O79" s="148"/>
      <c r="P79" s="86"/>
      <c r="Q79" s="86"/>
      <c r="R79" s="86"/>
      <c r="S79" s="65" t="s">
        <v>61</v>
      </c>
      <c r="T79" s="18" t="s">
        <v>339</v>
      </c>
      <c r="U79" s="18" t="s">
        <v>472</v>
      </c>
      <c r="V79" s="86"/>
      <c r="W79" s="80">
        <v>1</v>
      </c>
      <c r="X79" s="97" t="s">
        <v>116</v>
      </c>
      <c r="Y79" s="98" t="s">
        <v>58</v>
      </c>
      <c r="Z79" s="43" t="str">
        <f t="shared" si="10"/>
        <v>Basural_Gato 9</v>
      </c>
    </row>
    <row r="80" spans="1:26" ht="14.25" customHeight="1" x14ac:dyDescent="0.25">
      <c r="A80" s="89">
        <f t="shared" si="11"/>
        <v>77</v>
      </c>
      <c r="B80" s="115" t="s">
        <v>138</v>
      </c>
      <c r="C80" s="84" t="s">
        <v>344</v>
      </c>
      <c r="D80" s="84" t="s">
        <v>344</v>
      </c>
      <c r="E80" s="84" t="s">
        <v>339</v>
      </c>
      <c r="F80" s="85">
        <v>6216083</v>
      </c>
      <c r="G80" s="85">
        <v>384746</v>
      </c>
      <c r="H80" s="86"/>
      <c r="I80" s="133" t="s">
        <v>115</v>
      </c>
      <c r="J80" s="87">
        <v>9</v>
      </c>
      <c r="K80" s="87">
        <v>15</v>
      </c>
      <c r="L80" s="87">
        <v>2021</v>
      </c>
      <c r="M80" s="52" t="str">
        <f t="shared" si="7"/>
        <v>15/9/2021</v>
      </c>
      <c r="N80" s="153">
        <v>0.78423611111111113</v>
      </c>
      <c r="O80" s="147"/>
      <c r="P80" s="86"/>
      <c r="Q80" s="86"/>
      <c r="R80" s="86"/>
      <c r="S80" s="65" t="s">
        <v>61</v>
      </c>
      <c r="T80" s="18" t="s">
        <v>339</v>
      </c>
      <c r="U80" s="18" t="s">
        <v>472</v>
      </c>
      <c r="V80" s="86"/>
      <c r="W80" s="80">
        <v>1</v>
      </c>
      <c r="X80" s="97" t="s">
        <v>121</v>
      </c>
      <c r="Y80" s="98" t="s">
        <v>59</v>
      </c>
      <c r="Z80" s="43" t="str">
        <f t="shared" si="10"/>
        <v>Basural_Gato 10</v>
      </c>
    </row>
    <row r="81" spans="1:26" ht="14.25" customHeight="1" x14ac:dyDescent="0.25">
      <c r="A81" s="89">
        <f t="shared" si="11"/>
        <v>78</v>
      </c>
      <c r="B81" s="115" t="s">
        <v>139</v>
      </c>
      <c r="C81" s="84" t="s">
        <v>344</v>
      </c>
      <c r="D81" s="84" t="s">
        <v>344</v>
      </c>
      <c r="E81" s="84" t="s">
        <v>339</v>
      </c>
      <c r="F81" s="85">
        <v>6216083</v>
      </c>
      <c r="G81" s="85">
        <v>384746</v>
      </c>
      <c r="H81" s="86"/>
      <c r="I81" s="133" t="s">
        <v>115</v>
      </c>
      <c r="J81" s="87">
        <v>9</v>
      </c>
      <c r="K81" s="87">
        <v>15</v>
      </c>
      <c r="L81" s="87">
        <v>2021</v>
      </c>
      <c r="M81" s="52" t="str">
        <f t="shared" si="7"/>
        <v>15/9/2021</v>
      </c>
      <c r="N81" s="153">
        <v>0.78486111111111112</v>
      </c>
      <c r="O81" s="148"/>
      <c r="P81" s="86"/>
      <c r="Q81" s="86"/>
      <c r="R81" s="86"/>
      <c r="S81" s="65" t="s">
        <v>61</v>
      </c>
      <c r="T81" s="18" t="s">
        <v>339</v>
      </c>
      <c r="U81" s="18" t="s">
        <v>472</v>
      </c>
      <c r="V81" s="86"/>
      <c r="W81" s="80">
        <v>1</v>
      </c>
      <c r="X81" s="97" t="s">
        <v>121</v>
      </c>
      <c r="Y81" s="98" t="s">
        <v>59</v>
      </c>
      <c r="Z81" s="43" t="str">
        <f t="shared" si="10"/>
        <v>Basural_Gato 10</v>
      </c>
    </row>
    <row r="82" spans="1:26" ht="14.25" customHeight="1" x14ac:dyDescent="0.25">
      <c r="A82" s="89">
        <f t="shared" si="11"/>
        <v>79</v>
      </c>
      <c r="B82" s="115" t="s">
        <v>77</v>
      </c>
      <c r="C82" s="84" t="s">
        <v>344</v>
      </c>
      <c r="D82" s="84" t="s">
        <v>344</v>
      </c>
      <c r="E82" s="84" t="s">
        <v>339</v>
      </c>
      <c r="F82" s="85">
        <v>6216083</v>
      </c>
      <c r="G82" s="85">
        <v>384746</v>
      </c>
      <c r="H82" s="86"/>
      <c r="I82" s="137" t="s">
        <v>78</v>
      </c>
      <c r="J82" s="87">
        <v>9</v>
      </c>
      <c r="K82" s="87">
        <v>14</v>
      </c>
      <c r="L82" s="87">
        <v>2021</v>
      </c>
      <c r="M82" s="52" t="str">
        <f t="shared" si="7"/>
        <v>14/9/2021</v>
      </c>
      <c r="N82" s="153">
        <v>0.6935069444444445</v>
      </c>
      <c r="O82" s="147"/>
      <c r="P82" s="86"/>
      <c r="Q82" s="86"/>
      <c r="R82" s="86"/>
      <c r="S82" s="65" t="s">
        <v>61</v>
      </c>
      <c r="T82" s="18" t="s">
        <v>339</v>
      </c>
      <c r="U82" s="18" t="s">
        <v>472</v>
      </c>
      <c r="V82" s="86"/>
      <c r="W82" s="80">
        <v>1</v>
      </c>
      <c r="X82" s="97" t="s">
        <v>121</v>
      </c>
      <c r="Y82" s="98" t="s">
        <v>59</v>
      </c>
      <c r="Z82" s="43" t="str">
        <f t="shared" si="10"/>
        <v>Basural_Gato 10</v>
      </c>
    </row>
    <row r="83" spans="1:26" ht="14.25" customHeight="1" x14ac:dyDescent="0.25">
      <c r="A83" s="89">
        <f t="shared" si="11"/>
        <v>80</v>
      </c>
      <c r="B83" s="117" t="s">
        <v>80</v>
      </c>
      <c r="C83" s="84" t="s">
        <v>344</v>
      </c>
      <c r="D83" s="84" t="s">
        <v>344</v>
      </c>
      <c r="E83" s="84" t="s">
        <v>339</v>
      </c>
      <c r="F83" s="85">
        <v>6216083</v>
      </c>
      <c r="G83" s="85">
        <v>384746</v>
      </c>
      <c r="H83" s="86"/>
      <c r="I83" s="134" t="s">
        <v>78</v>
      </c>
      <c r="J83" s="87">
        <v>9</v>
      </c>
      <c r="K83" s="87">
        <v>14</v>
      </c>
      <c r="L83" s="87">
        <v>2021</v>
      </c>
      <c r="M83" s="52" t="str">
        <f t="shared" si="7"/>
        <v>14/9/2021</v>
      </c>
      <c r="N83" s="157">
        <v>0.69380787037037039</v>
      </c>
      <c r="O83" s="148"/>
      <c r="P83" s="86"/>
      <c r="Q83" s="86"/>
      <c r="R83" s="86"/>
      <c r="S83" s="65" t="s">
        <v>61</v>
      </c>
      <c r="T83" s="18" t="s">
        <v>339</v>
      </c>
      <c r="U83" s="18" t="s">
        <v>472</v>
      </c>
      <c r="V83" s="86"/>
      <c r="W83" s="80">
        <v>1</v>
      </c>
      <c r="X83" s="99" t="s">
        <v>121</v>
      </c>
      <c r="Y83" s="100" t="s">
        <v>59</v>
      </c>
      <c r="Z83" s="43" t="str">
        <f t="shared" si="10"/>
        <v>Basural_Gato 10</v>
      </c>
    </row>
    <row r="84" spans="1:26" ht="14.25" customHeight="1" x14ac:dyDescent="0.25">
      <c r="A84" s="89">
        <f t="shared" si="11"/>
        <v>81</v>
      </c>
      <c r="B84" s="122" t="s">
        <v>83</v>
      </c>
      <c r="C84" s="84" t="s">
        <v>344</v>
      </c>
      <c r="D84" s="84" t="s">
        <v>344</v>
      </c>
      <c r="E84" s="84" t="s">
        <v>339</v>
      </c>
      <c r="F84" s="85">
        <v>6216083</v>
      </c>
      <c r="G84" s="85">
        <v>384746</v>
      </c>
      <c r="H84" s="86"/>
      <c r="I84" s="136" t="s">
        <v>78</v>
      </c>
      <c r="J84" s="87">
        <v>9</v>
      </c>
      <c r="K84" s="87">
        <v>14</v>
      </c>
      <c r="L84" s="87">
        <v>2021</v>
      </c>
      <c r="M84" s="52" t="str">
        <f t="shared" si="7"/>
        <v>14/9/2021</v>
      </c>
      <c r="N84" s="163">
        <v>0.69446759259259261</v>
      </c>
      <c r="O84" s="148"/>
      <c r="P84" s="86"/>
      <c r="Q84" s="86"/>
      <c r="R84" s="86"/>
      <c r="S84" s="65" t="s">
        <v>61</v>
      </c>
      <c r="T84" s="18" t="s">
        <v>339</v>
      </c>
      <c r="U84" s="18" t="s">
        <v>472</v>
      </c>
      <c r="V84" s="86"/>
      <c r="W84" s="80">
        <v>1</v>
      </c>
      <c r="X84" s="80" t="s">
        <v>121</v>
      </c>
      <c r="Y84" s="107" t="s">
        <v>59</v>
      </c>
      <c r="Z84" s="43" t="str">
        <f t="shared" si="10"/>
        <v>Basural_Gato 10</v>
      </c>
    </row>
    <row r="85" spans="1:26" ht="14.25" customHeight="1" x14ac:dyDescent="0.25">
      <c r="A85" s="89">
        <f t="shared" si="11"/>
        <v>82</v>
      </c>
      <c r="B85" s="124" t="s">
        <v>84</v>
      </c>
      <c r="C85" s="84" t="s">
        <v>344</v>
      </c>
      <c r="D85" s="84" t="s">
        <v>344</v>
      </c>
      <c r="E85" s="84" t="s">
        <v>339</v>
      </c>
      <c r="F85" s="85">
        <v>6216083</v>
      </c>
      <c r="G85" s="85">
        <v>384746</v>
      </c>
      <c r="H85" s="86"/>
      <c r="I85" s="136" t="s">
        <v>78</v>
      </c>
      <c r="J85" s="87">
        <v>9</v>
      </c>
      <c r="K85" s="87">
        <v>14</v>
      </c>
      <c r="L85" s="87">
        <v>2021</v>
      </c>
      <c r="M85" s="52" t="str">
        <f t="shared" si="7"/>
        <v>14/9/2021</v>
      </c>
      <c r="N85" s="163">
        <v>0.69508101851851856</v>
      </c>
      <c r="O85" s="147"/>
      <c r="P85" s="86"/>
      <c r="Q85" s="86"/>
      <c r="R85" s="86"/>
      <c r="S85" s="65" t="s">
        <v>61</v>
      </c>
      <c r="T85" s="18" t="s">
        <v>339</v>
      </c>
      <c r="U85" s="18" t="s">
        <v>472</v>
      </c>
      <c r="V85" s="86"/>
      <c r="W85" s="80">
        <v>1</v>
      </c>
      <c r="X85" s="80" t="s">
        <v>121</v>
      </c>
      <c r="Y85" s="107" t="s">
        <v>59</v>
      </c>
      <c r="Z85" s="43" t="str">
        <f t="shared" si="10"/>
        <v>Basural_Gato 10</v>
      </c>
    </row>
    <row r="86" spans="1:26" ht="14.25" customHeight="1" x14ac:dyDescent="0.25">
      <c r="A86" s="89">
        <f t="shared" si="11"/>
        <v>83</v>
      </c>
      <c r="B86" s="125" t="s">
        <v>85</v>
      </c>
      <c r="C86" s="84" t="s">
        <v>344</v>
      </c>
      <c r="D86" s="84" t="s">
        <v>344</v>
      </c>
      <c r="E86" s="84" t="s">
        <v>339</v>
      </c>
      <c r="F86" s="85">
        <v>6216083</v>
      </c>
      <c r="G86" s="85">
        <v>384746</v>
      </c>
      <c r="H86" s="86"/>
      <c r="I86" s="135" t="s">
        <v>78</v>
      </c>
      <c r="J86" s="87">
        <v>9</v>
      </c>
      <c r="K86" s="87">
        <v>14</v>
      </c>
      <c r="L86" s="87">
        <v>2021</v>
      </c>
      <c r="M86" s="52" t="str">
        <f t="shared" si="7"/>
        <v>14/9/2021</v>
      </c>
      <c r="N86" s="158">
        <v>0.69615740740740739</v>
      </c>
      <c r="O86" s="148"/>
      <c r="P86" s="86"/>
      <c r="Q86" s="86"/>
      <c r="R86" s="86"/>
      <c r="S86" s="65" t="s">
        <v>61</v>
      </c>
      <c r="T86" s="18" t="s">
        <v>339</v>
      </c>
      <c r="U86" s="18" t="s">
        <v>472</v>
      </c>
      <c r="V86" s="86"/>
      <c r="W86" s="80">
        <v>1</v>
      </c>
      <c r="X86" s="101" t="s">
        <v>121</v>
      </c>
      <c r="Y86" s="102" t="s">
        <v>59</v>
      </c>
      <c r="Z86" s="43" t="str">
        <f t="shared" si="10"/>
        <v>Basural_Gato 10</v>
      </c>
    </row>
    <row r="87" spans="1:26" ht="14.25" customHeight="1" x14ac:dyDescent="0.25">
      <c r="A87" s="89">
        <f t="shared" si="11"/>
        <v>84</v>
      </c>
      <c r="B87" s="126" t="s">
        <v>86</v>
      </c>
      <c r="C87" s="84" t="s">
        <v>344</v>
      </c>
      <c r="D87" s="84" t="s">
        <v>344</v>
      </c>
      <c r="E87" s="84" t="s">
        <v>339</v>
      </c>
      <c r="F87" s="85">
        <v>6216083</v>
      </c>
      <c r="G87" s="85">
        <v>384746</v>
      </c>
      <c r="H87" s="86"/>
      <c r="I87" s="134" t="s">
        <v>78</v>
      </c>
      <c r="J87" s="87">
        <v>9</v>
      </c>
      <c r="K87" s="87">
        <v>14</v>
      </c>
      <c r="L87" s="87">
        <v>2021</v>
      </c>
      <c r="M87" s="52" t="str">
        <f t="shared" si="7"/>
        <v>14/9/2021</v>
      </c>
      <c r="N87" s="157">
        <v>0.69649305555555552</v>
      </c>
      <c r="O87" s="147"/>
      <c r="P87" s="86"/>
      <c r="Q87" s="86"/>
      <c r="R87" s="86"/>
      <c r="S87" s="65" t="s">
        <v>61</v>
      </c>
      <c r="T87" s="18" t="s">
        <v>339</v>
      </c>
      <c r="U87" s="18" t="s">
        <v>472</v>
      </c>
      <c r="V87" s="86"/>
      <c r="W87" s="80">
        <v>1</v>
      </c>
      <c r="X87" s="99" t="s">
        <v>69</v>
      </c>
      <c r="Y87" s="100" t="s">
        <v>9</v>
      </c>
      <c r="Z87" s="43" t="str">
        <f t="shared" si="10"/>
        <v>Basural_Gato 2</v>
      </c>
    </row>
    <row r="88" spans="1:26" ht="14.25" customHeight="1" x14ac:dyDescent="0.25">
      <c r="A88" s="89">
        <f t="shared" si="11"/>
        <v>85</v>
      </c>
      <c r="B88" s="125" t="s">
        <v>87</v>
      </c>
      <c r="C88" s="84" t="s">
        <v>344</v>
      </c>
      <c r="D88" s="84" t="s">
        <v>344</v>
      </c>
      <c r="E88" s="84" t="s">
        <v>339</v>
      </c>
      <c r="F88" s="85">
        <v>6216083</v>
      </c>
      <c r="G88" s="85">
        <v>384746</v>
      </c>
      <c r="H88" s="86"/>
      <c r="I88" s="136" t="s">
        <v>78</v>
      </c>
      <c r="J88" s="87">
        <v>9</v>
      </c>
      <c r="K88" s="87">
        <v>14</v>
      </c>
      <c r="L88" s="87">
        <v>2021</v>
      </c>
      <c r="M88" s="52" t="str">
        <f t="shared" si="7"/>
        <v>14/9/2021</v>
      </c>
      <c r="N88" s="158">
        <v>0.69719907407407411</v>
      </c>
      <c r="O88" s="148"/>
      <c r="P88" s="86"/>
      <c r="Q88" s="86"/>
      <c r="R88" s="86"/>
      <c r="S88" s="65" t="s">
        <v>61</v>
      </c>
      <c r="T88" s="18" t="s">
        <v>339</v>
      </c>
      <c r="U88" s="18" t="s">
        <v>472</v>
      </c>
      <c r="V88" s="86"/>
      <c r="W88" s="80">
        <v>1</v>
      </c>
      <c r="X88" s="101" t="s">
        <v>69</v>
      </c>
      <c r="Y88" s="102" t="s">
        <v>9</v>
      </c>
      <c r="Z88" s="43" t="str">
        <f t="shared" si="10"/>
        <v>Basural_Gato 2</v>
      </c>
    </row>
    <row r="89" spans="1:26" ht="14.25" customHeight="1" x14ac:dyDescent="0.25">
      <c r="A89" s="89">
        <f t="shared" si="11"/>
        <v>86</v>
      </c>
      <c r="B89" s="125" t="s">
        <v>88</v>
      </c>
      <c r="C89" s="84" t="s">
        <v>344</v>
      </c>
      <c r="D89" s="84" t="s">
        <v>344</v>
      </c>
      <c r="E89" s="84" t="s">
        <v>339</v>
      </c>
      <c r="F89" s="85">
        <v>6216083</v>
      </c>
      <c r="G89" s="85">
        <v>384746</v>
      </c>
      <c r="H89" s="86"/>
      <c r="I89" s="137" t="s">
        <v>78</v>
      </c>
      <c r="J89" s="87">
        <v>9</v>
      </c>
      <c r="K89" s="87">
        <v>14</v>
      </c>
      <c r="L89" s="87">
        <v>2021</v>
      </c>
      <c r="M89" s="52" t="str">
        <f t="shared" si="7"/>
        <v>14/9/2021</v>
      </c>
      <c r="N89" s="158">
        <v>0.69751157407407405</v>
      </c>
      <c r="O89" s="148"/>
      <c r="P89" s="86"/>
      <c r="Q89" s="86"/>
      <c r="R89" s="86"/>
      <c r="S89" s="65" t="s">
        <v>61</v>
      </c>
      <c r="T89" s="18" t="s">
        <v>339</v>
      </c>
      <c r="U89" s="18" t="s">
        <v>472</v>
      </c>
      <c r="V89" s="86"/>
      <c r="W89" s="80">
        <v>1</v>
      </c>
      <c r="X89" s="94" t="s">
        <v>64</v>
      </c>
      <c r="Y89" s="95" t="s">
        <v>59</v>
      </c>
      <c r="Z89" s="43" t="str">
        <f t="shared" si="10"/>
        <v>Basural_Gato 10</v>
      </c>
    </row>
    <row r="90" spans="1:26" ht="14.25" customHeight="1" x14ac:dyDescent="0.25">
      <c r="A90" s="89">
        <f t="shared" si="11"/>
        <v>87</v>
      </c>
      <c r="B90" s="127" t="s">
        <v>89</v>
      </c>
      <c r="C90" s="84" t="s">
        <v>344</v>
      </c>
      <c r="D90" s="84" t="s">
        <v>344</v>
      </c>
      <c r="E90" s="84" t="s">
        <v>339</v>
      </c>
      <c r="F90" s="85">
        <v>6216083</v>
      </c>
      <c r="G90" s="85">
        <v>384746</v>
      </c>
      <c r="H90" s="86"/>
      <c r="I90" s="137" t="s">
        <v>78</v>
      </c>
      <c r="J90" s="87">
        <v>9</v>
      </c>
      <c r="K90" s="87">
        <v>14</v>
      </c>
      <c r="L90" s="87">
        <v>2021</v>
      </c>
      <c r="M90" s="52" t="str">
        <f t="shared" si="7"/>
        <v>14/9/2021</v>
      </c>
      <c r="N90" s="153">
        <v>0.69798611111111108</v>
      </c>
      <c r="O90" s="147"/>
      <c r="P90" s="86"/>
      <c r="Q90" s="86"/>
      <c r="R90" s="86"/>
      <c r="S90" s="65" t="s">
        <v>61</v>
      </c>
      <c r="T90" s="18" t="s">
        <v>339</v>
      </c>
      <c r="U90" s="18" t="s">
        <v>472</v>
      </c>
      <c r="V90" s="86"/>
      <c r="W90" s="80">
        <v>1</v>
      </c>
      <c r="X90" s="45" t="s">
        <v>64</v>
      </c>
      <c r="Y90" s="91" t="s">
        <v>59</v>
      </c>
      <c r="Z90" s="43" t="str">
        <f t="shared" si="10"/>
        <v>Basural_Gato 10</v>
      </c>
    </row>
    <row r="91" spans="1:26" ht="14.25" customHeight="1" x14ac:dyDescent="0.25">
      <c r="A91" s="89">
        <f t="shared" si="11"/>
        <v>88</v>
      </c>
      <c r="B91" s="126" t="s">
        <v>90</v>
      </c>
      <c r="C91" s="84" t="s">
        <v>344</v>
      </c>
      <c r="D91" s="84" t="s">
        <v>344</v>
      </c>
      <c r="E91" s="84" t="s">
        <v>339</v>
      </c>
      <c r="F91" s="85">
        <v>6216083</v>
      </c>
      <c r="G91" s="85">
        <v>384746</v>
      </c>
      <c r="H91" s="86"/>
      <c r="I91" s="134" t="s">
        <v>78</v>
      </c>
      <c r="J91" s="87">
        <v>9</v>
      </c>
      <c r="K91" s="87">
        <v>14</v>
      </c>
      <c r="L91" s="87">
        <v>2021</v>
      </c>
      <c r="M91" s="52" t="str">
        <f t="shared" si="7"/>
        <v>14/9/2021</v>
      </c>
      <c r="N91" s="157">
        <v>0.6983449074074074</v>
      </c>
      <c r="O91" s="148"/>
      <c r="P91" s="86"/>
      <c r="Q91" s="86"/>
      <c r="R91" s="86"/>
      <c r="S91" s="65" t="s">
        <v>61</v>
      </c>
      <c r="T91" s="18" t="s">
        <v>339</v>
      </c>
      <c r="U91" s="18" t="s">
        <v>472</v>
      </c>
      <c r="V91" s="86"/>
      <c r="W91" s="80">
        <v>1</v>
      </c>
      <c r="X91" s="41" t="s">
        <v>64</v>
      </c>
      <c r="Y91" s="92" t="s">
        <v>59</v>
      </c>
      <c r="Z91" s="43" t="str">
        <f t="shared" si="10"/>
        <v>Basural_Gato 10</v>
      </c>
    </row>
    <row r="92" spans="1:26" ht="14.25" customHeight="1" x14ac:dyDescent="0.25">
      <c r="A92" s="89">
        <f t="shared" si="11"/>
        <v>89</v>
      </c>
      <c r="B92" s="124" t="s">
        <v>91</v>
      </c>
      <c r="C92" s="84" t="s">
        <v>344</v>
      </c>
      <c r="D92" s="84" t="s">
        <v>344</v>
      </c>
      <c r="E92" s="84" t="s">
        <v>339</v>
      </c>
      <c r="F92" s="85">
        <v>6216083</v>
      </c>
      <c r="G92" s="85">
        <v>384746</v>
      </c>
      <c r="H92" s="86"/>
      <c r="I92" s="136" t="s">
        <v>78</v>
      </c>
      <c r="J92" s="87">
        <v>9</v>
      </c>
      <c r="K92" s="87">
        <v>14</v>
      </c>
      <c r="L92" s="87">
        <v>2021</v>
      </c>
      <c r="M92" s="52" t="str">
        <f t="shared" si="7"/>
        <v>14/9/2021</v>
      </c>
      <c r="N92" s="163">
        <v>0.69984953703703701</v>
      </c>
      <c r="O92" s="147"/>
      <c r="P92" s="86"/>
      <c r="Q92" s="86"/>
      <c r="R92" s="86"/>
      <c r="S92" s="65" t="s">
        <v>61</v>
      </c>
      <c r="T92" s="18" t="s">
        <v>339</v>
      </c>
      <c r="U92" s="18" t="s">
        <v>472</v>
      </c>
      <c r="V92" s="86"/>
      <c r="W92" s="80">
        <v>1</v>
      </c>
      <c r="X92" s="42" t="s">
        <v>64</v>
      </c>
      <c r="Y92" s="93" t="s">
        <v>59</v>
      </c>
      <c r="Z92" s="43" t="str">
        <f t="shared" si="10"/>
        <v>Basural_Gato 10</v>
      </c>
    </row>
    <row r="93" spans="1:26" ht="14.25" customHeight="1" x14ac:dyDescent="0.25">
      <c r="A93" s="89">
        <f t="shared" si="11"/>
        <v>90</v>
      </c>
      <c r="B93" s="125" t="s">
        <v>92</v>
      </c>
      <c r="C93" s="84" t="s">
        <v>344</v>
      </c>
      <c r="D93" s="84" t="s">
        <v>344</v>
      </c>
      <c r="E93" s="84" t="s">
        <v>339</v>
      </c>
      <c r="F93" s="85">
        <v>6216083</v>
      </c>
      <c r="G93" s="85">
        <v>384746</v>
      </c>
      <c r="H93" s="86"/>
      <c r="I93" s="135" t="s">
        <v>78</v>
      </c>
      <c r="J93" s="87">
        <v>9</v>
      </c>
      <c r="K93" s="87">
        <v>14</v>
      </c>
      <c r="L93" s="87">
        <v>2021</v>
      </c>
      <c r="M93" s="52" t="str">
        <f t="shared" si="7"/>
        <v>14/9/2021</v>
      </c>
      <c r="N93" s="161">
        <v>0.70094907407407403</v>
      </c>
      <c r="O93" s="148"/>
      <c r="P93" s="86"/>
      <c r="Q93" s="86"/>
      <c r="R93" s="86"/>
      <c r="S93" s="65" t="s">
        <v>61</v>
      </c>
      <c r="T93" s="18" t="s">
        <v>339</v>
      </c>
      <c r="U93" s="18" t="s">
        <v>472</v>
      </c>
      <c r="V93" s="86"/>
      <c r="W93" s="80">
        <v>1</v>
      </c>
      <c r="X93" s="94" t="s">
        <v>64</v>
      </c>
      <c r="Y93" s="95" t="s">
        <v>59</v>
      </c>
      <c r="Z93" s="43" t="str">
        <f t="shared" si="10"/>
        <v>Basural_Gato 10</v>
      </c>
    </row>
    <row r="94" spans="1:26" ht="14.25" customHeight="1" x14ac:dyDescent="0.25">
      <c r="A94" s="89">
        <f t="shared" si="11"/>
        <v>91</v>
      </c>
      <c r="B94" s="126" t="s">
        <v>93</v>
      </c>
      <c r="C94" s="84" t="s">
        <v>344</v>
      </c>
      <c r="D94" s="84" t="s">
        <v>344</v>
      </c>
      <c r="E94" s="84" t="s">
        <v>339</v>
      </c>
      <c r="F94" s="85">
        <v>6216083</v>
      </c>
      <c r="G94" s="85">
        <v>384746</v>
      </c>
      <c r="H94" s="86"/>
      <c r="I94" s="134" t="s">
        <v>78</v>
      </c>
      <c r="J94" s="87">
        <v>9</v>
      </c>
      <c r="K94" s="87">
        <v>14</v>
      </c>
      <c r="L94" s="87">
        <v>2021</v>
      </c>
      <c r="M94" s="52" t="str">
        <f t="shared" si="7"/>
        <v>14/9/2021</v>
      </c>
      <c r="N94" s="159">
        <v>0.70133101851851853</v>
      </c>
      <c r="O94" s="147"/>
      <c r="P94" s="86"/>
      <c r="Q94" s="86"/>
      <c r="R94" s="86"/>
      <c r="S94" s="65" t="s">
        <v>61</v>
      </c>
      <c r="T94" s="18" t="s">
        <v>339</v>
      </c>
      <c r="U94" s="18" t="s">
        <v>472</v>
      </c>
      <c r="V94" s="86"/>
      <c r="W94" s="80">
        <v>1</v>
      </c>
      <c r="X94" s="41" t="s">
        <v>64</v>
      </c>
      <c r="Y94" s="92" t="s">
        <v>59</v>
      </c>
      <c r="Z94" s="43" t="str">
        <f t="shared" si="10"/>
        <v>Basural_Gato 10</v>
      </c>
    </row>
    <row r="95" spans="1:26" ht="14.25" customHeight="1" x14ac:dyDescent="0.25">
      <c r="A95" s="89">
        <f t="shared" si="11"/>
        <v>92</v>
      </c>
      <c r="B95" s="120" t="s">
        <v>111</v>
      </c>
      <c r="C95" s="84" t="s">
        <v>344</v>
      </c>
      <c r="D95" s="84" t="s">
        <v>344</v>
      </c>
      <c r="E95" s="84" t="s">
        <v>339</v>
      </c>
      <c r="F95" s="85">
        <v>6216083</v>
      </c>
      <c r="G95" s="85">
        <v>384746</v>
      </c>
      <c r="H95" s="86"/>
      <c r="I95" s="139" t="s">
        <v>78</v>
      </c>
      <c r="J95" s="87">
        <v>9</v>
      </c>
      <c r="K95" s="87">
        <v>14</v>
      </c>
      <c r="L95" s="87">
        <v>2021</v>
      </c>
      <c r="M95" s="52" t="str">
        <f t="shared" si="7"/>
        <v>14/9/2021</v>
      </c>
      <c r="N95" s="164">
        <v>0.72106481481481477</v>
      </c>
      <c r="O95" s="147"/>
      <c r="P95" s="86"/>
      <c r="Q95" s="86"/>
      <c r="R95" s="86"/>
      <c r="S95" s="65" t="s">
        <v>61</v>
      </c>
      <c r="T95" s="18" t="s">
        <v>339</v>
      </c>
      <c r="U95" s="18" t="s">
        <v>472</v>
      </c>
      <c r="V95" s="86"/>
      <c r="W95" s="80">
        <v>1</v>
      </c>
      <c r="X95" s="42" t="s">
        <v>64</v>
      </c>
      <c r="Y95" s="93" t="s">
        <v>59</v>
      </c>
      <c r="Z95" s="43" t="str">
        <f t="shared" si="10"/>
        <v>Basural_Gato 10</v>
      </c>
    </row>
    <row r="96" spans="1:26" ht="14.25" customHeight="1" x14ac:dyDescent="0.25">
      <c r="A96" s="89">
        <f t="shared" si="11"/>
        <v>93</v>
      </c>
      <c r="B96" s="120" t="s">
        <v>112</v>
      </c>
      <c r="C96" s="84" t="s">
        <v>344</v>
      </c>
      <c r="D96" s="84" t="s">
        <v>344</v>
      </c>
      <c r="E96" s="84" t="s">
        <v>339</v>
      </c>
      <c r="F96" s="85">
        <v>6216083</v>
      </c>
      <c r="G96" s="85">
        <v>384746</v>
      </c>
      <c r="H96" s="86"/>
      <c r="I96" s="139" t="s">
        <v>78</v>
      </c>
      <c r="J96" s="87">
        <v>9</v>
      </c>
      <c r="K96" s="87">
        <v>14</v>
      </c>
      <c r="L96" s="87">
        <v>2021</v>
      </c>
      <c r="M96" s="52" t="str">
        <f t="shared" si="7"/>
        <v>14/9/2021</v>
      </c>
      <c r="N96" s="164">
        <v>0.83767361111111116</v>
      </c>
      <c r="O96" s="147"/>
      <c r="P96" s="86"/>
      <c r="Q96" s="86"/>
      <c r="R96" s="86"/>
      <c r="S96" s="65" t="s">
        <v>61</v>
      </c>
      <c r="T96" s="18" t="s">
        <v>339</v>
      </c>
      <c r="U96" s="18" t="s">
        <v>472</v>
      </c>
      <c r="V96" s="86"/>
      <c r="W96" s="80">
        <v>1</v>
      </c>
      <c r="X96" s="42" t="s">
        <v>64</v>
      </c>
      <c r="Y96" s="93" t="s">
        <v>59</v>
      </c>
      <c r="Z96" s="43" t="str">
        <f t="shared" si="10"/>
        <v>Basural_Gato 10</v>
      </c>
    </row>
    <row r="97" spans="1:26" ht="14.25" customHeight="1" x14ac:dyDescent="0.25">
      <c r="A97" s="89">
        <f t="shared" si="11"/>
        <v>94</v>
      </c>
      <c r="B97" s="121" t="s">
        <v>113</v>
      </c>
      <c r="C97" s="84" t="s">
        <v>344</v>
      </c>
      <c r="D97" s="84" t="s">
        <v>344</v>
      </c>
      <c r="E97" s="84" t="s">
        <v>339</v>
      </c>
      <c r="F97" s="85">
        <v>6216083</v>
      </c>
      <c r="G97" s="85">
        <v>384746</v>
      </c>
      <c r="H97" s="86"/>
      <c r="I97" s="140" t="s">
        <v>78</v>
      </c>
      <c r="J97" s="87">
        <v>9</v>
      </c>
      <c r="K97" s="87">
        <v>14</v>
      </c>
      <c r="L97" s="87">
        <v>2021</v>
      </c>
      <c r="M97" s="52" t="str">
        <f t="shared" si="7"/>
        <v>14/9/2021</v>
      </c>
      <c r="N97" s="161">
        <v>0.84302083333333333</v>
      </c>
      <c r="O97" s="147"/>
      <c r="P97" s="86"/>
      <c r="Q97" s="86"/>
      <c r="R97" s="86"/>
      <c r="S97" s="65" t="s">
        <v>61</v>
      </c>
      <c r="T97" s="18" t="s">
        <v>339</v>
      </c>
      <c r="U97" s="18" t="s">
        <v>472</v>
      </c>
      <c r="V97" s="86"/>
      <c r="W97" s="80">
        <v>1</v>
      </c>
      <c r="X97" s="94" t="s">
        <v>64</v>
      </c>
      <c r="Y97" s="95" t="s">
        <v>59</v>
      </c>
      <c r="Z97" s="43" t="str">
        <f t="shared" si="10"/>
        <v>Basural_Gato 10</v>
      </c>
    </row>
    <row r="98" spans="1:26" ht="14.25" customHeight="1" x14ac:dyDescent="0.25">
      <c r="A98" s="89">
        <f t="shared" si="11"/>
        <v>95</v>
      </c>
      <c r="B98" s="117" t="s">
        <v>74</v>
      </c>
      <c r="C98" s="84" t="s">
        <v>344</v>
      </c>
      <c r="D98" s="84" t="s">
        <v>344</v>
      </c>
      <c r="E98" s="84" t="s">
        <v>339</v>
      </c>
      <c r="F98" s="85">
        <v>6216083</v>
      </c>
      <c r="G98" s="85">
        <v>384746</v>
      </c>
      <c r="H98" s="86"/>
      <c r="I98" s="134" t="s">
        <v>75</v>
      </c>
      <c r="J98" s="87">
        <v>8</v>
      </c>
      <c r="K98" s="87">
        <v>23</v>
      </c>
      <c r="L98" s="87">
        <v>2021</v>
      </c>
      <c r="M98" s="52" t="str">
        <f t="shared" si="7"/>
        <v>23/8/2021</v>
      </c>
      <c r="N98" s="157">
        <v>0.65678240740740745</v>
      </c>
      <c r="O98" s="147"/>
      <c r="P98" s="86"/>
      <c r="Q98" s="86"/>
      <c r="R98" s="86"/>
      <c r="S98" s="65" t="s">
        <v>61</v>
      </c>
      <c r="T98" s="18" t="s">
        <v>339</v>
      </c>
      <c r="U98" s="18" t="s">
        <v>472</v>
      </c>
      <c r="V98" s="86"/>
      <c r="W98" s="80">
        <v>1</v>
      </c>
      <c r="X98" s="41" t="s">
        <v>121</v>
      </c>
      <c r="Y98" s="92" t="s">
        <v>59</v>
      </c>
      <c r="Z98" s="43" t="str">
        <f t="shared" si="10"/>
        <v>Basural_Gato 10</v>
      </c>
    </row>
    <row r="99" spans="1:26" ht="14.25" customHeight="1" x14ac:dyDescent="0.25">
      <c r="A99" s="89">
        <f t="shared" si="11"/>
        <v>96</v>
      </c>
      <c r="B99" s="115" t="s">
        <v>68</v>
      </c>
      <c r="C99" s="84" t="s">
        <v>344</v>
      </c>
      <c r="D99" s="84" t="s">
        <v>344</v>
      </c>
      <c r="E99" s="84" t="s">
        <v>339</v>
      </c>
      <c r="F99" s="85">
        <v>6216083</v>
      </c>
      <c r="G99" s="85">
        <v>384746</v>
      </c>
      <c r="H99" s="86"/>
      <c r="I99" s="137" t="s">
        <v>43</v>
      </c>
      <c r="J99" s="87">
        <v>8</v>
      </c>
      <c r="K99" s="87">
        <v>21</v>
      </c>
      <c r="L99" s="87">
        <v>2021</v>
      </c>
      <c r="M99" s="52" t="str">
        <f t="shared" si="7"/>
        <v>21/8/2021</v>
      </c>
      <c r="N99" s="153">
        <v>0.77068287037037042</v>
      </c>
      <c r="O99" s="147"/>
      <c r="P99" s="86"/>
      <c r="Q99" s="86"/>
      <c r="R99" s="86"/>
      <c r="S99" s="65" t="s">
        <v>61</v>
      </c>
      <c r="T99" s="18" t="s">
        <v>339</v>
      </c>
      <c r="U99" s="18" t="s">
        <v>472</v>
      </c>
      <c r="V99" s="86"/>
      <c r="W99" s="80">
        <v>1</v>
      </c>
      <c r="X99" s="45" t="s">
        <v>2</v>
      </c>
      <c r="Y99" s="91" t="s">
        <v>56</v>
      </c>
      <c r="Z99" s="43" t="str">
        <f t="shared" si="10"/>
        <v>Basural_Gato 6</v>
      </c>
    </row>
    <row r="100" spans="1:26" ht="14.25" customHeight="1" x14ac:dyDescent="0.25">
      <c r="A100" s="89">
        <f t="shared" si="11"/>
        <v>97</v>
      </c>
      <c r="B100" s="118" t="s">
        <v>70</v>
      </c>
      <c r="C100" s="84" t="s">
        <v>344</v>
      </c>
      <c r="D100" s="84" t="s">
        <v>344</v>
      </c>
      <c r="E100" s="84" t="s">
        <v>339</v>
      </c>
      <c r="F100" s="85">
        <v>6216083</v>
      </c>
      <c r="G100" s="85">
        <v>384746</v>
      </c>
      <c r="H100" s="86"/>
      <c r="I100" s="135" t="s">
        <v>43</v>
      </c>
      <c r="J100" s="87">
        <v>8</v>
      </c>
      <c r="K100" s="87">
        <v>21</v>
      </c>
      <c r="L100" s="87">
        <v>2021</v>
      </c>
      <c r="M100" s="52" t="str">
        <f t="shared" si="7"/>
        <v>21/8/2021</v>
      </c>
      <c r="N100" s="158">
        <v>0.77069444444444446</v>
      </c>
      <c r="O100" s="148"/>
      <c r="P100" s="86"/>
      <c r="Q100" s="86"/>
      <c r="R100" s="86"/>
      <c r="S100" s="65" t="s">
        <v>61</v>
      </c>
      <c r="T100" s="18" t="s">
        <v>339</v>
      </c>
      <c r="U100" s="18" t="s">
        <v>472</v>
      </c>
      <c r="V100" s="86"/>
      <c r="W100" s="80">
        <v>1</v>
      </c>
      <c r="X100" s="94" t="s">
        <v>2</v>
      </c>
      <c r="Y100" s="95" t="s">
        <v>56</v>
      </c>
      <c r="Z100" s="43" t="str">
        <f t="shared" si="10"/>
        <v>Basural_Gato 6</v>
      </c>
    </row>
    <row r="101" spans="1:26" ht="14.25" customHeight="1" x14ac:dyDescent="0.25">
      <c r="A101" s="89">
        <f t="shared" si="11"/>
        <v>98</v>
      </c>
      <c r="B101" s="122" t="s">
        <v>71</v>
      </c>
      <c r="C101" s="84" t="s">
        <v>344</v>
      </c>
      <c r="D101" s="84" t="s">
        <v>344</v>
      </c>
      <c r="E101" s="84" t="s">
        <v>339</v>
      </c>
      <c r="F101" s="85">
        <v>6216083</v>
      </c>
      <c r="G101" s="85">
        <v>384746</v>
      </c>
      <c r="H101" s="86"/>
      <c r="I101" s="138" t="s">
        <v>43</v>
      </c>
      <c r="J101" s="87">
        <v>8</v>
      </c>
      <c r="K101" s="87">
        <v>21</v>
      </c>
      <c r="L101" s="87">
        <v>2021</v>
      </c>
      <c r="M101" s="52" t="str">
        <f t="shared" si="7"/>
        <v>21/8/2021</v>
      </c>
      <c r="N101" s="162">
        <v>0.7707060185185185</v>
      </c>
      <c r="O101" s="148"/>
      <c r="P101" s="86"/>
      <c r="Q101" s="86"/>
      <c r="R101" s="86"/>
      <c r="S101" s="65" t="s">
        <v>61</v>
      </c>
      <c r="T101" s="18" t="s">
        <v>339</v>
      </c>
      <c r="U101" s="18" t="s">
        <v>472</v>
      </c>
      <c r="V101" s="86"/>
      <c r="W101" s="80">
        <v>1</v>
      </c>
      <c r="X101" s="42" t="s">
        <v>2</v>
      </c>
      <c r="Y101" s="93" t="s">
        <v>56</v>
      </c>
      <c r="Z101" s="43" t="str">
        <f t="shared" si="10"/>
        <v>Basural_Gato 6</v>
      </c>
    </row>
    <row r="102" spans="1:26" ht="14.25" customHeight="1" x14ac:dyDescent="0.25">
      <c r="A102" s="89">
        <f t="shared" si="11"/>
        <v>99</v>
      </c>
      <c r="B102" s="118" t="s">
        <v>72</v>
      </c>
      <c r="C102" s="84" t="s">
        <v>344</v>
      </c>
      <c r="D102" s="84" t="s">
        <v>344</v>
      </c>
      <c r="E102" s="84" t="s">
        <v>339</v>
      </c>
      <c r="F102" s="85">
        <v>6216083</v>
      </c>
      <c r="G102" s="85">
        <v>384746</v>
      </c>
      <c r="H102" s="86"/>
      <c r="I102" s="135" t="s">
        <v>43</v>
      </c>
      <c r="J102" s="87">
        <v>8</v>
      </c>
      <c r="K102" s="87">
        <v>21</v>
      </c>
      <c r="L102" s="87">
        <v>2021</v>
      </c>
      <c r="M102" s="52" t="str">
        <f t="shared" si="7"/>
        <v>21/8/2021</v>
      </c>
      <c r="N102" s="158">
        <v>0.7711689814814815</v>
      </c>
      <c r="O102" s="148"/>
      <c r="P102" s="86"/>
      <c r="Q102" s="86"/>
      <c r="R102" s="86"/>
      <c r="S102" s="65" t="s">
        <v>61</v>
      </c>
      <c r="T102" s="18" t="s">
        <v>339</v>
      </c>
      <c r="U102" s="18" t="s">
        <v>472</v>
      </c>
      <c r="V102" s="86"/>
      <c r="W102" s="80">
        <v>1</v>
      </c>
      <c r="X102" s="94" t="s">
        <v>2</v>
      </c>
      <c r="Y102" s="95" t="s">
        <v>56</v>
      </c>
      <c r="Z102" s="43" t="str">
        <f t="shared" si="10"/>
        <v>Basural_Gato 6</v>
      </c>
    </row>
    <row r="103" spans="1:26" ht="14.25" customHeight="1" x14ac:dyDescent="0.25">
      <c r="A103" s="89">
        <f t="shared" si="11"/>
        <v>100</v>
      </c>
      <c r="B103" s="118" t="s">
        <v>73</v>
      </c>
      <c r="C103" s="84" t="s">
        <v>344</v>
      </c>
      <c r="D103" s="84" t="s">
        <v>344</v>
      </c>
      <c r="E103" s="84" t="s">
        <v>339</v>
      </c>
      <c r="F103" s="85">
        <v>6216083</v>
      </c>
      <c r="G103" s="85">
        <v>384746</v>
      </c>
      <c r="H103" s="86"/>
      <c r="I103" s="135" t="s">
        <v>43</v>
      </c>
      <c r="J103" s="87">
        <v>8</v>
      </c>
      <c r="K103" s="87">
        <v>21</v>
      </c>
      <c r="L103" s="87">
        <v>2021</v>
      </c>
      <c r="M103" s="52" t="str">
        <f t="shared" si="7"/>
        <v>21/8/2021</v>
      </c>
      <c r="N103" s="158">
        <v>0.77118055555555554</v>
      </c>
      <c r="O103" s="148"/>
      <c r="P103" s="86"/>
      <c r="Q103" s="86"/>
      <c r="R103" s="86"/>
      <c r="S103" s="65" t="s">
        <v>61</v>
      </c>
      <c r="T103" s="18" t="s">
        <v>339</v>
      </c>
      <c r="U103" s="18" t="s">
        <v>472</v>
      </c>
      <c r="V103" s="86"/>
      <c r="W103" s="80">
        <v>1</v>
      </c>
      <c r="X103" s="94" t="s">
        <v>146</v>
      </c>
      <c r="Y103" s="95" t="s">
        <v>147</v>
      </c>
      <c r="Z103" s="43" t="str">
        <f t="shared" si="10"/>
        <v>Basural_Gato 12</v>
      </c>
    </row>
    <row r="104" spans="1:26" ht="15.75" customHeight="1" x14ac:dyDescent="0.25">
      <c r="A104" s="89">
        <f t="shared" si="11"/>
        <v>101</v>
      </c>
      <c r="B104" s="115" t="s">
        <v>65</v>
      </c>
      <c r="C104" s="84" t="s">
        <v>344</v>
      </c>
      <c r="D104" s="84" t="s">
        <v>344</v>
      </c>
      <c r="E104" s="84" t="s">
        <v>339</v>
      </c>
      <c r="F104" s="85">
        <v>6216083</v>
      </c>
      <c r="G104" s="85">
        <v>384746</v>
      </c>
      <c r="H104" s="86"/>
      <c r="I104" s="137" t="s">
        <v>66</v>
      </c>
      <c r="J104" s="87">
        <v>8</v>
      </c>
      <c r="K104" s="87">
        <v>20</v>
      </c>
      <c r="L104" s="87">
        <v>2021</v>
      </c>
      <c r="M104" s="52" t="str">
        <f t="shared" si="7"/>
        <v>20/8/2021</v>
      </c>
      <c r="N104" s="153">
        <v>0.6174074074074074</v>
      </c>
      <c r="O104" s="147"/>
      <c r="P104" s="86"/>
      <c r="Q104" s="86"/>
      <c r="R104" s="86"/>
      <c r="S104" s="65" t="s">
        <v>61</v>
      </c>
      <c r="T104" s="18" t="s">
        <v>339</v>
      </c>
      <c r="U104" s="18" t="s">
        <v>472</v>
      </c>
      <c r="V104" s="86"/>
      <c r="W104" s="80">
        <v>1</v>
      </c>
      <c r="X104" s="45" t="s">
        <v>116</v>
      </c>
      <c r="Y104" s="91" t="s">
        <v>58</v>
      </c>
      <c r="Z104" s="43" t="str">
        <f t="shared" si="10"/>
        <v>Basural_Gato 9</v>
      </c>
    </row>
    <row r="105" spans="1:26" ht="15.75" customHeight="1" x14ac:dyDescent="0.25">
      <c r="A105" s="89">
        <f t="shared" si="11"/>
        <v>102</v>
      </c>
      <c r="B105" s="115" t="s">
        <v>67</v>
      </c>
      <c r="C105" s="84" t="s">
        <v>344</v>
      </c>
      <c r="D105" s="84" t="s">
        <v>344</v>
      </c>
      <c r="E105" s="84" t="s">
        <v>339</v>
      </c>
      <c r="F105" s="85">
        <v>6216083</v>
      </c>
      <c r="G105" s="85">
        <v>384746</v>
      </c>
      <c r="H105" s="86"/>
      <c r="I105" s="137" t="s">
        <v>66</v>
      </c>
      <c r="J105" s="87">
        <v>8</v>
      </c>
      <c r="K105" s="87">
        <v>20</v>
      </c>
      <c r="L105" s="87">
        <v>2021</v>
      </c>
      <c r="M105" s="52" t="str">
        <f t="shared" si="7"/>
        <v>20/8/2021</v>
      </c>
      <c r="N105" s="153">
        <v>0.61743055555555559</v>
      </c>
      <c r="O105" s="148"/>
      <c r="P105" s="86"/>
      <c r="Q105" s="86"/>
      <c r="R105" s="86"/>
      <c r="S105" s="65" t="s">
        <v>61</v>
      </c>
      <c r="T105" s="18" t="s">
        <v>339</v>
      </c>
      <c r="U105" s="18" t="s">
        <v>472</v>
      </c>
      <c r="V105" s="86"/>
      <c r="W105" s="80">
        <v>1</v>
      </c>
      <c r="X105" s="45" t="s">
        <v>150</v>
      </c>
      <c r="Y105" s="91" t="s">
        <v>151</v>
      </c>
      <c r="Z105" s="43" t="str">
        <f t="shared" si="10"/>
        <v>Basural_Gato 11</v>
      </c>
    </row>
    <row r="106" spans="1:26" ht="15.75" customHeight="1" x14ac:dyDescent="0.25">
      <c r="A106" s="89">
        <f t="shared" ref="A106:A124" si="12">A105+1</f>
        <v>103</v>
      </c>
      <c r="B106" s="115" t="s">
        <v>62</v>
      </c>
      <c r="C106" s="84" t="s">
        <v>344</v>
      </c>
      <c r="D106" s="84" t="s">
        <v>344</v>
      </c>
      <c r="E106" s="84" t="s">
        <v>339</v>
      </c>
      <c r="F106" s="85">
        <v>6216083</v>
      </c>
      <c r="G106" s="85">
        <v>384746</v>
      </c>
      <c r="H106" s="86"/>
      <c r="I106" s="137" t="s">
        <v>63</v>
      </c>
      <c r="J106" s="87">
        <v>8</v>
      </c>
      <c r="K106" s="87">
        <v>19</v>
      </c>
      <c r="L106" s="87">
        <v>2021</v>
      </c>
      <c r="M106" s="52" t="str">
        <f t="shared" ref="M106:M167" si="13">CONCATENATE(K106,"/",J106,"/",L106)</f>
        <v>19/8/2021</v>
      </c>
      <c r="N106" s="153">
        <v>0.82802083333333332</v>
      </c>
      <c r="O106" s="147"/>
      <c r="P106" s="86"/>
      <c r="Q106" s="86"/>
      <c r="R106" s="86"/>
      <c r="S106" s="65" t="s">
        <v>61</v>
      </c>
      <c r="T106" s="18" t="s">
        <v>339</v>
      </c>
      <c r="U106" s="18" t="s">
        <v>472</v>
      </c>
      <c r="V106" s="86"/>
      <c r="W106" s="80">
        <v>1</v>
      </c>
      <c r="X106" s="45" t="s">
        <v>2</v>
      </c>
      <c r="Y106" s="91" t="s">
        <v>56</v>
      </c>
      <c r="Z106" s="43" t="str">
        <f t="shared" si="10"/>
        <v>Basural_Gato 6</v>
      </c>
    </row>
    <row r="107" spans="1:26" ht="15.75" customHeight="1" x14ac:dyDescent="0.25">
      <c r="A107" s="89">
        <f t="shared" si="12"/>
        <v>104</v>
      </c>
      <c r="B107" s="116" t="s">
        <v>107</v>
      </c>
      <c r="C107" s="84" t="s">
        <v>344</v>
      </c>
      <c r="D107" s="84" t="s">
        <v>344</v>
      </c>
      <c r="E107" s="84" t="s">
        <v>339</v>
      </c>
      <c r="F107" s="85">
        <v>6216083</v>
      </c>
      <c r="G107" s="85">
        <v>384746</v>
      </c>
      <c r="H107" s="86"/>
      <c r="I107" s="133" t="s">
        <v>108</v>
      </c>
      <c r="J107" s="87">
        <v>4</v>
      </c>
      <c r="K107" s="87">
        <v>21</v>
      </c>
      <c r="L107" s="87">
        <v>2022</v>
      </c>
      <c r="M107" s="52" t="str">
        <f t="shared" si="13"/>
        <v>21/4/2022</v>
      </c>
      <c r="N107" s="156">
        <v>0.2678935185185185</v>
      </c>
      <c r="O107" s="147"/>
      <c r="P107" s="86"/>
      <c r="Q107" s="86"/>
      <c r="R107" s="86"/>
      <c r="S107" s="65" t="s">
        <v>61</v>
      </c>
      <c r="T107" s="18" t="s">
        <v>339</v>
      </c>
      <c r="U107" s="18" t="s">
        <v>472</v>
      </c>
      <c r="V107" s="86"/>
      <c r="W107" s="80">
        <v>1</v>
      </c>
      <c r="X107" s="45" t="s">
        <v>146</v>
      </c>
      <c r="Y107" s="91" t="s">
        <v>147</v>
      </c>
      <c r="Z107" s="43" t="str">
        <f t="shared" si="10"/>
        <v>Basural_Gato 12</v>
      </c>
    </row>
    <row r="108" spans="1:26" ht="15.75" customHeight="1" x14ac:dyDescent="0.25">
      <c r="A108" s="89">
        <f t="shared" si="12"/>
        <v>105</v>
      </c>
      <c r="B108" s="119" t="s">
        <v>102</v>
      </c>
      <c r="C108" s="84" t="s">
        <v>344</v>
      </c>
      <c r="D108" s="84" t="s">
        <v>344</v>
      </c>
      <c r="E108" s="84" t="s">
        <v>339</v>
      </c>
      <c r="F108" s="85">
        <v>6216083</v>
      </c>
      <c r="G108" s="85">
        <v>384746</v>
      </c>
      <c r="H108" s="86"/>
      <c r="I108" s="141" t="s">
        <v>103</v>
      </c>
      <c r="J108" s="87">
        <v>2</v>
      </c>
      <c r="K108" s="87">
        <v>25</v>
      </c>
      <c r="L108" s="87">
        <v>2022</v>
      </c>
      <c r="M108" s="52" t="str">
        <f t="shared" si="13"/>
        <v>25/2/2022</v>
      </c>
      <c r="N108" s="159">
        <v>0.28489583333333335</v>
      </c>
      <c r="O108" s="147"/>
      <c r="P108" s="86"/>
      <c r="Q108" s="86"/>
      <c r="R108" s="86"/>
      <c r="S108" s="65" t="s">
        <v>61</v>
      </c>
      <c r="T108" s="18" t="s">
        <v>339</v>
      </c>
      <c r="U108" s="18" t="s">
        <v>472</v>
      </c>
      <c r="V108" s="86"/>
      <c r="W108" s="80">
        <v>1</v>
      </c>
      <c r="X108" s="41" t="s">
        <v>2</v>
      </c>
      <c r="Y108" s="92" t="s">
        <v>56</v>
      </c>
      <c r="Z108" s="43" t="str">
        <f t="shared" si="10"/>
        <v>Basural_Gato 6</v>
      </c>
    </row>
    <row r="109" spans="1:26" ht="15.75" customHeight="1" x14ac:dyDescent="0.25">
      <c r="A109" s="89">
        <f t="shared" si="12"/>
        <v>106</v>
      </c>
      <c r="B109" s="121" t="s">
        <v>100</v>
      </c>
      <c r="C109" s="84" t="s">
        <v>344</v>
      </c>
      <c r="D109" s="84" t="s">
        <v>344</v>
      </c>
      <c r="E109" s="84" t="s">
        <v>339</v>
      </c>
      <c r="F109" s="85">
        <v>6216083</v>
      </c>
      <c r="G109" s="85">
        <v>384746</v>
      </c>
      <c r="H109" s="86"/>
      <c r="I109" s="139" t="s">
        <v>101</v>
      </c>
      <c r="J109" s="87">
        <v>2</v>
      </c>
      <c r="K109" s="87">
        <v>15</v>
      </c>
      <c r="L109" s="87">
        <v>2022</v>
      </c>
      <c r="M109" s="52" t="str">
        <f t="shared" si="13"/>
        <v>15/2/2022</v>
      </c>
      <c r="N109" s="161">
        <v>0.7683564814814815</v>
      </c>
      <c r="O109" s="147"/>
      <c r="P109" s="86"/>
      <c r="Q109" s="86"/>
      <c r="R109" s="86"/>
      <c r="S109" s="65" t="s">
        <v>61</v>
      </c>
      <c r="T109" s="18" t="s">
        <v>339</v>
      </c>
      <c r="U109" s="18" t="s">
        <v>472</v>
      </c>
      <c r="V109" s="86"/>
      <c r="W109" s="83">
        <v>3</v>
      </c>
      <c r="X109" s="94" t="s">
        <v>158</v>
      </c>
      <c r="Y109" s="95" t="s">
        <v>159</v>
      </c>
      <c r="Z109" s="43" t="str">
        <f t="shared" si="10"/>
        <v>Basural_Gato 6 + Gato 13+ Gato14</v>
      </c>
    </row>
    <row r="110" spans="1:26" ht="15.75" customHeight="1" x14ac:dyDescent="0.25">
      <c r="A110" s="89">
        <f t="shared" si="12"/>
        <v>107</v>
      </c>
      <c r="B110" s="119" t="s">
        <v>100</v>
      </c>
      <c r="C110" s="84" t="s">
        <v>344</v>
      </c>
      <c r="D110" s="84" t="s">
        <v>344</v>
      </c>
      <c r="E110" s="84" t="s">
        <v>339</v>
      </c>
      <c r="F110" s="85">
        <v>6216083</v>
      </c>
      <c r="G110" s="85">
        <v>384746</v>
      </c>
      <c r="H110" s="86"/>
      <c r="I110" s="141" t="s">
        <v>101</v>
      </c>
      <c r="J110" s="87">
        <v>2</v>
      </c>
      <c r="K110" s="87">
        <v>15</v>
      </c>
      <c r="L110" s="87">
        <v>2022</v>
      </c>
      <c r="M110" s="52" t="str">
        <f t="shared" si="13"/>
        <v>15/2/2022</v>
      </c>
      <c r="N110" s="159">
        <v>0.76880787037037035</v>
      </c>
      <c r="O110" s="148"/>
      <c r="P110" s="86"/>
      <c r="Q110" s="86"/>
      <c r="R110" s="86"/>
      <c r="S110" s="65" t="s">
        <v>61</v>
      </c>
      <c r="T110" s="18" t="s">
        <v>339</v>
      </c>
      <c r="U110" s="18" t="s">
        <v>472</v>
      </c>
      <c r="V110" s="86"/>
      <c r="W110" s="80">
        <v>1</v>
      </c>
      <c r="X110" s="99" t="s">
        <v>161</v>
      </c>
      <c r="Y110" s="100" t="s">
        <v>162</v>
      </c>
      <c r="Z110" s="43" t="str">
        <f t="shared" si="10"/>
        <v>Basural_Gato 14</v>
      </c>
    </row>
    <row r="111" spans="1:26" ht="15.75" customHeight="1" x14ac:dyDescent="0.25">
      <c r="A111" s="89">
        <f t="shared" si="12"/>
        <v>108</v>
      </c>
      <c r="B111" s="120" t="s">
        <v>96</v>
      </c>
      <c r="C111" s="84" t="s">
        <v>344</v>
      </c>
      <c r="D111" s="84" t="s">
        <v>344</v>
      </c>
      <c r="E111" s="84" t="s">
        <v>339</v>
      </c>
      <c r="F111" s="85">
        <v>6216083</v>
      </c>
      <c r="G111" s="85">
        <v>384746</v>
      </c>
      <c r="H111" s="86"/>
      <c r="I111" s="138" t="s">
        <v>97</v>
      </c>
      <c r="J111" s="87">
        <v>2</v>
      </c>
      <c r="K111" s="87">
        <v>14</v>
      </c>
      <c r="L111" s="87">
        <v>2022</v>
      </c>
      <c r="M111" s="52" t="str">
        <f t="shared" si="13"/>
        <v>14/2/2022</v>
      </c>
      <c r="N111" s="164">
        <v>0.26773148148148146</v>
      </c>
      <c r="O111" s="147"/>
      <c r="P111" s="86"/>
      <c r="Q111" s="86"/>
      <c r="R111" s="86"/>
      <c r="S111" s="65" t="s">
        <v>61</v>
      </c>
      <c r="T111" s="18" t="s">
        <v>339</v>
      </c>
      <c r="U111" s="18" t="s">
        <v>472</v>
      </c>
      <c r="V111" s="86"/>
      <c r="W111" s="80">
        <v>1</v>
      </c>
      <c r="X111" s="80" t="s">
        <v>161</v>
      </c>
      <c r="Y111" s="107" t="s">
        <v>162</v>
      </c>
      <c r="Z111" s="43" t="str">
        <f t="shared" si="10"/>
        <v>Basural_Gato 14</v>
      </c>
    </row>
    <row r="112" spans="1:26" ht="15.75" customHeight="1" x14ac:dyDescent="0.25">
      <c r="A112" s="89">
        <f t="shared" si="12"/>
        <v>109</v>
      </c>
      <c r="B112" s="120" t="s">
        <v>99</v>
      </c>
      <c r="C112" s="84" t="s">
        <v>344</v>
      </c>
      <c r="D112" s="84" t="s">
        <v>344</v>
      </c>
      <c r="E112" s="84" t="s">
        <v>339</v>
      </c>
      <c r="F112" s="85">
        <v>6216083</v>
      </c>
      <c r="G112" s="85">
        <v>384746</v>
      </c>
      <c r="H112" s="86"/>
      <c r="I112" s="139" t="s">
        <v>97</v>
      </c>
      <c r="J112" s="87">
        <v>2</v>
      </c>
      <c r="K112" s="87">
        <v>14</v>
      </c>
      <c r="L112" s="87">
        <v>2022</v>
      </c>
      <c r="M112" s="52" t="str">
        <f t="shared" si="13"/>
        <v>14/2/2022</v>
      </c>
      <c r="N112" s="164">
        <v>0.30791666666666667</v>
      </c>
      <c r="O112" s="147"/>
      <c r="P112" s="86"/>
      <c r="Q112" s="86"/>
      <c r="R112" s="86"/>
      <c r="S112" s="65" t="s">
        <v>61</v>
      </c>
      <c r="T112" s="18" t="s">
        <v>339</v>
      </c>
      <c r="U112" s="18" t="s">
        <v>472</v>
      </c>
      <c r="V112" s="86"/>
      <c r="W112" s="80">
        <v>1</v>
      </c>
      <c r="X112" s="80" t="s">
        <v>161</v>
      </c>
      <c r="Y112" s="107" t="s">
        <v>162</v>
      </c>
      <c r="Z112" s="43" t="str">
        <f t="shared" si="10"/>
        <v>Basural_Gato 14</v>
      </c>
    </row>
    <row r="113" spans="1:26" ht="15.75" customHeight="1" x14ac:dyDescent="0.25">
      <c r="A113" s="89">
        <f t="shared" si="12"/>
        <v>110</v>
      </c>
      <c r="B113" s="124" t="s">
        <v>94</v>
      </c>
      <c r="C113" s="84" t="s">
        <v>344</v>
      </c>
      <c r="D113" s="84" t="s">
        <v>344</v>
      </c>
      <c r="E113" s="84" t="s">
        <v>339</v>
      </c>
      <c r="F113" s="85">
        <v>6216083</v>
      </c>
      <c r="G113" s="85">
        <v>384746</v>
      </c>
      <c r="H113" s="86"/>
      <c r="I113" s="138" t="s">
        <v>95</v>
      </c>
      <c r="J113" s="87">
        <v>1</v>
      </c>
      <c r="K113" s="87">
        <v>19</v>
      </c>
      <c r="L113" s="87">
        <v>2022</v>
      </c>
      <c r="M113" s="52" t="str">
        <f t="shared" si="13"/>
        <v>19/1/2022</v>
      </c>
      <c r="N113" s="164">
        <v>0.47097222222222224</v>
      </c>
      <c r="O113" s="147"/>
      <c r="P113" s="86"/>
      <c r="Q113" s="86"/>
      <c r="R113" s="86"/>
      <c r="S113" s="65" t="s">
        <v>61</v>
      </c>
      <c r="T113" s="18" t="s">
        <v>339</v>
      </c>
      <c r="U113" s="18" t="s">
        <v>472</v>
      </c>
      <c r="V113" s="86"/>
      <c r="W113" s="80">
        <v>1</v>
      </c>
      <c r="X113" s="80" t="s">
        <v>161</v>
      </c>
      <c r="Y113" s="107" t="s">
        <v>162</v>
      </c>
      <c r="Z113" s="43" t="str">
        <f t="shared" si="10"/>
        <v>Basural_Gato 14</v>
      </c>
    </row>
    <row r="114" spans="1:26" ht="15.75" customHeight="1" x14ac:dyDescent="0.25">
      <c r="A114" s="89">
        <f t="shared" si="12"/>
        <v>111</v>
      </c>
      <c r="B114" s="121" t="s">
        <v>105</v>
      </c>
      <c r="C114" s="84" t="s">
        <v>344</v>
      </c>
      <c r="D114" s="84" t="s">
        <v>344</v>
      </c>
      <c r="E114" s="84" t="s">
        <v>339</v>
      </c>
      <c r="F114" s="85">
        <v>6216083</v>
      </c>
      <c r="G114" s="85">
        <v>384746</v>
      </c>
      <c r="H114" s="86"/>
      <c r="I114" s="140">
        <v>44899</v>
      </c>
      <c r="J114" s="87">
        <v>4</v>
      </c>
      <c r="K114" s="87">
        <v>12</v>
      </c>
      <c r="L114" s="87">
        <v>2022</v>
      </c>
      <c r="M114" s="52" t="str">
        <f t="shared" si="13"/>
        <v>12/4/2022</v>
      </c>
      <c r="N114" s="165">
        <v>0.93700231481481477</v>
      </c>
      <c r="O114" s="147"/>
      <c r="P114" s="86"/>
      <c r="Q114" s="86"/>
      <c r="R114" s="86"/>
      <c r="S114" s="65" t="s">
        <v>61</v>
      </c>
      <c r="T114" s="18" t="s">
        <v>339</v>
      </c>
      <c r="U114" s="18" t="s">
        <v>472</v>
      </c>
      <c r="V114" s="86"/>
      <c r="W114" s="80">
        <v>1</v>
      </c>
      <c r="X114" s="101" t="s">
        <v>161</v>
      </c>
      <c r="Y114" s="102" t="s">
        <v>162</v>
      </c>
      <c r="Z114" s="43" t="str">
        <f t="shared" si="10"/>
        <v>Basural_Gato 14</v>
      </c>
    </row>
    <row r="115" spans="1:26" ht="15.75" customHeight="1" x14ac:dyDescent="0.25">
      <c r="A115" s="89">
        <f t="shared" si="12"/>
        <v>112</v>
      </c>
      <c r="B115" s="115" t="s">
        <v>149</v>
      </c>
      <c r="C115" s="84" t="s">
        <v>344</v>
      </c>
      <c r="D115" s="84" t="s">
        <v>344</v>
      </c>
      <c r="E115" s="84" t="s">
        <v>339</v>
      </c>
      <c r="F115" s="85">
        <v>6216083</v>
      </c>
      <c r="G115" s="85">
        <v>384746</v>
      </c>
      <c r="H115" s="86"/>
      <c r="I115" s="137">
        <v>44479</v>
      </c>
      <c r="J115" s="87">
        <v>10</v>
      </c>
      <c r="K115" s="87">
        <v>10</v>
      </c>
      <c r="L115" s="87">
        <v>2021</v>
      </c>
      <c r="M115" s="52" t="str">
        <f t="shared" si="13"/>
        <v>10/10/2021</v>
      </c>
      <c r="N115" s="153">
        <v>0.80929398148148146</v>
      </c>
      <c r="O115" s="147"/>
      <c r="P115" s="86"/>
      <c r="Q115" s="86"/>
      <c r="R115" s="86"/>
      <c r="S115" s="65" t="s">
        <v>61</v>
      </c>
      <c r="T115" s="18" t="s">
        <v>339</v>
      </c>
      <c r="U115" s="18" t="s">
        <v>472</v>
      </c>
      <c r="V115" s="86"/>
      <c r="W115" s="80">
        <v>1</v>
      </c>
      <c r="X115" s="97" t="s">
        <v>121</v>
      </c>
      <c r="Y115" s="98" t="s">
        <v>59</v>
      </c>
      <c r="Z115" s="43" t="str">
        <f t="shared" si="10"/>
        <v>Basural_Gato 10</v>
      </c>
    </row>
    <row r="116" spans="1:26" ht="15.75" customHeight="1" x14ac:dyDescent="0.25">
      <c r="A116" s="89">
        <f t="shared" si="12"/>
        <v>113</v>
      </c>
      <c r="B116" s="116" t="s">
        <v>172</v>
      </c>
      <c r="C116" s="84" t="s">
        <v>344</v>
      </c>
      <c r="D116" s="84" t="s">
        <v>344</v>
      </c>
      <c r="E116" s="84" t="s">
        <v>339</v>
      </c>
      <c r="F116" s="85">
        <v>6216083</v>
      </c>
      <c r="G116" s="85">
        <v>384746</v>
      </c>
      <c r="H116" s="86"/>
      <c r="I116" s="133">
        <v>44388</v>
      </c>
      <c r="J116" s="87">
        <v>11</v>
      </c>
      <c r="K116" s="87">
        <v>7</v>
      </c>
      <c r="L116" s="87">
        <v>2021</v>
      </c>
      <c r="M116" s="52" t="str">
        <f t="shared" si="13"/>
        <v>7/11/2021</v>
      </c>
      <c r="N116" s="156">
        <v>0.37445601851851851</v>
      </c>
      <c r="O116" s="147"/>
      <c r="P116" s="86"/>
      <c r="Q116" s="86"/>
      <c r="R116" s="86"/>
      <c r="S116" s="65" t="s">
        <v>61</v>
      </c>
      <c r="T116" s="18" t="s">
        <v>339</v>
      </c>
      <c r="U116" s="18" t="s">
        <v>472</v>
      </c>
      <c r="V116" s="86"/>
      <c r="W116" s="80">
        <v>1</v>
      </c>
      <c r="X116" s="97" t="s">
        <v>169</v>
      </c>
      <c r="Y116" s="98" t="s">
        <v>170</v>
      </c>
      <c r="Z116" s="43" t="str">
        <f t="shared" si="10"/>
        <v>Basural_Gato 15</v>
      </c>
    </row>
    <row r="117" spans="1:26" ht="15.75" customHeight="1" x14ac:dyDescent="0.25">
      <c r="A117" s="89">
        <f t="shared" si="12"/>
        <v>114</v>
      </c>
      <c r="B117" s="116" t="s">
        <v>171</v>
      </c>
      <c r="C117" s="84" t="s">
        <v>344</v>
      </c>
      <c r="D117" s="84" t="s">
        <v>344</v>
      </c>
      <c r="E117" s="84" t="s">
        <v>339</v>
      </c>
      <c r="F117" s="85">
        <v>6216083</v>
      </c>
      <c r="G117" s="85">
        <v>384746</v>
      </c>
      <c r="H117" s="86"/>
      <c r="I117" s="133">
        <v>44358</v>
      </c>
      <c r="J117" s="87">
        <v>11</v>
      </c>
      <c r="K117" s="87">
        <v>6</v>
      </c>
      <c r="L117" s="87">
        <v>2021</v>
      </c>
      <c r="M117" s="52" t="str">
        <f t="shared" si="13"/>
        <v>6/11/2021</v>
      </c>
      <c r="N117" s="156">
        <v>0.99119212962962966</v>
      </c>
      <c r="O117" s="147"/>
      <c r="P117" s="86"/>
      <c r="Q117" s="86"/>
      <c r="R117" s="86"/>
      <c r="S117" s="65" t="s">
        <v>61</v>
      </c>
      <c r="T117" s="18" t="s">
        <v>339</v>
      </c>
      <c r="U117" s="18" t="s">
        <v>472</v>
      </c>
      <c r="V117" s="86"/>
      <c r="W117" s="80">
        <v>1</v>
      </c>
      <c r="X117" s="97" t="s">
        <v>169</v>
      </c>
      <c r="Y117" s="98" t="s">
        <v>170</v>
      </c>
      <c r="Z117" s="43" t="str">
        <f t="shared" si="10"/>
        <v>Basural_Gato 15</v>
      </c>
    </row>
    <row r="118" spans="1:26" ht="15.75" customHeight="1" x14ac:dyDescent="0.25">
      <c r="A118" s="89">
        <f t="shared" si="12"/>
        <v>115</v>
      </c>
      <c r="B118" s="116" t="s">
        <v>167</v>
      </c>
      <c r="C118" s="84" t="s">
        <v>344</v>
      </c>
      <c r="D118" s="84" t="s">
        <v>344</v>
      </c>
      <c r="E118" s="84" t="s">
        <v>339</v>
      </c>
      <c r="F118" s="85">
        <v>6216083</v>
      </c>
      <c r="G118" s="85">
        <v>384746</v>
      </c>
      <c r="H118" s="86"/>
      <c r="I118" s="133">
        <v>44327</v>
      </c>
      <c r="J118" s="87">
        <v>11</v>
      </c>
      <c r="K118" s="87">
        <v>5</v>
      </c>
      <c r="L118" s="87">
        <v>2021</v>
      </c>
      <c r="M118" s="52" t="str">
        <f t="shared" si="13"/>
        <v>5/11/2021</v>
      </c>
      <c r="N118" s="156">
        <v>0.66660879629629632</v>
      </c>
      <c r="O118" s="147"/>
      <c r="P118" s="86"/>
      <c r="Q118" s="86"/>
      <c r="R118" s="86"/>
      <c r="S118" s="65" t="s">
        <v>61</v>
      </c>
      <c r="T118" s="18" t="s">
        <v>339</v>
      </c>
      <c r="U118" s="18" t="s">
        <v>472</v>
      </c>
      <c r="V118" s="86"/>
      <c r="W118" s="80">
        <v>1</v>
      </c>
      <c r="X118" s="97" t="s">
        <v>146</v>
      </c>
      <c r="Y118" s="98" t="s">
        <v>147</v>
      </c>
      <c r="Z118" s="43" t="str">
        <f t="shared" si="10"/>
        <v>Basural_Gato 12</v>
      </c>
    </row>
    <row r="119" spans="1:26" ht="15.75" customHeight="1" x14ac:dyDescent="0.25">
      <c r="A119" s="89">
        <f t="shared" si="12"/>
        <v>116</v>
      </c>
      <c r="B119" s="116" t="s">
        <v>168</v>
      </c>
      <c r="C119" s="84" t="s">
        <v>344</v>
      </c>
      <c r="D119" s="84" t="s">
        <v>344</v>
      </c>
      <c r="E119" s="84" t="s">
        <v>339</v>
      </c>
      <c r="F119" s="85">
        <v>6216083</v>
      </c>
      <c r="G119" s="85">
        <v>384746</v>
      </c>
      <c r="H119" s="86"/>
      <c r="I119" s="133">
        <v>44327</v>
      </c>
      <c r="J119" s="87">
        <v>11</v>
      </c>
      <c r="K119" s="87">
        <v>5</v>
      </c>
      <c r="L119" s="87">
        <v>2021</v>
      </c>
      <c r="M119" s="52" t="str">
        <f t="shared" si="13"/>
        <v>5/11/2021</v>
      </c>
      <c r="N119" s="156">
        <v>0.97510416666666666</v>
      </c>
      <c r="O119" s="147"/>
      <c r="P119" s="86"/>
      <c r="Q119" s="86"/>
      <c r="R119" s="86"/>
      <c r="S119" s="65" t="s">
        <v>61</v>
      </c>
      <c r="T119" s="18" t="s">
        <v>339</v>
      </c>
      <c r="U119" s="18" t="s">
        <v>472</v>
      </c>
      <c r="V119" s="86"/>
      <c r="W119" s="82">
        <v>2</v>
      </c>
      <c r="X119" s="97" t="s">
        <v>175</v>
      </c>
      <c r="Y119" s="98" t="s">
        <v>176</v>
      </c>
      <c r="Z119" s="43" t="str">
        <f t="shared" si="10"/>
        <v>Basural_Gato 16 + Gato 11</v>
      </c>
    </row>
    <row r="120" spans="1:26" ht="15.75" customHeight="1" x14ac:dyDescent="0.25">
      <c r="A120" s="89"/>
      <c r="M120" s="52" t="str">
        <f t="shared" si="13"/>
        <v>//</v>
      </c>
      <c r="N120" s="166"/>
      <c r="Z120" s="43" t="str">
        <f t="shared" si="10"/>
        <v>_</v>
      </c>
    </row>
    <row r="121" spans="1:26" ht="15.75" customHeight="1" x14ac:dyDescent="0.25">
      <c r="A121" s="89">
        <v>116</v>
      </c>
      <c r="B121" s="61" t="s">
        <v>178</v>
      </c>
      <c r="C121" s="10" t="s">
        <v>347</v>
      </c>
      <c r="D121" s="10" t="s">
        <v>347</v>
      </c>
      <c r="E121" s="84" t="s">
        <v>339</v>
      </c>
      <c r="F121" s="8">
        <v>6216306</v>
      </c>
      <c r="G121" s="8">
        <v>384276</v>
      </c>
      <c r="I121" s="66" t="s">
        <v>179</v>
      </c>
      <c r="J121" s="50">
        <v>11</v>
      </c>
      <c r="K121" s="50">
        <v>28</v>
      </c>
      <c r="L121" s="50">
        <v>2020</v>
      </c>
      <c r="M121" s="52" t="str">
        <f t="shared" si="13"/>
        <v>28/11/2020</v>
      </c>
      <c r="N121" s="156">
        <v>4.5300925925925925E-2</v>
      </c>
      <c r="S121" s="65" t="s">
        <v>324</v>
      </c>
      <c r="T121" s="18" t="s">
        <v>339</v>
      </c>
      <c r="U121" s="18" t="s">
        <v>472</v>
      </c>
      <c r="W121" s="80">
        <v>1</v>
      </c>
      <c r="X121" s="97" t="s">
        <v>2</v>
      </c>
      <c r="Y121" s="98" t="s">
        <v>3</v>
      </c>
      <c r="Z121" s="43" t="str">
        <f t="shared" si="10"/>
        <v>CANE_Gato 1</v>
      </c>
    </row>
    <row r="122" spans="1:26" ht="15.75" customHeight="1" x14ac:dyDescent="0.25">
      <c r="A122" s="89">
        <f t="shared" si="12"/>
        <v>117</v>
      </c>
      <c r="B122" s="62" t="s">
        <v>180</v>
      </c>
      <c r="C122" s="10" t="s">
        <v>347</v>
      </c>
      <c r="D122" s="10" t="s">
        <v>347</v>
      </c>
      <c r="E122" s="84" t="s">
        <v>339</v>
      </c>
      <c r="F122" s="8">
        <v>6216306</v>
      </c>
      <c r="G122" s="8">
        <v>384276</v>
      </c>
      <c r="I122" s="67" t="s">
        <v>179</v>
      </c>
      <c r="J122" s="50">
        <v>11</v>
      </c>
      <c r="K122" s="50">
        <v>28</v>
      </c>
      <c r="L122" s="50">
        <v>2020</v>
      </c>
      <c r="M122" s="52" t="str">
        <f t="shared" si="13"/>
        <v>28/11/2020</v>
      </c>
      <c r="N122" s="159">
        <v>0.26245370370370369</v>
      </c>
      <c r="S122" s="65" t="s">
        <v>324</v>
      </c>
      <c r="T122" s="18" t="s">
        <v>339</v>
      </c>
      <c r="U122" s="18" t="s">
        <v>472</v>
      </c>
      <c r="W122" s="80">
        <v>1</v>
      </c>
      <c r="X122" s="99" t="s">
        <v>181</v>
      </c>
      <c r="Y122" s="100" t="s">
        <v>9</v>
      </c>
      <c r="Z122" s="43" t="str">
        <f t="shared" si="10"/>
        <v>CANE_Gato 2</v>
      </c>
    </row>
    <row r="123" spans="1:26" ht="15.75" customHeight="1" x14ac:dyDescent="0.25">
      <c r="A123" s="89">
        <f t="shared" si="12"/>
        <v>118</v>
      </c>
      <c r="B123" s="64" t="s">
        <v>182</v>
      </c>
      <c r="C123" s="10" t="s">
        <v>347</v>
      </c>
      <c r="D123" s="10" t="s">
        <v>347</v>
      </c>
      <c r="E123" s="84" t="s">
        <v>339</v>
      </c>
      <c r="F123" s="8">
        <v>6216306</v>
      </c>
      <c r="G123" s="8">
        <v>384276</v>
      </c>
      <c r="I123" s="70" t="s">
        <v>179</v>
      </c>
      <c r="J123" s="50">
        <v>11</v>
      </c>
      <c r="K123" s="50">
        <v>28</v>
      </c>
      <c r="L123" s="50">
        <v>2020</v>
      </c>
      <c r="M123" s="52" t="str">
        <f t="shared" si="13"/>
        <v>28/11/2020</v>
      </c>
      <c r="N123" s="160">
        <v>0.26246527777777778</v>
      </c>
      <c r="O123" s="13"/>
      <c r="S123" s="65" t="s">
        <v>324</v>
      </c>
      <c r="T123" s="18" t="s">
        <v>339</v>
      </c>
      <c r="U123" s="18" t="s">
        <v>472</v>
      </c>
      <c r="W123" s="80">
        <v>1</v>
      </c>
      <c r="X123" s="80" t="s">
        <v>181</v>
      </c>
      <c r="Y123" s="107" t="s">
        <v>9</v>
      </c>
      <c r="Z123" s="43" t="str">
        <f t="shared" si="10"/>
        <v>CANE_Gato 2</v>
      </c>
    </row>
    <row r="124" spans="1:26" ht="15.75" customHeight="1" x14ac:dyDescent="0.25">
      <c r="A124" s="89">
        <f t="shared" si="12"/>
        <v>119</v>
      </c>
      <c r="B124" s="63" t="s">
        <v>183</v>
      </c>
      <c r="C124" s="10" t="s">
        <v>347</v>
      </c>
      <c r="D124" s="10" t="s">
        <v>347</v>
      </c>
      <c r="E124" s="84" t="s">
        <v>339</v>
      </c>
      <c r="F124" s="8">
        <v>6216306</v>
      </c>
      <c r="G124" s="8">
        <v>384276</v>
      </c>
      <c r="I124" s="68" t="s">
        <v>179</v>
      </c>
      <c r="J124" s="50">
        <v>11</v>
      </c>
      <c r="K124" s="50">
        <v>28</v>
      </c>
      <c r="L124" s="50">
        <v>2020</v>
      </c>
      <c r="M124" s="52" t="str">
        <f t="shared" si="13"/>
        <v>28/11/2020</v>
      </c>
      <c r="N124" s="161">
        <v>0.26247685185185188</v>
      </c>
      <c r="O124" s="13"/>
      <c r="S124" s="65" t="s">
        <v>324</v>
      </c>
      <c r="T124" s="18" t="s">
        <v>339</v>
      </c>
      <c r="U124" s="18" t="s">
        <v>472</v>
      </c>
      <c r="W124" s="80">
        <v>1</v>
      </c>
      <c r="X124" s="101" t="s">
        <v>181</v>
      </c>
      <c r="Y124" s="102" t="s">
        <v>9</v>
      </c>
      <c r="Z124" s="43" t="str">
        <f t="shared" si="10"/>
        <v>CANE_Gato 2</v>
      </c>
    </row>
    <row r="125" spans="1:26" ht="15.75" customHeight="1" x14ac:dyDescent="0.25">
      <c r="M125" s="52" t="str">
        <f t="shared" si="13"/>
        <v>//</v>
      </c>
      <c r="N125" s="166"/>
      <c r="Z125" s="43" t="str">
        <f t="shared" si="10"/>
        <v>_</v>
      </c>
    </row>
    <row r="126" spans="1:26" ht="15.75" customHeight="1" x14ac:dyDescent="0.25">
      <c r="A126">
        <v>120</v>
      </c>
      <c r="B126" s="61" t="s">
        <v>231</v>
      </c>
      <c r="C126" s="18" t="s">
        <v>349</v>
      </c>
      <c r="D126" s="18" t="s">
        <v>349</v>
      </c>
      <c r="E126" s="84" t="s">
        <v>339</v>
      </c>
      <c r="F126" s="8">
        <v>6216680</v>
      </c>
      <c r="G126" s="8">
        <v>384632</v>
      </c>
      <c r="I126" s="69">
        <v>42005</v>
      </c>
      <c r="M126" s="52" t="str">
        <f t="shared" si="13"/>
        <v>//</v>
      </c>
      <c r="N126" s="156">
        <v>0.3121990740740741</v>
      </c>
      <c r="S126" s="65" t="s">
        <v>499</v>
      </c>
      <c r="T126" s="18" t="s">
        <v>339</v>
      </c>
      <c r="U126" s="18" t="s">
        <v>472</v>
      </c>
      <c r="W126" s="80">
        <v>1</v>
      </c>
      <c r="X126" s="97" t="s">
        <v>2</v>
      </c>
      <c r="Y126" s="98" t="s">
        <v>55</v>
      </c>
      <c r="Z126" s="43" t="str">
        <f t="shared" si="10"/>
        <v>USINA_Gato 5</v>
      </c>
    </row>
    <row r="127" spans="1:26" ht="15.75" customHeight="1" x14ac:dyDescent="0.25">
      <c r="A127">
        <f>A126+1</f>
        <v>121</v>
      </c>
      <c r="B127" s="61" t="s">
        <v>230</v>
      </c>
      <c r="C127" s="18" t="s">
        <v>349</v>
      </c>
      <c r="D127" s="18" t="s">
        <v>349</v>
      </c>
      <c r="E127" s="84" t="s">
        <v>339</v>
      </c>
      <c r="F127" s="8">
        <v>6216680</v>
      </c>
      <c r="G127" s="8">
        <v>384632</v>
      </c>
      <c r="I127" s="69">
        <v>42036</v>
      </c>
      <c r="M127" s="52" t="str">
        <f t="shared" si="13"/>
        <v>//</v>
      </c>
      <c r="N127" s="156">
        <v>0.30111111111111111</v>
      </c>
      <c r="S127" s="65" t="s">
        <v>499</v>
      </c>
      <c r="T127" s="18" t="s">
        <v>339</v>
      </c>
      <c r="U127" s="18" t="s">
        <v>472</v>
      </c>
      <c r="W127" s="80">
        <v>1</v>
      </c>
      <c r="X127" s="97" t="s">
        <v>204</v>
      </c>
      <c r="Y127" s="98" t="s">
        <v>54</v>
      </c>
      <c r="Z127" s="43" t="str">
        <f t="shared" si="10"/>
        <v>USINA_Gato 4</v>
      </c>
    </row>
    <row r="128" spans="1:26" ht="15.75" customHeight="1" x14ac:dyDescent="0.25">
      <c r="A128">
        <f t="shared" ref="A128:A159" si="14">A127+1</f>
        <v>122</v>
      </c>
      <c r="B128" s="61" t="s">
        <v>229</v>
      </c>
      <c r="C128" s="18" t="s">
        <v>349</v>
      </c>
      <c r="D128" s="18" t="s">
        <v>349</v>
      </c>
      <c r="E128" s="84" t="s">
        <v>339</v>
      </c>
      <c r="F128" s="8">
        <v>6216680</v>
      </c>
      <c r="G128" s="8">
        <v>384632</v>
      </c>
      <c r="I128" s="69">
        <v>42036</v>
      </c>
      <c r="M128" s="52" t="str">
        <f t="shared" si="13"/>
        <v>//</v>
      </c>
      <c r="N128" s="156">
        <v>0.66157407407407409</v>
      </c>
      <c r="S128" s="65" t="s">
        <v>499</v>
      </c>
      <c r="T128" s="18" t="s">
        <v>339</v>
      </c>
      <c r="U128" s="18" t="s">
        <v>472</v>
      </c>
      <c r="W128" s="80">
        <v>1</v>
      </c>
      <c r="X128" s="97" t="s">
        <v>10</v>
      </c>
      <c r="Y128" s="98" t="s">
        <v>3</v>
      </c>
      <c r="Z128" s="43" t="str">
        <f t="shared" si="10"/>
        <v>USINA_Gato 1</v>
      </c>
    </row>
    <row r="129" spans="1:26" ht="15.75" customHeight="1" x14ac:dyDescent="0.25">
      <c r="A129">
        <f t="shared" si="14"/>
        <v>123</v>
      </c>
      <c r="B129" s="61" t="s">
        <v>227</v>
      </c>
      <c r="C129" s="18" t="s">
        <v>349</v>
      </c>
      <c r="D129" s="18" t="s">
        <v>349</v>
      </c>
      <c r="E129" s="84" t="s">
        <v>339</v>
      </c>
      <c r="F129" s="8">
        <v>6216680</v>
      </c>
      <c r="G129" s="8">
        <v>384632</v>
      </c>
      <c r="I129" s="72">
        <v>42095</v>
      </c>
      <c r="M129" s="52" t="str">
        <f t="shared" si="13"/>
        <v>//</v>
      </c>
      <c r="N129" s="156">
        <v>0.13954861111111111</v>
      </c>
      <c r="S129" s="65" t="s">
        <v>499</v>
      </c>
      <c r="T129" s="18" t="s">
        <v>339</v>
      </c>
      <c r="U129" s="18" t="s">
        <v>472</v>
      </c>
      <c r="W129" s="80">
        <v>1</v>
      </c>
      <c r="X129" s="97" t="s">
        <v>2</v>
      </c>
      <c r="Y129" s="98" t="s">
        <v>55</v>
      </c>
      <c r="Z129" s="43" t="str">
        <f t="shared" si="10"/>
        <v>USINA_Gato 5</v>
      </c>
    </row>
    <row r="130" spans="1:26" ht="15.75" customHeight="1" x14ac:dyDescent="0.25">
      <c r="A130">
        <f t="shared" si="14"/>
        <v>124</v>
      </c>
      <c r="B130" s="61" t="s">
        <v>226</v>
      </c>
      <c r="C130" s="18" t="s">
        <v>349</v>
      </c>
      <c r="D130" s="18" t="s">
        <v>349</v>
      </c>
      <c r="E130" s="84" t="s">
        <v>339</v>
      </c>
      <c r="F130" s="8">
        <v>6216680</v>
      </c>
      <c r="G130" s="8">
        <v>384632</v>
      </c>
      <c r="I130" s="72">
        <v>42095</v>
      </c>
      <c r="M130" s="52" t="str">
        <f t="shared" si="13"/>
        <v>//</v>
      </c>
      <c r="N130" s="156">
        <v>0.81644675925925925</v>
      </c>
      <c r="S130" s="65" t="s">
        <v>499</v>
      </c>
      <c r="T130" s="18" t="s">
        <v>339</v>
      </c>
      <c r="U130" s="18" t="s">
        <v>472</v>
      </c>
      <c r="W130" s="80">
        <v>1</v>
      </c>
      <c r="X130" s="97" t="s">
        <v>194</v>
      </c>
      <c r="Y130" s="98" t="s">
        <v>27</v>
      </c>
      <c r="Z130" s="43" t="str">
        <f t="shared" si="10"/>
        <v>USINA_Gato 3</v>
      </c>
    </row>
    <row r="131" spans="1:26" ht="15.75" customHeight="1" x14ac:dyDescent="0.25">
      <c r="A131">
        <f t="shared" si="14"/>
        <v>125</v>
      </c>
      <c r="B131" s="61" t="s">
        <v>225</v>
      </c>
      <c r="C131" s="18" t="s">
        <v>349</v>
      </c>
      <c r="D131" s="18" t="s">
        <v>349</v>
      </c>
      <c r="E131" s="84" t="s">
        <v>339</v>
      </c>
      <c r="F131" s="8">
        <v>6216680</v>
      </c>
      <c r="G131" s="8">
        <v>384632</v>
      </c>
      <c r="I131" s="72">
        <v>42125</v>
      </c>
      <c r="M131" s="52" t="str">
        <f t="shared" si="13"/>
        <v>//</v>
      </c>
      <c r="N131" s="156">
        <v>0.18517361111111111</v>
      </c>
      <c r="S131" s="65" t="s">
        <v>499</v>
      </c>
      <c r="T131" s="18" t="s">
        <v>339</v>
      </c>
      <c r="U131" s="18" t="s">
        <v>472</v>
      </c>
      <c r="W131" s="80">
        <v>1</v>
      </c>
      <c r="X131" s="97" t="s">
        <v>2</v>
      </c>
      <c r="Y131" s="98" t="s">
        <v>55</v>
      </c>
      <c r="Z131" s="43" t="str">
        <f t="shared" si="10"/>
        <v>USINA_Gato 5</v>
      </c>
    </row>
    <row r="132" spans="1:26" ht="15.75" customHeight="1" x14ac:dyDescent="0.25">
      <c r="A132">
        <f t="shared" si="14"/>
        <v>126</v>
      </c>
      <c r="B132" s="61" t="s">
        <v>224</v>
      </c>
      <c r="C132" s="18" t="s">
        <v>349</v>
      </c>
      <c r="D132" s="18" t="s">
        <v>349</v>
      </c>
      <c r="E132" s="84" t="s">
        <v>339</v>
      </c>
      <c r="F132" s="8">
        <v>6216680</v>
      </c>
      <c r="G132" s="8">
        <v>384632</v>
      </c>
      <c r="I132" s="72">
        <v>42125</v>
      </c>
      <c r="M132" s="52" t="str">
        <f t="shared" si="13"/>
        <v>//</v>
      </c>
      <c r="N132" s="156">
        <v>0.35370370370370369</v>
      </c>
      <c r="S132" s="65" t="s">
        <v>499</v>
      </c>
      <c r="T132" s="18" t="s">
        <v>339</v>
      </c>
      <c r="U132" s="18" t="s">
        <v>472</v>
      </c>
      <c r="W132" s="80">
        <v>1</v>
      </c>
      <c r="X132" s="97" t="s">
        <v>10</v>
      </c>
      <c r="Y132" s="98" t="s">
        <v>3</v>
      </c>
      <c r="Z132" s="43" t="str">
        <f t="shared" si="10"/>
        <v>USINA_Gato 1</v>
      </c>
    </row>
    <row r="133" spans="1:26" ht="15.75" customHeight="1" x14ac:dyDescent="0.25">
      <c r="A133">
        <f t="shared" si="14"/>
        <v>127</v>
      </c>
      <c r="B133" s="61" t="s">
        <v>223</v>
      </c>
      <c r="C133" s="18" t="s">
        <v>349</v>
      </c>
      <c r="D133" s="18" t="s">
        <v>349</v>
      </c>
      <c r="E133" s="84" t="s">
        <v>339</v>
      </c>
      <c r="F133" s="8">
        <v>6216680</v>
      </c>
      <c r="G133" s="8">
        <v>384632</v>
      </c>
      <c r="I133" s="72">
        <v>42156</v>
      </c>
      <c r="M133" s="52" t="str">
        <f t="shared" si="13"/>
        <v>//</v>
      </c>
      <c r="N133" s="156">
        <v>9.807870370370371E-2</v>
      </c>
      <c r="S133" s="65" t="s">
        <v>499</v>
      </c>
      <c r="T133" s="18" t="s">
        <v>339</v>
      </c>
      <c r="U133" s="18" t="s">
        <v>472</v>
      </c>
      <c r="W133" s="80">
        <v>1</v>
      </c>
      <c r="X133" s="97" t="s">
        <v>189</v>
      </c>
      <c r="Y133" s="98" t="s">
        <v>9</v>
      </c>
      <c r="Z133" s="43" t="str">
        <f t="shared" ref="Z133:Z196" si="15">CONCATENATE(S133,"_",Y133)</f>
        <v>USINA_Gato 2</v>
      </c>
    </row>
    <row r="134" spans="1:26" ht="15.75" customHeight="1" x14ac:dyDescent="0.25">
      <c r="A134">
        <f t="shared" si="14"/>
        <v>128</v>
      </c>
      <c r="B134" s="61" t="s">
        <v>222</v>
      </c>
      <c r="C134" s="18" t="s">
        <v>349</v>
      </c>
      <c r="D134" s="18" t="s">
        <v>349</v>
      </c>
      <c r="E134" s="84" t="s">
        <v>339</v>
      </c>
      <c r="F134" s="8">
        <v>6216680</v>
      </c>
      <c r="G134" s="8">
        <v>384632</v>
      </c>
      <c r="I134" s="72">
        <v>42156</v>
      </c>
      <c r="M134" s="52" t="str">
        <f t="shared" si="13"/>
        <v>//</v>
      </c>
      <c r="N134" s="156">
        <v>0.42015046296296299</v>
      </c>
      <c r="S134" s="65" t="s">
        <v>499</v>
      </c>
      <c r="T134" s="18" t="s">
        <v>339</v>
      </c>
      <c r="U134" s="18" t="s">
        <v>472</v>
      </c>
      <c r="W134" s="80">
        <v>1</v>
      </c>
      <c r="X134" s="97" t="s">
        <v>10</v>
      </c>
      <c r="Y134" s="98" t="s">
        <v>3</v>
      </c>
      <c r="Z134" s="43" t="str">
        <f t="shared" si="15"/>
        <v>USINA_Gato 1</v>
      </c>
    </row>
    <row r="135" spans="1:26" ht="15.75" customHeight="1" x14ac:dyDescent="0.25">
      <c r="A135">
        <f t="shared" si="14"/>
        <v>129</v>
      </c>
      <c r="B135" s="61" t="s">
        <v>221</v>
      </c>
      <c r="C135" s="18" t="s">
        <v>349</v>
      </c>
      <c r="D135" s="18" t="s">
        <v>349</v>
      </c>
      <c r="E135" s="84" t="s">
        <v>339</v>
      </c>
      <c r="F135" s="8">
        <v>6216680</v>
      </c>
      <c r="G135" s="8">
        <v>384632</v>
      </c>
      <c r="I135" s="72">
        <v>42186</v>
      </c>
      <c r="M135" s="52" t="str">
        <f t="shared" si="13"/>
        <v>//</v>
      </c>
      <c r="N135" s="156">
        <v>5.7025462962962965E-2</v>
      </c>
      <c r="S135" s="65" t="s">
        <v>499</v>
      </c>
      <c r="T135" s="18" t="s">
        <v>339</v>
      </c>
      <c r="U135" s="18" t="s">
        <v>472</v>
      </c>
      <c r="W135" s="80">
        <v>1</v>
      </c>
      <c r="X135" s="97" t="s">
        <v>10</v>
      </c>
      <c r="Y135" s="98" t="s">
        <v>3</v>
      </c>
      <c r="Z135" s="43" t="str">
        <f t="shared" si="15"/>
        <v>USINA_Gato 1</v>
      </c>
    </row>
    <row r="136" spans="1:26" ht="15.75" customHeight="1" x14ac:dyDescent="0.25">
      <c r="A136">
        <f t="shared" si="14"/>
        <v>130</v>
      </c>
      <c r="B136" s="61" t="s">
        <v>220</v>
      </c>
      <c r="C136" s="18" t="s">
        <v>349</v>
      </c>
      <c r="D136" s="18" t="s">
        <v>349</v>
      </c>
      <c r="E136" s="84" t="s">
        <v>339</v>
      </c>
      <c r="F136" s="8">
        <v>6216680</v>
      </c>
      <c r="G136" s="8">
        <v>384632</v>
      </c>
      <c r="I136" s="72">
        <v>42186</v>
      </c>
      <c r="M136" s="52" t="str">
        <f t="shared" si="13"/>
        <v>//</v>
      </c>
      <c r="N136" s="156">
        <v>5.7881944444444444E-2</v>
      </c>
      <c r="O136" s="13"/>
      <c r="S136" s="65" t="s">
        <v>499</v>
      </c>
      <c r="T136" s="18" t="s">
        <v>339</v>
      </c>
      <c r="U136" s="18" t="s">
        <v>472</v>
      </c>
      <c r="W136" s="80">
        <v>1</v>
      </c>
      <c r="X136" s="97" t="s">
        <v>189</v>
      </c>
      <c r="Y136" s="98" t="s">
        <v>9</v>
      </c>
      <c r="Z136" s="43" t="str">
        <f t="shared" si="15"/>
        <v>USINA_Gato 2</v>
      </c>
    </row>
    <row r="137" spans="1:26" ht="15.75" customHeight="1" x14ac:dyDescent="0.25">
      <c r="A137">
        <f t="shared" si="14"/>
        <v>131</v>
      </c>
      <c r="B137" s="61" t="s">
        <v>219</v>
      </c>
      <c r="C137" s="18" t="s">
        <v>349</v>
      </c>
      <c r="D137" s="18" t="s">
        <v>349</v>
      </c>
      <c r="E137" s="84" t="s">
        <v>339</v>
      </c>
      <c r="F137" s="8">
        <v>6216680</v>
      </c>
      <c r="G137" s="8">
        <v>384632</v>
      </c>
      <c r="I137" s="72">
        <v>42186</v>
      </c>
      <c r="M137" s="52" t="str">
        <f t="shared" si="13"/>
        <v>//</v>
      </c>
      <c r="N137" s="156">
        <v>0.82991898148148147</v>
      </c>
      <c r="S137" s="65" t="s">
        <v>499</v>
      </c>
      <c r="T137" s="18" t="s">
        <v>339</v>
      </c>
      <c r="U137" s="18" t="s">
        <v>472</v>
      </c>
      <c r="W137" s="80">
        <v>1</v>
      </c>
      <c r="X137" s="97" t="s">
        <v>204</v>
      </c>
      <c r="Y137" s="98" t="s">
        <v>54</v>
      </c>
      <c r="Z137" s="43" t="str">
        <f t="shared" si="15"/>
        <v>USINA_Gato 4</v>
      </c>
    </row>
    <row r="138" spans="1:26" ht="15.75" customHeight="1" x14ac:dyDescent="0.25">
      <c r="A138">
        <f t="shared" si="14"/>
        <v>132</v>
      </c>
      <c r="B138" s="61" t="s">
        <v>218</v>
      </c>
      <c r="C138" s="18" t="s">
        <v>349</v>
      </c>
      <c r="D138" s="18" t="s">
        <v>349</v>
      </c>
      <c r="E138" s="84" t="s">
        <v>339</v>
      </c>
      <c r="F138" s="8">
        <v>6216680</v>
      </c>
      <c r="G138" s="8">
        <v>384632</v>
      </c>
      <c r="I138" s="72">
        <v>42217</v>
      </c>
      <c r="M138" s="52" t="str">
        <f t="shared" si="13"/>
        <v>//</v>
      </c>
      <c r="N138" s="156">
        <v>0.16942129629629629</v>
      </c>
      <c r="S138" s="65" t="s">
        <v>499</v>
      </c>
      <c r="T138" s="18" t="s">
        <v>339</v>
      </c>
      <c r="U138" s="18" t="s">
        <v>472</v>
      </c>
      <c r="W138" s="80">
        <v>1</v>
      </c>
      <c r="X138" s="97" t="s">
        <v>204</v>
      </c>
      <c r="Y138" s="98" t="s">
        <v>54</v>
      </c>
      <c r="Z138" s="43" t="str">
        <f t="shared" si="15"/>
        <v>USINA_Gato 4</v>
      </c>
    </row>
    <row r="139" spans="1:26" ht="15.75" customHeight="1" x14ac:dyDescent="0.25">
      <c r="A139">
        <f t="shared" si="14"/>
        <v>133</v>
      </c>
      <c r="B139" s="61" t="s">
        <v>217</v>
      </c>
      <c r="C139" s="18" t="s">
        <v>349</v>
      </c>
      <c r="D139" s="18" t="s">
        <v>349</v>
      </c>
      <c r="E139" s="84" t="s">
        <v>339</v>
      </c>
      <c r="F139" s="8">
        <v>6216680</v>
      </c>
      <c r="G139" s="8">
        <v>384632</v>
      </c>
      <c r="I139" s="72">
        <v>42217</v>
      </c>
      <c r="M139" s="52" t="str">
        <f t="shared" si="13"/>
        <v>//</v>
      </c>
      <c r="N139" s="156">
        <v>0.88018518518518518</v>
      </c>
      <c r="S139" s="65" t="s">
        <v>499</v>
      </c>
      <c r="T139" s="18" t="s">
        <v>339</v>
      </c>
      <c r="U139" s="18" t="s">
        <v>472</v>
      </c>
      <c r="W139" s="80">
        <v>1</v>
      </c>
      <c r="X139" s="97" t="s">
        <v>194</v>
      </c>
      <c r="Y139" s="98" t="s">
        <v>27</v>
      </c>
      <c r="Z139" s="43" t="str">
        <f t="shared" si="15"/>
        <v>USINA_Gato 3</v>
      </c>
    </row>
    <row r="140" spans="1:26" ht="15.75" customHeight="1" x14ac:dyDescent="0.25">
      <c r="A140">
        <f t="shared" si="14"/>
        <v>134</v>
      </c>
      <c r="B140" s="61" t="s">
        <v>216</v>
      </c>
      <c r="C140" s="18" t="s">
        <v>349</v>
      </c>
      <c r="D140" s="18" t="s">
        <v>349</v>
      </c>
      <c r="E140" s="84" t="s">
        <v>339</v>
      </c>
      <c r="F140" s="8">
        <v>6216680</v>
      </c>
      <c r="G140" s="8">
        <v>384632</v>
      </c>
      <c r="I140" s="72">
        <v>42248</v>
      </c>
      <c r="M140" s="52" t="str">
        <f t="shared" si="13"/>
        <v>//</v>
      </c>
      <c r="N140" s="156">
        <v>0.40342592592592591</v>
      </c>
      <c r="S140" s="65" t="s">
        <v>499</v>
      </c>
      <c r="T140" s="18" t="s">
        <v>339</v>
      </c>
      <c r="U140" s="18" t="s">
        <v>472</v>
      </c>
      <c r="W140" s="80">
        <v>1</v>
      </c>
      <c r="X140" s="97" t="s">
        <v>2</v>
      </c>
      <c r="Y140" s="98" t="s">
        <v>55</v>
      </c>
      <c r="Z140" s="43" t="str">
        <f t="shared" si="15"/>
        <v>USINA_Gato 5</v>
      </c>
    </row>
    <row r="141" spans="1:26" ht="15.75" customHeight="1" x14ac:dyDescent="0.25">
      <c r="A141">
        <f t="shared" si="14"/>
        <v>135</v>
      </c>
      <c r="B141" s="61" t="s">
        <v>214</v>
      </c>
      <c r="C141" s="18" t="s">
        <v>349</v>
      </c>
      <c r="D141" s="18" t="s">
        <v>349</v>
      </c>
      <c r="E141" s="84" t="s">
        <v>339</v>
      </c>
      <c r="F141" s="8">
        <v>6216680</v>
      </c>
      <c r="G141" s="8">
        <v>384632</v>
      </c>
      <c r="I141" s="72">
        <v>42278</v>
      </c>
      <c r="M141" s="52" t="str">
        <f t="shared" si="13"/>
        <v>//</v>
      </c>
      <c r="N141" s="156">
        <v>3.2557870370370369E-2</v>
      </c>
      <c r="S141" s="65" t="s">
        <v>499</v>
      </c>
      <c r="T141" s="18" t="s">
        <v>339</v>
      </c>
      <c r="U141" s="18" t="s">
        <v>472</v>
      </c>
      <c r="W141" s="80">
        <v>1</v>
      </c>
      <c r="X141" s="97" t="s">
        <v>215</v>
      </c>
      <c r="Y141" s="98" t="s">
        <v>3</v>
      </c>
      <c r="Z141" s="43" t="str">
        <f t="shared" si="15"/>
        <v>USINA_Gato 1</v>
      </c>
    </row>
    <row r="142" spans="1:26" ht="15.75" customHeight="1" x14ac:dyDescent="0.25">
      <c r="A142">
        <f t="shared" si="14"/>
        <v>136</v>
      </c>
      <c r="B142" s="61" t="s">
        <v>213</v>
      </c>
      <c r="C142" s="18" t="s">
        <v>349</v>
      </c>
      <c r="D142" s="18" t="s">
        <v>349</v>
      </c>
      <c r="E142" s="84" t="s">
        <v>339</v>
      </c>
      <c r="F142" s="8">
        <v>6216680</v>
      </c>
      <c r="G142" s="8">
        <v>384632</v>
      </c>
      <c r="I142" s="72">
        <v>42278</v>
      </c>
      <c r="M142" s="52" t="str">
        <f t="shared" si="13"/>
        <v>//</v>
      </c>
      <c r="N142" s="156">
        <v>0.72386574074074073</v>
      </c>
      <c r="S142" s="65" t="s">
        <v>499</v>
      </c>
      <c r="T142" s="18" t="s">
        <v>339</v>
      </c>
      <c r="U142" s="18" t="s">
        <v>472</v>
      </c>
      <c r="W142" s="80">
        <v>1</v>
      </c>
      <c r="X142" s="97" t="s">
        <v>194</v>
      </c>
      <c r="Y142" s="98" t="s">
        <v>27</v>
      </c>
      <c r="Z142" s="43" t="str">
        <f t="shared" si="15"/>
        <v>USINA_Gato 3</v>
      </c>
    </row>
    <row r="143" spans="1:26" ht="15.75" customHeight="1" x14ac:dyDescent="0.25">
      <c r="A143">
        <f t="shared" si="14"/>
        <v>137</v>
      </c>
      <c r="B143" s="61" t="s">
        <v>212</v>
      </c>
      <c r="C143" s="18" t="s">
        <v>349</v>
      </c>
      <c r="D143" s="18" t="s">
        <v>349</v>
      </c>
      <c r="E143" s="84" t="s">
        <v>339</v>
      </c>
      <c r="F143" s="8">
        <v>6216680</v>
      </c>
      <c r="G143" s="8">
        <v>384632</v>
      </c>
      <c r="I143" s="72">
        <v>42309</v>
      </c>
      <c r="M143" s="52" t="str">
        <f t="shared" si="13"/>
        <v>//</v>
      </c>
      <c r="N143" s="156">
        <v>0.13811342592592593</v>
      </c>
      <c r="S143" s="65" t="s">
        <v>499</v>
      </c>
      <c r="T143" s="18" t="s">
        <v>339</v>
      </c>
      <c r="U143" s="18" t="s">
        <v>472</v>
      </c>
      <c r="W143" s="80">
        <v>1</v>
      </c>
      <c r="X143" s="97" t="s">
        <v>10</v>
      </c>
      <c r="Y143" s="98" t="s">
        <v>3</v>
      </c>
      <c r="Z143" s="43" t="str">
        <f t="shared" si="15"/>
        <v>USINA_Gato 1</v>
      </c>
    </row>
    <row r="144" spans="1:26" ht="15.75" customHeight="1" x14ac:dyDescent="0.25">
      <c r="A144">
        <f t="shared" si="14"/>
        <v>138</v>
      </c>
      <c r="B144" s="61" t="s">
        <v>211</v>
      </c>
      <c r="C144" s="18" t="s">
        <v>349</v>
      </c>
      <c r="D144" s="18" t="s">
        <v>349</v>
      </c>
      <c r="E144" s="84" t="s">
        <v>339</v>
      </c>
      <c r="F144" s="8">
        <v>6216680</v>
      </c>
      <c r="G144" s="8">
        <v>384632</v>
      </c>
      <c r="I144" s="72">
        <v>42309</v>
      </c>
      <c r="M144" s="52" t="str">
        <f t="shared" si="13"/>
        <v>//</v>
      </c>
      <c r="N144" s="156">
        <v>0.25872685185185185</v>
      </c>
      <c r="S144" s="65" t="s">
        <v>499</v>
      </c>
      <c r="T144" s="18" t="s">
        <v>339</v>
      </c>
      <c r="U144" s="18" t="s">
        <v>472</v>
      </c>
      <c r="W144" s="80">
        <v>1</v>
      </c>
      <c r="X144" s="97" t="s">
        <v>2</v>
      </c>
      <c r="Y144" s="98" t="s">
        <v>55</v>
      </c>
      <c r="Z144" s="43" t="str">
        <f t="shared" si="15"/>
        <v>USINA_Gato 5</v>
      </c>
    </row>
    <row r="145" spans="1:26" ht="15.75" customHeight="1" x14ac:dyDescent="0.25">
      <c r="A145">
        <f t="shared" si="14"/>
        <v>139</v>
      </c>
      <c r="B145" s="61" t="s">
        <v>210</v>
      </c>
      <c r="C145" s="18" t="s">
        <v>349</v>
      </c>
      <c r="D145" s="18" t="s">
        <v>349</v>
      </c>
      <c r="E145" s="84" t="s">
        <v>339</v>
      </c>
      <c r="F145" s="8">
        <v>6216680</v>
      </c>
      <c r="G145" s="8">
        <v>384632</v>
      </c>
      <c r="I145" s="72">
        <v>42309</v>
      </c>
      <c r="M145" s="52" t="str">
        <f t="shared" si="13"/>
        <v>//</v>
      </c>
      <c r="N145" s="156">
        <v>0.92945601851851856</v>
      </c>
      <c r="S145" s="65" t="s">
        <v>499</v>
      </c>
      <c r="T145" s="18" t="s">
        <v>339</v>
      </c>
      <c r="U145" s="18" t="s">
        <v>472</v>
      </c>
      <c r="W145" s="80">
        <v>1</v>
      </c>
      <c r="X145" s="97" t="s">
        <v>189</v>
      </c>
      <c r="Y145" s="98" t="s">
        <v>9</v>
      </c>
      <c r="Z145" s="43" t="str">
        <f t="shared" si="15"/>
        <v>USINA_Gato 2</v>
      </c>
    </row>
    <row r="146" spans="1:26" ht="15.75" customHeight="1" x14ac:dyDescent="0.25">
      <c r="A146">
        <f t="shared" si="14"/>
        <v>140</v>
      </c>
      <c r="B146" s="61" t="s">
        <v>209</v>
      </c>
      <c r="C146" s="18" t="s">
        <v>349</v>
      </c>
      <c r="D146" s="18" t="s">
        <v>349</v>
      </c>
      <c r="E146" s="84" t="s">
        <v>339</v>
      </c>
      <c r="F146" s="8">
        <v>6216680</v>
      </c>
      <c r="G146" s="8">
        <v>384632</v>
      </c>
      <c r="I146" s="72">
        <v>42339</v>
      </c>
      <c r="M146" s="52" t="str">
        <f t="shared" si="13"/>
        <v>//</v>
      </c>
      <c r="N146" s="156">
        <v>5.6006944444444443E-2</v>
      </c>
      <c r="S146" s="65" t="s">
        <v>499</v>
      </c>
      <c r="T146" s="18" t="s">
        <v>339</v>
      </c>
      <c r="U146" s="18" t="s">
        <v>472</v>
      </c>
      <c r="W146" s="80">
        <v>1</v>
      </c>
      <c r="X146" s="97" t="s">
        <v>2</v>
      </c>
      <c r="Y146" s="98" t="s">
        <v>55</v>
      </c>
      <c r="Z146" s="43" t="str">
        <f t="shared" si="15"/>
        <v>USINA_Gato 5</v>
      </c>
    </row>
    <row r="147" spans="1:26" ht="15.75" customHeight="1" x14ac:dyDescent="0.25">
      <c r="A147">
        <f t="shared" si="14"/>
        <v>141</v>
      </c>
      <c r="B147" s="61" t="s">
        <v>208</v>
      </c>
      <c r="C147" s="18" t="s">
        <v>349</v>
      </c>
      <c r="D147" s="18" t="s">
        <v>349</v>
      </c>
      <c r="E147" s="84" t="s">
        <v>339</v>
      </c>
      <c r="F147" s="8">
        <v>6216680</v>
      </c>
      <c r="G147" s="8">
        <v>384632</v>
      </c>
      <c r="I147" s="72">
        <v>42339</v>
      </c>
      <c r="M147" s="52" t="str">
        <f t="shared" si="13"/>
        <v>//</v>
      </c>
      <c r="N147" s="156">
        <v>0.11340277777777778</v>
      </c>
      <c r="S147" s="65" t="s">
        <v>499</v>
      </c>
      <c r="T147" s="18" t="s">
        <v>339</v>
      </c>
      <c r="U147" s="18" t="s">
        <v>472</v>
      </c>
      <c r="W147" s="80">
        <v>1</v>
      </c>
      <c r="X147" s="97" t="s">
        <v>2</v>
      </c>
      <c r="Y147" s="98" t="s">
        <v>55</v>
      </c>
      <c r="Z147" s="43" t="str">
        <f t="shared" si="15"/>
        <v>USINA_Gato 5</v>
      </c>
    </row>
    <row r="148" spans="1:26" ht="15.75" customHeight="1" x14ac:dyDescent="0.25">
      <c r="A148">
        <f t="shared" si="14"/>
        <v>142</v>
      </c>
      <c r="B148" s="61" t="s">
        <v>207</v>
      </c>
      <c r="C148" s="18" t="s">
        <v>349</v>
      </c>
      <c r="D148" s="18" t="s">
        <v>349</v>
      </c>
      <c r="E148" s="84" t="s">
        <v>339</v>
      </c>
      <c r="F148" s="8">
        <v>6216680</v>
      </c>
      <c r="G148" s="8">
        <v>384632</v>
      </c>
      <c r="I148" s="72" t="s">
        <v>206</v>
      </c>
      <c r="M148" s="52" t="str">
        <f t="shared" si="13"/>
        <v>//</v>
      </c>
      <c r="N148" s="156">
        <v>0.32280092592592591</v>
      </c>
      <c r="S148" s="65" t="s">
        <v>499</v>
      </c>
      <c r="T148" s="18" t="s">
        <v>339</v>
      </c>
      <c r="U148" s="18" t="s">
        <v>472</v>
      </c>
      <c r="W148" s="80">
        <v>1</v>
      </c>
      <c r="X148" s="97" t="s">
        <v>2</v>
      </c>
      <c r="Y148" s="98" t="s">
        <v>55</v>
      </c>
      <c r="Z148" s="43" t="str">
        <f t="shared" si="15"/>
        <v>USINA_Gato 5</v>
      </c>
    </row>
    <row r="149" spans="1:26" ht="15.75" customHeight="1" x14ac:dyDescent="0.25">
      <c r="A149">
        <f t="shared" si="14"/>
        <v>143</v>
      </c>
      <c r="B149" s="61" t="s">
        <v>205</v>
      </c>
      <c r="C149" s="18" t="s">
        <v>349</v>
      </c>
      <c r="D149" s="18" t="s">
        <v>349</v>
      </c>
      <c r="E149" s="84" t="s">
        <v>339</v>
      </c>
      <c r="F149" s="8">
        <v>6216680</v>
      </c>
      <c r="G149" s="8">
        <v>384632</v>
      </c>
      <c r="I149" s="72" t="s">
        <v>206</v>
      </c>
      <c r="M149" s="52" t="str">
        <f t="shared" si="13"/>
        <v>//</v>
      </c>
      <c r="N149" s="156">
        <v>0.51798611111111115</v>
      </c>
      <c r="S149" s="65" t="s">
        <v>499</v>
      </c>
      <c r="T149" s="18" t="s">
        <v>339</v>
      </c>
      <c r="U149" s="18" t="s">
        <v>472</v>
      </c>
      <c r="W149" s="80">
        <v>1</v>
      </c>
      <c r="X149" s="97" t="s">
        <v>2</v>
      </c>
      <c r="Y149" s="98" t="s">
        <v>55</v>
      </c>
      <c r="Z149" s="43" t="str">
        <f t="shared" si="15"/>
        <v>USINA_Gato 5</v>
      </c>
    </row>
    <row r="150" spans="1:26" ht="15.75" customHeight="1" x14ac:dyDescent="0.25">
      <c r="A150">
        <f t="shared" si="14"/>
        <v>144</v>
      </c>
      <c r="B150" s="61" t="s">
        <v>202</v>
      </c>
      <c r="C150" s="18" t="s">
        <v>349</v>
      </c>
      <c r="D150" s="18" t="s">
        <v>349</v>
      </c>
      <c r="E150" s="84" t="s">
        <v>339</v>
      </c>
      <c r="F150" s="8">
        <v>6216680</v>
      </c>
      <c r="G150" s="8">
        <v>384632</v>
      </c>
      <c r="I150" s="72" t="s">
        <v>203</v>
      </c>
      <c r="M150" s="52" t="str">
        <f t="shared" si="13"/>
        <v>//</v>
      </c>
      <c r="N150" s="156">
        <v>0.21251157407407406</v>
      </c>
      <c r="S150" s="65" t="s">
        <v>499</v>
      </c>
      <c r="T150" s="18" t="s">
        <v>339</v>
      </c>
      <c r="U150" s="18" t="s">
        <v>472</v>
      </c>
      <c r="W150" s="80">
        <v>1</v>
      </c>
      <c r="X150" s="97" t="s">
        <v>204</v>
      </c>
      <c r="Y150" s="98" t="s">
        <v>54</v>
      </c>
      <c r="Z150" s="43" t="str">
        <f t="shared" si="15"/>
        <v>USINA_Gato 4</v>
      </c>
    </row>
    <row r="151" spans="1:26" ht="15.75" customHeight="1" x14ac:dyDescent="0.25">
      <c r="A151">
        <f t="shared" si="14"/>
        <v>145</v>
      </c>
      <c r="B151" s="61" t="s">
        <v>200</v>
      </c>
      <c r="C151" s="18" t="s">
        <v>349</v>
      </c>
      <c r="D151" s="18" t="s">
        <v>349</v>
      </c>
      <c r="E151" s="84" t="s">
        <v>339</v>
      </c>
      <c r="F151" s="8">
        <v>6216680</v>
      </c>
      <c r="G151" s="8">
        <v>384632</v>
      </c>
      <c r="I151" s="72" t="s">
        <v>201</v>
      </c>
      <c r="M151" s="52" t="str">
        <f t="shared" si="13"/>
        <v>//</v>
      </c>
      <c r="N151" s="156">
        <v>8.5833333333333331E-2</v>
      </c>
      <c r="S151" s="65" t="s">
        <v>499</v>
      </c>
      <c r="T151" s="18" t="s">
        <v>339</v>
      </c>
      <c r="U151" s="18" t="s">
        <v>472</v>
      </c>
      <c r="W151" s="80">
        <v>1</v>
      </c>
      <c r="X151" s="97" t="s">
        <v>189</v>
      </c>
      <c r="Y151" s="98" t="s">
        <v>9</v>
      </c>
      <c r="Z151" s="43" t="str">
        <f t="shared" si="15"/>
        <v>USINA_Gato 2</v>
      </c>
    </row>
    <row r="152" spans="1:26" ht="15.75" customHeight="1" x14ac:dyDescent="0.25">
      <c r="A152">
        <f t="shared" si="14"/>
        <v>146</v>
      </c>
      <c r="B152" s="61" t="s">
        <v>199</v>
      </c>
      <c r="C152" s="18" t="s">
        <v>349</v>
      </c>
      <c r="D152" s="18" t="s">
        <v>349</v>
      </c>
      <c r="E152" s="84" t="s">
        <v>339</v>
      </c>
      <c r="F152" s="8">
        <v>6216680</v>
      </c>
      <c r="G152" s="8">
        <v>384632</v>
      </c>
      <c r="I152" s="72" t="s">
        <v>193</v>
      </c>
      <c r="M152" s="52" t="str">
        <f t="shared" si="13"/>
        <v>//</v>
      </c>
      <c r="N152" s="156">
        <v>3.9884259259259258E-2</v>
      </c>
      <c r="S152" s="65" t="s">
        <v>499</v>
      </c>
      <c r="T152" s="18" t="s">
        <v>339</v>
      </c>
      <c r="U152" s="18" t="s">
        <v>472</v>
      </c>
      <c r="W152" s="80">
        <v>1</v>
      </c>
      <c r="X152" s="97" t="s">
        <v>189</v>
      </c>
      <c r="Y152" s="98" t="s">
        <v>9</v>
      </c>
      <c r="Z152" s="43" t="str">
        <f t="shared" si="15"/>
        <v>USINA_Gato 2</v>
      </c>
    </row>
    <row r="153" spans="1:26" ht="15.75" customHeight="1" x14ac:dyDescent="0.25">
      <c r="A153">
        <f t="shared" si="14"/>
        <v>147</v>
      </c>
      <c r="B153" s="61" t="s">
        <v>192</v>
      </c>
      <c r="C153" s="18" t="s">
        <v>349</v>
      </c>
      <c r="D153" s="18" t="s">
        <v>349</v>
      </c>
      <c r="E153" s="84" t="s">
        <v>339</v>
      </c>
      <c r="F153" s="8">
        <v>6216680</v>
      </c>
      <c r="G153" s="8">
        <v>384632</v>
      </c>
      <c r="I153" s="72" t="s">
        <v>193</v>
      </c>
      <c r="M153" s="52" t="str">
        <f t="shared" si="13"/>
        <v>//</v>
      </c>
      <c r="N153" s="156">
        <v>0.63848379629629626</v>
      </c>
      <c r="S153" s="65" t="s">
        <v>499</v>
      </c>
      <c r="T153" s="18" t="s">
        <v>339</v>
      </c>
      <c r="U153" s="18" t="s">
        <v>472</v>
      </c>
      <c r="W153" s="80">
        <v>1</v>
      </c>
      <c r="X153" s="97" t="s">
        <v>194</v>
      </c>
      <c r="Y153" s="98" t="s">
        <v>27</v>
      </c>
      <c r="Z153" s="43" t="str">
        <f t="shared" si="15"/>
        <v>USINA_Gato 3</v>
      </c>
    </row>
    <row r="154" spans="1:26" ht="15.75" customHeight="1" x14ac:dyDescent="0.25">
      <c r="A154">
        <f t="shared" si="14"/>
        <v>148</v>
      </c>
      <c r="B154" s="61" t="s">
        <v>196</v>
      </c>
      <c r="C154" s="18" t="s">
        <v>349</v>
      </c>
      <c r="D154" s="18" t="s">
        <v>349</v>
      </c>
      <c r="E154" s="84" t="s">
        <v>339</v>
      </c>
      <c r="F154" s="8">
        <v>6216680</v>
      </c>
      <c r="G154" s="8">
        <v>384632</v>
      </c>
      <c r="I154" s="72" t="s">
        <v>197</v>
      </c>
      <c r="M154" s="52" t="str">
        <f t="shared" si="13"/>
        <v>//</v>
      </c>
      <c r="N154" s="156">
        <v>0.89431712962962961</v>
      </c>
      <c r="S154" s="65" t="s">
        <v>499</v>
      </c>
      <c r="T154" s="18" t="s">
        <v>339</v>
      </c>
      <c r="U154" s="18" t="s">
        <v>472</v>
      </c>
      <c r="W154" s="80">
        <v>1</v>
      </c>
      <c r="X154" s="97" t="s">
        <v>198</v>
      </c>
      <c r="Y154" s="98" t="s">
        <v>3</v>
      </c>
      <c r="Z154" s="43" t="str">
        <f t="shared" si="15"/>
        <v>USINA_Gato 1</v>
      </c>
    </row>
    <row r="155" spans="1:26" ht="15.75" customHeight="1" x14ac:dyDescent="0.25">
      <c r="A155">
        <f t="shared" si="14"/>
        <v>149</v>
      </c>
      <c r="B155" s="61" t="s">
        <v>195</v>
      </c>
      <c r="C155" s="18" t="s">
        <v>349</v>
      </c>
      <c r="D155" s="18" t="s">
        <v>349</v>
      </c>
      <c r="E155" s="84" t="s">
        <v>339</v>
      </c>
      <c r="F155" s="8">
        <v>6216680</v>
      </c>
      <c r="G155" s="8">
        <v>384632</v>
      </c>
      <c r="I155" s="72" t="s">
        <v>191</v>
      </c>
      <c r="M155" s="52" t="str">
        <f t="shared" si="13"/>
        <v>//</v>
      </c>
      <c r="N155" s="156">
        <v>5.5740740740740743E-2</v>
      </c>
      <c r="S155" s="65" t="s">
        <v>499</v>
      </c>
      <c r="T155" s="18" t="s">
        <v>339</v>
      </c>
      <c r="U155" s="18" t="s">
        <v>472</v>
      </c>
      <c r="W155" s="80">
        <v>1</v>
      </c>
      <c r="X155" s="97" t="s">
        <v>189</v>
      </c>
      <c r="Y155" s="98" t="s">
        <v>9</v>
      </c>
      <c r="Z155" s="43" t="str">
        <f t="shared" si="15"/>
        <v>USINA_Gato 2</v>
      </c>
    </row>
    <row r="156" spans="1:26" ht="15.75" customHeight="1" x14ac:dyDescent="0.25">
      <c r="A156">
        <f t="shared" si="14"/>
        <v>150</v>
      </c>
      <c r="B156" s="61" t="s">
        <v>190</v>
      </c>
      <c r="C156" s="18" t="s">
        <v>349</v>
      </c>
      <c r="D156" s="18" t="s">
        <v>349</v>
      </c>
      <c r="E156" s="84" t="s">
        <v>339</v>
      </c>
      <c r="F156" s="8">
        <v>6216680</v>
      </c>
      <c r="G156" s="8">
        <v>384632</v>
      </c>
      <c r="I156" s="72" t="s">
        <v>191</v>
      </c>
      <c r="M156" s="52" t="str">
        <f t="shared" si="13"/>
        <v>//</v>
      </c>
      <c r="N156" s="156">
        <v>0.18883101851851852</v>
      </c>
      <c r="S156" s="65" t="s">
        <v>499</v>
      </c>
      <c r="T156" s="18" t="s">
        <v>339</v>
      </c>
      <c r="U156" s="18" t="s">
        <v>472</v>
      </c>
      <c r="W156" s="80">
        <v>1</v>
      </c>
      <c r="X156" s="97" t="s">
        <v>10</v>
      </c>
      <c r="Y156" s="98" t="s">
        <v>3</v>
      </c>
      <c r="Z156" s="43" t="str">
        <f t="shared" si="15"/>
        <v>USINA_Gato 1</v>
      </c>
    </row>
    <row r="157" spans="1:26" ht="15.75" customHeight="1" x14ac:dyDescent="0.25">
      <c r="A157">
        <f t="shared" si="14"/>
        <v>151</v>
      </c>
      <c r="B157" s="61" t="s">
        <v>187</v>
      </c>
      <c r="C157" s="18" t="s">
        <v>349</v>
      </c>
      <c r="D157" s="18" t="s">
        <v>349</v>
      </c>
      <c r="E157" s="84" t="s">
        <v>339</v>
      </c>
      <c r="F157" s="8">
        <v>6216680</v>
      </c>
      <c r="G157" s="8">
        <v>384632</v>
      </c>
      <c r="I157" s="72" t="s">
        <v>188</v>
      </c>
      <c r="M157" s="52" t="str">
        <f t="shared" si="13"/>
        <v>//</v>
      </c>
      <c r="N157" s="156">
        <v>0.13043981481481481</v>
      </c>
      <c r="S157" s="65" t="s">
        <v>499</v>
      </c>
      <c r="T157" s="18" t="s">
        <v>339</v>
      </c>
      <c r="U157" s="18" t="s">
        <v>472</v>
      </c>
      <c r="W157" s="80">
        <v>1</v>
      </c>
      <c r="X157" s="97" t="s">
        <v>189</v>
      </c>
      <c r="Y157" s="98" t="s">
        <v>9</v>
      </c>
      <c r="Z157" s="43" t="str">
        <f t="shared" si="15"/>
        <v>USINA_Gato 2</v>
      </c>
    </row>
    <row r="158" spans="1:26" ht="15.75" customHeight="1" x14ac:dyDescent="0.25">
      <c r="A158">
        <f t="shared" si="14"/>
        <v>152</v>
      </c>
      <c r="B158" s="61" t="s">
        <v>185</v>
      </c>
      <c r="C158" s="18" t="s">
        <v>349</v>
      </c>
      <c r="D158" s="18" t="s">
        <v>349</v>
      </c>
      <c r="E158" s="84" t="s">
        <v>339</v>
      </c>
      <c r="F158" s="8">
        <v>6216680</v>
      </c>
      <c r="G158" s="8">
        <v>384632</v>
      </c>
      <c r="I158" s="72" t="s">
        <v>186</v>
      </c>
      <c r="M158" s="52" t="str">
        <f t="shared" si="13"/>
        <v>//</v>
      </c>
      <c r="N158" s="156">
        <v>0.15513888888888888</v>
      </c>
      <c r="S158" s="65" t="s">
        <v>499</v>
      </c>
      <c r="T158" s="18" t="s">
        <v>339</v>
      </c>
      <c r="U158" s="18" t="s">
        <v>472</v>
      </c>
      <c r="W158" s="80">
        <v>1</v>
      </c>
      <c r="X158" s="97" t="s">
        <v>10</v>
      </c>
      <c r="Y158" s="98" t="s">
        <v>3</v>
      </c>
      <c r="Z158" s="43" t="str">
        <f t="shared" si="15"/>
        <v>USINA_Gato 1</v>
      </c>
    </row>
    <row r="159" spans="1:26" ht="15.75" customHeight="1" x14ac:dyDescent="0.25">
      <c r="A159">
        <f t="shared" si="14"/>
        <v>153</v>
      </c>
      <c r="B159" s="61" t="s">
        <v>228</v>
      </c>
      <c r="C159" s="18" t="s">
        <v>349</v>
      </c>
      <c r="D159" s="18" t="s">
        <v>349</v>
      </c>
      <c r="E159" s="84" t="s">
        <v>339</v>
      </c>
      <c r="F159" s="8">
        <v>6216680</v>
      </c>
      <c r="G159" s="8">
        <v>384632</v>
      </c>
      <c r="I159" s="104">
        <v>42064</v>
      </c>
      <c r="M159" s="52" t="str">
        <f t="shared" si="13"/>
        <v>//</v>
      </c>
      <c r="N159" s="156">
        <v>0.23421296296296296</v>
      </c>
      <c r="S159" s="65" t="s">
        <v>499</v>
      </c>
      <c r="T159" s="18" t="s">
        <v>339</v>
      </c>
      <c r="U159" s="18" t="s">
        <v>472</v>
      </c>
      <c r="W159" s="80">
        <v>1</v>
      </c>
      <c r="X159" s="97" t="s">
        <v>189</v>
      </c>
      <c r="Y159" s="98" t="s">
        <v>9</v>
      </c>
      <c r="Z159" s="43" t="str">
        <f t="shared" si="15"/>
        <v>USINA_Gato 2</v>
      </c>
    </row>
    <row r="160" spans="1:26" ht="15.75" customHeight="1" x14ac:dyDescent="0.25">
      <c r="M160" s="52" t="str">
        <f t="shared" si="13"/>
        <v>//</v>
      </c>
      <c r="N160" s="166"/>
      <c r="Z160" s="43" t="str">
        <f t="shared" si="15"/>
        <v>_</v>
      </c>
    </row>
    <row r="161" spans="1:26" ht="15.75" customHeight="1" x14ac:dyDescent="0.25">
      <c r="A161" s="296">
        <v>154</v>
      </c>
      <c r="B161" s="367" t="s">
        <v>237</v>
      </c>
      <c r="C161" s="294" t="s">
        <v>363</v>
      </c>
      <c r="D161" s="294" t="s">
        <v>363</v>
      </c>
      <c r="E161" s="352" t="s">
        <v>339</v>
      </c>
      <c r="F161" s="295">
        <v>6216622</v>
      </c>
      <c r="G161" s="295">
        <v>384283</v>
      </c>
      <c r="H161" s="296"/>
      <c r="I161" s="368" t="s">
        <v>49</v>
      </c>
      <c r="J161" s="298">
        <v>8</v>
      </c>
      <c r="K161" s="298">
        <v>28</v>
      </c>
      <c r="L161" s="298">
        <v>2021</v>
      </c>
      <c r="M161" s="290" t="str">
        <f t="shared" si="13"/>
        <v>28/8/2021</v>
      </c>
      <c r="N161" s="369">
        <v>9.1087962962962971E-3</v>
      </c>
      <c r="S161" s="65" t="s">
        <v>500</v>
      </c>
      <c r="T161" s="18" t="s">
        <v>339</v>
      </c>
      <c r="U161" s="18" t="s">
        <v>472</v>
      </c>
      <c r="W161" s="80">
        <v>1</v>
      </c>
      <c r="X161" s="97" t="s">
        <v>2</v>
      </c>
      <c r="Y161" s="98" t="s">
        <v>238</v>
      </c>
      <c r="Z161" s="43" t="str">
        <f t="shared" si="15"/>
        <v>Circunvalacion_oeste_Gato2</v>
      </c>
    </row>
    <row r="162" spans="1:26" ht="15.75" customHeight="1" x14ac:dyDescent="0.25">
      <c r="A162" s="296">
        <f>A161+1</f>
        <v>155</v>
      </c>
      <c r="B162" s="367" t="s">
        <v>236</v>
      </c>
      <c r="C162" s="294" t="s">
        <v>363</v>
      </c>
      <c r="D162" s="294" t="s">
        <v>363</v>
      </c>
      <c r="E162" s="352" t="s">
        <v>339</v>
      </c>
      <c r="F162" s="295">
        <v>6216622</v>
      </c>
      <c r="G162" s="295">
        <v>384283</v>
      </c>
      <c r="H162" s="296"/>
      <c r="I162" s="368" t="s">
        <v>49</v>
      </c>
      <c r="J162" s="298">
        <v>8</v>
      </c>
      <c r="K162" s="298">
        <v>28</v>
      </c>
      <c r="L162" s="298">
        <v>2021</v>
      </c>
      <c r="M162" s="290" t="str">
        <f t="shared" si="13"/>
        <v>28/8/2021</v>
      </c>
      <c r="N162" s="369">
        <v>9.2013888888888892E-3</v>
      </c>
      <c r="O162" s="13"/>
      <c r="S162" s="65" t="s">
        <v>500</v>
      </c>
      <c r="T162" s="18" t="s">
        <v>339</v>
      </c>
      <c r="U162" s="18" t="s">
        <v>472</v>
      </c>
      <c r="W162" s="80">
        <v>1</v>
      </c>
      <c r="X162" s="97" t="s">
        <v>2</v>
      </c>
      <c r="Y162" s="98" t="s">
        <v>9</v>
      </c>
      <c r="Z162" s="43" t="str">
        <f t="shared" si="15"/>
        <v>Circunvalacion_oeste_Gato 2</v>
      </c>
    </row>
    <row r="163" spans="1:26" ht="15.75" customHeight="1" x14ac:dyDescent="0.25">
      <c r="A163" s="296">
        <f t="shared" ref="A163:A166" si="16">A162+1</f>
        <v>156</v>
      </c>
      <c r="B163" s="414" t="s">
        <v>233</v>
      </c>
      <c r="C163" s="294" t="s">
        <v>363</v>
      </c>
      <c r="D163" s="294" t="s">
        <v>363</v>
      </c>
      <c r="E163" s="352" t="s">
        <v>339</v>
      </c>
      <c r="F163" s="295">
        <v>6216622</v>
      </c>
      <c r="G163" s="295">
        <v>384283</v>
      </c>
      <c r="H163" s="296"/>
      <c r="I163" s="415" t="s">
        <v>75</v>
      </c>
      <c r="J163" s="298">
        <v>8</v>
      </c>
      <c r="K163" s="298">
        <v>23</v>
      </c>
      <c r="L163" s="298">
        <v>2021</v>
      </c>
      <c r="M163" s="290" t="str">
        <f t="shared" si="13"/>
        <v>23/8/2021</v>
      </c>
      <c r="N163" s="377">
        <v>0.6305439814814815</v>
      </c>
      <c r="S163" s="65" t="s">
        <v>500</v>
      </c>
      <c r="T163" s="18" t="s">
        <v>339</v>
      </c>
      <c r="U163" s="18" t="s">
        <v>472</v>
      </c>
      <c r="W163" s="80">
        <v>1</v>
      </c>
      <c r="X163" s="99" t="s">
        <v>234</v>
      </c>
      <c r="Y163" s="100" t="s">
        <v>3</v>
      </c>
      <c r="Z163" s="43" t="str">
        <f t="shared" si="15"/>
        <v>Circunvalacion_oeste_Gato 1</v>
      </c>
    </row>
    <row r="164" spans="1:26" ht="15.75" customHeight="1" x14ac:dyDescent="0.25">
      <c r="A164" s="296">
        <f t="shared" si="16"/>
        <v>157</v>
      </c>
      <c r="B164" s="364" t="s">
        <v>235</v>
      </c>
      <c r="C164" s="294" t="s">
        <v>363</v>
      </c>
      <c r="D164" s="294" t="s">
        <v>363</v>
      </c>
      <c r="E164" s="352" t="s">
        <v>339</v>
      </c>
      <c r="F164" s="295">
        <v>6216622</v>
      </c>
      <c r="G164" s="295">
        <v>384283</v>
      </c>
      <c r="H164" s="296"/>
      <c r="I164" s="365" t="s">
        <v>75</v>
      </c>
      <c r="J164" s="298">
        <v>8</v>
      </c>
      <c r="K164" s="298">
        <v>23</v>
      </c>
      <c r="L164" s="298">
        <v>2021</v>
      </c>
      <c r="M164" s="290" t="str">
        <f t="shared" si="13"/>
        <v>23/8/2021</v>
      </c>
      <c r="N164" s="366">
        <v>0.63055555555555554</v>
      </c>
      <c r="O164" s="13"/>
      <c r="S164" s="65" t="s">
        <v>500</v>
      </c>
      <c r="T164" s="18" t="s">
        <v>339</v>
      </c>
      <c r="U164" s="18" t="s">
        <v>472</v>
      </c>
      <c r="W164" s="80">
        <v>1</v>
      </c>
      <c r="X164" s="101" t="s">
        <v>234</v>
      </c>
      <c r="Y164" s="102" t="s">
        <v>3</v>
      </c>
      <c r="Z164" s="43" t="str">
        <f t="shared" si="15"/>
        <v>Circunvalacion_oeste_Gato 1</v>
      </c>
    </row>
    <row r="165" spans="1:26" ht="15.75" customHeight="1" x14ac:dyDescent="0.25">
      <c r="A165">
        <f t="shared" si="16"/>
        <v>158</v>
      </c>
      <c r="B165" s="61" t="s">
        <v>240</v>
      </c>
      <c r="C165" s="10" t="s">
        <v>363</v>
      </c>
      <c r="D165" s="10" t="s">
        <v>363</v>
      </c>
      <c r="E165" s="84" t="s">
        <v>339</v>
      </c>
      <c r="F165" s="8">
        <v>6216622</v>
      </c>
      <c r="G165" s="8">
        <v>384283</v>
      </c>
      <c r="I165" s="72">
        <v>44480</v>
      </c>
      <c r="J165" s="50">
        <v>11</v>
      </c>
      <c r="K165" s="50">
        <v>10</v>
      </c>
      <c r="L165" s="50">
        <v>2021</v>
      </c>
      <c r="M165" s="52" t="str">
        <f t="shared" si="13"/>
        <v>10/11/2021</v>
      </c>
      <c r="N165" s="156">
        <v>0.73629629629629634</v>
      </c>
      <c r="S165" s="65" t="s">
        <v>500</v>
      </c>
      <c r="T165" s="18" t="s">
        <v>339</v>
      </c>
      <c r="U165" s="18" t="s">
        <v>472</v>
      </c>
      <c r="W165" s="80">
        <v>1</v>
      </c>
      <c r="X165" s="97" t="s">
        <v>10</v>
      </c>
      <c r="Y165" s="98" t="s">
        <v>27</v>
      </c>
      <c r="Z165" s="43" t="str">
        <f t="shared" si="15"/>
        <v>Circunvalacion_oeste_Gato 3</v>
      </c>
    </row>
    <row r="166" spans="1:26" ht="15.75" customHeight="1" x14ac:dyDescent="0.25">
      <c r="A166">
        <f t="shared" si="16"/>
        <v>159</v>
      </c>
      <c r="B166" s="61" t="s">
        <v>239</v>
      </c>
      <c r="C166" s="10" t="s">
        <v>363</v>
      </c>
      <c r="D166" s="10" t="s">
        <v>363</v>
      </c>
      <c r="E166" s="84" t="s">
        <v>339</v>
      </c>
      <c r="F166" s="8">
        <v>6216622</v>
      </c>
      <c r="G166" s="8">
        <v>384283</v>
      </c>
      <c r="I166" s="72">
        <v>44450</v>
      </c>
      <c r="J166" s="50">
        <v>11</v>
      </c>
      <c r="K166" s="50">
        <v>9</v>
      </c>
      <c r="L166" s="50">
        <v>2021</v>
      </c>
      <c r="M166" s="52" t="str">
        <f t="shared" si="13"/>
        <v>9/11/2021</v>
      </c>
      <c r="N166" s="156">
        <v>0.79446759259259259</v>
      </c>
      <c r="S166" s="65" t="s">
        <v>500</v>
      </c>
      <c r="T166" s="18" t="s">
        <v>339</v>
      </c>
      <c r="U166" s="18" t="s">
        <v>472</v>
      </c>
      <c r="W166" s="80">
        <v>1</v>
      </c>
      <c r="X166" s="97" t="s">
        <v>234</v>
      </c>
      <c r="Y166" s="98" t="s">
        <v>3</v>
      </c>
      <c r="Z166" s="43" t="str">
        <f t="shared" si="15"/>
        <v>Circunvalacion_oeste_Gato 1</v>
      </c>
    </row>
    <row r="167" spans="1:26" ht="15.75" customHeight="1" x14ac:dyDescent="0.25">
      <c r="K167" s="50"/>
      <c r="L167" s="50"/>
      <c r="M167" s="52" t="str">
        <f t="shared" si="13"/>
        <v>//</v>
      </c>
      <c r="N167" s="166"/>
      <c r="Z167" s="43" t="str">
        <f t="shared" si="15"/>
        <v>_</v>
      </c>
    </row>
    <row r="168" spans="1:26" ht="15.75" customHeight="1" x14ac:dyDescent="0.25">
      <c r="A168">
        <v>160</v>
      </c>
      <c r="B168" s="70" t="s">
        <v>270</v>
      </c>
      <c r="C168" s="18" t="s">
        <v>354</v>
      </c>
      <c r="D168" s="18" t="s">
        <v>354</v>
      </c>
      <c r="E168" s="84" t="s">
        <v>339</v>
      </c>
      <c r="F168" s="8">
        <v>6217007</v>
      </c>
      <c r="G168" s="8">
        <v>384180</v>
      </c>
      <c r="I168" s="77" t="s">
        <v>271</v>
      </c>
      <c r="J168" s="50">
        <v>10</v>
      </c>
      <c r="K168" s="50">
        <v>21</v>
      </c>
      <c r="L168" s="50">
        <v>2021</v>
      </c>
      <c r="M168" s="52" t="str">
        <f t="shared" ref="M168:M190" si="17">CONCATENATE(K168,"/",J168,"/",L168)</f>
        <v>21/10/2021</v>
      </c>
      <c r="N168" s="160">
        <v>0.42546296296296299</v>
      </c>
      <c r="S168" s="18" t="s">
        <v>322</v>
      </c>
      <c r="T168" s="18" t="s">
        <v>339</v>
      </c>
      <c r="U168" s="18" t="s">
        <v>472</v>
      </c>
      <c r="W168" s="80">
        <v>1</v>
      </c>
      <c r="X168" s="80" t="s">
        <v>248</v>
      </c>
      <c r="Y168" s="80" t="s">
        <v>9</v>
      </c>
      <c r="Z168" s="43" t="str">
        <f t="shared" ref="Z168:Z190" si="18">CONCATENATE(S168,"_",Y168)</f>
        <v>Arenal chico cantera_Gato 2</v>
      </c>
    </row>
    <row r="169" spans="1:26" ht="15.75" customHeight="1" x14ac:dyDescent="0.25">
      <c r="A169">
        <f t="shared" ref="A169:A190" si="19">A168+1</f>
        <v>161</v>
      </c>
      <c r="B169" s="70" t="s">
        <v>269</v>
      </c>
      <c r="C169" s="18" t="s">
        <v>354</v>
      </c>
      <c r="D169" s="18" t="s">
        <v>354</v>
      </c>
      <c r="E169" s="84" t="s">
        <v>339</v>
      </c>
      <c r="F169" s="8">
        <v>6217007</v>
      </c>
      <c r="G169" s="8">
        <v>384180</v>
      </c>
      <c r="I169" s="77" t="s">
        <v>156</v>
      </c>
      <c r="J169" s="50">
        <v>10</v>
      </c>
      <c r="K169" s="50">
        <v>18</v>
      </c>
      <c r="L169" s="50">
        <v>2021</v>
      </c>
      <c r="M169" s="52" t="str">
        <f t="shared" si="17"/>
        <v>18/10/2021</v>
      </c>
      <c r="N169" s="160">
        <v>0.46855324074074073</v>
      </c>
      <c r="S169" s="18" t="s">
        <v>322</v>
      </c>
      <c r="T169" s="18" t="s">
        <v>339</v>
      </c>
      <c r="U169" s="18" t="s">
        <v>472</v>
      </c>
      <c r="W169" s="80">
        <v>1</v>
      </c>
      <c r="X169" s="80" t="s">
        <v>248</v>
      </c>
      <c r="Y169" s="80" t="s">
        <v>9</v>
      </c>
      <c r="Z169" s="43" t="str">
        <f t="shared" si="18"/>
        <v>Arenal chico cantera_Gato 2</v>
      </c>
    </row>
    <row r="170" spans="1:26" ht="15.75" customHeight="1" x14ac:dyDescent="0.25">
      <c r="A170">
        <f t="shared" si="19"/>
        <v>162</v>
      </c>
      <c r="B170" s="70" t="s">
        <v>265</v>
      </c>
      <c r="C170" s="18" t="s">
        <v>354</v>
      </c>
      <c r="D170" s="18" t="s">
        <v>354</v>
      </c>
      <c r="E170" s="84" t="s">
        <v>339</v>
      </c>
      <c r="F170" s="8">
        <v>6217007</v>
      </c>
      <c r="G170" s="8">
        <v>384180</v>
      </c>
      <c r="I170" s="77" t="s">
        <v>266</v>
      </c>
      <c r="J170" s="50">
        <v>9</v>
      </c>
      <c r="K170" s="50">
        <v>30</v>
      </c>
      <c r="L170" s="50">
        <v>2021</v>
      </c>
      <c r="M170" s="52" t="str">
        <f t="shared" si="17"/>
        <v>30/9/2021</v>
      </c>
      <c r="N170" s="160">
        <v>0.90009259259259256</v>
      </c>
      <c r="S170" s="18" t="s">
        <v>322</v>
      </c>
      <c r="T170" s="18" t="s">
        <v>339</v>
      </c>
      <c r="U170" s="18" t="s">
        <v>472</v>
      </c>
      <c r="W170" s="80">
        <v>1</v>
      </c>
      <c r="X170" s="80" t="s">
        <v>256</v>
      </c>
      <c r="Y170" s="80" t="s">
        <v>9</v>
      </c>
      <c r="Z170" s="43" t="str">
        <f t="shared" si="18"/>
        <v>Arenal chico cantera_Gato 2</v>
      </c>
    </row>
    <row r="171" spans="1:26" ht="15.75" customHeight="1" x14ac:dyDescent="0.25">
      <c r="A171">
        <f t="shared" si="19"/>
        <v>163</v>
      </c>
      <c r="B171" s="70" t="s">
        <v>263</v>
      </c>
      <c r="C171" s="18" t="s">
        <v>354</v>
      </c>
      <c r="D171" s="18" t="s">
        <v>354</v>
      </c>
      <c r="E171" s="84" t="s">
        <v>339</v>
      </c>
      <c r="F171" s="8">
        <v>6217007</v>
      </c>
      <c r="G171" s="8">
        <v>384180</v>
      </c>
      <c r="I171" s="77" t="s">
        <v>264</v>
      </c>
      <c r="J171" s="50">
        <v>9</v>
      </c>
      <c r="K171" s="50">
        <v>25</v>
      </c>
      <c r="L171" s="50">
        <v>2021</v>
      </c>
      <c r="M171" s="52" t="str">
        <f t="shared" si="17"/>
        <v>25/9/2021</v>
      </c>
      <c r="N171" s="160">
        <v>0.73686342592592591</v>
      </c>
      <c r="S171" s="18" t="s">
        <v>322</v>
      </c>
      <c r="T171" s="18" t="s">
        <v>339</v>
      </c>
      <c r="U171" s="18" t="s">
        <v>472</v>
      </c>
      <c r="W171" s="80">
        <v>1</v>
      </c>
      <c r="X171" s="80" t="s">
        <v>256</v>
      </c>
      <c r="Y171" s="80" t="s">
        <v>9</v>
      </c>
      <c r="Z171" s="43" t="str">
        <f t="shared" si="18"/>
        <v>Arenal chico cantera_Gato 2</v>
      </c>
    </row>
    <row r="172" spans="1:26" ht="15.75" customHeight="1" x14ac:dyDescent="0.25">
      <c r="A172">
        <f t="shared" si="19"/>
        <v>164</v>
      </c>
      <c r="B172" s="71" t="s">
        <v>257</v>
      </c>
      <c r="C172" s="18" t="s">
        <v>354</v>
      </c>
      <c r="D172" s="18" t="s">
        <v>354</v>
      </c>
      <c r="E172" s="84" t="s">
        <v>339</v>
      </c>
      <c r="F172" s="8">
        <v>6217007</v>
      </c>
      <c r="G172" s="8">
        <v>384180</v>
      </c>
      <c r="I172" s="75" t="s">
        <v>75</v>
      </c>
      <c r="J172" s="50">
        <v>8</v>
      </c>
      <c r="K172" s="50">
        <v>23</v>
      </c>
      <c r="L172" s="50">
        <v>2021</v>
      </c>
      <c r="M172" s="52" t="str">
        <f t="shared" si="17"/>
        <v>23/8/2021</v>
      </c>
      <c r="N172" s="164">
        <v>0.89059027777777777</v>
      </c>
      <c r="S172" s="18" t="s">
        <v>322</v>
      </c>
      <c r="T172" s="18" t="s">
        <v>339</v>
      </c>
      <c r="U172" s="18" t="s">
        <v>472</v>
      </c>
      <c r="W172" s="80">
        <v>1</v>
      </c>
      <c r="X172" s="142" t="s">
        <v>244</v>
      </c>
      <c r="Y172" s="142" t="s">
        <v>3</v>
      </c>
      <c r="Z172" s="43" t="str">
        <f t="shared" si="18"/>
        <v>Arenal chico cantera_Gato 1</v>
      </c>
    </row>
    <row r="173" spans="1:26" ht="15.75" customHeight="1" x14ac:dyDescent="0.25">
      <c r="A173">
        <f t="shared" si="19"/>
        <v>165</v>
      </c>
      <c r="B173" s="71" t="s">
        <v>258</v>
      </c>
      <c r="C173" s="18" t="s">
        <v>354</v>
      </c>
      <c r="D173" s="18" t="s">
        <v>354</v>
      </c>
      <c r="E173" s="84" t="s">
        <v>339</v>
      </c>
      <c r="F173" s="8">
        <v>6217007</v>
      </c>
      <c r="G173" s="8">
        <v>384180</v>
      </c>
      <c r="I173" s="77" t="s">
        <v>75</v>
      </c>
      <c r="J173" s="50">
        <v>8</v>
      </c>
      <c r="K173" s="50">
        <v>23</v>
      </c>
      <c r="L173" s="50">
        <v>2021</v>
      </c>
      <c r="M173" s="52" t="str">
        <f t="shared" si="17"/>
        <v>23/8/2021</v>
      </c>
      <c r="N173" s="160">
        <v>0.89060185185185181</v>
      </c>
      <c r="O173" s="13"/>
      <c r="S173" s="18" t="s">
        <v>322</v>
      </c>
      <c r="T173" s="18" t="s">
        <v>339</v>
      </c>
      <c r="U173" s="18" t="s">
        <v>472</v>
      </c>
      <c r="W173" s="80">
        <v>1</v>
      </c>
      <c r="X173" s="80" t="s">
        <v>244</v>
      </c>
      <c r="Y173" s="142" t="s">
        <v>3</v>
      </c>
      <c r="Z173" s="43" t="str">
        <f t="shared" si="18"/>
        <v>Arenal chico cantera_Gato 1</v>
      </c>
    </row>
    <row r="174" spans="1:26" ht="15.75" customHeight="1" x14ac:dyDescent="0.25">
      <c r="A174">
        <f t="shared" si="19"/>
        <v>166</v>
      </c>
      <c r="B174" s="71" t="s">
        <v>259</v>
      </c>
      <c r="C174" s="18" t="s">
        <v>354</v>
      </c>
      <c r="D174" s="18" t="s">
        <v>354</v>
      </c>
      <c r="E174" s="84" t="s">
        <v>339</v>
      </c>
      <c r="F174" s="8">
        <v>6217007</v>
      </c>
      <c r="G174" s="8">
        <v>384180</v>
      </c>
      <c r="I174" s="75" t="s">
        <v>75</v>
      </c>
      <c r="J174" s="50">
        <v>8</v>
      </c>
      <c r="K174" s="50">
        <v>23</v>
      </c>
      <c r="L174" s="50">
        <v>2021</v>
      </c>
      <c r="M174" s="52" t="str">
        <f t="shared" si="17"/>
        <v>23/8/2021</v>
      </c>
      <c r="N174" s="164">
        <v>0.89061342592592596</v>
      </c>
      <c r="O174" s="13"/>
      <c r="S174" s="18" t="s">
        <v>322</v>
      </c>
      <c r="T174" s="18" t="s">
        <v>339</v>
      </c>
      <c r="U174" s="18" t="s">
        <v>472</v>
      </c>
      <c r="W174" s="80">
        <v>1</v>
      </c>
      <c r="X174" s="142" t="s">
        <v>244</v>
      </c>
      <c r="Y174" s="142" t="s">
        <v>3</v>
      </c>
      <c r="Z174" s="43" t="str">
        <f t="shared" si="18"/>
        <v>Arenal chico cantera_Gato 1</v>
      </c>
    </row>
    <row r="175" spans="1:26" ht="15.75" customHeight="1" x14ac:dyDescent="0.25">
      <c r="A175">
        <f t="shared" si="19"/>
        <v>167</v>
      </c>
      <c r="B175" s="70" t="s">
        <v>247</v>
      </c>
      <c r="C175" s="18" t="s">
        <v>354</v>
      </c>
      <c r="D175" s="18" t="s">
        <v>354</v>
      </c>
      <c r="E175" s="84" t="s">
        <v>339</v>
      </c>
      <c r="F175" s="8">
        <v>6217007</v>
      </c>
      <c r="G175" s="8">
        <v>384180</v>
      </c>
      <c r="I175" s="77" t="s">
        <v>246</v>
      </c>
      <c r="J175" s="50">
        <v>4</v>
      </c>
      <c r="K175" s="50">
        <v>29</v>
      </c>
      <c r="L175" s="50">
        <v>2022</v>
      </c>
      <c r="M175" s="52" t="str">
        <f t="shared" si="17"/>
        <v>29/4/2022</v>
      </c>
      <c r="N175" s="160">
        <v>0.12637731481481482</v>
      </c>
      <c r="S175" s="18" t="s">
        <v>322</v>
      </c>
      <c r="T175" s="18" t="s">
        <v>339</v>
      </c>
      <c r="U175" s="18" t="s">
        <v>472</v>
      </c>
      <c r="W175" s="80">
        <v>1</v>
      </c>
      <c r="X175" s="80" t="s">
        <v>248</v>
      </c>
      <c r="Y175" s="80" t="s">
        <v>9</v>
      </c>
      <c r="Z175" s="43" t="str">
        <f t="shared" si="18"/>
        <v>Arenal chico cantera_Gato 2</v>
      </c>
    </row>
    <row r="176" spans="1:26" ht="15.75" customHeight="1" x14ac:dyDescent="0.25">
      <c r="A176">
        <f t="shared" si="19"/>
        <v>168</v>
      </c>
      <c r="B176" s="70" t="s">
        <v>249</v>
      </c>
      <c r="C176" s="18" t="s">
        <v>354</v>
      </c>
      <c r="D176" s="18" t="s">
        <v>354</v>
      </c>
      <c r="E176" s="84" t="s">
        <v>339</v>
      </c>
      <c r="F176" s="8">
        <v>6217007</v>
      </c>
      <c r="G176" s="8">
        <v>384180</v>
      </c>
      <c r="I176" s="77" t="s">
        <v>246</v>
      </c>
      <c r="J176" s="50">
        <v>4</v>
      </c>
      <c r="K176" s="50">
        <v>29</v>
      </c>
      <c r="L176" s="50">
        <v>2022</v>
      </c>
      <c r="M176" s="52" t="str">
        <f t="shared" si="17"/>
        <v>29/4/2022</v>
      </c>
      <c r="N176" s="160">
        <v>0.12972222222222221</v>
      </c>
      <c r="S176" s="18" t="s">
        <v>322</v>
      </c>
      <c r="T176" s="18" t="s">
        <v>339</v>
      </c>
      <c r="U176" s="18" t="s">
        <v>472</v>
      </c>
      <c r="W176" s="80">
        <v>1</v>
      </c>
      <c r="X176" s="80" t="s">
        <v>248</v>
      </c>
      <c r="Y176" s="80" t="s">
        <v>9</v>
      </c>
      <c r="Z176" s="43" t="str">
        <f t="shared" si="18"/>
        <v>Arenal chico cantera_Gato 2</v>
      </c>
    </row>
    <row r="177" spans="1:26" ht="15.75" customHeight="1" x14ac:dyDescent="0.25">
      <c r="A177">
        <f t="shared" si="19"/>
        <v>169</v>
      </c>
      <c r="B177" s="70" t="s">
        <v>250</v>
      </c>
      <c r="C177" s="18" t="s">
        <v>354</v>
      </c>
      <c r="D177" s="18" t="s">
        <v>354</v>
      </c>
      <c r="E177" s="84" t="s">
        <v>339</v>
      </c>
      <c r="F177" s="8">
        <v>6217007</v>
      </c>
      <c r="G177" s="8">
        <v>384180</v>
      </c>
      <c r="I177" s="77" t="s">
        <v>246</v>
      </c>
      <c r="J177" s="50">
        <v>4</v>
      </c>
      <c r="K177" s="50">
        <v>29</v>
      </c>
      <c r="L177" s="50">
        <v>2022</v>
      </c>
      <c r="M177" s="52" t="str">
        <f t="shared" si="17"/>
        <v>29/4/2022</v>
      </c>
      <c r="N177" s="160">
        <v>0.15039351851851851</v>
      </c>
      <c r="S177" s="18" t="s">
        <v>322</v>
      </c>
      <c r="T177" s="18" t="s">
        <v>339</v>
      </c>
      <c r="U177" s="18" t="s">
        <v>472</v>
      </c>
      <c r="W177" s="80">
        <v>1</v>
      </c>
      <c r="X177" s="80" t="s">
        <v>248</v>
      </c>
      <c r="Y177" s="80" t="s">
        <v>9</v>
      </c>
      <c r="Z177" s="43" t="str">
        <f t="shared" si="18"/>
        <v>Arenal chico cantera_Gato 2</v>
      </c>
    </row>
    <row r="178" spans="1:26" ht="15.75" customHeight="1" x14ac:dyDescent="0.25">
      <c r="A178">
        <f t="shared" si="19"/>
        <v>170</v>
      </c>
      <c r="B178" s="62" t="s">
        <v>251</v>
      </c>
      <c r="C178" s="18" t="s">
        <v>354</v>
      </c>
      <c r="D178" s="18" t="s">
        <v>354</v>
      </c>
      <c r="E178" s="84" t="s">
        <v>339</v>
      </c>
      <c r="F178" s="8">
        <v>6217007</v>
      </c>
      <c r="G178" s="8">
        <v>384180</v>
      </c>
      <c r="I178" s="74" t="s">
        <v>246</v>
      </c>
      <c r="J178" s="50">
        <v>4</v>
      </c>
      <c r="K178" s="50">
        <v>29</v>
      </c>
      <c r="L178" s="50">
        <v>2022</v>
      </c>
      <c r="M178" s="52" t="str">
        <f t="shared" si="17"/>
        <v>29/4/2022</v>
      </c>
      <c r="N178" s="159">
        <v>0.18921296296296297</v>
      </c>
      <c r="S178" s="18" t="s">
        <v>322</v>
      </c>
      <c r="T178" s="18" t="s">
        <v>339</v>
      </c>
      <c r="U178" s="18" t="s">
        <v>472</v>
      </c>
      <c r="W178" s="80">
        <v>1</v>
      </c>
      <c r="X178" s="99" t="s">
        <v>248</v>
      </c>
      <c r="Y178" s="100" t="s">
        <v>9</v>
      </c>
      <c r="Z178" s="43" t="str">
        <f t="shared" si="18"/>
        <v>Arenal chico cantera_Gato 2</v>
      </c>
    </row>
    <row r="179" spans="1:26" ht="15.75" customHeight="1" x14ac:dyDescent="0.25">
      <c r="A179">
        <f t="shared" si="19"/>
        <v>171</v>
      </c>
      <c r="B179" s="64" t="s">
        <v>245</v>
      </c>
      <c r="C179" s="18" t="s">
        <v>354</v>
      </c>
      <c r="D179" s="18" t="s">
        <v>354</v>
      </c>
      <c r="E179" s="84" t="s">
        <v>339</v>
      </c>
      <c r="F179" s="8">
        <v>6217007</v>
      </c>
      <c r="G179" s="8">
        <v>384180</v>
      </c>
      <c r="I179" s="77" t="s">
        <v>246</v>
      </c>
      <c r="J179" s="50">
        <v>4</v>
      </c>
      <c r="K179" s="50">
        <v>29</v>
      </c>
      <c r="L179" s="50">
        <v>2022</v>
      </c>
      <c r="M179" s="52" t="str">
        <f t="shared" si="17"/>
        <v>29/4/2022</v>
      </c>
      <c r="N179" s="160">
        <v>0.4022222222222222</v>
      </c>
      <c r="S179" s="18" t="s">
        <v>322</v>
      </c>
      <c r="T179" s="18" t="s">
        <v>339</v>
      </c>
      <c r="U179" s="18" t="s">
        <v>472</v>
      </c>
      <c r="W179" s="80">
        <v>1</v>
      </c>
      <c r="X179" s="80" t="s">
        <v>244</v>
      </c>
      <c r="Y179" s="107" t="s">
        <v>3</v>
      </c>
      <c r="Z179" s="43" t="str">
        <f t="shared" si="18"/>
        <v>Arenal chico cantera_Gato 1</v>
      </c>
    </row>
    <row r="180" spans="1:26" ht="15.75" customHeight="1" x14ac:dyDescent="0.25">
      <c r="A180">
        <f t="shared" si="19"/>
        <v>172</v>
      </c>
      <c r="B180" s="63" t="s">
        <v>242</v>
      </c>
      <c r="C180" s="18" t="s">
        <v>354</v>
      </c>
      <c r="D180" s="18" t="s">
        <v>354</v>
      </c>
      <c r="E180" s="84" t="s">
        <v>339</v>
      </c>
      <c r="F180" s="8">
        <v>6217007</v>
      </c>
      <c r="G180" s="8">
        <v>384180</v>
      </c>
      <c r="I180" s="76" t="s">
        <v>243</v>
      </c>
      <c r="J180" s="50">
        <v>1</v>
      </c>
      <c r="K180" s="50">
        <v>27</v>
      </c>
      <c r="L180" s="50">
        <v>2022</v>
      </c>
      <c r="M180" s="52" t="str">
        <f t="shared" si="17"/>
        <v>27/1/2022</v>
      </c>
      <c r="N180" s="161">
        <v>0.65137731481481487</v>
      </c>
      <c r="S180" s="18" t="s">
        <v>322</v>
      </c>
      <c r="T180" s="18" t="s">
        <v>339</v>
      </c>
      <c r="U180" s="18" t="s">
        <v>472</v>
      </c>
      <c r="W180" s="80">
        <v>1</v>
      </c>
      <c r="X180" s="101" t="s">
        <v>244</v>
      </c>
      <c r="Y180" s="102" t="s">
        <v>3</v>
      </c>
      <c r="Z180" s="43" t="str">
        <f t="shared" si="18"/>
        <v>Arenal chico cantera_Gato 1</v>
      </c>
    </row>
    <row r="181" spans="1:26" ht="15.75" customHeight="1" x14ac:dyDescent="0.25">
      <c r="A181">
        <f t="shared" si="19"/>
        <v>173</v>
      </c>
      <c r="B181" s="62" t="s">
        <v>255</v>
      </c>
      <c r="C181" s="18" t="s">
        <v>354</v>
      </c>
      <c r="D181" s="18" t="s">
        <v>354</v>
      </c>
      <c r="E181" s="84" t="s">
        <v>339</v>
      </c>
      <c r="F181" s="8">
        <v>6217007</v>
      </c>
      <c r="G181" s="8">
        <v>384180</v>
      </c>
      <c r="I181" s="74">
        <v>44778</v>
      </c>
      <c r="J181" s="50">
        <v>5</v>
      </c>
      <c r="K181" s="50">
        <v>8</v>
      </c>
      <c r="L181" s="50">
        <v>2022</v>
      </c>
      <c r="M181" s="52" t="str">
        <f t="shared" si="17"/>
        <v>8/5/2022</v>
      </c>
      <c r="N181" s="159">
        <v>0.7341550925925926</v>
      </c>
      <c r="S181" s="18" t="s">
        <v>322</v>
      </c>
      <c r="T181" s="18" t="s">
        <v>339</v>
      </c>
      <c r="U181" s="18" t="s">
        <v>472</v>
      </c>
      <c r="W181" s="80">
        <v>1</v>
      </c>
      <c r="X181" s="99" t="s">
        <v>256</v>
      </c>
      <c r="Y181" s="100" t="s">
        <v>9</v>
      </c>
      <c r="Z181" s="43" t="str">
        <f t="shared" si="18"/>
        <v>Arenal chico cantera_Gato 2</v>
      </c>
    </row>
    <row r="182" spans="1:26" ht="15.75" customHeight="1" x14ac:dyDescent="0.25">
      <c r="A182">
        <f t="shared" si="19"/>
        <v>174</v>
      </c>
      <c r="B182" s="64" t="s">
        <v>254</v>
      </c>
      <c r="C182" s="18" t="s">
        <v>354</v>
      </c>
      <c r="D182" s="18" t="s">
        <v>354</v>
      </c>
      <c r="E182" s="84" t="s">
        <v>339</v>
      </c>
      <c r="F182" s="8">
        <v>6217007</v>
      </c>
      <c r="G182" s="8">
        <v>384180</v>
      </c>
      <c r="I182" s="74">
        <v>44744</v>
      </c>
      <c r="J182" s="50">
        <v>2</v>
      </c>
      <c r="K182" s="50">
        <v>7</v>
      </c>
      <c r="L182" s="50">
        <v>2022</v>
      </c>
      <c r="M182" s="52" t="str">
        <f t="shared" si="17"/>
        <v>7/2/2022</v>
      </c>
      <c r="N182" s="160">
        <v>0.11543981481481481</v>
      </c>
      <c r="S182" s="18" t="s">
        <v>322</v>
      </c>
      <c r="T182" s="18" t="s">
        <v>339</v>
      </c>
      <c r="U182" s="18" t="s">
        <v>472</v>
      </c>
      <c r="W182" s="80">
        <v>1</v>
      </c>
      <c r="X182" s="80" t="s">
        <v>248</v>
      </c>
      <c r="Y182" s="107" t="s">
        <v>9</v>
      </c>
      <c r="Z182" s="43" t="str">
        <f t="shared" si="18"/>
        <v>Arenal chico cantera_Gato 2</v>
      </c>
    </row>
    <row r="183" spans="1:26" ht="15.75" customHeight="1" x14ac:dyDescent="0.25">
      <c r="A183">
        <f t="shared" si="19"/>
        <v>175</v>
      </c>
      <c r="B183" s="63" t="s">
        <v>253</v>
      </c>
      <c r="C183" s="18" t="s">
        <v>354</v>
      </c>
      <c r="D183" s="18" t="s">
        <v>354</v>
      </c>
      <c r="E183" s="84" t="s">
        <v>339</v>
      </c>
      <c r="F183" s="8">
        <v>6217007</v>
      </c>
      <c r="G183" s="8">
        <v>384180</v>
      </c>
      <c r="I183" s="74">
        <v>44656</v>
      </c>
      <c r="J183" s="50">
        <v>5</v>
      </c>
      <c r="K183" s="50">
        <v>4</v>
      </c>
      <c r="L183" s="50">
        <v>2022</v>
      </c>
      <c r="M183" s="52" t="str">
        <f t="shared" si="17"/>
        <v>4/5/2022</v>
      </c>
      <c r="N183" s="161">
        <v>0.81597222222222221</v>
      </c>
      <c r="S183" s="18" t="s">
        <v>322</v>
      </c>
      <c r="T183" s="18" t="s">
        <v>339</v>
      </c>
      <c r="U183" s="18" t="s">
        <v>472</v>
      </c>
      <c r="W183" s="80">
        <v>1</v>
      </c>
      <c r="X183" s="101" t="s">
        <v>248</v>
      </c>
      <c r="Y183" s="102" t="s">
        <v>9</v>
      </c>
      <c r="Z183" s="43" t="str">
        <f t="shared" si="18"/>
        <v>Arenal chico cantera_Gato 2</v>
      </c>
    </row>
    <row r="184" spans="1:26" ht="15.75" customHeight="1" x14ac:dyDescent="0.25">
      <c r="A184">
        <f t="shared" si="19"/>
        <v>176</v>
      </c>
      <c r="B184" s="70" t="s">
        <v>252</v>
      </c>
      <c r="C184" s="18" t="s">
        <v>354</v>
      </c>
      <c r="D184" s="18" t="s">
        <v>354</v>
      </c>
      <c r="E184" s="84" t="s">
        <v>339</v>
      </c>
      <c r="F184" s="8">
        <v>6217007</v>
      </c>
      <c r="G184" s="8">
        <v>384180</v>
      </c>
      <c r="I184" s="77">
        <v>44597</v>
      </c>
      <c r="J184" s="50">
        <v>5</v>
      </c>
      <c r="K184" s="50">
        <v>2</v>
      </c>
      <c r="L184" s="50">
        <v>2022</v>
      </c>
      <c r="M184" s="52" t="str">
        <f t="shared" si="17"/>
        <v>2/5/2022</v>
      </c>
      <c r="N184" s="160">
        <v>0.83266203703703701</v>
      </c>
      <c r="S184" s="18" t="s">
        <v>322</v>
      </c>
      <c r="T184" s="18" t="s">
        <v>339</v>
      </c>
      <c r="U184" s="18" t="s">
        <v>472</v>
      </c>
      <c r="W184" s="80">
        <v>1</v>
      </c>
      <c r="X184" s="80" t="s">
        <v>248</v>
      </c>
      <c r="Y184" s="80" t="s">
        <v>9</v>
      </c>
      <c r="Z184" s="43" t="str">
        <f t="shared" si="18"/>
        <v>Arenal chico cantera_Gato 2</v>
      </c>
    </row>
    <row r="185" spans="1:26" ht="15.75" customHeight="1" x14ac:dyDescent="0.25">
      <c r="A185">
        <f t="shared" si="19"/>
        <v>177</v>
      </c>
      <c r="B185" s="70" t="s">
        <v>268</v>
      </c>
      <c r="C185" s="18" t="s">
        <v>354</v>
      </c>
      <c r="D185" s="18" t="s">
        <v>354</v>
      </c>
      <c r="E185" s="84" t="s">
        <v>339</v>
      </c>
      <c r="F185" s="8">
        <v>6217007</v>
      </c>
      <c r="G185" s="8">
        <v>384180</v>
      </c>
      <c r="I185" s="77">
        <v>44449</v>
      </c>
      <c r="J185" s="50">
        <v>10</v>
      </c>
      <c r="K185" s="50">
        <v>9</v>
      </c>
      <c r="L185" s="50">
        <v>2021</v>
      </c>
      <c r="M185" s="52" t="str">
        <f t="shared" si="17"/>
        <v>9/10/2021</v>
      </c>
      <c r="N185" s="160">
        <v>0.94692129629629629</v>
      </c>
      <c r="S185" s="18" t="s">
        <v>322</v>
      </c>
      <c r="T185" s="18" t="s">
        <v>339</v>
      </c>
      <c r="U185" s="18" t="s">
        <v>472</v>
      </c>
      <c r="W185" s="80">
        <v>1</v>
      </c>
      <c r="X185" s="80" t="s">
        <v>256</v>
      </c>
      <c r="Y185" s="80" t="s">
        <v>9</v>
      </c>
      <c r="Z185" s="43" t="str">
        <f t="shared" si="18"/>
        <v>Arenal chico cantera_Gato 2</v>
      </c>
    </row>
    <row r="186" spans="1:26" ht="15.75" customHeight="1" x14ac:dyDescent="0.25">
      <c r="A186">
        <f t="shared" si="19"/>
        <v>178</v>
      </c>
      <c r="B186" s="70" t="s">
        <v>272</v>
      </c>
      <c r="C186" s="18" t="s">
        <v>354</v>
      </c>
      <c r="D186" s="18" t="s">
        <v>354</v>
      </c>
      <c r="E186" s="84" t="s">
        <v>339</v>
      </c>
      <c r="F186" s="8">
        <v>6217007</v>
      </c>
      <c r="G186" s="8">
        <v>384180</v>
      </c>
      <c r="I186" s="77">
        <v>44419</v>
      </c>
      <c r="J186" s="50">
        <v>11</v>
      </c>
      <c r="K186" s="50">
        <v>8</v>
      </c>
      <c r="L186" s="50">
        <v>2021</v>
      </c>
      <c r="M186" s="52" t="str">
        <f t="shared" si="17"/>
        <v>8/11/2021</v>
      </c>
      <c r="N186" s="160">
        <v>0.71275462962962965</v>
      </c>
      <c r="S186" s="18" t="s">
        <v>322</v>
      </c>
      <c r="T186" s="18" t="s">
        <v>339</v>
      </c>
      <c r="U186" s="18" t="s">
        <v>472</v>
      </c>
      <c r="W186" s="80">
        <v>1</v>
      </c>
      <c r="X186" s="80" t="s">
        <v>248</v>
      </c>
      <c r="Y186" s="80" t="s">
        <v>9</v>
      </c>
      <c r="Z186" s="43" t="str">
        <f t="shared" si="18"/>
        <v>Arenal chico cantera_Gato 2</v>
      </c>
    </row>
    <row r="187" spans="1:26" ht="15.75" customHeight="1" x14ac:dyDescent="0.25">
      <c r="A187">
        <f t="shared" si="19"/>
        <v>179</v>
      </c>
      <c r="B187" s="71" t="s">
        <v>260</v>
      </c>
      <c r="C187" s="18" t="s">
        <v>354</v>
      </c>
      <c r="D187" s="18" t="s">
        <v>354</v>
      </c>
      <c r="E187" s="84" t="s">
        <v>339</v>
      </c>
      <c r="F187" s="8">
        <v>6217007</v>
      </c>
      <c r="G187" s="8">
        <v>384180</v>
      </c>
      <c r="I187" s="75">
        <v>44356</v>
      </c>
      <c r="J187" s="50">
        <v>9</v>
      </c>
      <c r="K187" s="50">
        <v>6</v>
      </c>
      <c r="L187" s="50">
        <v>2021</v>
      </c>
      <c r="M187" s="52" t="str">
        <f t="shared" si="17"/>
        <v>6/9/2021</v>
      </c>
      <c r="N187" s="164">
        <v>0.12137731481481481</v>
      </c>
      <c r="S187" s="18" t="s">
        <v>322</v>
      </c>
      <c r="T187" s="18" t="s">
        <v>339</v>
      </c>
      <c r="U187" s="18" t="s">
        <v>472</v>
      </c>
      <c r="W187" s="80">
        <v>1</v>
      </c>
      <c r="X187" s="142" t="s">
        <v>256</v>
      </c>
      <c r="Y187" s="142" t="s">
        <v>9</v>
      </c>
      <c r="Z187" s="43" t="str">
        <f t="shared" si="18"/>
        <v>Arenal chico cantera_Gato 2</v>
      </c>
    </row>
    <row r="188" spans="1:26" ht="15.75" customHeight="1" x14ac:dyDescent="0.25">
      <c r="A188">
        <f t="shared" si="19"/>
        <v>180</v>
      </c>
      <c r="B188" s="71" t="s">
        <v>261</v>
      </c>
      <c r="C188" s="18" t="s">
        <v>354</v>
      </c>
      <c r="D188" s="18" t="s">
        <v>354</v>
      </c>
      <c r="E188" s="84" t="s">
        <v>339</v>
      </c>
      <c r="F188" s="8">
        <v>6217007</v>
      </c>
      <c r="G188" s="8">
        <v>384180</v>
      </c>
      <c r="I188" s="75">
        <v>44356</v>
      </c>
      <c r="J188" s="50">
        <v>9</v>
      </c>
      <c r="K188" s="50">
        <v>6</v>
      </c>
      <c r="L188" s="50">
        <v>2021</v>
      </c>
      <c r="M188" s="52" t="str">
        <f t="shared" si="17"/>
        <v>6/9/2021</v>
      </c>
      <c r="N188" s="160">
        <v>0.12138888888888889</v>
      </c>
      <c r="O188" s="13"/>
      <c r="S188" s="18" t="s">
        <v>322</v>
      </c>
      <c r="T188" s="18" t="s">
        <v>339</v>
      </c>
      <c r="U188" s="18" t="s">
        <v>472</v>
      </c>
      <c r="W188" s="80">
        <v>1</v>
      </c>
      <c r="X188" s="80"/>
      <c r="Y188" s="142"/>
      <c r="Z188" s="43" t="str">
        <f t="shared" si="18"/>
        <v>Arenal chico cantera_</v>
      </c>
    </row>
    <row r="189" spans="1:26" ht="15.75" customHeight="1" x14ac:dyDescent="0.25">
      <c r="A189">
        <f t="shared" si="19"/>
        <v>181</v>
      </c>
      <c r="B189" s="71" t="s">
        <v>262</v>
      </c>
      <c r="C189" s="18" t="s">
        <v>354</v>
      </c>
      <c r="D189" s="18" t="s">
        <v>354</v>
      </c>
      <c r="E189" s="84" t="s">
        <v>339</v>
      </c>
      <c r="F189" s="8">
        <v>6217007</v>
      </c>
      <c r="G189" s="8">
        <v>384180</v>
      </c>
      <c r="I189" s="75">
        <v>44356</v>
      </c>
      <c r="J189" s="50">
        <v>9</v>
      </c>
      <c r="K189" s="50">
        <v>6</v>
      </c>
      <c r="L189" s="50">
        <v>2021</v>
      </c>
      <c r="M189" s="52" t="str">
        <f t="shared" si="17"/>
        <v>6/9/2021</v>
      </c>
      <c r="N189" s="164">
        <v>0.12140046296296296</v>
      </c>
      <c r="O189" s="13"/>
      <c r="S189" s="18" t="s">
        <v>322</v>
      </c>
      <c r="T189" s="18" t="s">
        <v>339</v>
      </c>
      <c r="U189" s="18" t="s">
        <v>472</v>
      </c>
      <c r="W189" s="80">
        <v>1</v>
      </c>
      <c r="X189" s="142"/>
      <c r="Y189" s="142"/>
      <c r="Z189" s="43" t="str">
        <f t="shared" si="18"/>
        <v>Arenal chico cantera_</v>
      </c>
    </row>
    <row r="190" spans="1:26" ht="15.75" customHeight="1" x14ac:dyDescent="0.25">
      <c r="A190">
        <f t="shared" si="19"/>
        <v>182</v>
      </c>
      <c r="B190" s="70" t="s">
        <v>267</v>
      </c>
      <c r="C190" s="18" t="s">
        <v>354</v>
      </c>
      <c r="D190" s="18" t="s">
        <v>354</v>
      </c>
      <c r="E190" s="84" t="s">
        <v>339</v>
      </c>
      <c r="F190" s="8">
        <v>6217007</v>
      </c>
      <c r="G190" s="8">
        <v>384180</v>
      </c>
      <c r="I190" s="77">
        <v>44265</v>
      </c>
      <c r="J190" s="50">
        <v>10</v>
      </c>
      <c r="K190" s="50">
        <v>3</v>
      </c>
      <c r="L190" s="50">
        <v>2021</v>
      </c>
      <c r="M190" s="52" t="str">
        <f t="shared" si="17"/>
        <v>3/10/2021</v>
      </c>
      <c r="N190" s="160">
        <v>0.96543981481481478</v>
      </c>
      <c r="S190" s="18" t="s">
        <v>322</v>
      </c>
      <c r="T190" s="18" t="s">
        <v>339</v>
      </c>
      <c r="U190" s="18" t="s">
        <v>472</v>
      </c>
      <c r="W190" s="80">
        <v>1</v>
      </c>
      <c r="X190" s="80" t="s">
        <v>256</v>
      </c>
      <c r="Y190" s="80" t="s">
        <v>9</v>
      </c>
      <c r="Z190" s="43" t="str">
        <f t="shared" si="18"/>
        <v>Arenal chico cantera_Gato 2</v>
      </c>
    </row>
    <row r="191" spans="1:26" ht="15.75" customHeight="1" x14ac:dyDescent="0.25">
      <c r="K191" s="50"/>
      <c r="L191" s="50"/>
      <c r="M191" s="52" t="str">
        <f t="shared" ref="M191:M210" si="20">CONCATENATE(K191,"/",J191,"/",L191)</f>
        <v>//</v>
      </c>
      <c r="N191" s="166"/>
      <c r="W191" s="80">
        <v>1</v>
      </c>
      <c r="Z191" s="43" t="str">
        <f t="shared" si="15"/>
        <v>_</v>
      </c>
    </row>
    <row r="192" spans="1:26" ht="15.75" customHeight="1" x14ac:dyDescent="0.25">
      <c r="A192">
        <v>183</v>
      </c>
      <c r="B192" s="62" t="s">
        <v>288</v>
      </c>
      <c r="C192" s="18" t="s">
        <v>442</v>
      </c>
      <c r="D192" s="18" t="s">
        <v>442</v>
      </c>
      <c r="E192" s="86" t="s">
        <v>339</v>
      </c>
      <c r="F192" s="8">
        <v>6217647</v>
      </c>
      <c r="G192" s="8">
        <v>384510</v>
      </c>
      <c r="I192" s="73" t="s">
        <v>501</v>
      </c>
      <c r="J192" s="50">
        <v>8</v>
      </c>
      <c r="K192" s="50">
        <v>31</v>
      </c>
      <c r="L192" s="50">
        <v>2021</v>
      </c>
      <c r="M192" s="52" t="str">
        <f t="shared" si="20"/>
        <v>31/8/2021</v>
      </c>
      <c r="N192" s="159">
        <v>0.97362268518518513</v>
      </c>
      <c r="S192" s="18" t="s">
        <v>328</v>
      </c>
      <c r="T192" s="18" t="s">
        <v>339</v>
      </c>
      <c r="U192" s="18" t="s">
        <v>472</v>
      </c>
      <c r="W192" s="80">
        <v>1</v>
      </c>
      <c r="X192" s="99"/>
      <c r="Y192" s="99"/>
      <c r="Z192" s="43" t="str">
        <f t="shared" si="15"/>
        <v>Punta La Gata_</v>
      </c>
    </row>
    <row r="193" spans="1:26" ht="15.75" customHeight="1" x14ac:dyDescent="0.25">
      <c r="A193">
        <f>A192+1</f>
        <v>184</v>
      </c>
      <c r="B193" s="64" t="s">
        <v>289</v>
      </c>
      <c r="C193" s="18" t="s">
        <v>442</v>
      </c>
      <c r="D193" s="18" t="s">
        <v>442</v>
      </c>
      <c r="E193" s="86" t="s">
        <v>339</v>
      </c>
      <c r="F193" s="8">
        <v>6217647</v>
      </c>
      <c r="G193" s="8">
        <v>384510</v>
      </c>
      <c r="I193" s="73" t="s">
        <v>501</v>
      </c>
      <c r="J193" s="50">
        <v>8</v>
      </c>
      <c r="K193" s="50">
        <v>31</v>
      </c>
      <c r="L193" s="50">
        <v>2021</v>
      </c>
      <c r="M193" s="52" t="str">
        <f t="shared" si="20"/>
        <v>31/8/2021</v>
      </c>
      <c r="N193" s="164">
        <v>0.97362268518518513</v>
      </c>
      <c r="O193" s="13"/>
      <c r="S193" s="18" t="s">
        <v>328</v>
      </c>
      <c r="T193" s="18" t="s">
        <v>339</v>
      </c>
      <c r="U193" s="18" t="s">
        <v>472</v>
      </c>
      <c r="W193" s="80">
        <v>1</v>
      </c>
      <c r="X193" s="142" t="s">
        <v>2</v>
      </c>
      <c r="Y193" s="142" t="s">
        <v>275</v>
      </c>
      <c r="Z193" s="43" t="str">
        <f t="shared" si="15"/>
        <v>Punta La Gata_gato1</v>
      </c>
    </row>
    <row r="194" spans="1:26" ht="15.75" customHeight="1" x14ac:dyDescent="0.25">
      <c r="A194">
        <f t="shared" ref="A194:A210" si="21">A193+1</f>
        <v>185</v>
      </c>
      <c r="B194" s="63" t="s">
        <v>285</v>
      </c>
      <c r="C194" s="18" t="s">
        <v>442</v>
      </c>
      <c r="D194" s="18" t="s">
        <v>442</v>
      </c>
      <c r="E194" s="86" t="s">
        <v>339</v>
      </c>
      <c r="F194" s="8">
        <v>6217647</v>
      </c>
      <c r="G194" s="8">
        <v>384510</v>
      </c>
      <c r="I194" s="73" t="s">
        <v>502</v>
      </c>
      <c r="J194" s="50">
        <v>9</v>
      </c>
      <c r="K194" s="50">
        <v>26</v>
      </c>
      <c r="L194" s="50">
        <v>2021</v>
      </c>
      <c r="M194" s="52" t="str">
        <f t="shared" si="20"/>
        <v>26/9/2021</v>
      </c>
      <c r="N194" s="161">
        <v>0.85812500000000003</v>
      </c>
      <c r="S194" s="18" t="s">
        <v>328</v>
      </c>
      <c r="T194" s="18" t="s">
        <v>339</v>
      </c>
      <c r="U194" s="18" t="s">
        <v>472</v>
      </c>
      <c r="W194" s="80">
        <v>1</v>
      </c>
      <c r="X194" s="142"/>
      <c r="Y194" s="142"/>
      <c r="Z194" s="43" t="str">
        <f t="shared" si="15"/>
        <v>Punta La Gata_</v>
      </c>
    </row>
    <row r="195" spans="1:26" ht="15.75" customHeight="1" x14ac:dyDescent="0.25">
      <c r="A195">
        <f t="shared" si="21"/>
        <v>186</v>
      </c>
      <c r="B195" s="62" t="s">
        <v>286</v>
      </c>
      <c r="C195" s="18" t="s">
        <v>442</v>
      </c>
      <c r="D195" s="18" t="s">
        <v>442</v>
      </c>
      <c r="E195" s="86" t="s">
        <v>339</v>
      </c>
      <c r="F195" s="8">
        <v>6217647</v>
      </c>
      <c r="G195" s="8">
        <v>384510</v>
      </c>
      <c r="I195" s="73" t="s">
        <v>502</v>
      </c>
      <c r="J195" s="50">
        <v>9</v>
      </c>
      <c r="K195" s="50">
        <v>26</v>
      </c>
      <c r="L195" s="50">
        <v>2021</v>
      </c>
      <c r="M195" s="52" t="str">
        <f t="shared" si="20"/>
        <v>26/9/2021</v>
      </c>
      <c r="N195" s="159">
        <v>0.85812500000000003</v>
      </c>
      <c r="O195" s="13"/>
      <c r="S195" s="18" t="s">
        <v>328</v>
      </c>
      <c r="T195" s="18" t="s">
        <v>339</v>
      </c>
      <c r="U195" s="18" t="s">
        <v>472</v>
      </c>
      <c r="W195" s="80">
        <v>1</v>
      </c>
      <c r="X195" s="80" t="s">
        <v>244</v>
      </c>
      <c r="Y195" s="142" t="s">
        <v>279</v>
      </c>
      <c r="Z195" s="43" t="str">
        <f t="shared" si="15"/>
        <v>Punta La Gata_gato2</v>
      </c>
    </row>
    <row r="196" spans="1:26" ht="15.75" customHeight="1" x14ac:dyDescent="0.25">
      <c r="A196">
        <f t="shared" si="21"/>
        <v>187</v>
      </c>
      <c r="B196" s="64" t="s">
        <v>284</v>
      </c>
      <c r="C196" s="18" t="s">
        <v>442</v>
      </c>
      <c r="D196" s="18" t="s">
        <v>442</v>
      </c>
      <c r="E196" s="86" t="s">
        <v>339</v>
      </c>
      <c r="F196" s="8">
        <v>6217647</v>
      </c>
      <c r="G196" s="8">
        <v>384510</v>
      </c>
      <c r="I196" s="73" t="s">
        <v>502</v>
      </c>
      <c r="J196" s="50">
        <v>9</v>
      </c>
      <c r="K196" s="50">
        <v>26</v>
      </c>
      <c r="L196" s="50">
        <v>2021</v>
      </c>
      <c r="M196" s="52" t="str">
        <f t="shared" si="20"/>
        <v>26/9/2021</v>
      </c>
      <c r="N196" s="159">
        <v>0.85818287037037033</v>
      </c>
      <c r="O196" s="13"/>
      <c r="S196" s="18" t="s">
        <v>328</v>
      </c>
      <c r="T196" s="18" t="s">
        <v>339</v>
      </c>
      <c r="U196" s="18" t="s">
        <v>472</v>
      </c>
      <c r="W196" s="80">
        <v>1</v>
      </c>
      <c r="X196" s="101"/>
      <c r="Y196" s="101"/>
      <c r="Z196" s="43" t="str">
        <f t="shared" si="15"/>
        <v>Punta La Gata_</v>
      </c>
    </row>
    <row r="197" spans="1:26" ht="15.75" customHeight="1" x14ac:dyDescent="0.25">
      <c r="A197">
        <f t="shared" si="21"/>
        <v>188</v>
      </c>
      <c r="B197" s="63" t="s">
        <v>282</v>
      </c>
      <c r="C197" s="18" t="s">
        <v>442</v>
      </c>
      <c r="D197" s="18" t="s">
        <v>442</v>
      </c>
      <c r="E197" s="86" t="s">
        <v>339</v>
      </c>
      <c r="F197" s="8">
        <v>6217647</v>
      </c>
      <c r="G197" s="8">
        <v>384510</v>
      </c>
      <c r="I197" s="73" t="s">
        <v>502</v>
      </c>
      <c r="J197" s="50">
        <v>9</v>
      </c>
      <c r="K197" s="50">
        <v>26</v>
      </c>
      <c r="L197" s="50">
        <v>2021</v>
      </c>
      <c r="M197" s="52" t="str">
        <f t="shared" si="20"/>
        <v>26/9/2021</v>
      </c>
      <c r="N197" s="161">
        <v>0.85894675925925923</v>
      </c>
      <c r="O197" s="13"/>
      <c r="S197" s="18" t="s">
        <v>328</v>
      </c>
      <c r="T197" s="18" t="s">
        <v>339</v>
      </c>
      <c r="U197" s="18" t="s">
        <v>472</v>
      </c>
      <c r="W197" s="80">
        <v>1</v>
      </c>
      <c r="X197" s="142"/>
      <c r="Y197" s="99"/>
      <c r="Z197" s="43" t="str">
        <f t="shared" ref="Z197:Z210" si="22">CONCATENATE(S197,"_",Y197)</f>
        <v>Punta La Gata_</v>
      </c>
    </row>
    <row r="198" spans="1:26" ht="15.75" customHeight="1" x14ac:dyDescent="0.25">
      <c r="A198">
        <f t="shared" si="21"/>
        <v>189</v>
      </c>
      <c r="B198" s="62" t="s">
        <v>283</v>
      </c>
      <c r="C198" s="18" t="s">
        <v>442</v>
      </c>
      <c r="D198" s="18" t="s">
        <v>442</v>
      </c>
      <c r="E198" s="86" t="s">
        <v>339</v>
      </c>
      <c r="F198" s="8">
        <v>6217647</v>
      </c>
      <c r="G198" s="8">
        <v>384510</v>
      </c>
      <c r="I198" s="73" t="s">
        <v>502</v>
      </c>
      <c r="J198" s="50">
        <v>9</v>
      </c>
      <c r="K198" s="50">
        <v>26</v>
      </c>
      <c r="L198" s="50">
        <v>2021</v>
      </c>
      <c r="M198" s="52" t="str">
        <f t="shared" si="20"/>
        <v>26/9/2021</v>
      </c>
      <c r="N198" s="159">
        <v>0.85894675925925923</v>
      </c>
      <c r="O198" s="13"/>
      <c r="S198" s="18" t="s">
        <v>328</v>
      </c>
      <c r="T198" s="18" t="s">
        <v>339</v>
      </c>
      <c r="U198" s="18" t="s">
        <v>472</v>
      </c>
      <c r="W198" s="80">
        <v>1</v>
      </c>
      <c r="X198" s="80" t="s">
        <v>244</v>
      </c>
      <c r="Y198" s="142" t="s">
        <v>279</v>
      </c>
      <c r="Z198" s="43" t="str">
        <f t="shared" si="22"/>
        <v>Punta La Gata_gato2</v>
      </c>
    </row>
    <row r="199" spans="1:26" ht="15.75" customHeight="1" x14ac:dyDescent="0.25">
      <c r="A199">
        <f t="shared" si="21"/>
        <v>190</v>
      </c>
      <c r="B199" s="64" t="s">
        <v>281</v>
      </c>
      <c r="C199" s="18" t="s">
        <v>442</v>
      </c>
      <c r="D199" s="18" t="s">
        <v>442</v>
      </c>
      <c r="E199" s="86" t="s">
        <v>339</v>
      </c>
      <c r="F199" s="8">
        <v>6217647</v>
      </c>
      <c r="G199" s="8">
        <v>384510</v>
      </c>
      <c r="I199" s="73" t="s">
        <v>502</v>
      </c>
      <c r="J199" s="50">
        <v>9</v>
      </c>
      <c r="K199" s="50">
        <v>26</v>
      </c>
      <c r="L199" s="50">
        <v>2021</v>
      </c>
      <c r="M199" s="52" t="str">
        <f t="shared" si="20"/>
        <v>26/9/2021</v>
      </c>
      <c r="N199" s="164">
        <v>0.85900462962962965</v>
      </c>
      <c r="O199" s="13"/>
      <c r="S199" s="18" t="s">
        <v>328</v>
      </c>
      <c r="T199" s="18" t="s">
        <v>339</v>
      </c>
      <c r="U199" s="18" t="s">
        <v>472</v>
      </c>
      <c r="W199" s="80">
        <v>1</v>
      </c>
      <c r="X199" s="101"/>
      <c r="Y199" s="101" t="s">
        <v>279</v>
      </c>
      <c r="Z199" s="43" t="str">
        <f t="shared" si="22"/>
        <v>Punta La Gata_gato2</v>
      </c>
    </row>
    <row r="200" spans="1:26" ht="15.75" customHeight="1" x14ac:dyDescent="0.25">
      <c r="A200">
        <f t="shared" si="21"/>
        <v>191</v>
      </c>
      <c r="B200" s="63" t="s">
        <v>278</v>
      </c>
      <c r="C200" s="18" t="s">
        <v>442</v>
      </c>
      <c r="D200" s="18" t="s">
        <v>442</v>
      </c>
      <c r="E200" s="86" t="s">
        <v>339</v>
      </c>
      <c r="F200" s="8">
        <v>6217647</v>
      </c>
      <c r="G200" s="8">
        <v>384510</v>
      </c>
      <c r="I200" s="73">
        <v>44237</v>
      </c>
      <c r="J200" s="50">
        <v>10</v>
      </c>
      <c r="K200" s="50">
        <v>2</v>
      </c>
      <c r="L200" s="50">
        <v>2021</v>
      </c>
      <c r="M200" s="52" t="str">
        <f t="shared" si="20"/>
        <v>2/10/2021</v>
      </c>
      <c r="N200" s="161">
        <v>0.24159722222222221</v>
      </c>
      <c r="S200" s="18" t="s">
        <v>328</v>
      </c>
      <c r="T200" s="18" t="s">
        <v>339</v>
      </c>
      <c r="U200" s="18" t="s">
        <v>472</v>
      </c>
      <c r="W200" s="80">
        <v>1</v>
      </c>
      <c r="X200" s="142"/>
      <c r="Y200" s="99"/>
      <c r="Z200" s="43" t="str">
        <f t="shared" si="22"/>
        <v>Punta La Gata_</v>
      </c>
    </row>
    <row r="201" spans="1:26" ht="15.75" customHeight="1" x14ac:dyDescent="0.25">
      <c r="A201">
        <f t="shared" si="21"/>
        <v>192</v>
      </c>
      <c r="B201" s="62" t="s">
        <v>280</v>
      </c>
      <c r="C201" s="18" t="s">
        <v>442</v>
      </c>
      <c r="D201" s="18" t="s">
        <v>442</v>
      </c>
      <c r="E201" s="86" t="s">
        <v>339</v>
      </c>
      <c r="F201" s="8">
        <v>6217647</v>
      </c>
      <c r="G201" s="8">
        <v>384510</v>
      </c>
      <c r="I201" s="73">
        <v>44237</v>
      </c>
      <c r="J201" s="50">
        <v>10</v>
      </c>
      <c r="K201" s="50">
        <v>2</v>
      </c>
      <c r="L201" s="50">
        <v>2021</v>
      </c>
      <c r="M201" s="52" t="str">
        <f t="shared" si="20"/>
        <v>2/10/2021</v>
      </c>
      <c r="N201" s="159">
        <v>0.24159722222222221</v>
      </c>
      <c r="O201" s="13"/>
      <c r="S201" s="18" t="s">
        <v>328</v>
      </c>
      <c r="T201" s="18" t="s">
        <v>339</v>
      </c>
      <c r="U201" s="18" t="s">
        <v>472</v>
      </c>
      <c r="W201" s="80">
        <v>1</v>
      </c>
      <c r="X201" s="80" t="s">
        <v>244</v>
      </c>
      <c r="Y201" s="142"/>
      <c r="Z201" s="43" t="str">
        <f t="shared" si="22"/>
        <v>Punta La Gata_</v>
      </c>
    </row>
    <row r="202" spans="1:26" ht="15.75" customHeight="1" x14ac:dyDescent="0.25">
      <c r="A202">
        <f t="shared" si="21"/>
        <v>193</v>
      </c>
      <c r="B202" s="64" t="s">
        <v>277</v>
      </c>
      <c r="C202" s="18" t="s">
        <v>442</v>
      </c>
      <c r="D202" s="18" t="s">
        <v>442</v>
      </c>
      <c r="E202" s="86" t="s">
        <v>339</v>
      </c>
      <c r="F202" s="8">
        <v>6217647</v>
      </c>
      <c r="G202" s="8">
        <v>384510</v>
      </c>
      <c r="I202" s="73">
        <v>44237</v>
      </c>
      <c r="J202" s="50">
        <v>10</v>
      </c>
      <c r="K202" s="50">
        <v>2</v>
      </c>
      <c r="L202" s="50">
        <v>2021</v>
      </c>
      <c r="M202" s="52" t="str">
        <f t="shared" si="20"/>
        <v>2/10/2021</v>
      </c>
      <c r="N202" s="164">
        <v>0.24166666666666667</v>
      </c>
      <c r="O202" s="13"/>
      <c r="S202" s="18" t="s">
        <v>328</v>
      </c>
      <c r="T202" s="18" t="s">
        <v>339</v>
      </c>
      <c r="U202" s="18" t="s">
        <v>472</v>
      </c>
      <c r="W202" s="80">
        <v>1</v>
      </c>
      <c r="X202" s="101"/>
      <c r="Y202" s="101"/>
      <c r="Z202" s="43" t="str">
        <f t="shared" si="22"/>
        <v>Punta La Gata_</v>
      </c>
    </row>
    <row r="203" spans="1:26" ht="15.75" customHeight="1" x14ac:dyDescent="0.25">
      <c r="A203">
        <f t="shared" si="21"/>
        <v>194</v>
      </c>
      <c r="B203" s="63" t="s">
        <v>287</v>
      </c>
      <c r="C203" s="18" t="s">
        <v>442</v>
      </c>
      <c r="D203" s="18" t="s">
        <v>442</v>
      </c>
      <c r="E203" s="86" t="s">
        <v>339</v>
      </c>
      <c r="F203" s="8">
        <v>6217647</v>
      </c>
      <c r="G203" s="8">
        <v>384510</v>
      </c>
      <c r="I203" s="73">
        <v>44621</v>
      </c>
      <c r="J203" s="50">
        <v>1</v>
      </c>
      <c r="K203" s="50">
        <v>3</v>
      </c>
      <c r="L203" s="50">
        <v>2022</v>
      </c>
      <c r="M203" s="52" t="str">
        <f t="shared" si="20"/>
        <v>3/1/2022</v>
      </c>
      <c r="N203" s="161">
        <v>8.1342592592592591E-2</v>
      </c>
      <c r="S203" s="18" t="s">
        <v>328</v>
      </c>
      <c r="T203" s="18" t="s">
        <v>339</v>
      </c>
      <c r="U203" s="18" t="s">
        <v>472</v>
      </c>
      <c r="W203" s="80">
        <v>1</v>
      </c>
      <c r="X203" s="80"/>
      <c r="Y203" s="99"/>
      <c r="Z203" s="43" t="str">
        <f t="shared" si="22"/>
        <v>Punta La Gata_</v>
      </c>
    </row>
    <row r="204" spans="1:26" ht="15.75" customHeight="1" x14ac:dyDescent="0.25">
      <c r="A204">
        <f t="shared" si="21"/>
        <v>195</v>
      </c>
      <c r="B204" s="61" t="s">
        <v>276</v>
      </c>
      <c r="C204" s="18" t="s">
        <v>442</v>
      </c>
      <c r="D204" s="18" t="s">
        <v>442</v>
      </c>
      <c r="E204" s="86" t="s">
        <v>339</v>
      </c>
      <c r="F204" s="8">
        <v>6217647</v>
      </c>
      <c r="G204" s="8">
        <v>384510</v>
      </c>
      <c r="I204" s="72">
        <v>44896</v>
      </c>
      <c r="J204" s="50">
        <v>1</v>
      </c>
      <c r="K204" s="50">
        <v>12</v>
      </c>
      <c r="L204" s="50">
        <v>2022</v>
      </c>
      <c r="M204" s="52" t="str">
        <f t="shared" si="20"/>
        <v>12/1/2022</v>
      </c>
      <c r="N204" s="156">
        <v>0.10055555555555555</v>
      </c>
      <c r="S204" s="18" t="s">
        <v>328</v>
      </c>
      <c r="T204" s="18" t="s">
        <v>339</v>
      </c>
      <c r="U204" s="18" t="s">
        <v>472</v>
      </c>
      <c r="W204" s="80">
        <v>1</v>
      </c>
      <c r="Z204" s="43" t="str">
        <f t="shared" si="22"/>
        <v>Punta La Gata_</v>
      </c>
    </row>
    <row r="205" spans="1:26" ht="15.75" customHeight="1" x14ac:dyDescent="0.25">
      <c r="A205">
        <f t="shared" si="21"/>
        <v>196</v>
      </c>
      <c r="B205" s="62" t="s">
        <v>60</v>
      </c>
      <c r="C205" s="18" t="s">
        <v>442</v>
      </c>
      <c r="D205" s="18" t="s">
        <v>442</v>
      </c>
      <c r="E205" s="86" t="s">
        <v>339</v>
      </c>
      <c r="F205" s="8">
        <v>6217647</v>
      </c>
      <c r="G205" s="8">
        <v>384510</v>
      </c>
      <c r="I205" s="72">
        <v>44896</v>
      </c>
      <c r="J205" s="50">
        <v>1</v>
      </c>
      <c r="K205" s="50">
        <v>12</v>
      </c>
      <c r="L205" s="50">
        <v>2022</v>
      </c>
      <c r="M205" s="52" t="str">
        <f t="shared" si="20"/>
        <v>12/1/2022</v>
      </c>
      <c r="N205" s="159">
        <v>0.10056712962962963</v>
      </c>
      <c r="O205" s="13"/>
      <c r="S205" s="18" t="s">
        <v>328</v>
      </c>
      <c r="T205" s="18" t="s">
        <v>339</v>
      </c>
      <c r="U205" s="18" t="s">
        <v>472</v>
      </c>
      <c r="W205" s="80">
        <v>1</v>
      </c>
      <c r="X205" s="145"/>
      <c r="Y205" s="145"/>
      <c r="Z205" s="43" t="str">
        <f t="shared" si="22"/>
        <v>Punta La Gata_</v>
      </c>
    </row>
    <row r="206" spans="1:26" ht="15.75" customHeight="1" x14ac:dyDescent="0.25">
      <c r="A206">
        <f t="shared" si="21"/>
        <v>197</v>
      </c>
      <c r="B206" s="63" t="s">
        <v>274</v>
      </c>
      <c r="C206" s="18" t="s">
        <v>442</v>
      </c>
      <c r="D206" s="18" t="s">
        <v>442</v>
      </c>
      <c r="E206" s="86" t="s">
        <v>339</v>
      </c>
      <c r="F206" s="8">
        <v>6217647</v>
      </c>
      <c r="G206" s="8">
        <v>384510</v>
      </c>
      <c r="I206" s="72">
        <v>44896</v>
      </c>
      <c r="J206" s="50">
        <v>1</v>
      </c>
      <c r="K206" s="50">
        <v>12</v>
      </c>
      <c r="L206" s="50">
        <v>2022</v>
      </c>
      <c r="M206" s="52" t="str">
        <f t="shared" si="20"/>
        <v>12/1/2022</v>
      </c>
      <c r="N206" s="161">
        <v>0.10075231481481481</v>
      </c>
      <c r="O206" s="13"/>
      <c r="S206" s="18" t="s">
        <v>328</v>
      </c>
      <c r="T206" s="18" t="s">
        <v>339</v>
      </c>
      <c r="U206" s="18" t="s">
        <v>472</v>
      </c>
      <c r="W206" s="80">
        <v>1</v>
      </c>
      <c r="X206" s="97" t="s">
        <v>256</v>
      </c>
      <c r="Y206" s="97" t="s">
        <v>275</v>
      </c>
      <c r="Z206" s="43" t="str">
        <f t="shared" si="22"/>
        <v>Punta La Gata_gato1</v>
      </c>
    </row>
    <row r="207" spans="1:26" ht="15.75" customHeight="1" x14ac:dyDescent="0.25">
      <c r="A207">
        <f t="shared" si="21"/>
        <v>198</v>
      </c>
      <c r="B207" s="62" t="s">
        <v>290</v>
      </c>
      <c r="C207" s="18" t="s">
        <v>442</v>
      </c>
      <c r="D207" s="18" t="s">
        <v>442</v>
      </c>
      <c r="E207" s="86" t="s">
        <v>339</v>
      </c>
      <c r="F207" s="8">
        <v>6217647</v>
      </c>
      <c r="G207" s="8">
        <v>384510</v>
      </c>
      <c r="I207" s="73">
        <v>44686</v>
      </c>
      <c r="J207" s="50">
        <v>5</v>
      </c>
      <c r="K207" s="50">
        <v>5</v>
      </c>
      <c r="L207" s="50">
        <v>2022</v>
      </c>
      <c r="M207" s="52" t="str">
        <f t="shared" si="20"/>
        <v>5/5/2022</v>
      </c>
      <c r="N207" s="159">
        <v>0.1066087962962963</v>
      </c>
      <c r="S207" s="18" t="s">
        <v>328</v>
      </c>
      <c r="T207" s="18" t="s">
        <v>339</v>
      </c>
      <c r="U207" s="18" t="s">
        <v>472</v>
      </c>
      <c r="W207" s="80">
        <v>1</v>
      </c>
      <c r="X207" s="80" t="s">
        <v>244</v>
      </c>
      <c r="Y207" s="99" t="s">
        <v>279</v>
      </c>
      <c r="Z207" s="43" t="str">
        <f t="shared" si="22"/>
        <v>Punta La Gata_gato2</v>
      </c>
    </row>
    <row r="208" spans="1:26" ht="15.75" customHeight="1" x14ac:dyDescent="0.25">
      <c r="A208">
        <f t="shared" si="21"/>
        <v>199</v>
      </c>
      <c r="B208" s="63" t="s">
        <v>291</v>
      </c>
      <c r="C208" s="18" t="s">
        <v>442</v>
      </c>
      <c r="D208" s="18" t="s">
        <v>442</v>
      </c>
      <c r="E208" s="86" t="s">
        <v>339</v>
      </c>
      <c r="F208" s="8">
        <v>6217647</v>
      </c>
      <c r="G208" s="8">
        <v>384510</v>
      </c>
      <c r="I208" s="73">
        <v>44686</v>
      </c>
      <c r="J208" s="50">
        <v>5</v>
      </c>
      <c r="K208" s="50">
        <v>5</v>
      </c>
      <c r="L208" s="50">
        <v>2022</v>
      </c>
      <c r="M208" s="52" t="str">
        <f t="shared" si="20"/>
        <v>5/5/2022</v>
      </c>
      <c r="N208" s="159">
        <v>0.1066087962962963</v>
      </c>
      <c r="O208" s="13"/>
      <c r="S208" s="18" t="s">
        <v>328</v>
      </c>
      <c r="T208" s="18" t="s">
        <v>339</v>
      </c>
      <c r="U208" s="18" t="s">
        <v>472</v>
      </c>
      <c r="W208" s="80">
        <v>1</v>
      </c>
      <c r="X208" s="101"/>
      <c r="Y208" s="101"/>
      <c r="Z208" s="43" t="str">
        <f t="shared" si="22"/>
        <v>Punta La Gata_</v>
      </c>
    </row>
    <row r="209" spans="1:26" ht="15.75" customHeight="1" x14ac:dyDescent="0.25">
      <c r="A209">
        <f t="shared" si="21"/>
        <v>200</v>
      </c>
      <c r="B209" s="62" t="s">
        <v>292</v>
      </c>
      <c r="C209" s="18" t="s">
        <v>442</v>
      </c>
      <c r="D209" s="18" t="s">
        <v>442</v>
      </c>
      <c r="E209" s="86" t="s">
        <v>339</v>
      </c>
      <c r="F209" s="8">
        <v>6217647</v>
      </c>
      <c r="G209" s="8">
        <v>384510</v>
      </c>
      <c r="I209" s="73">
        <v>44717</v>
      </c>
      <c r="J209" s="50">
        <v>5</v>
      </c>
      <c r="K209" s="50">
        <v>6</v>
      </c>
      <c r="L209" s="50">
        <v>2022</v>
      </c>
      <c r="M209" s="52" t="str">
        <f t="shared" si="20"/>
        <v>6/5/2022</v>
      </c>
      <c r="N209" s="159">
        <v>0.85668981481481477</v>
      </c>
      <c r="S209" s="18" t="s">
        <v>328</v>
      </c>
      <c r="T209" s="18" t="s">
        <v>339</v>
      </c>
      <c r="U209" s="18" t="s">
        <v>472</v>
      </c>
      <c r="W209" s="80">
        <v>1</v>
      </c>
      <c r="X209" s="101"/>
      <c r="Y209" s="101" t="s">
        <v>275</v>
      </c>
      <c r="Z209" s="43" t="str">
        <f t="shared" si="22"/>
        <v>Punta La Gata_gato1</v>
      </c>
    </row>
    <row r="210" spans="1:26" ht="15.75" customHeight="1" x14ac:dyDescent="0.25">
      <c r="A210">
        <f t="shared" si="21"/>
        <v>201</v>
      </c>
      <c r="B210" s="63" t="s">
        <v>293</v>
      </c>
      <c r="C210" s="18" t="s">
        <v>442</v>
      </c>
      <c r="D210" s="18" t="s">
        <v>442</v>
      </c>
      <c r="E210" s="86" t="s">
        <v>339</v>
      </c>
      <c r="F210" s="8">
        <v>6217647</v>
      </c>
      <c r="G210" s="8">
        <v>384510</v>
      </c>
      <c r="I210" s="73">
        <v>44717</v>
      </c>
      <c r="J210" s="50">
        <v>5</v>
      </c>
      <c r="K210" s="50">
        <v>6</v>
      </c>
      <c r="L210" s="50">
        <v>2022</v>
      </c>
      <c r="M210" s="52" t="str">
        <f t="shared" si="20"/>
        <v>6/5/2022</v>
      </c>
      <c r="N210" s="159">
        <v>0.85668981481481477</v>
      </c>
      <c r="O210" s="13"/>
      <c r="S210" s="18" t="s">
        <v>328</v>
      </c>
      <c r="T210" s="18" t="s">
        <v>339</v>
      </c>
      <c r="U210" s="18" t="s">
        <v>472</v>
      </c>
      <c r="W210" s="80">
        <v>1</v>
      </c>
      <c r="X210" s="80" t="s">
        <v>244</v>
      </c>
      <c r="Y210" s="99" t="s">
        <v>279</v>
      </c>
      <c r="Z210" s="43" t="str">
        <f t="shared" si="22"/>
        <v>Punta La Gata_gato2</v>
      </c>
    </row>
    <row r="211" spans="1:26" ht="15.75" customHeight="1" x14ac:dyDescent="0.25">
      <c r="I211" s="143"/>
      <c r="W211" s="80">
        <v>1</v>
      </c>
    </row>
    <row r="212" spans="1:26" ht="15.75" customHeight="1" x14ac:dyDescent="0.25"/>
    <row r="213" spans="1:26" ht="15.75" customHeight="1" x14ac:dyDescent="0.25"/>
    <row r="214" spans="1:26" ht="15.75" customHeight="1" x14ac:dyDescent="0.25"/>
    <row r="215" spans="1:26" ht="15.75" customHeight="1" x14ac:dyDescent="0.25"/>
    <row r="216" spans="1:26" ht="15.75" customHeight="1" x14ac:dyDescent="0.25"/>
    <row r="217" spans="1:26" ht="15.75" customHeight="1" x14ac:dyDescent="0.25"/>
    <row r="218" spans="1:26" ht="15.75" customHeight="1" x14ac:dyDescent="0.25"/>
    <row r="219" spans="1:26" ht="15.75" customHeight="1" x14ac:dyDescent="0.25"/>
    <row r="220" spans="1:26" ht="15.75" customHeight="1" x14ac:dyDescent="0.25"/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sortState ref="A166:AA188">
    <sortCondition descending="1" ref="I166:I188"/>
    <sortCondition ref="N166:N188"/>
  </sortState>
  <conditionalFormatting sqref="N28 J1:J28 N32 J32:J1048576">
    <cfRule type="cellIs" dxfId="52" priority="9" operator="between">
      <formula>13</formula>
      <formula>31</formula>
    </cfRule>
  </conditionalFormatting>
  <conditionalFormatting sqref="N36">
    <cfRule type="cellIs" dxfId="51" priority="7" operator="between">
      <formula>13</formula>
      <formula>31</formula>
    </cfRule>
  </conditionalFormatting>
  <conditionalFormatting sqref="J29:J31">
    <cfRule type="cellIs" dxfId="50" priority="5" operator="between">
      <formula>13</formula>
      <formula>31</formula>
    </cfRule>
  </conditionalFormatting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6"/>
  <sheetViews>
    <sheetView topLeftCell="A119" workbookViewId="0">
      <selection activeCell="P143" sqref="P143"/>
    </sheetView>
  </sheetViews>
  <sheetFormatPr baseColWidth="10" defaultRowHeight="15" x14ac:dyDescent="0.25"/>
  <cols>
    <col min="1" max="1" width="8.85546875" bestFit="1" customWidth="1"/>
    <col min="2" max="2" width="13.5703125" bestFit="1" customWidth="1"/>
    <col min="3" max="3" width="7.28515625" bestFit="1" customWidth="1"/>
    <col min="4" max="5" width="7.7109375" bestFit="1" customWidth="1"/>
    <col min="6" max="6" width="8" bestFit="1" customWidth="1"/>
    <col min="7" max="7" width="7" bestFit="1" customWidth="1"/>
    <col min="8" max="8" width="6" customWidth="1"/>
    <col min="9" max="9" width="18.5703125" bestFit="1" customWidth="1"/>
    <col min="10" max="10" width="4.7109375" bestFit="1" customWidth="1"/>
    <col min="11" max="11" width="4.5703125" bestFit="1" customWidth="1"/>
    <col min="12" max="12" width="5" bestFit="1" customWidth="1"/>
    <col min="13" max="13" width="13.7109375" bestFit="1" customWidth="1"/>
    <col min="14" max="14" width="8.140625" bestFit="1" customWidth="1"/>
  </cols>
  <sheetData>
    <row r="1" spans="1:27" x14ac:dyDescent="0.25">
      <c r="A1" s="10" t="s">
        <v>294</v>
      </c>
      <c r="B1" s="109" t="s">
        <v>307</v>
      </c>
      <c r="C1" s="10" t="s">
        <v>295</v>
      </c>
      <c r="D1" s="10" t="s">
        <v>296</v>
      </c>
      <c r="E1" s="10" t="s">
        <v>297</v>
      </c>
      <c r="F1" s="10" t="s">
        <v>298</v>
      </c>
      <c r="G1" s="10" t="s">
        <v>299</v>
      </c>
      <c r="H1" s="10" t="s">
        <v>300</v>
      </c>
      <c r="I1" s="129" t="s">
        <v>494</v>
      </c>
      <c r="J1" s="59" t="s">
        <v>491</v>
      </c>
      <c r="K1" s="51" t="s">
        <v>492</v>
      </c>
      <c r="L1" s="51" t="s">
        <v>493</v>
      </c>
      <c r="M1" s="56" t="s">
        <v>495</v>
      </c>
      <c r="N1" s="10" t="s">
        <v>301</v>
      </c>
      <c r="O1" s="146" t="s">
        <v>302</v>
      </c>
      <c r="P1" s="10" t="s">
        <v>303</v>
      </c>
      <c r="Q1" s="10" t="s">
        <v>304</v>
      </c>
      <c r="R1" s="10" t="s">
        <v>305</v>
      </c>
      <c r="S1" s="10" t="s">
        <v>306</v>
      </c>
      <c r="T1" s="10" t="s">
        <v>308</v>
      </c>
      <c r="U1" s="10" t="s">
        <v>309</v>
      </c>
      <c r="V1" s="10" t="s">
        <v>310</v>
      </c>
      <c r="W1" s="10" t="s">
        <v>311</v>
      </c>
      <c r="X1" s="10" t="s">
        <v>312</v>
      </c>
      <c r="Y1" s="10" t="s">
        <v>313</v>
      </c>
      <c r="Z1" s="47" t="s">
        <v>496</v>
      </c>
      <c r="AA1" s="10" t="s">
        <v>314</v>
      </c>
    </row>
    <row r="2" spans="1:27" x14ac:dyDescent="0.25">
      <c r="A2">
        <v>1</v>
      </c>
      <c r="B2" s="110" t="s">
        <v>33</v>
      </c>
      <c r="C2" s="10" t="s">
        <v>364</v>
      </c>
      <c r="D2" s="10" t="s">
        <v>364</v>
      </c>
      <c r="E2" s="10" t="s">
        <v>339</v>
      </c>
      <c r="F2" s="10">
        <v>6217161</v>
      </c>
      <c r="G2" s="10">
        <v>384771</v>
      </c>
      <c r="H2" s="39"/>
      <c r="I2" s="130">
        <v>44564</v>
      </c>
      <c r="J2" s="49">
        <v>3</v>
      </c>
      <c r="K2" s="49">
        <v>1</v>
      </c>
      <c r="L2" s="49">
        <v>2022</v>
      </c>
      <c r="M2" s="48" t="str">
        <f t="shared" ref="M2:M17" si="0">CONCATENATE(K2,"/",J2,"/",L2)</f>
        <v>1/3/2022</v>
      </c>
      <c r="N2" s="149">
        <v>9.9780092592592587E-2</v>
      </c>
      <c r="O2" s="44"/>
      <c r="S2" s="90" t="s">
        <v>0</v>
      </c>
      <c r="T2" s="18" t="s">
        <v>339</v>
      </c>
      <c r="U2" s="18" t="s">
        <v>472</v>
      </c>
      <c r="W2">
        <v>1</v>
      </c>
      <c r="X2" s="45" t="s">
        <v>34</v>
      </c>
      <c r="Y2" s="91" t="s">
        <v>9</v>
      </c>
      <c r="Z2" s="43" t="str">
        <f>CONCATENATE(S2,"_",Y2)</f>
        <v>Arenal Grande Interior_Gato 2</v>
      </c>
    </row>
    <row r="3" spans="1:27" x14ac:dyDescent="0.25">
      <c r="A3">
        <f>A2+1</f>
        <v>2</v>
      </c>
      <c r="B3" s="110" t="s">
        <v>32</v>
      </c>
      <c r="C3" s="10" t="s">
        <v>364</v>
      </c>
      <c r="D3" s="10" t="s">
        <v>364</v>
      </c>
      <c r="E3" s="10" t="s">
        <v>339</v>
      </c>
      <c r="F3" s="10">
        <v>6217161</v>
      </c>
      <c r="G3" s="10">
        <v>384771</v>
      </c>
      <c r="I3" s="130">
        <v>44595</v>
      </c>
      <c r="J3" s="49">
        <v>3</v>
      </c>
      <c r="K3" s="49">
        <v>2</v>
      </c>
      <c r="L3" s="49">
        <v>2022</v>
      </c>
      <c r="M3" s="48" t="str">
        <f t="shared" si="0"/>
        <v>2/3/2022</v>
      </c>
      <c r="N3" s="150">
        <v>0.83552083333333327</v>
      </c>
      <c r="O3" s="44"/>
      <c r="S3" s="90" t="s">
        <v>0</v>
      </c>
      <c r="T3" s="18" t="s">
        <v>339</v>
      </c>
      <c r="U3" s="18" t="s">
        <v>472</v>
      </c>
      <c r="W3">
        <v>1</v>
      </c>
      <c r="X3" s="41" t="s">
        <v>26</v>
      </c>
      <c r="Y3" s="92" t="s">
        <v>27</v>
      </c>
      <c r="Z3" s="43" t="str">
        <f t="shared" ref="Z3:Z18" si="1">CONCATENATE(S3,"_",Y3)</f>
        <v>Arenal Grande Interior_Gato 3</v>
      </c>
    </row>
    <row r="4" spans="1:27" x14ac:dyDescent="0.25">
      <c r="A4">
        <f t="shared" ref="A4:A18" si="2">A3+1</f>
        <v>3</v>
      </c>
      <c r="B4" s="113" t="s">
        <v>29</v>
      </c>
      <c r="C4" s="10" t="s">
        <v>364</v>
      </c>
      <c r="D4" s="10" t="s">
        <v>364</v>
      </c>
      <c r="E4" s="10" t="s">
        <v>339</v>
      </c>
      <c r="F4" s="10">
        <v>6217161</v>
      </c>
      <c r="G4" s="10">
        <v>384771</v>
      </c>
      <c r="I4" s="130">
        <v>44623</v>
      </c>
      <c r="J4" s="49">
        <v>3</v>
      </c>
      <c r="K4" s="49">
        <v>3</v>
      </c>
      <c r="L4" s="49">
        <v>2022</v>
      </c>
      <c r="M4" s="48" t="str">
        <f t="shared" si="0"/>
        <v>3/3/2022</v>
      </c>
      <c r="N4" s="150">
        <v>0.84190972222222227</v>
      </c>
      <c r="O4" s="44"/>
      <c r="S4" s="90" t="s">
        <v>0</v>
      </c>
      <c r="T4" s="18" t="s">
        <v>339</v>
      </c>
      <c r="U4" s="18" t="s">
        <v>472</v>
      </c>
      <c r="W4">
        <v>1</v>
      </c>
      <c r="X4" s="41" t="s">
        <v>26</v>
      </c>
      <c r="Y4" s="92" t="s">
        <v>27</v>
      </c>
      <c r="Z4" s="43" t="str">
        <f t="shared" si="1"/>
        <v>Arenal Grande Interior_Gato 3</v>
      </c>
    </row>
    <row r="5" spans="1:27" x14ac:dyDescent="0.25">
      <c r="A5">
        <f t="shared" si="2"/>
        <v>4</v>
      </c>
      <c r="B5" s="113" t="s">
        <v>18</v>
      </c>
      <c r="C5" s="10" t="s">
        <v>364</v>
      </c>
      <c r="D5" s="10" t="s">
        <v>364</v>
      </c>
      <c r="E5" s="10" t="s">
        <v>339</v>
      </c>
      <c r="F5" s="10">
        <v>6217161</v>
      </c>
      <c r="G5" s="10">
        <v>384771</v>
      </c>
      <c r="I5" s="130">
        <v>44716</v>
      </c>
      <c r="J5" s="49">
        <v>4</v>
      </c>
      <c r="K5" s="49">
        <v>6</v>
      </c>
      <c r="L5" s="49">
        <v>2022</v>
      </c>
      <c r="M5" s="48" t="str">
        <f t="shared" si="0"/>
        <v>6/4/2022</v>
      </c>
      <c r="N5" s="151">
        <v>0.8055092592592592</v>
      </c>
      <c r="O5" s="44"/>
      <c r="S5" s="90" t="s">
        <v>0</v>
      </c>
      <c r="T5" s="18" t="s">
        <v>339</v>
      </c>
      <c r="U5" s="18" t="s">
        <v>472</v>
      </c>
      <c r="W5">
        <v>1</v>
      </c>
      <c r="X5" s="42" t="s">
        <v>2</v>
      </c>
      <c r="Y5" s="96" t="s">
        <v>3</v>
      </c>
      <c r="Z5" s="43" t="str">
        <f t="shared" si="1"/>
        <v>Arenal Grande Interior_Gato 1</v>
      </c>
    </row>
    <row r="6" spans="1:27" x14ac:dyDescent="0.25">
      <c r="A6">
        <f t="shared" si="2"/>
        <v>5</v>
      </c>
      <c r="B6" s="112" t="s">
        <v>11</v>
      </c>
      <c r="C6" s="10" t="s">
        <v>364</v>
      </c>
      <c r="D6" s="10" t="s">
        <v>364</v>
      </c>
      <c r="E6" s="10" t="s">
        <v>339</v>
      </c>
      <c r="F6" s="10">
        <v>6217161</v>
      </c>
      <c r="G6" s="10">
        <v>384771</v>
      </c>
      <c r="I6" s="131">
        <v>44808</v>
      </c>
      <c r="J6" s="48">
        <v>4</v>
      </c>
      <c r="K6" s="48">
        <v>9</v>
      </c>
      <c r="L6" s="48">
        <v>2022</v>
      </c>
      <c r="M6" s="48" t="str">
        <f t="shared" si="0"/>
        <v>9/4/2022</v>
      </c>
      <c r="N6" s="150">
        <v>0.52199074074074081</v>
      </c>
      <c r="O6" s="44"/>
      <c r="S6" s="90" t="s">
        <v>0</v>
      </c>
      <c r="T6" s="18" t="s">
        <v>339</v>
      </c>
      <c r="U6" s="18" t="s">
        <v>472</v>
      </c>
      <c r="W6">
        <v>1</v>
      </c>
      <c r="X6" s="42" t="s">
        <v>34</v>
      </c>
      <c r="Y6" s="96" t="s">
        <v>497</v>
      </c>
      <c r="Z6" s="43" t="str">
        <f t="shared" si="1"/>
        <v>Arenal Grande Interior_Gato 2_Mutante</v>
      </c>
    </row>
    <row r="7" spans="1:27" x14ac:dyDescent="0.25">
      <c r="A7">
        <f t="shared" si="2"/>
        <v>6</v>
      </c>
      <c r="B7" s="112" t="s">
        <v>7</v>
      </c>
      <c r="C7" s="10" t="s">
        <v>364</v>
      </c>
      <c r="D7" s="10" t="s">
        <v>364</v>
      </c>
      <c r="E7" s="10" t="s">
        <v>339</v>
      </c>
      <c r="F7" s="10">
        <v>6217161</v>
      </c>
      <c r="G7" s="10">
        <v>384771</v>
      </c>
      <c r="I7" s="131">
        <v>44808</v>
      </c>
      <c r="J7" s="48">
        <v>4</v>
      </c>
      <c r="K7" s="48">
        <v>9</v>
      </c>
      <c r="L7" s="48">
        <v>2022</v>
      </c>
      <c r="M7" s="48" t="str">
        <f t="shared" si="0"/>
        <v>9/4/2022</v>
      </c>
      <c r="N7" s="150">
        <v>0.67109953703703706</v>
      </c>
      <c r="O7" s="44"/>
      <c r="S7" s="90" t="s">
        <v>0</v>
      </c>
      <c r="T7" s="18" t="s">
        <v>339</v>
      </c>
      <c r="U7" s="18" t="s">
        <v>472</v>
      </c>
      <c r="W7">
        <v>1</v>
      </c>
      <c r="X7" s="42" t="s">
        <v>2</v>
      </c>
      <c r="Y7" s="96" t="s">
        <v>3</v>
      </c>
      <c r="Z7" s="43" t="str">
        <f t="shared" si="1"/>
        <v>Arenal Grande Interior_Gato 1</v>
      </c>
    </row>
    <row r="8" spans="1:27" x14ac:dyDescent="0.25">
      <c r="A8">
        <f t="shared" si="2"/>
        <v>7</v>
      </c>
      <c r="B8" s="112" t="s">
        <v>4</v>
      </c>
      <c r="C8" s="10" t="s">
        <v>364</v>
      </c>
      <c r="D8" s="10" t="s">
        <v>364</v>
      </c>
      <c r="E8" s="10" t="s">
        <v>339</v>
      </c>
      <c r="F8" s="10">
        <v>6217161</v>
      </c>
      <c r="G8" s="10">
        <v>384771</v>
      </c>
      <c r="I8" s="131">
        <v>44809</v>
      </c>
      <c r="J8" s="48">
        <v>5</v>
      </c>
      <c r="K8" s="48">
        <v>9</v>
      </c>
      <c r="L8" s="48">
        <v>2022</v>
      </c>
      <c r="M8" s="48" t="str">
        <f t="shared" si="0"/>
        <v>9/5/2022</v>
      </c>
      <c r="N8" s="150">
        <v>0.73579861111111111</v>
      </c>
      <c r="O8" s="44"/>
      <c r="S8" s="90" t="s">
        <v>0</v>
      </c>
      <c r="T8" s="18" t="s">
        <v>339</v>
      </c>
      <c r="U8" s="18" t="s">
        <v>472</v>
      </c>
      <c r="W8">
        <v>1</v>
      </c>
      <c r="X8" s="45" t="s">
        <v>2</v>
      </c>
      <c r="Y8" s="91" t="s">
        <v>3</v>
      </c>
      <c r="Z8" s="43" t="str">
        <f t="shared" si="1"/>
        <v>Arenal Grande Interior_Gato 1</v>
      </c>
    </row>
    <row r="9" spans="1:27" x14ac:dyDescent="0.25">
      <c r="A9">
        <f t="shared" si="2"/>
        <v>8</v>
      </c>
      <c r="B9" s="113" t="s">
        <v>23</v>
      </c>
      <c r="C9" s="10" t="s">
        <v>364</v>
      </c>
      <c r="D9" s="10" t="s">
        <v>364</v>
      </c>
      <c r="E9" s="10" t="s">
        <v>339</v>
      </c>
      <c r="F9" s="10">
        <v>6217161</v>
      </c>
      <c r="G9" s="10">
        <v>384771</v>
      </c>
      <c r="I9" s="130">
        <v>44868</v>
      </c>
      <c r="J9" s="49">
        <v>3</v>
      </c>
      <c r="K9" s="49">
        <v>11</v>
      </c>
      <c r="L9" s="49">
        <v>2022</v>
      </c>
      <c r="M9" s="48" t="str">
        <f t="shared" si="0"/>
        <v>11/3/2022</v>
      </c>
      <c r="N9" s="151">
        <v>0.71672453703703709</v>
      </c>
      <c r="O9" s="44"/>
      <c r="S9" s="90" t="s">
        <v>0</v>
      </c>
      <c r="T9" s="18" t="s">
        <v>339</v>
      </c>
      <c r="U9" s="18" t="s">
        <v>472</v>
      </c>
      <c r="W9">
        <v>1</v>
      </c>
      <c r="X9" s="45" t="s">
        <v>2</v>
      </c>
      <c r="Y9" s="91" t="s">
        <v>3</v>
      </c>
      <c r="Z9" s="43" t="str">
        <f t="shared" si="1"/>
        <v>Arenal Grande Interior_Gato 1</v>
      </c>
    </row>
    <row r="10" spans="1:27" x14ac:dyDescent="0.25">
      <c r="A10">
        <f t="shared" si="2"/>
        <v>9</v>
      </c>
      <c r="B10" s="113" t="s">
        <v>19</v>
      </c>
      <c r="C10" s="10" t="s">
        <v>364</v>
      </c>
      <c r="D10" s="10" t="s">
        <v>364</v>
      </c>
      <c r="E10" s="10" t="s">
        <v>339</v>
      </c>
      <c r="F10" s="10">
        <v>6217161</v>
      </c>
      <c r="G10" s="10">
        <v>384771</v>
      </c>
      <c r="I10" s="130" t="s">
        <v>489</v>
      </c>
      <c r="J10" s="49">
        <v>3</v>
      </c>
      <c r="K10" s="49">
        <v>15</v>
      </c>
      <c r="L10" s="49">
        <v>2022</v>
      </c>
      <c r="M10" s="48" t="str">
        <f t="shared" si="0"/>
        <v>15/3/2022</v>
      </c>
      <c r="N10" s="151">
        <v>0.19798611111111111</v>
      </c>
      <c r="O10" s="44"/>
      <c r="S10" s="90" t="s">
        <v>0</v>
      </c>
      <c r="T10" s="18" t="s">
        <v>339</v>
      </c>
      <c r="U10" s="18" t="s">
        <v>472</v>
      </c>
      <c r="W10">
        <v>1</v>
      </c>
      <c r="X10" s="45" t="s">
        <v>498</v>
      </c>
      <c r="Y10" s="91"/>
      <c r="Z10" s="43" t="str">
        <f t="shared" si="1"/>
        <v>Arenal Grande Interior_</v>
      </c>
    </row>
    <row r="11" spans="1:27" x14ac:dyDescent="0.25">
      <c r="A11">
        <f t="shared" si="2"/>
        <v>10</v>
      </c>
      <c r="B11" s="114" t="s">
        <v>1</v>
      </c>
      <c r="C11" s="10" t="s">
        <v>364</v>
      </c>
      <c r="D11" s="10" t="s">
        <v>364</v>
      </c>
      <c r="E11" s="10" t="s">
        <v>339</v>
      </c>
      <c r="F11" s="10">
        <v>6217161</v>
      </c>
      <c r="G11" s="10">
        <v>384771</v>
      </c>
      <c r="I11" s="130" t="s">
        <v>488</v>
      </c>
      <c r="J11" s="60">
        <v>5</v>
      </c>
      <c r="K11" s="48">
        <v>15</v>
      </c>
      <c r="L11" s="48">
        <v>2022</v>
      </c>
      <c r="M11" s="48" t="str">
        <f t="shared" si="0"/>
        <v>15/5/2022</v>
      </c>
      <c r="N11" s="150">
        <v>0.61283564814814817</v>
      </c>
      <c r="O11" s="44"/>
      <c r="S11" s="90" t="s">
        <v>0</v>
      </c>
      <c r="T11" s="18" t="s">
        <v>339</v>
      </c>
      <c r="U11" s="18" t="s">
        <v>472</v>
      </c>
      <c r="W11">
        <v>1</v>
      </c>
      <c r="X11" s="41" t="s">
        <v>34</v>
      </c>
      <c r="Y11" s="92" t="s">
        <v>9</v>
      </c>
      <c r="Z11" s="43" t="str">
        <f t="shared" si="1"/>
        <v>Arenal Grande Interior_Gato 2</v>
      </c>
    </row>
    <row r="12" spans="1:27" x14ac:dyDescent="0.25">
      <c r="A12">
        <f t="shared" si="2"/>
        <v>11</v>
      </c>
      <c r="B12" s="111" t="s">
        <v>37</v>
      </c>
      <c r="C12" s="10" t="s">
        <v>364</v>
      </c>
      <c r="D12" s="10" t="s">
        <v>364</v>
      </c>
      <c r="E12" s="10" t="s">
        <v>339</v>
      </c>
      <c r="F12" s="10">
        <v>6217161</v>
      </c>
      <c r="G12" s="10">
        <v>384771</v>
      </c>
      <c r="I12" s="130" t="s">
        <v>490</v>
      </c>
      <c r="J12" s="49">
        <v>12</v>
      </c>
      <c r="K12" s="57">
        <v>24</v>
      </c>
      <c r="L12" s="57">
        <v>2021</v>
      </c>
      <c r="M12" s="48" t="str">
        <f t="shared" si="0"/>
        <v>24/12/2021</v>
      </c>
      <c r="N12" s="152">
        <v>0.22913194444444446</v>
      </c>
      <c r="O12" s="44"/>
      <c r="S12" s="90" t="s">
        <v>0</v>
      </c>
      <c r="T12" s="18" t="s">
        <v>339</v>
      </c>
      <c r="U12" s="18" t="s">
        <v>472</v>
      </c>
      <c r="W12">
        <v>1</v>
      </c>
      <c r="X12" s="41" t="s">
        <v>34</v>
      </c>
      <c r="Y12" s="92" t="s">
        <v>9</v>
      </c>
      <c r="Z12" s="43" t="str">
        <f t="shared" si="1"/>
        <v>Arenal Grande Interior_Gato 2</v>
      </c>
    </row>
    <row r="13" spans="1:27" x14ac:dyDescent="0.25">
      <c r="A13">
        <f t="shared" si="2"/>
        <v>12</v>
      </c>
      <c r="B13" s="113" t="s">
        <v>13</v>
      </c>
      <c r="C13" s="10" t="s">
        <v>364</v>
      </c>
      <c r="D13" s="10" t="s">
        <v>364</v>
      </c>
      <c r="E13" s="10" t="s">
        <v>339</v>
      </c>
      <c r="F13" s="10">
        <v>6217161</v>
      </c>
      <c r="G13" s="10">
        <v>384771</v>
      </c>
      <c r="I13" s="169">
        <v>44777</v>
      </c>
      <c r="J13" s="167">
        <v>4</v>
      </c>
      <c r="K13" s="53">
        <v>8</v>
      </c>
      <c r="L13" s="48">
        <v>2022</v>
      </c>
      <c r="M13" s="48" t="str">
        <f t="shared" si="0"/>
        <v>8/4/2022</v>
      </c>
      <c r="N13" s="40">
        <v>8.1944444444444445E-2</v>
      </c>
      <c r="O13" s="44"/>
      <c r="S13" s="90" t="s">
        <v>0</v>
      </c>
      <c r="T13" s="18" t="s">
        <v>339</v>
      </c>
      <c r="U13" s="18" t="s">
        <v>472</v>
      </c>
      <c r="W13">
        <v>1</v>
      </c>
      <c r="Z13" s="43" t="str">
        <f t="shared" si="1"/>
        <v>Arenal Grande Interior_</v>
      </c>
    </row>
    <row r="14" spans="1:27" x14ac:dyDescent="0.25">
      <c r="A14" s="296">
        <f t="shared" si="2"/>
        <v>13</v>
      </c>
      <c r="B14" s="370" t="s">
        <v>39</v>
      </c>
      <c r="C14" s="294" t="s">
        <v>340</v>
      </c>
      <c r="D14" s="294" t="s">
        <v>340</v>
      </c>
      <c r="E14" s="294" t="s">
        <v>339</v>
      </c>
      <c r="F14" s="295">
        <v>6216150</v>
      </c>
      <c r="G14" s="295">
        <v>384938</v>
      </c>
      <c r="H14" s="296"/>
      <c r="I14" s="417" t="s">
        <v>40</v>
      </c>
      <c r="J14" s="418">
        <v>8</v>
      </c>
      <c r="K14" s="298">
        <v>25</v>
      </c>
      <c r="L14" s="298">
        <v>2021</v>
      </c>
      <c r="M14" s="291" t="str">
        <f t="shared" si="0"/>
        <v>25/8/2021</v>
      </c>
      <c r="N14" s="371">
        <v>0.41718749999999999</v>
      </c>
      <c r="O14" s="44"/>
      <c r="S14" s="90" t="s">
        <v>38</v>
      </c>
      <c r="T14" s="18" t="s">
        <v>339</v>
      </c>
      <c r="U14" s="18" t="s">
        <v>472</v>
      </c>
      <c r="W14">
        <v>1</v>
      </c>
      <c r="X14" s="45" t="s">
        <v>2</v>
      </c>
      <c r="Y14" s="91" t="s">
        <v>3</v>
      </c>
      <c r="Z14" s="43" t="str">
        <f t="shared" si="1"/>
        <v>Casa de bombas_Gato 1</v>
      </c>
    </row>
    <row r="15" spans="1:27" x14ac:dyDescent="0.25">
      <c r="A15" s="296">
        <f t="shared" si="2"/>
        <v>14</v>
      </c>
      <c r="B15" s="293" t="s">
        <v>42</v>
      </c>
      <c r="C15" s="294" t="s">
        <v>416</v>
      </c>
      <c r="D15" s="294" t="s">
        <v>416</v>
      </c>
      <c r="E15" s="294" t="s">
        <v>339</v>
      </c>
      <c r="F15" s="295">
        <v>6216853</v>
      </c>
      <c r="G15" s="295">
        <v>384271</v>
      </c>
      <c r="H15" s="296"/>
      <c r="I15" s="297" t="s">
        <v>43</v>
      </c>
      <c r="J15" s="298">
        <v>8</v>
      </c>
      <c r="K15" s="298">
        <v>21</v>
      </c>
      <c r="L15" s="298">
        <v>2021</v>
      </c>
      <c r="M15" s="290" t="str">
        <f t="shared" si="0"/>
        <v>21/8/2021</v>
      </c>
      <c r="N15" s="299">
        <v>0.50438657407407406</v>
      </c>
      <c r="O15" s="44"/>
      <c r="S15" s="79" t="s">
        <v>41</v>
      </c>
      <c r="T15" s="18" t="s">
        <v>339</v>
      </c>
      <c r="U15" s="18" t="s">
        <v>472</v>
      </c>
      <c r="W15">
        <v>1</v>
      </c>
      <c r="X15" s="41" t="s">
        <v>2</v>
      </c>
      <c r="Y15" s="92" t="s">
        <v>3</v>
      </c>
      <c r="Z15" s="43" t="str">
        <f t="shared" si="1"/>
        <v>Basural viejo entrada y costa_Gato 1</v>
      </c>
    </row>
    <row r="16" spans="1:27" x14ac:dyDescent="0.25">
      <c r="A16" s="296">
        <f t="shared" si="2"/>
        <v>15</v>
      </c>
      <c r="B16" s="304" t="s">
        <v>46</v>
      </c>
      <c r="C16" s="294" t="s">
        <v>416</v>
      </c>
      <c r="D16" s="294" t="s">
        <v>416</v>
      </c>
      <c r="E16" s="294" t="s">
        <v>339</v>
      </c>
      <c r="F16" s="295">
        <v>6216853</v>
      </c>
      <c r="G16" s="295">
        <v>384271</v>
      </c>
      <c r="H16" s="296"/>
      <c r="I16" s="305" t="s">
        <v>47</v>
      </c>
      <c r="J16" s="298">
        <v>8</v>
      </c>
      <c r="K16" s="298">
        <v>24</v>
      </c>
      <c r="L16" s="298">
        <v>2021</v>
      </c>
      <c r="M16" s="290" t="str">
        <f t="shared" si="0"/>
        <v>24/8/2021</v>
      </c>
      <c r="N16" s="306">
        <v>0.93620370370370365</v>
      </c>
      <c r="O16" s="44"/>
      <c r="S16" s="79" t="s">
        <v>41</v>
      </c>
      <c r="T16" s="18" t="s">
        <v>339</v>
      </c>
      <c r="U16" s="18" t="s">
        <v>472</v>
      </c>
      <c r="W16">
        <v>1</v>
      </c>
      <c r="X16" s="94" t="s">
        <v>2</v>
      </c>
      <c r="Y16" s="95"/>
      <c r="Z16" s="43" t="str">
        <f t="shared" si="1"/>
        <v>Basural viejo entrada y costa_</v>
      </c>
    </row>
    <row r="17" spans="1:26" x14ac:dyDescent="0.25">
      <c r="A17" s="296">
        <f t="shared" si="2"/>
        <v>16</v>
      </c>
      <c r="B17" s="293" t="s">
        <v>48</v>
      </c>
      <c r="C17" s="294" t="s">
        <v>416</v>
      </c>
      <c r="D17" s="294" t="s">
        <v>416</v>
      </c>
      <c r="E17" s="294" t="s">
        <v>339</v>
      </c>
      <c r="F17" s="295">
        <v>6216853</v>
      </c>
      <c r="G17" s="295">
        <v>384271</v>
      </c>
      <c r="H17" s="296"/>
      <c r="I17" s="297" t="s">
        <v>49</v>
      </c>
      <c r="J17" s="298">
        <v>8</v>
      </c>
      <c r="K17" s="298">
        <v>28</v>
      </c>
      <c r="L17" s="298">
        <v>2021</v>
      </c>
      <c r="M17" s="290" t="str">
        <f t="shared" si="0"/>
        <v>28/8/2021</v>
      </c>
      <c r="N17" s="299">
        <v>0.80158564814814814</v>
      </c>
      <c r="O17" s="44"/>
      <c r="S17" s="79" t="s">
        <v>41</v>
      </c>
      <c r="T17" s="18" t="s">
        <v>339</v>
      </c>
      <c r="U17" s="18" t="s">
        <v>472</v>
      </c>
      <c r="W17">
        <v>1</v>
      </c>
      <c r="X17" s="41" t="s">
        <v>50</v>
      </c>
      <c r="Z17" s="43" t="str">
        <f t="shared" si="1"/>
        <v>Basural viejo entrada y costa_</v>
      </c>
    </row>
    <row r="18" spans="1:26" x14ac:dyDescent="0.25">
      <c r="A18">
        <f t="shared" si="2"/>
        <v>17</v>
      </c>
      <c r="B18" s="116" t="s">
        <v>173</v>
      </c>
      <c r="C18" s="84" t="s">
        <v>344</v>
      </c>
      <c r="D18" s="84" t="s">
        <v>344</v>
      </c>
      <c r="E18" s="84" t="s">
        <v>339</v>
      </c>
      <c r="F18" s="85">
        <v>6216083</v>
      </c>
      <c r="G18" s="85">
        <v>384746</v>
      </c>
      <c r="H18" s="86"/>
      <c r="I18" s="133" t="s">
        <v>174</v>
      </c>
      <c r="J18" s="87">
        <v>11</v>
      </c>
      <c r="K18" s="87">
        <v>18</v>
      </c>
      <c r="L18" s="87">
        <v>2021</v>
      </c>
      <c r="M18" s="52" t="str">
        <f t="shared" ref="M18" si="3">CONCATENATE(K18,"/",J18,"/",L18)</f>
        <v>18/11/2021</v>
      </c>
      <c r="N18" s="156">
        <v>0.68885416666666666</v>
      </c>
      <c r="O18" s="147"/>
      <c r="P18" s="86"/>
      <c r="Q18" s="86"/>
      <c r="R18" s="86"/>
      <c r="S18" s="65" t="s">
        <v>61</v>
      </c>
      <c r="T18" s="18" t="s">
        <v>339</v>
      </c>
      <c r="U18" s="18" t="s">
        <v>472</v>
      </c>
      <c r="V18" s="86"/>
      <c r="W18" s="42">
        <v>1</v>
      </c>
      <c r="X18" s="45" t="s">
        <v>64</v>
      </c>
      <c r="Y18" s="91" t="s">
        <v>3</v>
      </c>
      <c r="Z18" s="43" t="str">
        <f t="shared" si="1"/>
        <v>Basural_Gato 1</v>
      </c>
    </row>
    <row r="19" spans="1:26" x14ac:dyDescent="0.25">
      <c r="A19">
        <f t="shared" ref="A19:A50" si="4">A18+1</f>
        <v>18</v>
      </c>
      <c r="B19" s="117" t="s">
        <v>155</v>
      </c>
      <c r="C19" s="84" t="s">
        <v>344</v>
      </c>
      <c r="D19" s="84" t="s">
        <v>344</v>
      </c>
      <c r="E19" s="84" t="s">
        <v>339</v>
      </c>
      <c r="F19" s="85">
        <v>6216083</v>
      </c>
      <c r="G19" s="85">
        <v>384746</v>
      </c>
      <c r="H19" s="86"/>
      <c r="I19" s="134" t="s">
        <v>156</v>
      </c>
      <c r="J19" s="87">
        <v>10</v>
      </c>
      <c r="K19" s="87">
        <v>18</v>
      </c>
      <c r="L19" s="87">
        <v>2021</v>
      </c>
      <c r="M19" s="52" t="str">
        <f t="shared" ref="M19:M50" si="5">CONCATENATE(K19,"/",J19,"/",L19)</f>
        <v>18/10/2021</v>
      </c>
      <c r="N19" s="157">
        <v>9.3101851851851852E-2</v>
      </c>
      <c r="O19" s="147"/>
      <c r="P19" s="86"/>
      <c r="Q19" s="86"/>
      <c r="R19" s="86"/>
      <c r="S19" s="65" t="s">
        <v>61</v>
      </c>
      <c r="T19" s="18" t="s">
        <v>339</v>
      </c>
      <c r="U19" s="18" t="s">
        <v>472</v>
      </c>
      <c r="V19" s="86"/>
      <c r="W19" s="42">
        <v>1</v>
      </c>
      <c r="X19" s="41" t="s">
        <v>64</v>
      </c>
      <c r="Y19" s="92" t="s">
        <v>3</v>
      </c>
      <c r="Z19" s="43" t="str">
        <f t="shared" ref="Z19:Z50" si="6">CONCATENATE(S19,"_",Y19)</f>
        <v>Basural_Gato 1</v>
      </c>
    </row>
    <row r="20" spans="1:26" x14ac:dyDescent="0.25">
      <c r="A20">
        <f t="shared" si="4"/>
        <v>19</v>
      </c>
      <c r="B20" s="119" t="s">
        <v>160</v>
      </c>
      <c r="C20" s="84" t="s">
        <v>344</v>
      </c>
      <c r="D20" s="84" t="s">
        <v>344</v>
      </c>
      <c r="E20" s="84" t="s">
        <v>339</v>
      </c>
      <c r="F20" s="85">
        <v>6216083</v>
      </c>
      <c r="G20" s="85">
        <v>384746</v>
      </c>
      <c r="H20" s="86"/>
      <c r="I20" s="134" t="s">
        <v>156</v>
      </c>
      <c r="J20" s="87">
        <v>10</v>
      </c>
      <c r="K20" s="87">
        <v>18</v>
      </c>
      <c r="L20" s="87">
        <v>2021</v>
      </c>
      <c r="M20" s="52" t="str">
        <f t="shared" si="5"/>
        <v>18/10/2021</v>
      </c>
      <c r="N20" s="159">
        <v>9.9074074074074078E-2</v>
      </c>
      <c r="O20" s="147"/>
      <c r="P20" s="86"/>
      <c r="Q20" s="86"/>
      <c r="R20" s="86"/>
      <c r="S20" s="65" t="s">
        <v>61</v>
      </c>
      <c r="T20" s="18" t="s">
        <v>339</v>
      </c>
      <c r="U20" s="18" t="s">
        <v>472</v>
      </c>
      <c r="V20" s="86"/>
      <c r="W20" s="42">
        <v>1</v>
      </c>
      <c r="X20" s="41" t="s">
        <v>69</v>
      </c>
      <c r="Y20" s="92" t="s">
        <v>9</v>
      </c>
      <c r="Z20" s="43" t="str">
        <f t="shared" si="6"/>
        <v>Basural_Gato 2</v>
      </c>
    </row>
    <row r="21" spans="1:26" x14ac:dyDescent="0.25">
      <c r="A21">
        <f t="shared" si="4"/>
        <v>20</v>
      </c>
      <c r="B21" s="119" t="s">
        <v>165</v>
      </c>
      <c r="C21" s="84" t="s">
        <v>344</v>
      </c>
      <c r="D21" s="84" t="s">
        <v>344</v>
      </c>
      <c r="E21" s="84" t="s">
        <v>339</v>
      </c>
      <c r="F21" s="85">
        <v>6216083</v>
      </c>
      <c r="G21" s="85">
        <v>384746</v>
      </c>
      <c r="H21" s="86"/>
      <c r="I21" s="134" t="s">
        <v>156</v>
      </c>
      <c r="J21" s="87">
        <v>10</v>
      </c>
      <c r="K21" s="87">
        <v>18</v>
      </c>
      <c r="L21" s="87">
        <v>2021</v>
      </c>
      <c r="M21" s="52" t="str">
        <f t="shared" si="5"/>
        <v>18/10/2021</v>
      </c>
      <c r="N21" s="159">
        <v>0.10078703703703704</v>
      </c>
      <c r="O21" s="147"/>
      <c r="P21" s="86"/>
      <c r="Q21" s="86"/>
      <c r="R21" s="86"/>
      <c r="S21" s="65" t="s">
        <v>61</v>
      </c>
      <c r="T21" s="18" t="s">
        <v>339</v>
      </c>
      <c r="U21" s="18" t="s">
        <v>472</v>
      </c>
      <c r="V21" s="86"/>
      <c r="W21" s="42">
        <v>1</v>
      </c>
      <c r="X21" s="41" t="s">
        <v>69</v>
      </c>
      <c r="Y21" s="92" t="s">
        <v>9</v>
      </c>
      <c r="Z21" s="43" t="str">
        <f t="shared" si="6"/>
        <v>Basural_Gato 2</v>
      </c>
    </row>
    <row r="22" spans="1:26" x14ac:dyDescent="0.25">
      <c r="A22">
        <f t="shared" si="4"/>
        <v>21</v>
      </c>
      <c r="B22" s="115" t="s">
        <v>152</v>
      </c>
      <c r="C22" s="84" t="s">
        <v>344</v>
      </c>
      <c r="D22" s="84" t="s">
        <v>344</v>
      </c>
      <c r="E22" s="84" t="s">
        <v>339</v>
      </c>
      <c r="F22" s="85">
        <v>6216083</v>
      </c>
      <c r="G22" s="85">
        <v>384746</v>
      </c>
      <c r="H22" s="86"/>
      <c r="I22" s="137" t="s">
        <v>153</v>
      </c>
      <c r="J22" s="87">
        <v>10</v>
      </c>
      <c r="K22" s="87">
        <v>16</v>
      </c>
      <c r="L22" s="87">
        <v>2021</v>
      </c>
      <c r="M22" s="52" t="str">
        <f t="shared" si="5"/>
        <v>16/10/2021</v>
      </c>
      <c r="N22" s="153">
        <v>0.41246527777777775</v>
      </c>
      <c r="O22" s="147"/>
      <c r="P22" s="86"/>
      <c r="Q22" s="86"/>
      <c r="R22" s="86"/>
      <c r="S22" s="65" t="s">
        <v>61</v>
      </c>
      <c r="T22" s="18" t="s">
        <v>339</v>
      </c>
      <c r="U22" s="18" t="s">
        <v>472</v>
      </c>
      <c r="V22" s="86"/>
      <c r="W22" s="42">
        <v>1</v>
      </c>
      <c r="X22" s="45" t="s">
        <v>76</v>
      </c>
      <c r="Y22" s="91" t="s">
        <v>27</v>
      </c>
      <c r="Z22" s="43" t="str">
        <f t="shared" si="6"/>
        <v>Basural_Gato 3</v>
      </c>
    </row>
    <row r="23" spans="1:26" x14ac:dyDescent="0.25">
      <c r="A23">
        <f t="shared" si="4"/>
        <v>22</v>
      </c>
      <c r="B23" s="115" t="s">
        <v>154</v>
      </c>
      <c r="C23" s="84" t="s">
        <v>344</v>
      </c>
      <c r="D23" s="84" t="s">
        <v>344</v>
      </c>
      <c r="E23" s="84" t="s">
        <v>339</v>
      </c>
      <c r="F23" s="85">
        <v>6216083</v>
      </c>
      <c r="G23" s="85">
        <v>384746</v>
      </c>
      <c r="H23" s="86"/>
      <c r="I23" s="137" t="s">
        <v>153</v>
      </c>
      <c r="J23" s="87">
        <v>10</v>
      </c>
      <c r="K23" s="87">
        <v>16</v>
      </c>
      <c r="L23" s="87">
        <v>2021</v>
      </c>
      <c r="M23" s="52" t="str">
        <f t="shared" si="5"/>
        <v>16/10/2021</v>
      </c>
      <c r="N23" s="153">
        <v>0.80445601851851856</v>
      </c>
      <c r="O23" s="147"/>
      <c r="P23" s="86"/>
      <c r="Q23" s="86"/>
      <c r="R23" s="86"/>
      <c r="S23" s="65" t="s">
        <v>61</v>
      </c>
      <c r="T23" s="18" t="s">
        <v>339</v>
      </c>
      <c r="U23" s="18" t="s">
        <v>472</v>
      </c>
      <c r="V23" s="86"/>
      <c r="W23" s="42">
        <v>1</v>
      </c>
      <c r="X23" s="45" t="s">
        <v>79</v>
      </c>
      <c r="Y23" s="91" t="s">
        <v>9</v>
      </c>
      <c r="Z23" s="43" t="str">
        <f t="shared" si="6"/>
        <v>Basural_Gato 2</v>
      </c>
    </row>
    <row r="24" spans="1:26" x14ac:dyDescent="0.25">
      <c r="A24" s="296">
        <f t="shared" si="4"/>
        <v>23</v>
      </c>
      <c r="B24" s="307" t="s">
        <v>140</v>
      </c>
      <c r="C24" s="352" t="s">
        <v>344</v>
      </c>
      <c r="D24" s="352" t="s">
        <v>344</v>
      </c>
      <c r="E24" s="352" t="s">
        <v>339</v>
      </c>
      <c r="F24" s="353">
        <v>6216083</v>
      </c>
      <c r="G24" s="353">
        <v>384746</v>
      </c>
      <c r="H24" s="354"/>
      <c r="I24" s="355" t="s">
        <v>141</v>
      </c>
      <c r="J24" s="356">
        <v>9</v>
      </c>
      <c r="K24" s="356">
        <v>16</v>
      </c>
      <c r="L24" s="356">
        <v>2021</v>
      </c>
      <c r="M24" s="290" t="str">
        <f t="shared" si="5"/>
        <v>16/9/2021</v>
      </c>
      <c r="N24" s="308">
        <v>0.27826388888888887</v>
      </c>
      <c r="O24" s="147"/>
      <c r="P24" s="86"/>
      <c r="Q24" s="86"/>
      <c r="R24" s="86"/>
      <c r="S24" s="65" t="s">
        <v>61</v>
      </c>
      <c r="T24" s="18" t="s">
        <v>339</v>
      </c>
      <c r="U24" s="18" t="s">
        <v>472</v>
      </c>
      <c r="V24" s="86">
        <v>2</v>
      </c>
      <c r="W24" s="80">
        <v>1</v>
      </c>
      <c r="X24" s="42" t="s">
        <v>81</v>
      </c>
      <c r="Y24" s="92" t="s">
        <v>82</v>
      </c>
      <c r="Z24" s="43" t="str">
        <f t="shared" si="6"/>
        <v>Basural_Gato 2 y 4</v>
      </c>
    </row>
    <row r="25" spans="1:26" x14ac:dyDescent="0.25">
      <c r="A25" s="296">
        <f t="shared" si="4"/>
        <v>24</v>
      </c>
      <c r="B25" s="307" t="s">
        <v>140</v>
      </c>
      <c r="C25" s="352" t="s">
        <v>344</v>
      </c>
      <c r="D25" s="352" t="s">
        <v>344</v>
      </c>
      <c r="E25" s="352" t="s">
        <v>339</v>
      </c>
      <c r="F25" s="353">
        <v>6216083</v>
      </c>
      <c r="G25" s="353">
        <v>384746</v>
      </c>
      <c r="H25" s="354"/>
      <c r="I25" s="355" t="s">
        <v>141</v>
      </c>
      <c r="J25" s="356">
        <v>9</v>
      </c>
      <c r="K25" s="356">
        <v>16</v>
      </c>
      <c r="L25" s="356">
        <v>2021</v>
      </c>
      <c r="M25" s="290" t="str">
        <f t="shared" si="5"/>
        <v>16/9/2021</v>
      </c>
      <c r="N25" s="308">
        <v>0.27826388888888887</v>
      </c>
      <c r="O25" s="147"/>
      <c r="P25" s="86"/>
      <c r="Q25" s="86"/>
      <c r="R25" s="86"/>
      <c r="S25" s="65" t="s">
        <v>61</v>
      </c>
      <c r="T25" s="18" t="s">
        <v>339</v>
      </c>
      <c r="U25" s="18" t="s">
        <v>472</v>
      </c>
      <c r="V25" s="86">
        <v>2</v>
      </c>
      <c r="W25" s="80">
        <v>1</v>
      </c>
      <c r="X25" s="42" t="s">
        <v>81</v>
      </c>
      <c r="Y25" s="92" t="s">
        <v>82</v>
      </c>
      <c r="Z25" s="43" t="str">
        <f t="shared" si="6"/>
        <v>Basural_Gato 2 y 4</v>
      </c>
    </row>
    <row r="26" spans="1:26" x14ac:dyDescent="0.25">
      <c r="A26" s="296">
        <f t="shared" si="4"/>
        <v>25</v>
      </c>
      <c r="B26" s="357" t="s">
        <v>142</v>
      </c>
      <c r="C26" s="352" t="s">
        <v>344</v>
      </c>
      <c r="D26" s="352" t="s">
        <v>344</v>
      </c>
      <c r="E26" s="352" t="s">
        <v>339</v>
      </c>
      <c r="F26" s="353">
        <v>6216083</v>
      </c>
      <c r="G26" s="353">
        <v>384746</v>
      </c>
      <c r="H26" s="354"/>
      <c r="I26" s="358" t="s">
        <v>141</v>
      </c>
      <c r="J26" s="356">
        <v>9</v>
      </c>
      <c r="K26" s="356">
        <v>16</v>
      </c>
      <c r="L26" s="356">
        <v>2021</v>
      </c>
      <c r="M26" s="290" t="str">
        <f t="shared" si="5"/>
        <v>16/9/2021</v>
      </c>
      <c r="N26" s="359">
        <v>0.29172453703703705</v>
      </c>
      <c r="O26" s="147"/>
      <c r="P26" s="86"/>
      <c r="Q26" s="86"/>
      <c r="R26" s="86"/>
      <c r="S26" s="65" t="s">
        <v>61</v>
      </c>
      <c r="T26" s="18" t="s">
        <v>339</v>
      </c>
      <c r="U26" s="18" t="s">
        <v>472</v>
      </c>
      <c r="V26" s="86">
        <v>2</v>
      </c>
      <c r="W26" s="80">
        <v>1</v>
      </c>
      <c r="X26" s="42" t="s">
        <v>81</v>
      </c>
      <c r="Y26" s="93" t="s">
        <v>82</v>
      </c>
      <c r="Z26" s="43" t="str">
        <f t="shared" si="6"/>
        <v>Basural_Gato 2 y 4</v>
      </c>
    </row>
    <row r="27" spans="1:26" x14ac:dyDescent="0.25">
      <c r="A27" s="296">
        <f t="shared" si="4"/>
        <v>26</v>
      </c>
      <c r="B27" s="357" t="s">
        <v>142</v>
      </c>
      <c r="C27" s="352" t="s">
        <v>344</v>
      </c>
      <c r="D27" s="352" t="s">
        <v>344</v>
      </c>
      <c r="E27" s="352" t="s">
        <v>339</v>
      </c>
      <c r="F27" s="353">
        <v>6216083</v>
      </c>
      <c r="G27" s="353">
        <v>384746</v>
      </c>
      <c r="H27" s="354"/>
      <c r="I27" s="358" t="s">
        <v>141</v>
      </c>
      <c r="J27" s="356">
        <v>9</v>
      </c>
      <c r="K27" s="356">
        <v>16</v>
      </c>
      <c r="L27" s="356">
        <v>2021</v>
      </c>
      <c r="M27" s="290" t="str">
        <f t="shared" si="5"/>
        <v>16/9/2021</v>
      </c>
      <c r="N27" s="359">
        <v>0.29172453703703705</v>
      </c>
      <c r="O27" s="147"/>
      <c r="P27" s="86"/>
      <c r="Q27" s="86"/>
      <c r="R27" s="86"/>
      <c r="S27" s="65" t="s">
        <v>61</v>
      </c>
      <c r="T27" s="18" t="s">
        <v>339</v>
      </c>
      <c r="U27" s="18" t="s">
        <v>472</v>
      </c>
      <c r="V27" s="86">
        <v>2</v>
      </c>
      <c r="W27" s="80">
        <v>1</v>
      </c>
      <c r="X27" s="42" t="s">
        <v>81</v>
      </c>
      <c r="Y27" s="93" t="s">
        <v>82</v>
      </c>
      <c r="Z27" s="43" t="str">
        <f t="shared" si="6"/>
        <v>Basural_Gato 2 y 4</v>
      </c>
    </row>
    <row r="28" spans="1:26" x14ac:dyDescent="0.25">
      <c r="A28" s="296">
        <f t="shared" si="4"/>
        <v>27</v>
      </c>
      <c r="B28" s="357" t="s">
        <v>143</v>
      </c>
      <c r="C28" s="352" t="s">
        <v>344</v>
      </c>
      <c r="D28" s="352" t="s">
        <v>344</v>
      </c>
      <c r="E28" s="352" t="s">
        <v>339</v>
      </c>
      <c r="F28" s="353">
        <v>6216083</v>
      </c>
      <c r="G28" s="353">
        <v>384746</v>
      </c>
      <c r="H28" s="354"/>
      <c r="I28" s="360" t="s">
        <v>141</v>
      </c>
      <c r="J28" s="356">
        <v>9</v>
      </c>
      <c r="K28" s="356">
        <v>16</v>
      </c>
      <c r="L28" s="356">
        <v>2021</v>
      </c>
      <c r="M28" s="290" t="str">
        <f t="shared" si="5"/>
        <v>16/9/2021</v>
      </c>
      <c r="N28" s="361">
        <v>0.32572916666666668</v>
      </c>
      <c r="O28" s="147"/>
      <c r="P28" s="86"/>
      <c r="Q28" s="86"/>
      <c r="R28" s="86"/>
      <c r="S28" s="65" t="s">
        <v>61</v>
      </c>
      <c r="T28" s="18" t="s">
        <v>339</v>
      </c>
      <c r="U28" s="18" t="s">
        <v>472</v>
      </c>
      <c r="V28" s="86">
        <v>2</v>
      </c>
      <c r="W28" s="80">
        <v>1</v>
      </c>
      <c r="X28" s="42" t="s">
        <v>81</v>
      </c>
      <c r="Y28" s="93" t="s">
        <v>82</v>
      </c>
      <c r="Z28" s="43" t="str">
        <f t="shared" si="6"/>
        <v>Basural_Gato 2 y 4</v>
      </c>
    </row>
    <row r="29" spans="1:26" x14ac:dyDescent="0.25">
      <c r="A29" s="296">
        <f t="shared" si="4"/>
        <v>28</v>
      </c>
      <c r="B29" s="357" t="s">
        <v>143</v>
      </c>
      <c r="C29" s="352" t="s">
        <v>344</v>
      </c>
      <c r="D29" s="352" t="s">
        <v>344</v>
      </c>
      <c r="E29" s="352" t="s">
        <v>339</v>
      </c>
      <c r="F29" s="353">
        <v>6216083</v>
      </c>
      <c r="G29" s="353">
        <v>384746</v>
      </c>
      <c r="H29" s="354"/>
      <c r="I29" s="360" t="s">
        <v>141</v>
      </c>
      <c r="J29" s="356">
        <v>9</v>
      </c>
      <c r="K29" s="356">
        <v>16</v>
      </c>
      <c r="L29" s="356">
        <v>2021</v>
      </c>
      <c r="M29" s="290" t="str">
        <f t="shared" si="5"/>
        <v>16/9/2021</v>
      </c>
      <c r="N29" s="361">
        <v>0.32572916666666668</v>
      </c>
      <c r="O29" s="147"/>
      <c r="P29" s="86"/>
      <c r="Q29" s="86"/>
      <c r="R29" s="86"/>
      <c r="S29" s="65" t="s">
        <v>61</v>
      </c>
      <c r="T29" s="18" t="s">
        <v>339</v>
      </c>
      <c r="U29" s="18" t="s">
        <v>472</v>
      </c>
      <c r="V29" s="86">
        <v>2</v>
      </c>
      <c r="W29" s="80">
        <v>1</v>
      </c>
      <c r="X29" s="42" t="s">
        <v>81</v>
      </c>
      <c r="Y29" s="93" t="s">
        <v>82</v>
      </c>
      <c r="Z29" s="43" t="str">
        <f t="shared" si="6"/>
        <v>Basural_Gato 2 y 4</v>
      </c>
    </row>
    <row r="30" spans="1:26" x14ac:dyDescent="0.25">
      <c r="A30" s="296">
        <f t="shared" si="4"/>
        <v>29</v>
      </c>
      <c r="B30" s="357" t="s">
        <v>145</v>
      </c>
      <c r="C30" s="352" t="s">
        <v>344</v>
      </c>
      <c r="D30" s="352" t="s">
        <v>344</v>
      </c>
      <c r="E30" s="352" t="s">
        <v>339</v>
      </c>
      <c r="F30" s="353">
        <v>6216083</v>
      </c>
      <c r="G30" s="353">
        <v>384746</v>
      </c>
      <c r="H30" s="354"/>
      <c r="I30" s="358" t="s">
        <v>141</v>
      </c>
      <c r="J30" s="356">
        <v>9</v>
      </c>
      <c r="K30" s="356">
        <v>16</v>
      </c>
      <c r="L30" s="356">
        <v>2021</v>
      </c>
      <c r="M30" s="290" t="str">
        <f t="shared" si="5"/>
        <v>16/9/2021</v>
      </c>
      <c r="N30" s="359">
        <v>0.75078703703703709</v>
      </c>
      <c r="O30" s="147"/>
      <c r="P30" s="86"/>
      <c r="Q30" s="86"/>
      <c r="R30" s="86"/>
      <c r="S30" s="65" t="s">
        <v>61</v>
      </c>
      <c r="T30" s="18" t="s">
        <v>339</v>
      </c>
      <c r="U30" s="18" t="s">
        <v>472</v>
      </c>
      <c r="V30" s="86">
        <v>2</v>
      </c>
      <c r="W30" s="80">
        <v>1</v>
      </c>
      <c r="X30" s="42" t="s">
        <v>81</v>
      </c>
      <c r="Y30" s="93" t="s">
        <v>82</v>
      </c>
      <c r="Z30" s="43" t="str">
        <f t="shared" si="6"/>
        <v>Basural_Gato 2 y 4</v>
      </c>
    </row>
    <row r="31" spans="1:26" x14ac:dyDescent="0.25">
      <c r="A31" s="296">
        <f t="shared" si="4"/>
        <v>30</v>
      </c>
      <c r="B31" s="357" t="s">
        <v>145</v>
      </c>
      <c r="C31" s="352" t="s">
        <v>344</v>
      </c>
      <c r="D31" s="352" t="s">
        <v>344</v>
      </c>
      <c r="E31" s="352" t="s">
        <v>339</v>
      </c>
      <c r="F31" s="353">
        <v>6216083</v>
      </c>
      <c r="G31" s="353">
        <v>384746</v>
      </c>
      <c r="H31" s="354"/>
      <c r="I31" s="358" t="s">
        <v>141</v>
      </c>
      <c r="J31" s="356">
        <v>9</v>
      </c>
      <c r="K31" s="356">
        <v>16</v>
      </c>
      <c r="L31" s="356">
        <v>2021</v>
      </c>
      <c r="M31" s="290" t="str">
        <f t="shared" si="5"/>
        <v>16/9/2021</v>
      </c>
      <c r="N31" s="359">
        <v>0.75078703703703709</v>
      </c>
      <c r="O31" s="147"/>
      <c r="P31" s="86"/>
      <c r="Q31" s="86"/>
      <c r="R31" s="86"/>
      <c r="S31" s="65" t="s">
        <v>61</v>
      </c>
      <c r="T31" s="18" t="s">
        <v>339</v>
      </c>
      <c r="U31" s="18" t="s">
        <v>472</v>
      </c>
      <c r="V31" s="86">
        <v>2</v>
      </c>
      <c r="W31" s="80">
        <v>1</v>
      </c>
      <c r="X31" s="42" t="s">
        <v>81</v>
      </c>
      <c r="Y31" s="93" t="s">
        <v>82</v>
      </c>
      <c r="Z31" s="43" t="str">
        <f t="shared" si="6"/>
        <v>Basural_Gato 2 y 4</v>
      </c>
    </row>
    <row r="32" spans="1:26" x14ac:dyDescent="0.25">
      <c r="A32" s="296">
        <f t="shared" si="4"/>
        <v>31</v>
      </c>
      <c r="B32" s="357" t="s">
        <v>148</v>
      </c>
      <c r="C32" s="352" t="s">
        <v>344</v>
      </c>
      <c r="D32" s="352" t="s">
        <v>344</v>
      </c>
      <c r="E32" s="352" t="s">
        <v>339</v>
      </c>
      <c r="F32" s="353">
        <v>6216083</v>
      </c>
      <c r="G32" s="353">
        <v>384746</v>
      </c>
      <c r="H32" s="354"/>
      <c r="I32" s="358" t="s">
        <v>141</v>
      </c>
      <c r="J32" s="356">
        <v>9</v>
      </c>
      <c r="K32" s="356">
        <v>16</v>
      </c>
      <c r="L32" s="356">
        <v>2021</v>
      </c>
      <c r="M32" s="290" t="str">
        <f t="shared" si="5"/>
        <v>16/9/2021</v>
      </c>
      <c r="N32" s="359">
        <v>0.77628472222222222</v>
      </c>
      <c r="O32" s="147"/>
      <c r="P32" s="86"/>
      <c r="Q32" s="86"/>
      <c r="R32" s="86"/>
      <c r="S32" s="65" t="s">
        <v>61</v>
      </c>
      <c r="T32" s="18" t="s">
        <v>339</v>
      </c>
      <c r="U32" s="18" t="s">
        <v>472</v>
      </c>
      <c r="V32" s="86">
        <v>2</v>
      </c>
      <c r="W32" s="80">
        <v>1</v>
      </c>
      <c r="X32" s="42" t="s">
        <v>81</v>
      </c>
      <c r="Y32" s="93" t="s">
        <v>82</v>
      </c>
      <c r="Z32" s="43" t="str">
        <f t="shared" si="6"/>
        <v>Basural_Gato 2 y 4</v>
      </c>
    </row>
    <row r="33" spans="1:26" x14ac:dyDescent="0.25">
      <c r="A33" s="296">
        <f t="shared" si="4"/>
        <v>32</v>
      </c>
      <c r="B33" s="357" t="s">
        <v>148</v>
      </c>
      <c r="C33" s="352" t="s">
        <v>344</v>
      </c>
      <c r="D33" s="352" t="s">
        <v>344</v>
      </c>
      <c r="E33" s="352" t="s">
        <v>339</v>
      </c>
      <c r="F33" s="353">
        <v>6216083</v>
      </c>
      <c r="G33" s="353">
        <v>384746</v>
      </c>
      <c r="H33" s="354"/>
      <c r="I33" s="358" t="s">
        <v>141</v>
      </c>
      <c r="J33" s="356">
        <v>9</v>
      </c>
      <c r="K33" s="356">
        <v>16</v>
      </c>
      <c r="L33" s="356">
        <v>2021</v>
      </c>
      <c r="M33" s="290" t="str">
        <f t="shared" si="5"/>
        <v>16/9/2021</v>
      </c>
      <c r="N33" s="359">
        <v>0.77628472222222222</v>
      </c>
      <c r="O33" s="147"/>
      <c r="P33" s="86"/>
      <c r="Q33" s="86"/>
      <c r="R33" s="86"/>
      <c r="S33" s="65" t="s">
        <v>61</v>
      </c>
      <c r="T33" s="18" t="s">
        <v>339</v>
      </c>
      <c r="U33" s="18" t="s">
        <v>472</v>
      </c>
      <c r="V33" s="86">
        <v>2</v>
      </c>
      <c r="W33" s="80">
        <v>1</v>
      </c>
      <c r="X33" s="42" t="s">
        <v>81</v>
      </c>
      <c r="Y33" s="93" t="s">
        <v>82</v>
      </c>
      <c r="Z33" s="43" t="str">
        <f t="shared" si="6"/>
        <v>Basural_Gato 2 y 4</v>
      </c>
    </row>
    <row r="34" spans="1:26" x14ac:dyDescent="0.25">
      <c r="A34" s="296">
        <f t="shared" si="4"/>
        <v>33</v>
      </c>
      <c r="B34" s="351" t="s">
        <v>114</v>
      </c>
      <c r="C34" s="352" t="s">
        <v>344</v>
      </c>
      <c r="D34" s="352" t="s">
        <v>344</v>
      </c>
      <c r="E34" s="352" t="s">
        <v>339</v>
      </c>
      <c r="F34" s="353">
        <v>6216083</v>
      </c>
      <c r="G34" s="353">
        <v>384746</v>
      </c>
      <c r="H34" s="354"/>
      <c r="I34" s="362" t="s">
        <v>115</v>
      </c>
      <c r="J34" s="356">
        <v>9</v>
      </c>
      <c r="K34" s="356">
        <v>15</v>
      </c>
      <c r="L34" s="356">
        <v>2021</v>
      </c>
      <c r="M34" s="290" t="str">
        <f t="shared" si="5"/>
        <v>15/9/2021</v>
      </c>
      <c r="N34" s="363">
        <v>0.30160879629629628</v>
      </c>
      <c r="O34" s="147"/>
      <c r="P34" s="86"/>
      <c r="Q34" s="86"/>
      <c r="R34" s="86"/>
      <c r="S34" s="65" t="s">
        <v>61</v>
      </c>
      <c r="T34" s="18" t="s">
        <v>339</v>
      </c>
      <c r="U34" s="18" t="s">
        <v>472</v>
      </c>
      <c r="V34" s="86">
        <v>2</v>
      </c>
      <c r="W34" s="80">
        <v>1</v>
      </c>
      <c r="X34" s="42" t="s">
        <v>81</v>
      </c>
      <c r="Y34" s="93" t="s">
        <v>82</v>
      </c>
      <c r="Z34" s="43" t="str">
        <f t="shared" si="6"/>
        <v>Basural_Gato 2 y 4</v>
      </c>
    </row>
    <row r="35" spans="1:26" x14ac:dyDescent="0.25">
      <c r="A35" s="296">
        <f t="shared" si="4"/>
        <v>34</v>
      </c>
      <c r="B35" s="351" t="s">
        <v>114</v>
      </c>
      <c r="C35" s="352" t="s">
        <v>344</v>
      </c>
      <c r="D35" s="352" t="s">
        <v>344</v>
      </c>
      <c r="E35" s="352" t="s">
        <v>339</v>
      </c>
      <c r="F35" s="353">
        <v>6216083</v>
      </c>
      <c r="G35" s="353">
        <v>384746</v>
      </c>
      <c r="H35" s="354"/>
      <c r="I35" s="362" t="s">
        <v>115</v>
      </c>
      <c r="J35" s="356">
        <v>9</v>
      </c>
      <c r="K35" s="356">
        <v>15</v>
      </c>
      <c r="L35" s="356">
        <v>2021</v>
      </c>
      <c r="M35" s="290" t="str">
        <f t="shared" si="5"/>
        <v>15/9/2021</v>
      </c>
      <c r="N35" s="363">
        <v>0.30160879629629628</v>
      </c>
      <c r="O35" s="147"/>
      <c r="P35" s="86"/>
      <c r="Q35" s="86"/>
      <c r="R35" s="86"/>
      <c r="S35" s="65" t="s">
        <v>61</v>
      </c>
      <c r="T35" s="18" t="s">
        <v>339</v>
      </c>
      <c r="U35" s="18" t="s">
        <v>472</v>
      </c>
      <c r="V35" s="86">
        <v>2</v>
      </c>
      <c r="W35" s="80">
        <v>1</v>
      </c>
      <c r="X35" s="42" t="s">
        <v>81</v>
      </c>
      <c r="Y35" s="93" t="s">
        <v>82</v>
      </c>
      <c r="Z35" s="43" t="str">
        <f t="shared" si="6"/>
        <v>Basural_Gato 2 y 4</v>
      </c>
    </row>
    <row r="36" spans="1:26" x14ac:dyDescent="0.25">
      <c r="A36" s="296">
        <f t="shared" si="4"/>
        <v>35</v>
      </c>
      <c r="B36" s="351" t="s">
        <v>117</v>
      </c>
      <c r="C36" s="352" t="s">
        <v>344</v>
      </c>
      <c r="D36" s="352" t="s">
        <v>344</v>
      </c>
      <c r="E36" s="352" t="s">
        <v>339</v>
      </c>
      <c r="F36" s="353">
        <v>6216083</v>
      </c>
      <c r="G36" s="353">
        <v>384746</v>
      </c>
      <c r="H36" s="354"/>
      <c r="I36" s="362" t="s">
        <v>115</v>
      </c>
      <c r="J36" s="356">
        <v>9</v>
      </c>
      <c r="K36" s="356">
        <v>15</v>
      </c>
      <c r="L36" s="356">
        <v>2021</v>
      </c>
      <c r="M36" s="290" t="str">
        <f t="shared" si="5"/>
        <v>15/9/2021</v>
      </c>
      <c r="N36" s="363">
        <v>0.37765046296296295</v>
      </c>
      <c r="O36" s="147"/>
      <c r="P36" s="86"/>
      <c r="Q36" s="86"/>
      <c r="R36" s="86"/>
      <c r="S36" s="65" t="s">
        <v>61</v>
      </c>
      <c r="T36" s="18" t="s">
        <v>339</v>
      </c>
      <c r="U36" s="18" t="s">
        <v>472</v>
      </c>
      <c r="V36" s="86">
        <v>2</v>
      </c>
      <c r="W36" s="80">
        <v>1</v>
      </c>
      <c r="X36" s="42" t="s">
        <v>81</v>
      </c>
      <c r="Y36" s="93" t="s">
        <v>82</v>
      </c>
      <c r="Z36" s="43" t="str">
        <f t="shared" si="6"/>
        <v>Basural_Gato 2 y 4</v>
      </c>
    </row>
    <row r="37" spans="1:26" x14ac:dyDescent="0.25">
      <c r="A37" s="296">
        <f t="shared" si="4"/>
        <v>36</v>
      </c>
      <c r="B37" s="351" t="s">
        <v>117</v>
      </c>
      <c r="C37" s="352" t="s">
        <v>344</v>
      </c>
      <c r="D37" s="352" t="s">
        <v>344</v>
      </c>
      <c r="E37" s="352" t="s">
        <v>339</v>
      </c>
      <c r="F37" s="353">
        <v>6216083</v>
      </c>
      <c r="G37" s="353">
        <v>384746</v>
      </c>
      <c r="H37" s="354"/>
      <c r="I37" s="362" t="s">
        <v>115</v>
      </c>
      <c r="J37" s="356">
        <v>9</v>
      </c>
      <c r="K37" s="356">
        <v>15</v>
      </c>
      <c r="L37" s="356">
        <v>2021</v>
      </c>
      <c r="M37" s="290" t="str">
        <f t="shared" si="5"/>
        <v>15/9/2021</v>
      </c>
      <c r="N37" s="363">
        <v>0.37765046296296295</v>
      </c>
      <c r="O37" s="147"/>
      <c r="P37" s="86"/>
      <c r="Q37" s="86"/>
      <c r="R37" s="86"/>
      <c r="S37" s="65" t="s">
        <v>61</v>
      </c>
      <c r="T37" s="18" t="s">
        <v>339</v>
      </c>
      <c r="U37" s="18" t="s">
        <v>472</v>
      </c>
      <c r="V37" s="86">
        <v>2</v>
      </c>
      <c r="W37" s="80">
        <v>1</v>
      </c>
      <c r="X37" s="42" t="s">
        <v>81</v>
      </c>
      <c r="Y37" s="93" t="s">
        <v>82</v>
      </c>
      <c r="Z37" s="43" t="str">
        <f t="shared" si="6"/>
        <v>Basural_Gato 2 y 4</v>
      </c>
    </row>
    <row r="38" spans="1:26" x14ac:dyDescent="0.25">
      <c r="A38" s="296">
        <f t="shared" si="4"/>
        <v>37</v>
      </c>
      <c r="B38" s="351" t="s">
        <v>118</v>
      </c>
      <c r="C38" s="352" t="s">
        <v>344</v>
      </c>
      <c r="D38" s="352" t="s">
        <v>344</v>
      </c>
      <c r="E38" s="352" t="s">
        <v>339</v>
      </c>
      <c r="F38" s="353">
        <v>6216083</v>
      </c>
      <c r="G38" s="353">
        <v>384746</v>
      </c>
      <c r="H38" s="354"/>
      <c r="I38" s="362" t="s">
        <v>115</v>
      </c>
      <c r="J38" s="356">
        <v>9</v>
      </c>
      <c r="K38" s="356">
        <v>15</v>
      </c>
      <c r="L38" s="356">
        <v>2021</v>
      </c>
      <c r="M38" s="290" t="str">
        <f t="shared" si="5"/>
        <v>15/9/2021</v>
      </c>
      <c r="N38" s="363">
        <v>0.4100347222222222</v>
      </c>
      <c r="O38" s="147"/>
      <c r="P38" s="86"/>
      <c r="Q38" s="86"/>
      <c r="R38" s="86"/>
      <c r="S38" s="65" t="s">
        <v>61</v>
      </c>
      <c r="T38" s="18" t="s">
        <v>339</v>
      </c>
      <c r="U38" s="18" t="s">
        <v>472</v>
      </c>
      <c r="V38" s="86">
        <v>2</v>
      </c>
      <c r="W38" s="80">
        <v>1</v>
      </c>
      <c r="X38" s="42" t="s">
        <v>81</v>
      </c>
      <c r="Y38" s="93" t="s">
        <v>82</v>
      </c>
      <c r="Z38" s="43" t="str">
        <f t="shared" si="6"/>
        <v>Basural_Gato 2 y 4</v>
      </c>
    </row>
    <row r="39" spans="1:26" x14ac:dyDescent="0.25">
      <c r="A39" s="296">
        <f t="shared" si="4"/>
        <v>38</v>
      </c>
      <c r="B39" s="351" t="s">
        <v>118</v>
      </c>
      <c r="C39" s="352" t="s">
        <v>344</v>
      </c>
      <c r="D39" s="352" t="s">
        <v>344</v>
      </c>
      <c r="E39" s="352" t="s">
        <v>339</v>
      </c>
      <c r="F39" s="353">
        <v>6216083</v>
      </c>
      <c r="G39" s="353">
        <v>384746</v>
      </c>
      <c r="H39" s="354"/>
      <c r="I39" s="362" t="s">
        <v>115</v>
      </c>
      <c r="J39" s="356">
        <v>9</v>
      </c>
      <c r="K39" s="356">
        <v>15</v>
      </c>
      <c r="L39" s="356">
        <v>2021</v>
      </c>
      <c r="M39" s="290" t="str">
        <f t="shared" si="5"/>
        <v>15/9/2021</v>
      </c>
      <c r="N39" s="363">
        <v>0.4100347222222222</v>
      </c>
      <c r="O39" s="147"/>
      <c r="P39" s="86"/>
      <c r="Q39" s="86"/>
      <c r="R39" s="86"/>
      <c r="S39" s="65" t="s">
        <v>61</v>
      </c>
      <c r="T39" s="18" t="s">
        <v>339</v>
      </c>
      <c r="U39" s="18" t="s">
        <v>472</v>
      </c>
      <c r="V39" s="86">
        <v>2</v>
      </c>
      <c r="W39" s="80">
        <v>1</v>
      </c>
      <c r="X39" s="42" t="s">
        <v>81</v>
      </c>
      <c r="Y39" s="93" t="s">
        <v>82</v>
      </c>
      <c r="Z39" s="43" t="str">
        <f t="shared" si="6"/>
        <v>Basural_Gato 2 y 4</v>
      </c>
    </row>
    <row r="40" spans="1:26" x14ac:dyDescent="0.25">
      <c r="A40" s="296">
        <f t="shared" si="4"/>
        <v>39</v>
      </c>
      <c r="B40" s="351" t="s">
        <v>119</v>
      </c>
      <c r="C40" s="352" t="s">
        <v>344</v>
      </c>
      <c r="D40" s="352" t="s">
        <v>344</v>
      </c>
      <c r="E40" s="352" t="s">
        <v>339</v>
      </c>
      <c r="F40" s="353">
        <v>6216083</v>
      </c>
      <c r="G40" s="353">
        <v>384746</v>
      </c>
      <c r="H40" s="354"/>
      <c r="I40" s="362" t="s">
        <v>115</v>
      </c>
      <c r="J40" s="356">
        <v>9</v>
      </c>
      <c r="K40" s="356">
        <v>15</v>
      </c>
      <c r="L40" s="356">
        <v>2021</v>
      </c>
      <c r="M40" s="290" t="str">
        <f t="shared" si="5"/>
        <v>15/9/2021</v>
      </c>
      <c r="N40" s="363">
        <v>0.41871527777777778</v>
      </c>
      <c r="O40" s="147"/>
      <c r="P40" s="86"/>
      <c r="Q40" s="86"/>
      <c r="R40" s="86"/>
      <c r="S40" s="65" t="s">
        <v>61</v>
      </c>
      <c r="T40" s="18" t="s">
        <v>339</v>
      </c>
      <c r="U40" s="18" t="s">
        <v>472</v>
      </c>
      <c r="V40" s="86">
        <v>2</v>
      </c>
      <c r="W40" s="80">
        <v>1</v>
      </c>
      <c r="X40" s="42" t="s">
        <v>81</v>
      </c>
      <c r="Y40" s="93" t="s">
        <v>82</v>
      </c>
      <c r="Z40" s="43" t="str">
        <f t="shared" si="6"/>
        <v>Basural_Gato 2 y 4</v>
      </c>
    </row>
    <row r="41" spans="1:26" x14ac:dyDescent="0.25">
      <c r="A41" s="296">
        <f t="shared" si="4"/>
        <v>40</v>
      </c>
      <c r="B41" s="351" t="s">
        <v>119</v>
      </c>
      <c r="C41" s="352" t="s">
        <v>344</v>
      </c>
      <c r="D41" s="352" t="s">
        <v>344</v>
      </c>
      <c r="E41" s="352" t="s">
        <v>339</v>
      </c>
      <c r="F41" s="353">
        <v>6216083</v>
      </c>
      <c r="G41" s="353">
        <v>384746</v>
      </c>
      <c r="H41" s="354"/>
      <c r="I41" s="362" t="s">
        <v>115</v>
      </c>
      <c r="J41" s="356">
        <v>9</v>
      </c>
      <c r="K41" s="356">
        <v>15</v>
      </c>
      <c r="L41" s="356">
        <v>2021</v>
      </c>
      <c r="M41" s="290" t="str">
        <f t="shared" si="5"/>
        <v>15/9/2021</v>
      </c>
      <c r="N41" s="363">
        <v>0.41871527777777778</v>
      </c>
      <c r="O41" s="147"/>
      <c r="P41" s="86"/>
      <c r="Q41" s="86"/>
      <c r="R41" s="86"/>
      <c r="S41" s="65" t="s">
        <v>61</v>
      </c>
      <c r="T41" s="18" t="s">
        <v>339</v>
      </c>
      <c r="U41" s="18" t="s">
        <v>472</v>
      </c>
      <c r="V41" s="86">
        <v>2</v>
      </c>
      <c r="W41" s="80">
        <v>1</v>
      </c>
      <c r="X41" s="42" t="s">
        <v>81</v>
      </c>
      <c r="Y41" s="93" t="s">
        <v>82</v>
      </c>
      <c r="Z41" s="43" t="str">
        <f t="shared" si="6"/>
        <v>Basural_Gato 2 y 4</v>
      </c>
    </row>
    <row r="42" spans="1:26" x14ac:dyDescent="0.25">
      <c r="A42" s="296">
        <f t="shared" si="4"/>
        <v>41</v>
      </c>
      <c r="B42" s="364" t="s">
        <v>122</v>
      </c>
      <c r="C42" s="352" t="s">
        <v>344</v>
      </c>
      <c r="D42" s="352" t="s">
        <v>344</v>
      </c>
      <c r="E42" s="352" t="s">
        <v>339</v>
      </c>
      <c r="F42" s="353">
        <v>6216083</v>
      </c>
      <c r="G42" s="353">
        <v>384746</v>
      </c>
      <c r="H42" s="354"/>
      <c r="I42" s="365" t="s">
        <v>115</v>
      </c>
      <c r="J42" s="356">
        <v>9</v>
      </c>
      <c r="K42" s="356">
        <v>15</v>
      </c>
      <c r="L42" s="356">
        <v>2021</v>
      </c>
      <c r="M42" s="290" t="str">
        <f t="shared" si="5"/>
        <v>15/9/2021</v>
      </c>
      <c r="N42" s="366">
        <v>0.42153935185185187</v>
      </c>
      <c r="O42" s="147"/>
      <c r="P42" s="86"/>
      <c r="Q42" s="86"/>
      <c r="R42" s="86"/>
      <c r="S42" s="65" t="s">
        <v>61</v>
      </c>
      <c r="T42" s="18" t="s">
        <v>339</v>
      </c>
      <c r="U42" s="18" t="s">
        <v>472</v>
      </c>
      <c r="V42" s="86">
        <v>2</v>
      </c>
      <c r="W42" s="80">
        <v>1</v>
      </c>
      <c r="X42" s="94" t="s">
        <v>81</v>
      </c>
      <c r="Y42" s="95" t="s">
        <v>82</v>
      </c>
      <c r="Z42" s="43" t="str">
        <f t="shared" si="6"/>
        <v>Basural_Gato 2 y 4</v>
      </c>
    </row>
    <row r="43" spans="1:26" ht="14.25" customHeight="1" x14ac:dyDescent="0.25">
      <c r="A43" s="296">
        <f t="shared" si="4"/>
        <v>42</v>
      </c>
      <c r="B43" s="364" t="s">
        <v>122</v>
      </c>
      <c r="C43" s="352" t="s">
        <v>344</v>
      </c>
      <c r="D43" s="352" t="s">
        <v>344</v>
      </c>
      <c r="E43" s="352" t="s">
        <v>339</v>
      </c>
      <c r="F43" s="353">
        <v>6216083</v>
      </c>
      <c r="G43" s="353">
        <v>384746</v>
      </c>
      <c r="H43" s="354"/>
      <c r="I43" s="365" t="s">
        <v>115</v>
      </c>
      <c r="J43" s="356">
        <v>9</v>
      </c>
      <c r="K43" s="356">
        <v>15</v>
      </c>
      <c r="L43" s="356">
        <v>2021</v>
      </c>
      <c r="M43" s="290" t="str">
        <f t="shared" si="5"/>
        <v>15/9/2021</v>
      </c>
      <c r="N43" s="366">
        <v>0.42153935185185187</v>
      </c>
      <c r="O43" s="147"/>
      <c r="P43" s="86"/>
      <c r="Q43" s="86"/>
      <c r="R43" s="86"/>
      <c r="S43" s="65" t="s">
        <v>61</v>
      </c>
      <c r="T43" s="18" t="s">
        <v>339</v>
      </c>
      <c r="U43" s="18" t="s">
        <v>472</v>
      </c>
      <c r="V43" s="86">
        <v>2</v>
      </c>
      <c r="W43" s="80">
        <v>1</v>
      </c>
      <c r="X43" s="94" t="s">
        <v>81</v>
      </c>
      <c r="Y43" s="95" t="s">
        <v>82</v>
      </c>
      <c r="Z43" s="43" t="str">
        <f t="shared" si="6"/>
        <v>Basural_Gato 2 y 4</v>
      </c>
    </row>
    <row r="44" spans="1:26" x14ac:dyDescent="0.25">
      <c r="A44" s="296">
        <f t="shared" si="4"/>
        <v>43</v>
      </c>
      <c r="B44" s="367" t="s">
        <v>123</v>
      </c>
      <c r="C44" s="352" t="s">
        <v>344</v>
      </c>
      <c r="D44" s="352" t="s">
        <v>344</v>
      </c>
      <c r="E44" s="352" t="s">
        <v>339</v>
      </c>
      <c r="F44" s="353">
        <v>6216083</v>
      </c>
      <c r="G44" s="353">
        <v>384746</v>
      </c>
      <c r="H44" s="354"/>
      <c r="I44" s="368" t="s">
        <v>115</v>
      </c>
      <c r="J44" s="356">
        <v>9</v>
      </c>
      <c r="K44" s="356">
        <v>15</v>
      </c>
      <c r="L44" s="356">
        <v>2021</v>
      </c>
      <c r="M44" s="290" t="str">
        <f t="shared" si="5"/>
        <v>15/9/2021</v>
      </c>
      <c r="N44" s="369">
        <v>0.42291666666666666</v>
      </c>
      <c r="O44" s="147"/>
      <c r="P44" s="86"/>
      <c r="Q44" s="86"/>
      <c r="R44" s="86"/>
      <c r="S44" s="65" t="s">
        <v>61</v>
      </c>
      <c r="T44" s="18" t="s">
        <v>339</v>
      </c>
      <c r="U44" s="18" t="s">
        <v>472</v>
      </c>
      <c r="V44" s="86"/>
      <c r="W44" s="80">
        <v>1</v>
      </c>
      <c r="X44" s="97" t="s">
        <v>79</v>
      </c>
      <c r="Y44" s="98" t="s">
        <v>9</v>
      </c>
      <c r="Z44" s="43" t="str">
        <f t="shared" si="6"/>
        <v>Basural_Gato 2</v>
      </c>
    </row>
    <row r="45" spans="1:26" x14ac:dyDescent="0.25">
      <c r="A45" s="296">
        <f t="shared" si="4"/>
        <v>44</v>
      </c>
      <c r="B45" s="367" t="s">
        <v>125</v>
      </c>
      <c r="C45" s="352" t="s">
        <v>344</v>
      </c>
      <c r="D45" s="352" t="s">
        <v>344</v>
      </c>
      <c r="E45" s="352" t="s">
        <v>339</v>
      </c>
      <c r="F45" s="353">
        <v>6216083</v>
      </c>
      <c r="G45" s="353">
        <v>384746</v>
      </c>
      <c r="H45" s="354"/>
      <c r="I45" s="368" t="s">
        <v>115</v>
      </c>
      <c r="J45" s="356">
        <v>9</v>
      </c>
      <c r="K45" s="356">
        <v>15</v>
      </c>
      <c r="L45" s="356">
        <v>2021</v>
      </c>
      <c r="M45" s="290" t="str">
        <f t="shared" si="5"/>
        <v>15/9/2021</v>
      </c>
      <c r="N45" s="369">
        <v>0.42457175925925927</v>
      </c>
      <c r="O45" s="147"/>
      <c r="P45" s="86"/>
      <c r="Q45" s="86"/>
      <c r="R45" s="86"/>
      <c r="S45" s="65" t="s">
        <v>61</v>
      </c>
      <c r="T45" s="18" t="s">
        <v>339</v>
      </c>
      <c r="U45" s="18" t="s">
        <v>472</v>
      </c>
      <c r="V45" s="86"/>
      <c r="W45" s="80">
        <v>1</v>
      </c>
      <c r="X45" s="97" t="s">
        <v>50</v>
      </c>
      <c r="Y45" s="98"/>
      <c r="Z45" s="43" t="str">
        <f t="shared" si="6"/>
        <v>Basural_</v>
      </c>
    </row>
    <row r="46" spans="1:26" x14ac:dyDescent="0.25">
      <c r="A46" s="296">
        <f t="shared" si="4"/>
        <v>45</v>
      </c>
      <c r="B46" s="364" t="s">
        <v>127</v>
      </c>
      <c r="C46" s="352" t="s">
        <v>344</v>
      </c>
      <c r="D46" s="352" t="s">
        <v>344</v>
      </c>
      <c r="E46" s="352" t="s">
        <v>339</v>
      </c>
      <c r="F46" s="353">
        <v>6216083</v>
      </c>
      <c r="G46" s="353">
        <v>384746</v>
      </c>
      <c r="H46" s="354"/>
      <c r="I46" s="365" t="s">
        <v>115</v>
      </c>
      <c r="J46" s="356">
        <v>9</v>
      </c>
      <c r="K46" s="356">
        <v>15</v>
      </c>
      <c r="L46" s="356">
        <v>2021</v>
      </c>
      <c r="M46" s="290" t="str">
        <f t="shared" si="5"/>
        <v>15/9/2021</v>
      </c>
      <c r="N46" s="366">
        <v>0.42616898148148147</v>
      </c>
      <c r="O46" s="147"/>
      <c r="P46" s="86"/>
      <c r="Q46" s="86"/>
      <c r="R46" s="86"/>
      <c r="S46" s="65" t="s">
        <v>61</v>
      </c>
      <c r="T46" s="18" t="s">
        <v>339</v>
      </c>
      <c r="U46" s="18" t="s">
        <v>472</v>
      </c>
      <c r="V46" s="86"/>
      <c r="W46" s="80">
        <v>1</v>
      </c>
      <c r="X46" s="101" t="s">
        <v>2</v>
      </c>
      <c r="Y46" s="102" t="s">
        <v>56</v>
      </c>
      <c r="Z46" s="43" t="str">
        <f t="shared" si="6"/>
        <v>Basural_Gato 6</v>
      </c>
    </row>
    <row r="47" spans="1:26" x14ac:dyDescent="0.25">
      <c r="A47" s="296">
        <f t="shared" si="4"/>
        <v>46</v>
      </c>
      <c r="B47" s="370" t="s">
        <v>130</v>
      </c>
      <c r="C47" s="352" t="s">
        <v>344</v>
      </c>
      <c r="D47" s="352" t="s">
        <v>344</v>
      </c>
      <c r="E47" s="352" t="s">
        <v>339</v>
      </c>
      <c r="F47" s="353">
        <v>6216083</v>
      </c>
      <c r="G47" s="353">
        <v>384746</v>
      </c>
      <c r="H47" s="354"/>
      <c r="I47" s="368" t="s">
        <v>115</v>
      </c>
      <c r="J47" s="356">
        <v>9</v>
      </c>
      <c r="K47" s="356">
        <v>15</v>
      </c>
      <c r="L47" s="356">
        <v>2021</v>
      </c>
      <c r="M47" s="290" t="str">
        <f t="shared" si="5"/>
        <v>15/9/2021</v>
      </c>
      <c r="N47" s="371">
        <v>0.59143518518518523</v>
      </c>
      <c r="O47" s="147"/>
      <c r="P47" s="86"/>
      <c r="Q47" s="86"/>
      <c r="R47" s="86"/>
      <c r="S47" s="65" t="s">
        <v>61</v>
      </c>
      <c r="T47" s="18" t="s">
        <v>339</v>
      </c>
      <c r="U47" s="18" t="s">
        <v>472</v>
      </c>
      <c r="V47" s="86">
        <v>2</v>
      </c>
      <c r="W47" s="82">
        <v>1</v>
      </c>
      <c r="X47" s="45" t="s">
        <v>109</v>
      </c>
      <c r="Y47" s="98" t="s">
        <v>110</v>
      </c>
      <c r="Z47" s="43" t="str">
        <f t="shared" si="6"/>
        <v>Basural_Gato 4 + Gato 8</v>
      </c>
    </row>
    <row r="48" spans="1:26" x14ac:dyDescent="0.25">
      <c r="A48" s="296">
        <f t="shared" si="4"/>
        <v>47</v>
      </c>
      <c r="B48" s="370" t="s">
        <v>130</v>
      </c>
      <c r="C48" s="352" t="s">
        <v>344</v>
      </c>
      <c r="D48" s="352" t="s">
        <v>344</v>
      </c>
      <c r="E48" s="352" t="s">
        <v>339</v>
      </c>
      <c r="F48" s="353">
        <v>6216083</v>
      </c>
      <c r="G48" s="353">
        <v>384746</v>
      </c>
      <c r="H48" s="354"/>
      <c r="I48" s="368" t="s">
        <v>115</v>
      </c>
      <c r="J48" s="356">
        <v>9</v>
      </c>
      <c r="K48" s="356">
        <v>15</v>
      </c>
      <c r="L48" s="356">
        <v>2021</v>
      </c>
      <c r="M48" s="290" t="str">
        <f t="shared" si="5"/>
        <v>15/9/2021</v>
      </c>
      <c r="N48" s="371">
        <v>0.59143518518518523</v>
      </c>
      <c r="O48" s="147"/>
      <c r="P48" s="86"/>
      <c r="Q48" s="86"/>
      <c r="R48" s="86"/>
      <c r="S48" s="65" t="s">
        <v>61</v>
      </c>
      <c r="T48" s="18" t="s">
        <v>339</v>
      </c>
      <c r="U48" s="18" t="s">
        <v>472</v>
      </c>
      <c r="V48" s="86">
        <v>2</v>
      </c>
      <c r="W48" s="82">
        <v>1</v>
      </c>
      <c r="X48" s="45" t="s">
        <v>109</v>
      </c>
      <c r="Y48" s="98" t="s">
        <v>110</v>
      </c>
      <c r="Z48" s="43" t="str">
        <f t="shared" si="6"/>
        <v>Basural_Gato 4 + Gato 8</v>
      </c>
    </row>
    <row r="49" spans="1:26" x14ac:dyDescent="0.25">
      <c r="A49" s="296">
        <f t="shared" si="4"/>
        <v>48</v>
      </c>
      <c r="B49" s="370" t="s">
        <v>131</v>
      </c>
      <c r="C49" s="352" t="s">
        <v>344</v>
      </c>
      <c r="D49" s="352" t="s">
        <v>344</v>
      </c>
      <c r="E49" s="352" t="s">
        <v>339</v>
      </c>
      <c r="F49" s="353">
        <v>6216083</v>
      </c>
      <c r="G49" s="353">
        <v>384746</v>
      </c>
      <c r="H49" s="354"/>
      <c r="I49" s="368" t="s">
        <v>115</v>
      </c>
      <c r="J49" s="356">
        <v>9</v>
      </c>
      <c r="K49" s="356">
        <v>15</v>
      </c>
      <c r="L49" s="356">
        <v>2021</v>
      </c>
      <c r="M49" s="290" t="str">
        <f t="shared" si="5"/>
        <v>15/9/2021</v>
      </c>
      <c r="N49" s="371">
        <v>0.77774305555555556</v>
      </c>
      <c r="O49" s="147"/>
      <c r="P49" s="86"/>
      <c r="Q49" s="86"/>
      <c r="R49" s="86"/>
      <c r="S49" s="65" t="s">
        <v>61</v>
      </c>
      <c r="T49" s="18" t="s">
        <v>339</v>
      </c>
      <c r="U49" s="18" t="s">
        <v>472</v>
      </c>
      <c r="V49" s="86"/>
      <c r="W49" s="80">
        <v>1</v>
      </c>
      <c r="X49" s="97" t="s">
        <v>79</v>
      </c>
      <c r="Y49" s="98" t="s">
        <v>9</v>
      </c>
      <c r="Z49" s="43" t="str">
        <f t="shared" si="6"/>
        <v>Basural_Gato 2</v>
      </c>
    </row>
    <row r="50" spans="1:26" x14ac:dyDescent="0.25">
      <c r="A50" s="296">
        <f t="shared" si="4"/>
        <v>49</v>
      </c>
      <c r="B50" s="372" t="s">
        <v>132</v>
      </c>
      <c r="C50" s="352" t="s">
        <v>344</v>
      </c>
      <c r="D50" s="352" t="s">
        <v>344</v>
      </c>
      <c r="E50" s="352" t="s">
        <v>339</v>
      </c>
      <c r="F50" s="353">
        <v>6216083</v>
      </c>
      <c r="G50" s="353">
        <v>384746</v>
      </c>
      <c r="H50" s="354"/>
      <c r="I50" s="368" t="s">
        <v>115</v>
      </c>
      <c r="J50" s="356">
        <v>9</v>
      </c>
      <c r="K50" s="356">
        <v>15</v>
      </c>
      <c r="L50" s="356">
        <v>2021</v>
      </c>
      <c r="M50" s="290" t="str">
        <f t="shared" si="5"/>
        <v>15/9/2021</v>
      </c>
      <c r="N50" s="371">
        <v>0.7792013888888889</v>
      </c>
      <c r="O50" s="147"/>
      <c r="P50" s="86"/>
      <c r="Q50" s="86"/>
      <c r="R50" s="86"/>
      <c r="S50" s="65" t="s">
        <v>61</v>
      </c>
      <c r="T50" s="18" t="s">
        <v>339</v>
      </c>
      <c r="U50" s="18" t="s">
        <v>472</v>
      </c>
      <c r="V50" s="86"/>
      <c r="W50" s="80">
        <v>1</v>
      </c>
      <c r="X50" s="97" t="s">
        <v>64</v>
      </c>
      <c r="Y50" s="98" t="s">
        <v>3</v>
      </c>
      <c r="Z50" s="43" t="str">
        <f t="shared" si="6"/>
        <v>Basural_Gato 1</v>
      </c>
    </row>
    <row r="51" spans="1:26" x14ac:dyDescent="0.25">
      <c r="A51" s="296">
        <f t="shared" ref="A51:A81" si="7">A50+1</f>
        <v>50</v>
      </c>
      <c r="B51" s="370" t="s">
        <v>135</v>
      </c>
      <c r="C51" s="352" t="s">
        <v>344</v>
      </c>
      <c r="D51" s="352" t="s">
        <v>344</v>
      </c>
      <c r="E51" s="352" t="s">
        <v>339</v>
      </c>
      <c r="F51" s="353">
        <v>6216083</v>
      </c>
      <c r="G51" s="353">
        <v>384746</v>
      </c>
      <c r="H51" s="354"/>
      <c r="I51" s="368" t="s">
        <v>115</v>
      </c>
      <c r="J51" s="356">
        <v>9</v>
      </c>
      <c r="K51" s="356">
        <v>15</v>
      </c>
      <c r="L51" s="356">
        <v>2021</v>
      </c>
      <c r="M51" s="290" t="str">
        <f t="shared" ref="M51:M81" si="8">CONCATENATE(K51,"/",J51,"/",L51)</f>
        <v>15/9/2021</v>
      </c>
      <c r="N51" s="371">
        <v>0.78143518518518518</v>
      </c>
      <c r="O51" s="147"/>
      <c r="P51" s="86"/>
      <c r="Q51" s="86"/>
      <c r="R51" s="86"/>
      <c r="S51" s="65" t="s">
        <v>61</v>
      </c>
      <c r="T51" s="18" t="s">
        <v>339</v>
      </c>
      <c r="U51" s="18" t="s">
        <v>472</v>
      </c>
      <c r="V51" s="86"/>
      <c r="W51" s="80">
        <v>1</v>
      </c>
      <c r="X51" s="97" t="s">
        <v>2</v>
      </c>
      <c r="Y51" s="98" t="s">
        <v>56</v>
      </c>
      <c r="Z51" s="43" t="str">
        <f t="shared" ref="Z51:Z81" si="9">CONCATENATE(S51,"_",Y51)</f>
        <v>Basural_Gato 6</v>
      </c>
    </row>
    <row r="52" spans="1:26" x14ac:dyDescent="0.25">
      <c r="A52" s="296">
        <f t="shared" si="7"/>
        <v>51</v>
      </c>
      <c r="B52" s="370" t="s">
        <v>136</v>
      </c>
      <c r="C52" s="352" t="s">
        <v>344</v>
      </c>
      <c r="D52" s="352" t="s">
        <v>344</v>
      </c>
      <c r="E52" s="352" t="s">
        <v>339</v>
      </c>
      <c r="F52" s="353">
        <v>6216083</v>
      </c>
      <c r="G52" s="353">
        <v>384746</v>
      </c>
      <c r="H52" s="354"/>
      <c r="I52" s="368" t="s">
        <v>115</v>
      </c>
      <c r="J52" s="356">
        <v>9</v>
      </c>
      <c r="K52" s="356">
        <v>15</v>
      </c>
      <c r="L52" s="356">
        <v>2021</v>
      </c>
      <c r="M52" s="290" t="str">
        <f t="shared" si="8"/>
        <v>15/9/2021</v>
      </c>
      <c r="N52" s="371">
        <v>0.78319444444444442</v>
      </c>
      <c r="O52" s="147"/>
      <c r="P52" s="86"/>
      <c r="Q52" s="86"/>
      <c r="R52" s="86"/>
      <c r="S52" s="65" t="s">
        <v>61</v>
      </c>
      <c r="T52" s="18" t="s">
        <v>339</v>
      </c>
      <c r="U52" s="18" t="s">
        <v>472</v>
      </c>
      <c r="V52" s="86"/>
      <c r="W52" s="80">
        <v>1</v>
      </c>
      <c r="X52" s="97" t="s">
        <v>69</v>
      </c>
      <c r="Y52" s="98" t="s">
        <v>9</v>
      </c>
      <c r="Z52" s="43" t="str">
        <f t="shared" si="9"/>
        <v>Basural_Gato 2</v>
      </c>
    </row>
    <row r="53" spans="1:26" x14ac:dyDescent="0.25">
      <c r="A53" s="296">
        <f t="shared" si="7"/>
        <v>52</v>
      </c>
      <c r="B53" s="370" t="s">
        <v>138</v>
      </c>
      <c r="C53" s="352" t="s">
        <v>344</v>
      </c>
      <c r="D53" s="352" t="s">
        <v>344</v>
      </c>
      <c r="E53" s="352" t="s">
        <v>339</v>
      </c>
      <c r="F53" s="353">
        <v>6216083</v>
      </c>
      <c r="G53" s="353">
        <v>384746</v>
      </c>
      <c r="H53" s="354"/>
      <c r="I53" s="368" t="s">
        <v>115</v>
      </c>
      <c r="J53" s="356">
        <v>9</v>
      </c>
      <c r="K53" s="356">
        <v>15</v>
      </c>
      <c r="L53" s="356">
        <v>2021</v>
      </c>
      <c r="M53" s="290" t="str">
        <f t="shared" si="8"/>
        <v>15/9/2021</v>
      </c>
      <c r="N53" s="371">
        <v>0.78423611111111113</v>
      </c>
      <c r="O53" s="147"/>
      <c r="P53" s="86"/>
      <c r="Q53" s="86"/>
      <c r="R53" s="86"/>
      <c r="S53" s="65" t="s">
        <v>61</v>
      </c>
      <c r="T53" s="18" t="s">
        <v>339</v>
      </c>
      <c r="U53" s="18" t="s">
        <v>472</v>
      </c>
      <c r="V53" s="86"/>
      <c r="W53" s="80">
        <v>1</v>
      </c>
      <c r="X53" s="97" t="s">
        <v>121</v>
      </c>
      <c r="Y53" s="98" t="s">
        <v>59</v>
      </c>
      <c r="Z53" s="43" t="str">
        <f t="shared" si="9"/>
        <v>Basural_Gato 10</v>
      </c>
    </row>
    <row r="54" spans="1:26" x14ac:dyDescent="0.25">
      <c r="A54" s="296">
        <f t="shared" si="7"/>
        <v>53</v>
      </c>
      <c r="B54" s="370" t="s">
        <v>77</v>
      </c>
      <c r="C54" s="352" t="s">
        <v>344</v>
      </c>
      <c r="D54" s="352" t="s">
        <v>344</v>
      </c>
      <c r="E54" s="352" t="s">
        <v>339</v>
      </c>
      <c r="F54" s="353">
        <v>6216083</v>
      </c>
      <c r="G54" s="353">
        <v>384746</v>
      </c>
      <c r="H54" s="354"/>
      <c r="I54" s="373" t="s">
        <v>78</v>
      </c>
      <c r="J54" s="356">
        <v>9</v>
      </c>
      <c r="K54" s="356">
        <v>14</v>
      </c>
      <c r="L54" s="356">
        <v>2021</v>
      </c>
      <c r="M54" s="290" t="str">
        <f t="shared" si="8"/>
        <v>14/9/2021</v>
      </c>
      <c r="N54" s="371">
        <v>0.6935069444444445</v>
      </c>
      <c r="O54" s="147"/>
      <c r="P54" s="86"/>
      <c r="Q54" s="86"/>
      <c r="R54" s="86"/>
      <c r="S54" s="65" t="s">
        <v>61</v>
      </c>
      <c r="T54" s="18" t="s">
        <v>339</v>
      </c>
      <c r="U54" s="18" t="s">
        <v>472</v>
      </c>
      <c r="V54" s="86"/>
      <c r="W54" s="80">
        <v>1</v>
      </c>
      <c r="X54" s="97" t="s">
        <v>121</v>
      </c>
      <c r="Y54" s="98" t="s">
        <v>59</v>
      </c>
      <c r="Z54" s="43" t="str">
        <f t="shared" si="9"/>
        <v>Basural_Gato 10</v>
      </c>
    </row>
    <row r="55" spans="1:26" x14ac:dyDescent="0.25">
      <c r="A55" s="296">
        <f t="shared" si="7"/>
        <v>54</v>
      </c>
      <c r="B55" s="374" t="s">
        <v>84</v>
      </c>
      <c r="C55" s="352" t="s">
        <v>344</v>
      </c>
      <c r="D55" s="352" t="s">
        <v>344</v>
      </c>
      <c r="E55" s="352" t="s">
        <v>339</v>
      </c>
      <c r="F55" s="353">
        <v>6216083</v>
      </c>
      <c r="G55" s="353">
        <v>384746</v>
      </c>
      <c r="H55" s="354"/>
      <c r="I55" s="360" t="s">
        <v>78</v>
      </c>
      <c r="J55" s="356">
        <v>9</v>
      </c>
      <c r="K55" s="356">
        <v>14</v>
      </c>
      <c r="L55" s="356">
        <v>2021</v>
      </c>
      <c r="M55" s="290" t="str">
        <f t="shared" si="8"/>
        <v>14/9/2021</v>
      </c>
      <c r="N55" s="361">
        <v>0.69508101851851856</v>
      </c>
      <c r="O55" s="147"/>
      <c r="P55" s="86"/>
      <c r="Q55" s="86"/>
      <c r="R55" s="86"/>
      <c r="S55" s="65" t="s">
        <v>61</v>
      </c>
      <c r="T55" s="18" t="s">
        <v>339</v>
      </c>
      <c r="U55" s="18" t="s">
        <v>472</v>
      </c>
      <c r="V55" s="86"/>
      <c r="W55" s="80">
        <v>1</v>
      </c>
      <c r="X55" s="80" t="s">
        <v>121</v>
      </c>
      <c r="Y55" s="107" t="s">
        <v>59</v>
      </c>
      <c r="Z55" s="43" t="str">
        <f t="shared" si="9"/>
        <v>Basural_Gato 10</v>
      </c>
    </row>
    <row r="56" spans="1:26" x14ac:dyDescent="0.25">
      <c r="A56" s="296">
        <f t="shared" si="7"/>
        <v>55</v>
      </c>
      <c r="B56" s="375" t="s">
        <v>86</v>
      </c>
      <c r="C56" s="352" t="s">
        <v>344</v>
      </c>
      <c r="D56" s="352" t="s">
        <v>344</v>
      </c>
      <c r="E56" s="352" t="s">
        <v>339</v>
      </c>
      <c r="F56" s="353">
        <v>6216083</v>
      </c>
      <c r="G56" s="353">
        <v>384746</v>
      </c>
      <c r="H56" s="354"/>
      <c r="I56" s="355" t="s">
        <v>78</v>
      </c>
      <c r="J56" s="356">
        <v>9</v>
      </c>
      <c r="K56" s="356">
        <v>14</v>
      </c>
      <c r="L56" s="356">
        <v>2021</v>
      </c>
      <c r="M56" s="290" t="str">
        <f t="shared" si="8"/>
        <v>14/9/2021</v>
      </c>
      <c r="N56" s="308">
        <v>0.69649305555555552</v>
      </c>
      <c r="O56" s="147"/>
      <c r="P56" s="86"/>
      <c r="Q56" s="86"/>
      <c r="R56" s="86"/>
      <c r="S56" s="65" t="s">
        <v>61</v>
      </c>
      <c r="T56" s="18" t="s">
        <v>339</v>
      </c>
      <c r="U56" s="18" t="s">
        <v>472</v>
      </c>
      <c r="V56" s="86"/>
      <c r="W56" s="80">
        <v>1</v>
      </c>
      <c r="X56" s="99" t="s">
        <v>69</v>
      </c>
      <c r="Y56" s="100" t="s">
        <v>9</v>
      </c>
      <c r="Z56" s="43" t="str">
        <f t="shared" si="9"/>
        <v>Basural_Gato 2</v>
      </c>
    </row>
    <row r="57" spans="1:26" x14ac:dyDescent="0.25">
      <c r="A57" s="296">
        <f t="shared" si="7"/>
        <v>56</v>
      </c>
      <c r="B57" s="376" t="s">
        <v>89</v>
      </c>
      <c r="C57" s="352" t="s">
        <v>344</v>
      </c>
      <c r="D57" s="352" t="s">
        <v>344</v>
      </c>
      <c r="E57" s="352" t="s">
        <v>339</v>
      </c>
      <c r="F57" s="353">
        <v>6216083</v>
      </c>
      <c r="G57" s="353">
        <v>384746</v>
      </c>
      <c r="H57" s="354"/>
      <c r="I57" s="373" t="s">
        <v>78</v>
      </c>
      <c r="J57" s="356">
        <v>9</v>
      </c>
      <c r="K57" s="356">
        <v>14</v>
      </c>
      <c r="L57" s="356">
        <v>2021</v>
      </c>
      <c r="M57" s="290" t="str">
        <f t="shared" si="8"/>
        <v>14/9/2021</v>
      </c>
      <c r="N57" s="371">
        <v>0.69798611111111108</v>
      </c>
      <c r="O57" s="147"/>
      <c r="P57" s="86"/>
      <c r="Q57" s="86"/>
      <c r="R57" s="86"/>
      <c r="S57" s="65" t="s">
        <v>61</v>
      </c>
      <c r="T57" s="18" t="s">
        <v>339</v>
      </c>
      <c r="U57" s="18" t="s">
        <v>472</v>
      </c>
      <c r="V57" s="86"/>
      <c r="W57" s="80">
        <v>1</v>
      </c>
      <c r="X57" s="45" t="s">
        <v>64</v>
      </c>
      <c r="Y57" s="91" t="s">
        <v>59</v>
      </c>
      <c r="Z57" s="43" t="str">
        <f t="shared" si="9"/>
        <v>Basural_Gato 10</v>
      </c>
    </row>
    <row r="58" spans="1:26" x14ac:dyDescent="0.25">
      <c r="A58" s="296">
        <f t="shared" si="7"/>
        <v>57</v>
      </c>
      <c r="B58" s="374" t="s">
        <v>91</v>
      </c>
      <c r="C58" s="352" t="s">
        <v>344</v>
      </c>
      <c r="D58" s="352" t="s">
        <v>344</v>
      </c>
      <c r="E58" s="352" t="s">
        <v>339</v>
      </c>
      <c r="F58" s="353">
        <v>6216083</v>
      </c>
      <c r="G58" s="353">
        <v>384746</v>
      </c>
      <c r="H58" s="354"/>
      <c r="I58" s="360" t="s">
        <v>78</v>
      </c>
      <c r="J58" s="356">
        <v>9</v>
      </c>
      <c r="K58" s="356">
        <v>14</v>
      </c>
      <c r="L58" s="356">
        <v>2021</v>
      </c>
      <c r="M58" s="290" t="str">
        <f t="shared" si="8"/>
        <v>14/9/2021</v>
      </c>
      <c r="N58" s="361">
        <v>0.69984953703703701</v>
      </c>
      <c r="O58" s="147"/>
      <c r="P58" s="86"/>
      <c r="Q58" s="86"/>
      <c r="R58" s="86"/>
      <c r="S58" s="65" t="s">
        <v>61</v>
      </c>
      <c r="T58" s="18" t="s">
        <v>339</v>
      </c>
      <c r="U58" s="18" t="s">
        <v>472</v>
      </c>
      <c r="V58" s="86"/>
      <c r="W58" s="80">
        <v>1</v>
      </c>
      <c r="X58" s="42" t="s">
        <v>64</v>
      </c>
      <c r="Y58" s="93" t="s">
        <v>59</v>
      </c>
      <c r="Z58" s="43" t="str">
        <f t="shared" si="9"/>
        <v>Basural_Gato 10</v>
      </c>
    </row>
    <row r="59" spans="1:26" x14ac:dyDescent="0.25">
      <c r="A59" s="296">
        <f t="shared" si="7"/>
        <v>58</v>
      </c>
      <c r="B59" s="375" t="s">
        <v>93</v>
      </c>
      <c r="C59" s="352" t="s">
        <v>344</v>
      </c>
      <c r="D59" s="352" t="s">
        <v>344</v>
      </c>
      <c r="E59" s="352" t="s">
        <v>339</v>
      </c>
      <c r="F59" s="353">
        <v>6216083</v>
      </c>
      <c r="G59" s="353">
        <v>384746</v>
      </c>
      <c r="H59" s="354"/>
      <c r="I59" s="355" t="s">
        <v>78</v>
      </c>
      <c r="J59" s="356">
        <v>9</v>
      </c>
      <c r="K59" s="356">
        <v>14</v>
      </c>
      <c r="L59" s="356">
        <v>2021</v>
      </c>
      <c r="M59" s="290" t="str">
        <f t="shared" si="8"/>
        <v>14/9/2021</v>
      </c>
      <c r="N59" s="377">
        <v>0.70133101851851853</v>
      </c>
      <c r="O59" s="147"/>
      <c r="P59" s="86"/>
      <c r="Q59" s="86"/>
      <c r="R59" s="86"/>
      <c r="S59" s="65" t="s">
        <v>61</v>
      </c>
      <c r="T59" s="18" t="s">
        <v>339</v>
      </c>
      <c r="U59" s="18" t="s">
        <v>472</v>
      </c>
      <c r="V59" s="86"/>
      <c r="W59" s="80">
        <v>1</v>
      </c>
      <c r="X59" s="41" t="s">
        <v>64</v>
      </c>
      <c r="Y59" s="92" t="s">
        <v>59</v>
      </c>
      <c r="Z59" s="43" t="str">
        <f t="shared" si="9"/>
        <v>Basural_Gato 10</v>
      </c>
    </row>
    <row r="60" spans="1:26" x14ac:dyDescent="0.25">
      <c r="A60" s="296">
        <f t="shared" si="7"/>
        <v>59</v>
      </c>
      <c r="B60" s="351" t="s">
        <v>111</v>
      </c>
      <c r="C60" s="352" t="s">
        <v>344</v>
      </c>
      <c r="D60" s="352" t="s">
        <v>344</v>
      </c>
      <c r="E60" s="352" t="s">
        <v>339</v>
      </c>
      <c r="F60" s="353">
        <v>6216083</v>
      </c>
      <c r="G60" s="353">
        <v>384746</v>
      </c>
      <c r="H60" s="354"/>
      <c r="I60" s="362" t="s">
        <v>78</v>
      </c>
      <c r="J60" s="356">
        <v>9</v>
      </c>
      <c r="K60" s="356">
        <v>14</v>
      </c>
      <c r="L60" s="356">
        <v>2021</v>
      </c>
      <c r="M60" s="290" t="str">
        <f t="shared" si="8"/>
        <v>14/9/2021</v>
      </c>
      <c r="N60" s="363">
        <v>0.72106481481481477</v>
      </c>
      <c r="O60" s="147"/>
      <c r="P60" s="86"/>
      <c r="Q60" s="86"/>
      <c r="R60" s="86"/>
      <c r="S60" s="65" t="s">
        <v>61</v>
      </c>
      <c r="T60" s="18" t="s">
        <v>339</v>
      </c>
      <c r="U60" s="18" t="s">
        <v>472</v>
      </c>
      <c r="V60" s="86"/>
      <c r="W60" s="80">
        <v>1</v>
      </c>
      <c r="X60" s="42" t="s">
        <v>64</v>
      </c>
      <c r="Y60" s="93" t="s">
        <v>59</v>
      </c>
      <c r="Z60" s="43" t="str">
        <f t="shared" si="9"/>
        <v>Basural_Gato 10</v>
      </c>
    </row>
    <row r="61" spans="1:26" x14ac:dyDescent="0.25">
      <c r="A61" s="296">
        <f t="shared" si="7"/>
        <v>60</v>
      </c>
      <c r="B61" s="351" t="s">
        <v>112</v>
      </c>
      <c r="C61" s="352" t="s">
        <v>344</v>
      </c>
      <c r="D61" s="352" t="s">
        <v>344</v>
      </c>
      <c r="E61" s="352" t="s">
        <v>339</v>
      </c>
      <c r="F61" s="353">
        <v>6216083</v>
      </c>
      <c r="G61" s="353">
        <v>384746</v>
      </c>
      <c r="H61" s="354"/>
      <c r="I61" s="362" t="s">
        <v>78</v>
      </c>
      <c r="J61" s="356">
        <v>9</v>
      </c>
      <c r="K61" s="356">
        <v>14</v>
      </c>
      <c r="L61" s="356">
        <v>2021</v>
      </c>
      <c r="M61" s="290" t="str">
        <f t="shared" si="8"/>
        <v>14/9/2021</v>
      </c>
      <c r="N61" s="363">
        <v>0.83767361111111116</v>
      </c>
      <c r="O61" s="147"/>
      <c r="P61" s="86"/>
      <c r="Q61" s="86"/>
      <c r="R61" s="86"/>
      <c r="S61" s="65" t="s">
        <v>61</v>
      </c>
      <c r="T61" s="18" t="s">
        <v>339</v>
      </c>
      <c r="U61" s="18" t="s">
        <v>472</v>
      </c>
      <c r="V61" s="86"/>
      <c r="W61" s="80">
        <v>1</v>
      </c>
      <c r="X61" s="42" t="s">
        <v>64</v>
      </c>
      <c r="Y61" s="93" t="s">
        <v>59</v>
      </c>
      <c r="Z61" s="43" t="str">
        <f t="shared" si="9"/>
        <v>Basural_Gato 10</v>
      </c>
    </row>
    <row r="62" spans="1:26" x14ac:dyDescent="0.25">
      <c r="A62" s="296">
        <f t="shared" si="7"/>
        <v>61</v>
      </c>
      <c r="B62" s="364" t="s">
        <v>113</v>
      </c>
      <c r="C62" s="352" t="s">
        <v>344</v>
      </c>
      <c r="D62" s="352" t="s">
        <v>344</v>
      </c>
      <c r="E62" s="352" t="s">
        <v>339</v>
      </c>
      <c r="F62" s="353">
        <v>6216083</v>
      </c>
      <c r="G62" s="353">
        <v>384746</v>
      </c>
      <c r="H62" s="354"/>
      <c r="I62" s="365" t="s">
        <v>78</v>
      </c>
      <c r="J62" s="356">
        <v>9</v>
      </c>
      <c r="K62" s="356">
        <v>14</v>
      </c>
      <c r="L62" s="356">
        <v>2021</v>
      </c>
      <c r="M62" s="290" t="str">
        <f t="shared" si="8"/>
        <v>14/9/2021</v>
      </c>
      <c r="N62" s="366">
        <v>0.84302083333333333</v>
      </c>
      <c r="O62" s="147"/>
      <c r="P62" s="86"/>
      <c r="Q62" s="86"/>
      <c r="R62" s="86"/>
      <c r="S62" s="65" t="s">
        <v>61</v>
      </c>
      <c r="T62" s="18" t="s">
        <v>339</v>
      </c>
      <c r="U62" s="18" t="s">
        <v>472</v>
      </c>
      <c r="V62" s="86"/>
      <c r="W62" s="80">
        <v>1</v>
      </c>
      <c r="X62" s="94" t="s">
        <v>64</v>
      </c>
      <c r="Y62" s="95" t="s">
        <v>59</v>
      </c>
      <c r="Z62" s="43" t="str">
        <f t="shared" si="9"/>
        <v>Basural_Gato 10</v>
      </c>
    </row>
    <row r="63" spans="1:26" x14ac:dyDescent="0.25">
      <c r="A63" s="296">
        <f t="shared" si="7"/>
        <v>62</v>
      </c>
      <c r="B63" s="307" t="s">
        <v>74</v>
      </c>
      <c r="C63" s="352" t="s">
        <v>344</v>
      </c>
      <c r="D63" s="352" t="s">
        <v>344</v>
      </c>
      <c r="E63" s="352" t="s">
        <v>339</v>
      </c>
      <c r="F63" s="353">
        <v>6216083</v>
      </c>
      <c r="G63" s="353">
        <v>384746</v>
      </c>
      <c r="H63" s="354"/>
      <c r="I63" s="355" t="s">
        <v>75</v>
      </c>
      <c r="J63" s="356">
        <v>8</v>
      </c>
      <c r="K63" s="356">
        <v>23</v>
      </c>
      <c r="L63" s="356">
        <v>2021</v>
      </c>
      <c r="M63" s="290" t="str">
        <f t="shared" si="8"/>
        <v>23/8/2021</v>
      </c>
      <c r="N63" s="308">
        <v>0.65678240740740745</v>
      </c>
      <c r="O63" s="147"/>
      <c r="P63" s="86"/>
      <c r="Q63" s="86"/>
      <c r="R63" s="86"/>
      <c r="S63" s="65" t="s">
        <v>61</v>
      </c>
      <c r="T63" s="18" t="s">
        <v>339</v>
      </c>
      <c r="U63" s="18" t="s">
        <v>472</v>
      </c>
      <c r="V63" s="86"/>
      <c r="W63" s="80">
        <v>1</v>
      </c>
      <c r="X63" s="41" t="s">
        <v>121</v>
      </c>
      <c r="Y63" s="92" t="s">
        <v>59</v>
      </c>
      <c r="Z63" s="43" t="str">
        <f t="shared" si="9"/>
        <v>Basural_Gato 10</v>
      </c>
    </row>
    <row r="64" spans="1:26" x14ac:dyDescent="0.25">
      <c r="A64" s="296">
        <f t="shared" si="7"/>
        <v>63</v>
      </c>
      <c r="B64" s="370" t="s">
        <v>68</v>
      </c>
      <c r="C64" s="352" t="s">
        <v>344</v>
      </c>
      <c r="D64" s="352" t="s">
        <v>344</v>
      </c>
      <c r="E64" s="352" t="s">
        <v>339</v>
      </c>
      <c r="F64" s="353">
        <v>6216083</v>
      </c>
      <c r="G64" s="353">
        <v>384746</v>
      </c>
      <c r="H64" s="354"/>
      <c r="I64" s="373" t="s">
        <v>43</v>
      </c>
      <c r="J64" s="356">
        <v>8</v>
      </c>
      <c r="K64" s="356">
        <v>21</v>
      </c>
      <c r="L64" s="356">
        <v>2021</v>
      </c>
      <c r="M64" s="290" t="str">
        <f t="shared" si="8"/>
        <v>21/8/2021</v>
      </c>
      <c r="N64" s="371">
        <v>0.77068287037037042</v>
      </c>
      <c r="O64" s="147"/>
      <c r="P64" s="86"/>
      <c r="Q64" s="86"/>
      <c r="R64" s="86"/>
      <c r="S64" s="65" t="s">
        <v>61</v>
      </c>
      <c r="T64" s="18" t="s">
        <v>339</v>
      </c>
      <c r="U64" s="18" t="s">
        <v>472</v>
      </c>
      <c r="V64" s="86"/>
      <c r="W64" s="80">
        <v>1</v>
      </c>
      <c r="X64" s="45" t="s">
        <v>2</v>
      </c>
      <c r="Y64" s="91" t="s">
        <v>56</v>
      </c>
      <c r="Z64" s="43" t="str">
        <f t="shared" si="9"/>
        <v>Basural_Gato 6</v>
      </c>
    </row>
    <row r="65" spans="1:26" x14ac:dyDescent="0.25">
      <c r="A65" s="296">
        <f t="shared" si="7"/>
        <v>64</v>
      </c>
      <c r="B65" s="370" t="s">
        <v>65</v>
      </c>
      <c r="C65" s="352" t="s">
        <v>344</v>
      </c>
      <c r="D65" s="352" t="s">
        <v>344</v>
      </c>
      <c r="E65" s="352" t="s">
        <v>339</v>
      </c>
      <c r="F65" s="353">
        <v>6216083</v>
      </c>
      <c r="G65" s="353">
        <v>384746</v>
      </c>
      <c r="H65" s="354"/>
      <c r="I65" s="373" t="s">
        <v>66</v>
      </c>
      <c r="J65" s="356">
        <v>8</v>
      </c>
      <c r="K65" s="356">
        <v>20</v>
      </c>
      <c r="L65" s="356">
        <v>2021</v>
      </c>
      <c r="M65" s="290" t="str">
        <f t="shared" si="8"/>
        <v>20/8/2021</v>
      </c>
      <c r="N65" s="371">
        <v>0.6174074074074074</v>
      </c>
      <c r="O65" s="147"/>
      <c r="P65" s="86"/>
      <c r="Q65" s="86"/>
      <c r="R65" s="86"/>
      <c r="S65" s="65" t="s">
        <v>61</v>
      </c>
      <c r="T65" s="18" t="s">
        <v>339</v>
      </c>
      <c r="U65" s="18" t="s">
        <v>472</v>
      </c>
      <c r="V65" s="86"/>
      <c r="W65" s="80">
        <v>1</v>
      </c>
      <c r="X65" s="45" t="s">
        <v>116</v>
      </c>
      <c r="Y65" s="91" t="s">
        <v>58</v>
      </c>
      <c r="Z65" s="43" t="str">
        <f t="shared" si="9"/>
        <v>Basural_Gato 9</v>
      </c>
    </row>
    <row r="66" spans="1:26" x14ac:dyDescent="0.25">
      <c r="A66" s="296">
        <f t="shared" si="7"/>
        <v>65</v>
      </c>
      <c r="B66" s="370" t="s">
        <v>62</v>
      </c>
      <c r="C66" s="352" t="s">
        <v>344</v>
      </c>
      <c r="D66" s="352" t="s">
        <v>344</v>
      </c>
      <c r="E66" s="352" t="s">
        <v>339</v>
      </c>
      <c r="F66" s="353">
        <v>6216083</v>
      </c>
      <c r="G66" s="353">
        <v>384746</v>
      </c>
      <c r="H66" s="354"/>
      <c r="I66" s="373" t="s">
        <v>63</v>
      </c>
      <c r="J66" s="356">
        <v>8</v>
      </c>
      <c r="K66" s="356">
        <v>19</v>
      </c>
      <c r="L66" s="356">
        <v>2021</v>
      </c>
      <c r="M66" s="290" t="str">
        <f t="shared" si="8"/>
        <v>19/8/2021</v>
      </c>
      <c r="N66" s="371">
        <v>0.82802083333333332</v>
      </c>
      <c r="O66" s="147"/>
      <c r="P66" s="86"/>
      <c r="Q66" s="86"/>
      <c r="R66" s="86"/>
      <c r="S66" s="65" t="s">
        <v>61</v>
      </c>
      <c r="T66" s="18" t="s">
        <v>339</v>
      </c>
      <c r="U66" s="18" t="s">
        <v>472</v>
      </c>
      <c r="V66" s="86"/>
      <c r="W66" s="80">
        <v>1</v>
      </c>
      <c r="X66" s="45" t="s">
        <v>2</v>
      </c>
      <c r="Y66" s="91" t="s">
        <v>56</v>
      </c>
      <c r="Z66" s="43" t="str">
        <f t="shared" si="9"/>
        <v>Basural_Gato 6</v>
      </c>
    </row>
    <row r="67" spans="1:26" x14ac:dyDescent="0.25">
      <c r="A67">
        <f t="shared" si="7"/>
        <v>66</v>
      </c>
      <c r="B67" s="116" t="s">
        <v>107</v>
      </c>
      <c r="C67" s="84" t="s">
        <v>344</v>
      </c>
      <c r="D67" s="84" t="s">
        <v>344</v>
      </c>
      <c r="E67" s="84" t="s">
        <v>339</v>
      </c>
      <c r="F67" s="85">
        <v>6216083</v>
      </c>
      <c r="G67" s="85">
        <v>384746</v>
      </c>
      <c r="H67" s="86"/>
      <c r="I67" s="133" t="s">
        <v>108</v>
      </c>
      <c r="J67" s="87">
        <v>4</v>
      </c>
      <c r="K67" s="87">
        <v>21</v>
      </c>
      <c r="L67" s="87">
        <v>2022</v>
      </c>
      <c r="M67" s="52" t="str">
        <f t="shared" si="8"/>
        <v>21/4/2022</v>
      </c>
      <c r="N67" s="156">
        <v>0.2678935185185185</v>
      </c>
      <c r="O67" s="147"/>
      <c r="P67" s="86"/>
      <c r="Q67" s="86"/>
      <c r="R67" s="86"/>
      <c r="S67" s="65" t="s">
        <v>61</v>
      </c>
      <c r="T67" s="18" t="s">
        <v>339</v>
      </c>
      <c r="U67" s="18" t="s">
        <v>472</v>
      </c>
      <c r="V67" s="86"/>
      <c r="W67" s="80">
        <v>1</v>
      </c>
      <c r="X67" s="45" t="s">
        <v>146</v>
      </c>
      <c r="Y67" s="91" t="s">
        <v>147</v>
      </c>
      <c r="Z67" s="43" t="str">
        <f t="shared" si="9"/>
        <v>Basural_Gato 12</v>
      </c>
    </row>
    <row r="68" spans="1:26" x14ac:dyDescent="0.25">
      <c r="A68">
        <f t="shared" si="7"/>
        <v>67</v>
      </c>
      <c r="B68" s="119" t="s">
        <v>102</v>
      </c>
      <c r="C68" s="84" t="s">
        <v>344</v>
      </c>
      <c r="D68" s="84" t="s">
        <v>344</v>
      </c>
      <c r="E68" s="84" t="s">
        <v>339</v>
      </c>
      <c r="F68" s="85">
        <v>6216083</v>
      </c>
      <c r="G68" s="85">
        <v>384746</v>
      </c>
      <c r="H68" s="86"/>
      <c r="I68" s="141" t="s">
        <v>103</v>
      </c>
      <c r="J68" s="87">
        <v>2</v>
      </c>
      <c r="K68" s="87">
        <v>25</v>
      </c>
      <c r="L68" s="87">
        <v>2022</v>
      </c>
      <c r="M68" s="52" t="str">
        <f t="shared" si="8"/>
        <v>25/2/2022</v>
      </c>
      <c r="N68" s="159">
        <v>0.28489583333333335</v>
      </c>
      <c r="O68" s="147"/>
      <c r="P68" s="86"/>
      <c r="Q68" s="86"/>
      <c r="R68" s="86"/>
      <c r="S68" s="65" t="s">
        <v>61</v>
      </c>
      <c r="T68" s="18" t="s">
        <v>339</v>
      </c>
      <c r="U68" s="18" t="s">
        <v>472</v>
      </c>
      <c r="V68" s="86"/>
      <c r="W68" s="80">
        <v>1</v>
      </c>
      <c r="X68" s="41" t="s">
        <v>2</v>
      </c>
      <c r="Y68" s="92" t="s">
        <v>56</v>
      </c>
      <c r="Z68" s="43" t="str">
        <f t="shared" si="9"/>
        <v>Basural_Gato 6</v>
      </c>
    </row>
    <row r="69" spans="1:26" x14ac:dyDescent="0.25">
      <c r="A69">
        <f t="shared" si="7"/>
        <v>68</v>
      </c>
      <c r="B69" s="121" t="s">
        <v>100</v>
      </c>
      <c r="C69" s="84" t="s">
        <v>344</v>
      </c>
      <c r="D69" s="84" t="s">
        <v>344</v>
      </c>
      <c r="E69" s="84" t="s">
        <v>339</v>
      </c>
      <c r="F69" s="85">
        <v>6216083</v>
      </c>
      <c r="G69" s="85">
        <v>384746</v>
      </c>
      <c r="H69" s="86"/>
      <c r="I69" s="139" t="s">
        <v>101</v>
      </c>
      <c r="J69" s="87">
        <v>2</v>
      </c>
      <c r="K69" s="87">
        <v>15</v>
      </c>
      <c r="L69" s="87">
        <v>2022</v>
      </c>
      <c r="M69" s="52" t="str">
        <f t="shared" si="8"/>
        <v>15/2/2022</v>
      </c>
      <c r="N69" s="161">
        <v>0.7683564814814815</v>
      </c>
      <c r="O69" s="147"/>
      <c r="P69" s="86"/>
      <c r="Q69" s="86"/>
      <c r="R69" s="86"/>
      <c r="S69" s="65" t="s">
        <v>61</v>
      </c>
      <c r="T69" s="18" t="s">
        <v>339</v>
      </c>
      <c r="U69" s="18" t="s">
        <v>472</v>
      </c>
      <c r="V69" s="86">
        <v>3</v>
      </c>
      <c r="W69" s="83">
        <v>1</v>
      </c>
      <c r="X69" s="94" t="s">
        <v>158</v>
      </c>
      <c r="Y69" s="95" t="s">
        <v>159</v>
      </c>
      <c r="Z69" s="43" t="str">
        <f t="shared" si="9"/>
        <v>Basural_Gato 6 + Gato 13+ Gato14</v>
      </c>
    </row>
    <row r="70" spans="1:26" x14ac:dyDescent="0.25">
      <c r="A70">
        <f t="shared" si="7"/>
        <v>69</v>
      </c>
      <c r="B70" s="121" t="s">
        <v>100</v>
      </c>
      <c r="C70" s="84" t="s">
        <v>344</v>
      </c>
      <c r="D70" s="84" t="s">
        <v>344</v>
      </c>
      <c r="E70" s="84" t="s">
        <v>339</v>
      </c>
      <c r="F70" s="85">
        <v>6216083</v>
      </c>
      <c r="G70" s="85">
        <v>384746</v>
      </c>
      <c r="H70" s="86"/>
      <c r="I70" s="139" t="s">
        <v>101</v>
      </c>
      <c r="J70" s="87">
        <v>2</v>
      </c>
      <c r="K70" s="87">
        <v>15</v>
      </c>
      <c r="L70" s="87">
        <v>2022</v>
      </c>
      <c r="M70" s="52" t="str">
        <f t="shared" si="8"/>
        <v>15/2/2022</v>
      </c>
      <c r="N70" s="161">
        <v>0.7683564814814815</v>
      </c>
      <c r="O70" s="147"/>
      <c r="P70" s="86"/>
      <c r="Q70" s="86"/>
      <c r="R70" s="86"/>
      <c r="S70" s="65" t="s">
        <v>61</v>
      </c>
      <c r="T70" s="18" t="s">
        <v>339</v>
      </c>
      <c r="U70" s="18" t="s">
        <v>472</v>
      </c>
      <c r="V70" s="86">
        <v>3</v>
      </c>
      <c r="W70" s="83">
        <v>1</v>
      </c>
      <c r="X70" s="94" t="s">
        <v>158</v>
      </c>
      <c r="Y70" s="95" t="s">
        <v>159</v>
      </c>
      <c r="Z70" s="43" t="str">
        <f t="shared" si="9"/>
        <v>Basural_Gato 6 + Gato 13+ Gato14</v>
      </c>
    </row>
    <row r="71" spans="1:26" x14ac:dyDescent="0.25">
      <c r="A71">
        <f t="shared" si="7"/>
        <v>70</v>
      </c>
      <c r="B71" s="121" t="s">
        <v>100</v>
      </c>
      <c r="C71" s="84" t="s">
        <v>344</v>
      </c>
      <c r="D71" s="84" t="s">
        <v>344</v>
      </c>
      <c r="E71" s="84" t="s">
        <v>339</v>
      </c>
      <c r="F71" s="85">
        <v>6216083</v>
      </c>
      <c r="G71" s="85">
        <v>384746</v>
      </c>
      <c r="H71" s="86"/>
      <c r="I71" s="139" t="s">
        <v>101</v>
      </c>
      <c r="J71" s="87">
        <v>2</v>
      </c>
      <c r="K71" s="87">
        <v>15</v>
      </c>
      <c r="L71" s="87">
        <v>2022</v>
      </c>
      <c r="M71" s="52" t="str">
        <f t="shared" si="8"/>
        <v>15/2/2022</v>
      </c>
      <c r="N71" s="161">
        <v>0.7683564814814815</v>
      </c>
      <c r="O71" s="147"/>
      <c r="P71" s="86"/>
      <c r="Q71" s="86"/>
      <c r="R71" s="86"/>
      <c r="S71" s="65" t="s">
        <v>61</v>
      </c>
      <c r="T71" s="18" t="s">
        <v>339</v>
      </c>
      <c r="U71" s="18" t="s">
        <v>472</v>
      </c>
      <c r="V71" s="86">
        <v>3</v>
      </c>
      <c r="W71" s="83">
        <v>1</v>
      </c>
      <c r="X71" s="94" t="s">
        <v>158</v>
      </c>
      <c r="Y71" s="95" t="s">
        <v>159</v>
      </c>
      <c r="Z71" s="43" t="str">
        <f t="shared" si="9"/>
        <v>Basural_Gato 6 + Gato 13+ Gato14</v>
      </c>
    </row>
    <row r="72" spans="1:26" x14ac:dyDescent="0.25">
      <c r="A72">
        <f t="shared" si="7"/>
        <v>71</v>
      </c>
      <c r="B72" s="120" t="s">
        <v>96</v>
      </c>
      <c r="C72" s="84" t="s">
        <v>344</v>
      </c>
      <c r="D72" s="84" t="s">
        <v>344</v>
      </c>
      <c r="E72" s="84" t="s">
        <v>339</v>
      </c>
      <c r="F72" s="85">
        <v>6216083</v>
      </c>
      <c r="G72" s="85">
        <v>384746</v>
      </c>
      <c r="H72" s="86"/>
      <c r="I72" s="138" t="s">
        <v>97</v>
      </c>
      <c r="J72" s="87">
        <v>2</v>
      </c>
      <c r="K72" s="87">
        <v>14</v>
      </c>
      <c r="L72" s="87">
        <v>2022</v>
      </c>
      <c r="M72" s="52" t="str">
        <f t="shared" si="8"/>
        <v>14/2/2022</v>
      </c>
      <c r="N72" s="164">
        <v>0.26773148148148146</v>
      </c>
      <c r="O72" s="147"/>
      <c r="P72" s="86"/>
      <c r="Q72" s="86"/>
      <c r="R72" s="86"/>
      <c r="S72" s="65" t="s">
        <v>61</v>
      </c>
      <c r="T72" s="18" t="s">
        <v>339</v>
      </c>
      <c r="U72" s="18" t="s">
        <v>472</v>
      </c>
      <c r="V72" s="86"/>
      <c r="W72" s="80">
        <v>1</v>
      </c>
      <c r="X72" s="80" t="s">
        <v>161</v>
      </c>
      <c r="Y72" s="107" t="s">
        <v>162</v>
      </c>
      <c r="Z72" s="43" t="str">
        <f t="shared" si="9"/>
        <v>Basural_Gato 14</v>
      </c>
    </row>
    <row r="73" spans="1:26" x14ac:dyDescent="0.25">
      <c r="A73">
        <f t="shared" si="7"/>
        <v>72</v>
      </c>
      <c r="B73" s="120" t="s">
        <v>99</v>
      </c>
      <c r="C73" s="84" t="s">
        <v>344</v>
      </c>
      <c r="D73" s="84" t="s">
        <v>344</v>
      </c>
      <c r="E73" s="84" t="s">
        <v>339</v>
      </c>
      <c r="F73" s="85">
        <v>6216083</v>
      </c>
      <c r="G73" s="85">
        <v>384746</v>
      </c>
      <c r="H73" s="86"/>
      <c r="I73" s="139" t="s">
        <v>97</v>
      </c>
      <c r="J73" s="87">
        <v>2</v>
      </c>
      <c r="K73" s="87">
        <v>14</v>
      </c>
      <c r="L73" s="87">
        <v>2022</v>
      </c>
      <c r="M73" s="52" t="str">
        <f t="shared" si="8"/>
        <v>14/2/2022</v>
      </c>
      <c r="N73" s="164">
        <v>0.30791666666666667</v>
      </c>
      <c r="O73" s="147"/>
      <c r="P73" s="86"/>
      <c r="Q73" s="86"/>
      <c r="R73" s="86"/>
      <c r="S73" s="65" t="s">
        <v>61</v>
      </c>
      <c r="T73" s="18" t="s">
        <v>339</v>
      </c>
      <c r="U73" s="18" t="s">
        <v>472</v>
      </c>
      <c r="V73" s="86"/>
      <c r="W73" s="80">
        <v>1</v>
      </c>
      <c r="X73" s="80" t="s">
        <v>161</v>
      </c>
      <c r="Y73" s="107" t="s">
        <v>162</v>
      </c>
      <c r="Z73" s="43" t="str">
        <f t="shared" si="9"/>
        <v>Basural_Gato 14</v>
      </c>
    </row>
    <row r="74" spans="1:26" x14ac:dyDescent="0.25">
      <c r="A74">
        <f t="shared" si="7"/>
        <v>73</v>
      </c>
      <c r="B74" s="124" t="s">
        <v>94</v>
      </c>
      <c r="C74" s="84" t="s">
        <v>344</v>
      </c>
      <c r="D74" s="84" t="s">
        <v>344</v>
      </c>
      <c r="E74" s="84" t="s">
        <v>339</v>
      </c>
      <c r="F74" s="85">
        <v>6216083</v>
      </c>
      <c r="G74" s="85">
        <v>384746</v>
      </c>
      <c r="H74" s="86"/>
      <c r="I74" s="138" t="s">
        <v>95</v>
      </c>
      <c r="J74" s="87">
        <v>1</v>
      </c>
      <c r="K74" s="87">
        <v>19</v>
      </c>
      <c r="L74" s="87">
        <v>2022</v>
      </c>
      <c r="M74" s="52" t="str">
        <f t="shared" si="8"/>
        <v>19/1/2022</v>
      </c>
      <c r="N74" s="164">
        <v>0.47097222222222224</v>
      </c>
      <c r="O74" s="147"/>
      <c r="P74" s="86"/>
      <c r="Q74" s="86"/>
      <c r="R74" s="86"/>
      <c r="S74" s="65" t="s">
        <v>61</v>
      </c>
      <c r="T74" s="18" t="s">
        <v>339</v>
      </c>
      <c r="U74" s="18" t="s">
        <v>472</v>
      </c>
      <c r="V74" s="86"/>
      <c r="W74" s="80">
        <v>1</v>
      </c>
      <c r="X74" s="80" t="s">
        <v>161</v>
      </c>
      <c r="Y74" s="107" t="s">
        <v>162</v>
      </c>
      <c r="Z74" s="43" t="str">
        <f t="shared" si="9"/>
        <v>Basural_Gato 14</v>
      </c>
    </row>
    <row r="75" spans="1:26" x14ac:dyDescent="0.25">
      <c r="A75">
        <f t="shared" si="7"/>
        <v>74</v>
      </c>
      <c r="B75" s="121" t="s">
        <v>105</v>
      </c>
      <c r="C75" s="84" t="s">
        <v>344</v>
      </c>
      <c r="D75" s="84" t="s">
        <v>344</v>
      </c>
      <c r="E75" s="84" t="s">
        <v>339</v>
      </c>
      <c r="F75" s="85">
        <v>6216083</v>
      </c>
      <c r="G75" s="85">
        <v>384746</v>
      </c>
      <c r="H75" s="86"/>
      <c r="I75" s="140">
        <v>44899</v>
      </c>
      <c r="J75" s="87">
        <v>4</v>
      </c>
      <c r="K75" s="87">
        <v>12</v>
      </c>
      <c r="L75" s="87">
        <v>2022</v>
      </c>
      <c r="M75" s="52" t="str">
        <f t="shared" si="8"/>
        <v>12/4/2022</v>
      </c>
      <c r="N75" s="165">
        <v>0.93700231481481477</v>
      </c>
      <c r="O75" s="147"/>
      <c r="P75" s="86"/>
      <c r="Q75" s="86"/>
      <c r="R75" s="86"/>
      <c r="S75" s="65" t="s">
        <v>61</v>
      </c>
      <c r="T75" s="18" t="s">
        <v>339</v>
      </c>
      <c r="U75" s="18" t="s">
        <v>472</v>
      </c>
      <c r="V75" s="86"/>
      <c r="W75" s="80">
        <v>1</v>
      </c>
      <c r="X75" s="101" t="s">
        <v>161</v>
      </c>
      <c r="Y75" s="102" t="s">
        <v>162</v>
      </c>
      <c r="Z75" s="43" t="str">
        <f t="shared" si="9"/>
        <v>Basural_Gato 14</v>
      </c>
    </row>
    <row r="76" spans="1:26" x14ac:dyDescent="0.25">
      <c r="A76">
        <f t="shared" si="7"/>
        <v>75</v>
      </c>
      <c r="B76" s="115" t="s">
        <v>149</v>
      </c>
      <c r="C76" s="84" t="s">
        <v>344</v>
      </c>
      <c r="D76" s="84" t="s">
        <v>344</v>
      </c>
      <c r="E76" s="84" t="s">
        <v>339</v>
      </c>
      <c r="F76" s="85">
        <v>6216083</v>
      </c>
      <c r="G76" s="85">
        <v>384746</v>
      </c>
      <c r="H76" s="86"/>
      <c r="I76" s="137">
        <v>44479</v>
      </c>
      <c r="J76" s="87">
        <v>10</v>
      </c>
      <c r="K76" s="87">
        <v>10</v>
      </c>
      <c r="L76" s="87">
        <v>2021</v>
      </c>
      <c r="M76" s="52" t="str">
        <f t="shared" si="8"/>
        <v>10/10/2021</v>
      </c>
      <c r="N76" s="153">
        <v>0.80929398148148146</v>
      </c>
      <c r="O76" s="147"/>
      <c r="P76" s="86"/>
      <c r="Q76" s="86"/>
      <c r="R76" s="86"/>
      <c r="S76" s="65" t="s">
        <v>61</v>
      </c>
      <c r="T76" s="18" t="s">
        <v>339</v>
      </c>
      <c r="U76" s="18" t="s">
        <v>472</v>
      </c>
      <c r="V76" s="86"/>
      <c r="W76" s="80">
        <v>1</v>
      </c>
      <c r="X76" s="97" t="s">
        <v>121</v>
      </c>
      <c r="Y76" s="98" t="s">
        <v>59</v>
      </c>
      <c r="Z76" s="43" t="str">
        <f t="shared" si="9"/>
        <v>Basural_Gato 10</v>
      </c>
    </row>
    <row r="77" spans="1:26" x14ac:dyDescent="0.25">
      <c r="A77">
        <f t="shared" si="7"/>
        <v>76</v>
      </c>
      <c r="B77" s="116" t="s">
        <v>172</v>
      </c>
      <c r="C77" s="84" t="s">
        <v>344</v>
      </c>
      <c r="D77" s="84" t="s">
        <v>344</v>
      </c>
      <c r="E77" s="84" t="s">
        <v>339</v>
      </c>
      <c r="F77" s="85">
        <v>6216083</v>
      </c>
      <c r="G77" s="85">
        <v>384746</v>
      </c>
      <c r="H77" s="86"/>
      <c r="I77" s="133">
        <v>44388</v>
      </c>
      <c r="J77" s="87">
        <v>11</v>
      </c>
      <c r="K77" s="87">
        <v>7</v>
      </c>
      <c r="L77" s="87">
        <v>2021</v>
      </c>
      <c r="M77" s="52" t="str">
        <f t="shared" si="8"/>
        <v>7/11/2021</v>
      </c>
      <c r="N77" s="156">
        <v>0.37445601851851851</v>
      </c>
      <c r="O77" s="147"/>
      <c r="P77" s="86"/>
      <c r="Q77" s="86"/>
      <c r="R77" s="86"/>
      <c r="S77" s="65" t="s">
        <v>61</v>
      </c>
      <c r="T77" s="18" t="s">
        <v>339</v>
      </c>
      <c r="U77" s="18" t="s">
        <v>472</v>
      </c>
      <c r="V77" s="86"/>
      <c r="W77" s="80">
        <v>1</v>
      </c>
      <c r="X77" s="97" t="s">
        <v>169</v>
      </c>
      <c r="Y77" s="98" t="s">
        <v>170</v>
      </c>
      <c r="Z77" s="43" t="str">
        <f t="shared" si="9"/>
        <v>Basural_Gato 15</v>
      </c>
    </row>
    <row r="78" spans="1:26" x14ac:dyDescent="0.25">
      <c r="A78">
        <f t="shared" si="7"/>
        <v>77</v>
      </c>
      <c r="B78" s="116" t="s">
        <v>171</v>
      </c>
      <c r="C78" s="84" t="s">
        <v>344</v>
      </c>
      <c r="D78" s="84" t="s">
        <v>344</v>
      </c>
      <c r="E78" s="84" t="s">
        <v>339</v>
      </c>
      <c r="F78" s="85">
        <v>6216083</v>
      </c>
      <c r="G78" s="85">
        <v>384746</v>
      </c>
      <c r="H78" s="86"/>
      <c r="I78" s="133">
        <v>44358</v>
      </c>
      <c r="J78" s="87">
        <v>11</v>
      </c>
      <c r="K78" s="87">
        <v>6</v>
      </c>
      <c r="L78" s="87">
        <v>2021</v>
      </c>
      <c r="M78" s="52" t="str">
        <f t="shared" si="8"/>
        <v>6/11/2021</v>
      </c>
      <c r="N78" s="156">
        <v>0.99119212962962966</v>
      </c>
      <c r="O78" s="147"/>
      <c r="P78" s="86"/>
      <c r="Q78" s="86"/>
      <c r="R78" s="86"/>
      <c r="S78" s="65" t="s">
        <v>61</v>
      </c>
      <c r="T78" s="18" t="s">
        <v>339</v>
      </c>
      <c r="U78" s="18" t="s">
        <v>472</v>
      </c>
      <c r="V78" s="86"/>
      <c r="W78" s="80">
        <v>1</v>
      </c>
      <c r="X78" s="97" t="s">
        <v>169</v>
      </c>
      <c r="Y78" s="98" t="s">
        <v>170</v>
      </c>
      <c r="Z78" s="43" t="str">
        <f t="shared" si="9"/>
        <v>Basural_Gato 15</v>
      </c>
    </row>
    <row r="79" spans="1:26" x14ac:dyDescent="0.25">
      <c r="A79">
        <f t="shared" si="7"/>
        <v>78</v>
      </c>
      <c r="B79" s="116" t="s">
        <v>167</v>
      </c>
      <c r="C79" s="84" t="s">
        <v>344</v>
      </c>
      <c r="D79" s="84" t="s">
        <v>344</v>
      </c>
      <c r="E79" s="84" t="s">
        <v>339</v>
      </c>
      <c r="F79" s="85">
        <v>6216083</v>
      </c>
      <c r="G79" s="85">
        <v>384746</v>
      </c>
      <c r="H79" s="86"/>
      <c r="I79" s="133">
        <v>44327</v>
      </c>
      <c r="J79" s="87">
        <v>11</v>
      </c>
      <c r="K79" s="87">
        <v>5</v>
      </c>
      <c r="L79" s="87">
        <v>2021</v>
      </c>
      <c r="M79" s="52" t="str">
        <f t="shared" si="8"/>
        <v>5/11/2021</v>
      </c>
      <c r="N79" s="156">
        <v>0.66660879629629632</v>
      </c>
      <c r="O79" s="147"/>
      <c r="P79" s="86"/>
      <c r="Q79" s="86"/>
      <c r="R79" s="86"/>
      <c r="S79" s="65" t="s">
        <v>61</v>
      </c>
      <c r="T79" s="18" t="s">
        <v>339</v>
      </c>
      <c r="U79" s="18" t="s">
        <v>472</v>
      </c>
      <c r="V79" s="86"/>
      <c r="W79" s="80">
        <v>1</v>
      </c>
      <c r="X79" s="97" t="s">
        <v>146</v>
      </c>
      <c r="Y79" s="98" t="s">
        <v>147</v>
      </c>
      <c r="Z79" s="43" t="str">
        <f t="shared" si="9"/>
        <v>Basural_Gato 12</v>
      </c>
    </row>
    <row r="80" spans="1:26" x14ac:dyDescent="0.25">
      <c r="A80">
        <f t="shared" si="7"/>
        <v>79</v>
      </c>
      <c r="B80" s="116" t="s">
        <v>168</v>
      </c>
      <c r="C80" s="84" t="s">
        <v>344</v>
      </c>
      <c r="D80" s="84" t="s">
        <v>344</v>
      </c>
      <c r="E80" s="84" t="s">
        <v>339</v>
      </c>
      <c r="F80" s="85">
        <v>6216083</v>
      </c>
      <c r="G80" s="85">
        <v>384746</v>
      </c>
      <c r="H80" s="86"/>
      <c r="I80" s="133">
        <v>44327</v>
      </c>
      <c r="J80" s="87">
        <v>11</v>
      </c>
      <c r="K80" s="87">
        <v>5</v>
      </c>
      <c r="L80" s="87">
        <v>2021</v>
      </c>
      <c r="M80" s="52" t="str">
        <f t="shared" si="8"/>
        <v>5/11/2021</v>
      </c>
      <c r="N80" s="156">
        <v>0.97510416666666666</v>
      </c>
      <c r="O80" s="147"/>
      <c r="P80" s="86"/>
      <c r="Q80" s="86"/>
      <c r="R80" s="86"/>
      <c r="S80" s="65" t="s">
        <v>61</v>
      </c>
      <c r="T80" s="18" t="s">
        <v>339</v>
      </c>
      <c r="U80" s="18" t="s">
        <v>472</v>
      </c>
      <c r="V80" s="86">
        <v>2</v>
      </c>
      <c r="W80" s="82">
        <v>1</v>
      </c>
      <c r="X80" s="97" t="s">
        <v>175</v>
      </c>
      <c r="Y80" s="98" t="s">
        <v>176</v>
      </c>
      <c r="Z80" s="43" t="str">
        <f t="shared" si="9"/>
        <v>Basural_Gato 16 + Gato 11</v>
      </c>
    </row>
    <row r="81" spans="1:26" x14ac:dyDescent="0.25">
      <c r="A81">
        <f t="shared" si="7"/>
        <v>80</v>
      </c>
      <c r="B81" s="116" t="s">
        <v>168</v>
      </c>
      <c r="C81" s="84" t="s">
        <v>344</v>
      </c>
      <c r="D81" s="84" t="s">
        <v>344</v>
      </c>
      <c r="E81" s="84" t="s">
        <v>339</v>
      </c>
      <c r="F81" s="85">
        <v>6216083</v>
      </c>
      <c r="G81" s="85">
        <v>384746</v>
      </c>
      <c r="H81" s="86"/>
      <c r="I81" s="133">
        <v>44327</v>
      </c>
      <c r="J81" s="87">
        <v>11</v>
      </c>
      <c r="K81" s="87">
        <v>5</v>
      </c>
      <c r="L81" s="87">
        <v>2021</v>
      </c>
      <c r="M81" s="52" t="str">
        <f t="shared" si="8"/>
        <v>5/11/2021</v>
      </c>
      <c r="N81" s="156">
        <v>0.97510416666666666</v>
      </c>
      <c r="O81" s="147"/>
      <c r="P81" s="86"/>
      <c r="Q81" s="86"/>
      <c r="R81" s="86"/>
      <c r="S81" s="65" t="s">
        <v>61</v>
      </c>
      <c r="T81" s="18" t="s">
        <v>339</v>
      </c>
      <c r="U81" s="18" t="s">
        <v>472</v>
      </c>
      <c r="V81" s="86">
        <v>2</v>
      </c>
      <c r="W81" s="82">
        <v>1</v>
      </c>
      <c r="X81" s="97" t="s">
        <v>175</v>
      </c>
      <c r="Y81" s="98" t="s">
        <v>176</v>
      </c>
      <c r="Z81" s="43" t="str">
        <f t="shared" si="9"/>
        <v>Basural_Gato 16 + Gato 11</v>
      </c>
    </row>
    <row r="82" spans="1:26" x14ac:dyDescent="0.25">
      <c r="A82">
        <f t="shared" ref="A82:A120" si="10">A81+1</f>
        <v>81</v>
      </c>
      <c r="B82" s="61" t="s">
        <v>178</v>
      </c>
      <c r="C82" s="10" t="s">
        <v>347</v>
      </c>
      <c r="D82" s="10" t="s">
        <v>347</v>
      </c>
      <c r="E82" s="84" t="s">
        <v>339</v>
      </c>
      <c r="F82" s="8">
        <v>6216306</v>
      </c>
      <c r="G82" s="8">
        <v>384276</v>
      </c>
      <c r="I82" s="66" t="s">
        <v>179</v>
      </c>
      <c r="J82" s="50">
        <v>11</v>
      </c>
      <c r="K82" s="50">
        <v>28</v>
      </c>
      <c r="L82" s="50">
        <v>2020</v>
      </c>
      <c r="M82" s="52" t="str">
        <f t="shared" ref="M82:M120" si="11">CONCATENATE(K82,"/",J82,"/",L82)</f>
        <v>28/11/2020</v>
      </c>
      <c r="N82" s="156">
        <v>4.5300925925925925E-2</v>
      </c>
      <c r="O82" s="44"/>
      <c r="S82" s="65" t="s">
        <v>324</v>
      </c>
      <c r="T82" s="18" t="s">
        <v>339</v>
      </c>
      <c r="U82" s="18" t="s">
        <v>472</v>
      </c>
      <c r="W82" s="80">
        <v>1</v>
      </c>
      <c r="X82" s="97" t="s">
        <v>2</v>
      </c>
      <c r="Y82" s="98" t="s">
        <v>3</v>
      </c>
      <c r="Z82" s="43" t="str">
        <f t="shared" ref="Z82:Z84" si="12">CONCATENATE(S82,"_",Y82)</f>
        <v>CANE_Gato 1</v>
      </c>
    </row>
    <row r="83" spans="1:26" x14ac:dyDescent="0.25">
      <c r="A83">
        <f t="shared" si="10"/>
        <v>82</v>
      </c>
      <c r="B83" s="62" t="s">
        <v>180</v>
      </c>
      <c r="C83" s="10" t="s">
        <v>347</v>
      </c>
      <c r="D83" s="10" t="s">
        <v>347</v>
      </c>
      <c r="E83" s="84" t="s">
        <v>339</v>
      </c>
      <c r="F83" s="8">
        <v>6216306</v>
      </c>
      <c r="G83" s="8">
        <v>384276</v>
      </c>
      <c r="I83" s="67" t="s">
        <v>179</v>
      </c>
      <c r="J83" s="50">
        <v>11</v>
      </c>
      <c r="K83" s="50">
        <v>28</v>
      </c>
      <c r="L83" s="50">
        <v>2020</v>
      </c>
      <c r="M83" s="52" t="str">
        <f t="shared" si="11"/>
        <v>28/11/2020</v>
      </c>
      <c r="N83" s="159">
        <v>0.26245370370370369</v>
      </c>
      <c r="O83" s="44"/>
      <c r="S83" s="65" t="s">
        <v>324</v>
      </c>
      <c r="T83" s="18" t="s">
        <v>339</v>
      </c>
      <c r="U83" s="18" t="s">
        <v>472</v>
      </c>
      <c r="W83" s="80">
        <v>1</v>
      </c>
      <c r="X83" s="99" t="s">
        <v>181</v>
      </c>
      <c r="Y83" s="100" t="s">
        <v>9</v>
      </c>
      <c r="Z83" s="43" t="str">
        <f t="shared" si="12"/>
        <v>CANE_Gato 2</v>
      </c>
    </row>
    <row r="84" spans="1:26" s="13" customFormat="1" x14ac:dyDescent="0.25">
      <c r="A84" s="13">
        <f t="shared" si="10"/>
        <v>83</v>
      </c>
      <c r="B84" s="103" t="s">
        <v>231</v>
      </c>
      <c r="C84" s="180" t="s">
        <v>349</v>
      </c>
      <c r="D84" s="180" t="s">
        <v>349</v>
      </c>
      <c r="E84" s="181" t="s">
        <v>339</v>
      </c>
      <c r="F84" s="14">
        <v>6216680</v>
      </c>
      <c r="G84" s="14">
        <v>384632</v>
      </c>
      <c r="I84" s="104">
        <v>42005</v>
      </c>
      <c r="J84" s="182"/>
      <c r="K84" s="183"/>
      <c r="L84" s="183"/>
      <c r="M84" s="183" t="str">
        <f t="shared" si="11"/>
        <v>//</v>
      </c>
      <c r="N84" s="184">
        <v>0.3121990740740741</v>
      </c>
      <c r="S84" s="185" t="s">
        <v>499</v>
      </c>
      <c r="T84" s="180" t="s">
        <v>339</v>
      </c>
      <c r="U84" s="180" t="s">
        <v>472</v>
      </c>
      <c r="W84" s="81">
        <v>1</v>
      </c>
      <c r="X84" s="105" t="s">
        <v>2</v>
      </c>
      <c r="Y84" s="106" t="s">
        <v>55</v>
      </c>
      <c r="Z84" s="186" t="str">
        <f t="shared" si="12"/>
        <v>USINA_Gato 5</v>
      </c>
    </row>
    <row r="85" spans="1:26" x14ac:dyDescent="0.25">
      <c r="A85" s="13">
        <f t="shared" ref="A85:A116" si="13">A84+1</f>
        <v>84</v>
      </c>
      <c r="B85" s="103" t="s">
        <v>230</v>
      </c>
      <c r="C85" s="180" t="s">
        <v>349</v>
      </c>
      <c r="D85" s="180" t="s">
        <v>349</v>
      </c>
      <c r="E85" s="181" t="s">
        <v>339</v>
      </c>
      <c r="F85" s="14">
        <v>6216680</v>
      </c>
      <c r="G85" s="14">
        <v>384632</v>
      </c>
      <c r="H85" s="13"/>
      <c r="I85" s="104">
        <v>42036</v>
      </c>
      <c r="J85" s="182"/>
      <c r="K85" s="183"/>
      <c r="L85" s="183"/>
      <c r="M85" s="183" t="str">
        <f t="shared" ref="M85:M116" si="14">CONCATENATE(K85,"/",J85,"/",L85)</f>
        <v>//</v>
      </c>
      <c r="N85" s="184">
        <v>0.30111111111111111</v>
      </c>
      <c r="O85" s="44"/>
      <c r="S85" s="65" t="s">
        <v>499</v>
      </c>
      <c r="T85" s="18" t="s">
        <v>339</v>
      </c>
      <c r="U85" s="18" t="s">
        <v>472</v>
      </c>
      <c r="W85" s="80">
        <v>1</v>
      </c>
      <c r="X85" s="97" t="s">
        <v>204</v>
      </c>
      <c r="Y85" s="98" t="s">
        <v>54</v>
      </c>
      <c r="Z85" s="43" t="str">
        <f t="shared" ref="Z85:Z116" si="15">CONCATENATE(S85,"_",Y85)</f>
        <v>USINA_Gato 4</v>
      </c>
    </row>
    <row r="86" spans="1:26" x14ac:dyDescent="0.25">
      <c r="A86" s="13">
        <f t="shared" si="13"/>
        <v>85</v>
      </c>
      <c r="B86" s="103" t="s">
        <v>229</v>
      </c>
      <c r="C86" s="180" t="s">
        <v>349</v>
      </c>
      <c r="D86" s="180" t="s">
        <v>349</v>
      </c>
      <c r="E86" s="181" t="s">
        <v>339</v>
      </c>
      <c r="F86" s="14">
        <v>6216680</v>
      </c>
      <c r="G86" s="14">
        <v>384632</v>
      </c>
      <c r="H86" s="13"/>
      <c r="I86" s="104">
        <v>42036</v>
      </c>
      <c r="J86" s="182"/>
      <c r="K86" s="183"/>
      <c r="L86" s="183"/>
      <c r="M86" s="183" t="str">
        <f t="shared" si="14"/>
        <v>//</v>
      </c>
      <c r="N86" s="184">
        <v>0.66157407407407409</v>
      </c>
      <c r="O86" s="44"/>
      <c r="S86" s="65" t="s">
        <v>499</v>
      </c>
      <c r="T86" s="18" t="s">
        <v>339</v>
      </c>
      <c r="U86" s="18" t="s">
        <v>472</v>
      </c>
      <c r="W86" s="80">
        <v>1</v>
      </c>
      <c r="X86" s="97" t="s">
        <v>10</v>
      </c>
      <c r="Y86" s="98" t="s">
        <v>3</v>
      </c>
      <c r="Z86" s="43" t="str">
        <f t="shared" si="15"/>
        <v>USINA_Gato 1</v>
      </c>
    </row>
    <row r="87" spans="1:26" x14ac:dyDescent="0.25">
      <c r="A87" s="13">
        <f t="shared" si="13"/>
        <v>86</v>
      </c>
      <c r="B87" s="103" t="s">
        <v>228</v>
      </c>
      <c r="C87" s="180" t="s">
        <v>349</v>
      </c>
      <c r="D87" s="180" t="s">
        <v>349</v>
      </c>
      <c r="E87" s="181" t="s">
        <v>339</v>
      </c>
      <c r="F87" s="14">
        <v>6216680</v>
      </c>
      <c r="G87" s="14">
        <v>384632</v>
      </c>
      <c r="H87" s="13"/>
      <c r="I87" s="104">
        <v>42064</v>
      </c>
      <c r="J87" s="182"/>
      <c r="K87" s="183"/>
      <c r="L87" s="183"/>
      <c r="M87" s="183" t="str">
        <f t="shared" si="14"/>
        <v>//</v>
      </c>
      <c r="N87" s="184">
        <v>0.23421296296296296</v>
      </c>
      <c r="O87" s="44"/>
      <c r="S87" s="65" t="s">
        <v>499</v>
      </c>
      <c r="T87" s="18" t="s">
        <v>339</v>
      </c>
      <c r="U87" s="18" t="s">
        <v>472</v>
      </c>
      <c r="W87" s="80">
        <v>1</v>
      </c>
      <c r="X87" s="97" t="s">
        <v>189</v>
      </c>
      <c r="Y87" s="98" t="s">
        <v>9</v>
      </c>
      <c r="Z87" s="43" t="str">
        <f t="shared" si="15"/>
        <v>USINA_Gato 2</v>
      </c>
    </row>
    <row r="88" spans="1:26" x14ac:dyDescent="0.25">
      <c r="A88" s="13">
        <f t="shared" si="13"/>
        <v>87</v>
      </c>
      <c r="B88" s="103" t="s">
        <v>227</v>
      </c>
      <c r="C88" s="180" t="s">
        <v>349</v>
      </c>
      <c r="D88" s="180" t="s">
        <v>349</v>
      </c>
      <c r="E88" s="181" t="s">
        <v>339</v>
      </c>
      <c r="F88" s="14">
        <v>6216680</v>
      </c>
      <c r="G88" s="14">
        <v>384632</v>
      </c>
      <c r="H88" s="13"/>
      <c r="I88" s="108">
        <v>42095</v>
      </c>
      <c r="J88" s="182"/>
      <c r="K88" s="183"/>
      <c r="L88" s="183"/>
      <c r="M88" s="183" t="str">
        <f t="shared" si="14"/>
        <v>//</v>
      </c>
      <c r="N88" s="184">
        <v>0.13954861111111111</v>
      </c>
      <c r="O88" s="44"/>
      <c r="S88" s="65" t="s">
        <v>499</v>
      </c>
      <c r="T88" s="18" t="s">
        <v>339</v>
      </c>
      <c r="U88" s="18" t="s">
        <v>472</v>
      </c>
      <c r="W88" s="80">
        <v>1</v>
      </c>
      <c r="X88" s="97" t="s">
        <v>2</v>
      </c>
      <c r="Y88" s="98" t="s">
        <v>55</v>
      </c>
      <c r="Z88" s="43" t="str">
        <f t="shared" si="15"/>
        <v>USINA_Gato 5</v>
      </c>
    </row>
    <row r="89" spans="1:26" x14ac:dyDescent="0.25">
      <c r="A89" s="13">
        <f t="shared" si="13"/>
        <v>88</v>
      </c>
      <c r="B89" s="103" t="s">
        <v>226</v>
      </c>
      <c r="C89" s="180" t="s">
        <v>349</v>
      </c>
      <c r="D89" s="180" t="s">
        <v>349</v>
      </c>
      <c r="E89" s="181" t="s">
        <v>339</v>
      </c>
      <c r="F89" s="14">
        <v>6216680</v>
      </c>
      <c r="G89" s="14">
        <v>384632</v>
      </c>
      <c r="H89" s="13"/>
      <c r="I89" s="108">
        <v>42095</v>
      </c>
      <c r="J89" s="182"/>
      <c r="K89" s="183"/>
      <c r="L89" s="183"/>
      <c r="M89" s="183" t="str">
        <f t="shared" si="14"/>
        <v>//</v>
      </c>
      <c r="N89" s="184">
        <v>0.81644675925925925</v>
      </c>
      <c r="O89" s="44"/>
      <c r="S89" s="65" t="s">
        <v>499</v>
      </c>
      <c r="T89" s="18" t="s">
        <v>339</v>
      </c>
      <c r="U89" s="18" t="s">
        <v>472</v>
      </c>
      <c r="W89" s="80">
        <v>1</v>
      </c>
      <c r="X89" s="97" t="s">
        <v>194</v>
      </c>
      <c r="Y89" s="98" t="s">
        <v>27</v>
      </c>
      <c r="Z89" s="43" t="str">
        <f t="shared" si="15"/>
        <v>USINA_Gato 3</v>
      </c>
    </row>
    <row r="90" spans="1:26" x14ac:dyDescent="0.25">
      <c r="A90" s="13">
        <f t="shared" si="13"/>
        <v>89</v>
      </c>
      <c r="B90" s="103" t="s">
        <v>225</v>
      </c>
      <c r="C90" s="180" t="s">
        <v>349</v>
      </c>
      <c r="D90" s="180" t="s">
        <v>349</v>
      </c>
      <c r="E90" s="181" t="s">
        <v>339</v>
      </c>
      <c r="F90" s="14">
        <v>6216680</v>
      </c>
      <c r="G90" s="14">
        <v>384632</v>
      </c>
      <c r="H90" s="13"/>
      <c r="I90" s="108">
        <v>42125</v>
      </c>
      <c r="J90" s="182"/>
      <c r="K90" s="183"/>
      <c r="L90" s="183"/>
      <c r="M90" s="183" t="str">
        <f t="shared" si="14"/>
        <v>//</v>
      </c>
      <c r="N90" s="184">
        <v>0.18517361111111111</v>
      </c>
      <c r="O90" s="44"/>
      <c r="S90" s="65" t="s">
        <v>499</v>
      </c>
      <c r="T90" s="18" t="s">
        <v>339</v>
      </c>
      <c r="U90" s="18" t="s">
        <v>472</v>
      </c>
      <c r="W90" s="80">
        <v>1</v>
      </c>
      <c r="X90" s="97" t="s">
        <v>2</v>
      </c>
      <c r="Y90" s="98" t="s">
        <v>55</v>
      </c>
      <c r="Z90" s="43" t="str">
        <f t="shared" si="15"/>
        <v>USINA_Gato 5</v>
      </c>
    </row>
    <row r="91" spans="1:26" x14ac:dyDescent="0.25">
      <c r="A91" s="13">
        <f t="shared" si="13"/>
        <v>90</v>
      </c>
      <c r="B91" s="103" t="s">
        <v>224</v>
      </c>
      <c r="C91" s="180" t="s">
        <v>349</v>
      </c>
      <c r="D91" s="180" t="s">
        <v>349</v>
      </c>
      <c r="E91" s="181" t="s">
        <v>339</v>
      </c>
      <c r="F91" s="14">
        <v>6216680</v>
      </c>
      <c r="G91" s="14">
        <v>384632</v>
      </c>
      <c r="H91" s="13"/>
      <c r="I91" s="108">
        <v>42125</v>
      </c>
      <c r="J91" s="182"/>
      <c r="K91" s="183"/>
      <c r="L91" s="183"/>
      <c r="M91" s="183" t="str">
        <f t="shared" si="14"/>
        <v>//</v>
      </c>
      <c r="N91" s="184">
        <v>0.35370370370370369</v>
      </c>
      <c r="O91" s="44"/>
      <c r="S91" s="65" t="s">
        <v>499</v>
      </c>
      <c r="T91" s="18" t="s">
        <v>339</v>
      </c>
      <c r="U91" s="18" t="s">
        <v>472</v>
      </c>
      <c r="W91" s="80">
        <v>1</v>
      </c>
      <c r="X91" s="97" t="s">
        <v>10</v>
      </c>
      <c r="Y91" s="98" t="s">
        <v>3</v>
      </c>
      <c r="Z91" s="43" t="str">
        <f t="shared" si="15"/>
        <v>USINA_Gato 1</v>
      </c>
    </row>
    <row r="92" spans="1:26" x14ac:dyDescent="0.25">
      <c r="A92" s="13">
        <f t="shared" si="13"/>
        <v>91</v>
      </c>
      <c r="B92" s="103" t="s">
        <v>223</v>
      </c>
      <c r="C92" s="180" t="s">
        <v>349</v>
      </c>
      <c r="D92" s="180" t="s">
        <v>349</v>
      </c>
      <c r="E92" s="181" t="s">
        <v>339</v>
      </c>
      <c r="F92" s="14">
        <v>6216680</v>
      </c>
      <c r="G92" s="14">
        <v>384632</v>
      </c>
      <c r="H92" s="13"/>
      <c r="I92" s="108">
        <v>42156</v>
      </c>
      <c r="J92" s="182"/>
      <c r="K92" s="183"/>
      <c r="L92" s="183"/>
      <c r="M92" s="183" t="str">
        <f t="shared" si="14"/>
        <v>//</v>
      </c>
      <c r="N92" s="184">
        <v>9.807870370370371E-2</v>
      </c>
      <c r="O92" s="44"/>
      <c r="S92" s="65" t="s">
        <v>499</v>
      </c>
      <c r="T92" s="18" t="s">
        <v>339</v>
      </c>
      <c r="U92" s="18" t="s">
        <v>472</v>
      </c>
      <c r="W92" s="80">
        <v>1</v>
      </c>
      <c r="X92" s="97" t="s">
        <v>189</v>
      </c>
      <c r="Y92" s="98" t="s">
        <v>9</v>
      </c>
      <c r="Z92" s="43" t="str">
        <f t="shared" si="15"/>
        <v>USINA_Gato 2</v>
      </c>
    </row>
    <row r="93" spans="1:26" x14ac:dyDescent="0.25">
      <c r="A93" s="13">
        <f t="shared" si="13"/>
        <v>92</v>
      </c>
      <c r="B93" s="103" t="s">
        <v>222</v>
      </c>
      <c r="C93" s="180" t="s">
        <v>349</v>
      </c>
      <c r="D93" s="180" t="s">
        <v>349</v>
      </c>
      <c r="E93" s="181" t="s">
        <v>339</v>
      </c>
      <c r="F93" s="14">
        <v>6216680</v>
      </c>
      <c r="G93" s="14">
        <v>384632</v>
      </c>
      <c r="H93" s="13"/>
      <c r="I93" s="108">
        <v>42156</v>
      </c>
      <c r="J93" s="182"/>
      <c r="K93" s="183"/>
      <c r="L93" s="183"/>
      <c r="M93" s="183" t="str">
        <f t="shared" si="14"/>
        <v>//</v>
      </c>
      <c r="N93" s="184">
        <v>0.42015046296296299</v>
      </c>
      <c r="O93" s="44"/>
      <c r="S93" s="65" t="s">
        <v>499</v>
      </c>
      <c r="T93" s="18" t="s">
        <v>339</v>
      </c>
      <c r="U93" s="18" t="s">
        <v>472</v>
      </c>
      <c r="W93" s="80">
        <v>1</v>
      </c>
      <c r="X93" s="97" t="s">
        <v>10</v>
      </c>
      <c r="Y93" s="98" t="s">
        <v>3</v>
      </c>
      <c r="Z93" s="43" t="str">
        <f t="shared" si="15"/>
        <v>USINA_Gato 1</v>
      </c>
    </row>
    <row r="94" spans="1:26" x14ac:dyDescent="0.25">
      <c r="A94" s="13">
        <f t="shared" si="13"/>
        <v>93</v>
      </c>
      <c r="B94" s="103" t="s">
        <v>221</v>
      </c>
      <c r="C94" s="180" t="s">
        <v>349</v>
      </c>
      <c r="D94" s="180" t="s">
        <v>349</v>
      </c>
      <c r="E94" s="181" t="s">
        <v>339</v>
      </c>
      <c r="F94" s="14">
        <v>6216680</v>
      </c>
      <c r="G94" s="14">
        <v>384632</v>
      </c>
      <c r="H94" s="13"/>
      <c r="I94" s="108">
        <v>42186</v>
      </c>
      <c r="J94" s="182"/>
      <c r="K94" s="183"/>
      <c r="L94" s="183"/>
      <c r="M94" s="183" t="str">
        <f t="shared" si="14"/>
        <v>//</v>
      </c>
      <c r="N94" s="184">
        <v>5.7025462962962965E-2</v>
      </c>
      <c r="O94" s="44"/>
      <c r="S94" s="65" t="s">
        <v>499</v>
      </c>
      <c r="T94" s="18" t="s">
        <v>339</v>
      </c>
      <c r="U94" s="18" t="s">
        <v>472</v>
      </c>
      <c r="W94" s="80">
        <v>1</v>
      </c>
      <c r="X94" s="97" t="s">
        <v>10</v>
      </c>
      <c r="Y94" s="98" t="s">
        <v>3</v>
      </c>
      <c r="Z94" s="43" t="str">
        <f t="shared" si="15"/>
        <v>USINA_Gato 1</v>
      </c>
    </row>
    <row r="95" spans="1:26" x14ac:dyDescent="0.25">
      <c r="A95" s="13">
        <f t="shared" si="13"/>
        <v>94</v>
      </c>
      <c r="B95" s="103" t="s">
        <v>219</v>
      </c>
      <c r="C95" s="180" t="s">
        <v>349</v>
      </c>
      <c r="D95" s="180" t="s">
        <v>349</v>
      </c>
      <c r="E95" s="181" t="s">
        <v>339</v>
      </c>
      <c r="F95" s="14">
        <v>6216680</v>
      </c>
      <c r="G95" s="14">
        <v>384632</v>
      </c>
      <c r="H95" s="13"/>
      <c r="I95" s="108">
        <v>42186</v>
      </c>
      <c r="J95" s="182"/>
      <c r="K95" s="183"/>
      <c r="L95" s="183"/>
      <c r="M95" s="183" t="str">
        <f t="shared" si="14"/>
        <v>//</v>
      </c>
      <c r="N95" s="184">
        <v>0.82991898148148147</v>
      </c>
      <c r="O95" s="44"/>
      <c r="S95" s="65" t="s">
        <v>499</v>
      </c>
      <c r="T95" s="18" t="s">
        <v>339</v>
      </c>
      <c r="U95" s="18" t="s">
        <v>472</v>
      </c>
      <c r="W95" s="80">
        <v>1</v>
      </c>
      <c r="X95" s="97" t="s">
        <v>204</v>
      </c>
      <c r="Y95" s="98" t="s">
        <v>54</v>
      </c>
      <c r="Z95" s="43" t="str">
        <f t="shared" si="15"/>
        <v>USINA_Gato 4</v>
      </c>
    </row>
    <row r="96" spans="1:26" x14ac:dyDescent="0.25">
      <c r="A96" s="13">
        <f t="shared" si="13"/>
        <v>95</v>
      </c>
      <c r="B96" s="103" t="s">
        <v>218</v>
      </c>
      <c r="C96" s="180" t="s">
        <v>349</v>
      </c>
      <c r="D96" s="180" t="s">
        <v>349</v>
      </c>
      <c r="E96" s="181" t="s">
        <v>339</v>
      </c>
      <c r="F96" s="14">
        <v>6216680</v>
      </c>
      <c r="G96" s="14">
        <v>384632</v>
      </c>
      <c r="H96" s="13"/>
      <c r="I96" s="108">
        <v>42217</v>
      </c>
      <c r="J96" s="182"/>
      <c r="K96" s="183"/>
      <c r="L96" s="183"/>
      <c r="M96" s="183" t="str">
        <f t="shared" si="14"/>
        <v>//</v>
      </c>
      <c r="N96" s="184">
        <v>0.16942129629629629</v>
      </c>
      <c r="O96" s="44"/>
      <c r="S96" s="65" t="s">
        <v>499</v>
      </c>
      <c r="T96" s="18" t="s">
        <v>339</v>
      </c>
      <c r="U96" s="18" t="s">
        <v>472</v>
      </c>
      <c r="W96" s="80">
        <v>1</v>
      </c>
      <c r="X96" s="97" t="s">
        <v>204</v>
      </c>
      <c r="Y96" s="98" t="s">
        <v>54</v>
      </c>
      <c r="Z96" s="43" t="str">
        <f t="shared" si="15"/>
        <v>USINA_Gato 4</v>
      </c>
    </row>
    <row r="97" spans="1:26" x14ac:dyDescent="0.25">
      <c r="A97" s="13">
        <f t="shared" si="13"/>
        <v>96</v>
      </c>
      <c r="B97" s="103" t="s">
        <v>217</v>
      </c>
      <c r="C97" s="180" t="s">
        <v>349</v>
      </c>
      <c r="D97" s="180" t="s">
        <v>349</v>
      </c>
      <c r="E97" s="181" t="s">
        <v>339</v>
      </c>
      <c r="F97" s="14">
        <v>6216680</v>
      </c>
      <c r="G97" s="14">
        <v>384632</v>
      </c>
      <c r="H97" s="13"/>
      <c r="I97" s="108">
        <v>42217</v>
      </c>
      <c r="J97" s="182"/>
      <c r="K97" s="183"/>
      <c r="L97" s="183"/>
      <c r="M97" s="183" t="str">
        <f t="shared" si="14"/>
        <v>//</v>
      </c>
      <c r="N97" s="184">
        <v>0.88018518518518518</v>
      </c>
      <c r="O97" s="44"/>
      <c r="S97" s="65" t="s">
        <v>499</v>
      </c>
      <c r="T97" s="18" t="s">
        <v>339</v>
      </c>
      <c r="U97" s="18" t="s">
        <v>472</v>
      </c>
      <c r="W97" s="80">
        <v>1</v>
      </c>
      <c r="X97" s="97" t="s">
        <v>194</v>
      </c>
      <c r="Y97" s="98" t="s">
        <v>27</v>
      </c>
      <c r="Z97" s="43" t="str">
        <f t="shared" si="15"/>
        <v>USINA_Gato 3</v>
      </c>
    </row>
    <row r="98" spans="1:26" x14ac:dyDescent="0.25">
      <c r="A98" s="13">
        <f t="shared" si="13"/>
        <v>97</v>
      </c>
      <c r="B98" s="103" t="s">
        <v>216</v>
      </c>
      <c r="C98" s="180" t="s">
        <v>349</v>
      </c>
      <c r="D98" s="180" t="s">
        <v>349</v>
      </c>
      <c r="E98" s="181" t="s">
        <v>339</v>
      </c>
      <c r="F98" s="14">
        <v>6216680</v>
      </c>
      <c r="G98" s="14">
        <v>384632</v>
      </c>
      <c r="H98" s="13"/>
      <c r="I98" s="108">
        <v>42248</v>
      </c>
      <c r="J98" s="182"/>
      <c r="K98" s="183"/>
      <c r="L98" s="183"/>
      <c r="M98" s="183" t="str">
        <f t="shared" si="14"/>
        <v>//</v>
      </c>
      <c r="N98" s="184">
        <v>0.40342592592592591</v>
      </c>
      <c r="O98" s="44"/>
      <c r="S98" s="65" t="s">
        <v>499</v>
      </c>
      <c r="T98" s="18" t="s">
        <v>339</v>
      </c>
      <c r="U98" s="18" t="s">
        <v>472</v>
      </c>
      <c r="W98" s="80">
        <v>1</v>
      </c>
      <c r="X98" s="97" t="s">
        <v>2</v>
      </c>
      <c r="Y98" s="98" t="s">
        <v>55</v>
      </c>
      <c r="Z98" s="43" t="str">
        <f t="shared" si="15"/>
        <v>USINA_Gato 5</v>
      </c>
    </row>
    <row r="99" spans="1:26" x14ac:dyDescent="0.25">
      <c r="A99" s="13">
        <f t="shared" si="13"/>
        <v>98</v>
      </c>
      <c r="B99" s="103" t="s">
        <v>214</v>
      </c>
      <c r="C99" s="180" t="s">
        <v>349</v>
      </c>
      <c r="D99" s="180" t="s">
        <v>349</v>
      </c>
      <c r="E99" s="181" t="s">
        <v>339</v>
      </c>
      <c r="F99" s="14">
        <v>6216680</v>
      </c>
      <c r="G99" s="14">
        <v>384632</v>
      </c>
      <c r="H99" s="13"/>
      <c r="I99" s="108">
        <v>42278</v>
      </c>
      <c r="J99" s="182"/>
      <c r="K99" s="183"/>
      <c r="L99" s="183"/>
      <c r="M99" s="183" t="str">
        <f t="shared" si="14"/>
        <v>//</v>
      </c>
      <c r="N99" s="184">
        <v>3.2557870370370369E-2</v>
      </c>
      <c r="O99" s="44"/>
      <c r="S99" s="65" t="s">
        <v>499</v>
      </c>
      <c r="T99" s="18" t="s">
        <v>339</v>
      </c>
      <c r="U99" s="18" t="s">
        <v>472</v>
      </c>
      <c r="W99" s="80">
        <v>1</v>
      </c>
      <c r="X99" s="97" t="s">
        <v>215</v>
      </c>
      <c r="Y99" s="98" t="s">
        <v>3</v>
      </c>
      <c r="Z99" s="43" t="str">
        <f t="shared" si="15"/>
        <v>USINA_Gato 1</v>
      </c>
    </row>
    <row r="100" spans="1:26" x14ac:dyDescent="0.25">
      <c r="A100" s="13">
        <f t="shared" si="13"/>
        <v>99</v>
      </c>
      <c r="B100" s="103" t="s">
        <v>213</v>
      </c>
      <c r="C100" s="180" t="s">
        <v>349</v>
      </c>
      <c r="D100" s="180" t="s">
        <v>349</v>
      </c>
      <c r="E100" s="181" t="s">
        <v>339</v>
      </c>
      <c r="F100" s="14">
        <v>6216680</v>
      </c>
      <c r="G100" s="14">
        <v>384632</v>
      </c>
      <c r="H100" s="13"/>
      <c r="I100" s="108">
        <v>42278</v>
      </c>
      <c r="J100" s="182"/>
      <c r="K100" s="183"/>
      <c r="L100" s="183"/>
      <c r="M100" s="183" t="str">
        <f t="shared" si="14"/>
        <v>//</v>
      </c>
      <c r="N100" s="184">
        <v>0.72386574074074073</v>
      </c>
      <c r="O100" s="44"/>
      <c r="S100" s="65" t="s">
        <v>499</v>
      </c>
      <c r="T100" s="18" t="s">
        <v>339</v>
      </c>
      <c r="U100" s="18" t="s">
        <v>472</v>
      </c>
      <c r="W100" s="80">
        <v>1</v>
      </c>
      <c r="X100" s="97" t="s">
        <v>194</v>
      </c>
      <c r="Y100" s="98" t="s">
        <v>27</v>
      </c>
      <c r="Z100" s="43" t="str">
        <f t="shared" si="15"/>
        <v>USINA_Gato 3</v>
      </c>
    </row>
    <row r="101" spans="1:26" x14ac:dyDescent="0.25">
      <c r="A101" s="13">
        <f t="shared" si="13"/>
        <v>100</v>
      </c>
      <c r="B101" s="103" t="s">
        <v>212</v>
      </c>
      <c r="C101" s="180" t="s">
        <v>349</v>
      </c>
      <c r="D101" s="180" t="s">
        <v>349</v>
      </c>
      <c r="E101" s="181" t="s">
        <v>339</v>
      </c>
      <c r="F101" s="14">
        <v>6216680</v>
      </c>
      <c r="G101" s="14">
        <v>384632</v>
      </c>
      <c r="H101" s="13"/>
      <c r="I101" s="108">
        <v>42309</v>
      </c>
      <c r="J101" s="182"/>
      <c r="K101" s="183"/>
      <c r="L101" s="183"/>
      <c r="M101" s="183" t="str">
        <f t="shared" si="14"/>
        <v>//</v>
      </c>
      <c r="N101" s="184">
        <v>0.13811342592592593</v>
      </c>
      <c r="O101" s="44"/>
      <c r="S101" s="65" t="s">
        <v>499</v>
      </c>
      <c r="T101" s="18" t="s">
        <v>339</v>
      </c>
      <c r="U101" s="18" t="s">
        <v>472</v>
      </c>
      <c r="W101" s="80">
        <v>1</v>
      </c>
      <c r="X101" s="97" t="s">
        <v>10</v>
      </c>
      <c r="Y101" s="98" t="s">
        <v>3</v>
      </c>
      <c r="Z101" s="43" t="str">
        <f t="shared" si="15"/>
        <v>USINA_Gato 1</v>
      </c>
    </row>
    <row r="102" spans="1:26" x14ac:dyDescent="0.25">
      <c r="A102" s="13">
        <f t="shared" si="13"/>
        <v>101</v>
      </c>
      <c r="B102" s="103" t="s">
        <v>211</v>
      </c>
      <c r="C102" s="180" t="s">
        <v>349</v>
      </c>
      <c r="D102" s="180" t="s">
        <v>349</v>
      </c>
      <c r="E102" s="181" t="s">
        <v>339</v>
      </c>
      <c r="F102" s="14">
        <v>6216680</v>
      </c>
      <c r="G102" s="14">
        <v>384632</v>
      </c>
      <c r="H102" s="13"/>
      <c r="I102" s="108">
        <v>42309</v>
      </c>
      <c r="J102" s="182"/>
      <c r="K102" s="183"/>
      <c r="L102" s="183"/>
      <c r="M102" s="183" t="str">
        <f t="shared" si="14"/>
        <v>//</v>
      </c>
      <c r="N102" s="184">
        <v>0.25872685185185185</v>
      </c>
      <c r="O102" s="44"/>
      <c r="S102" s="65" t="s">
        <v>499</v>
      </c>
      <c r="T102" s="18" t="s">
        <v>339</v>
      </c>
      <c r="U102" s="18" t="s">
        <v>472</v>
      </c>
      <c r="W102" s="80">
        <v>1</v>
      </c>
      <c r="X102" s="97" t="s">
        <v>2</v>
      </c>
      <c r="Y102" s="98" t="s">
        <v>55</v>
      </c>
      <c r="Z102" s="43" t="str">
        <f t="shared" si="15"/>
        <v>USINA_Gato 5</v>
      </c>
    </row>
    <row r="103" spans="1:26" x14ac:dyDescent="0.25">
      <c r="A103" s="13">
        <f t="shared" si="13"/>
        <v>102</v>
      </c>
      <c r="B103" s="103" t="s">
        <v>210</v>
      </c>
      <c r="C103" s="180" t="s">
        <v>349</v>
      </c>
      <c r="D103" s="180" t="s">
        <v>349</v>
      </c>
      <c r="E103" s="181" t="s">
        <v>339</v>
      </c>
      <c r="F103" s="14">
        <v>6216680</v>
      </c>
      <c r="G103" s="14">
        <v>384632</v>
      </c>
      <c r="H103" s="13"/>
      <c r="I103" s="108">
        <v>42309</v>
      </c>
      <c r="J103" s="182"/>
      <c r="K103" s="183"/>
      <c r="L103" s="183"/>
      <c r="M103" s="183" t="str">
        <f t="shared" si="14"/>
        <v>//</v>
      </c>
      <c r="N103" s="184">
        <v>0.92945601851851856</v>
      </c>
      <c r="O103" s="44"/>
      <c r="S103" s="65" t="s">
        <v>499</v>
      </c>
      <c r="T103" s="18" t="s">
        <v>339</v>
      </c>
      <c r="U103" s="18" t="s">
        <v>472</v>
      </c>
      <c r="W103" s="80">
        <v>1</v>
      </c>
      <c r="X103" s="97" t="s">
        <v>189</v>
      </c>
      <c r="Y103" s="98" t="s">
        <v>9</v>
      </c>
      <c r="Z103" s="43" t="str">
        <f t="shared" si="15"/>
        <v>USINA_Gato 2</v>
      </c>
    </row>
    <row r="104" spans="1:26" x14ac:dyDescent="0.25">
      <c r="A104" s="13">
        <f t="shared" si="13"/>
        <v>103</v>
      </c>
      <c r="B104" s="103" t="s">
        <v>209</v>
      </c>
      <c r="C104" s="180" t="s">
        <v>349</v>
      </c>
      <c r="D104" s="180" t="s">
        <v>349</v>
      </c>
      <c r="E104" s="181" t="s">
        <v>339</v>
      </c>
      <c r="F104" s="14">
        <v>6216680</v>
      </c>
      <c r="G104" s="14">
        <v>384632</v>
      </c>
      <c r="H104" s="13"/>
      <c r="I104" s="108">
        <v>42339</v>
      </c>
      <c r="J104" s="182"/>
      <c r="K104" s="183"/>
      <c r="L104" s="183"/>
      <c r="M104" s="183" t="str">
        <f t="shared" si="14"/>
        <v>//</v>
      </c>
      <c r="N104" s="184">
        <v>5.6006944444444443E-2</v>
      </c>
      <c r="O104" s="44"/>
      <c r="S104" s="65" t="s">
        <v>499</v>
      </c>
      <c r="T104" s="18" t="s">
        <v>339</v>
      </c>
      <c r="U104" s="18" t="s">
        <v>472</v>
      </c>
      <c r="W104" s="80">
        <v>1</v>
      </c>
      <c r="X104" s="97" t="s">
        <v>2</v>
      </c>
      <c r="Y104" s="98" t="s">
        <v>55</v>
      </c>
      <c r="Z104" s="43" t="str">
        <f t="shared" si="15"/>
        <v>USINA_Gato 5</v>
      </c>
    </row>
    <row r="105" spans="1:26" x14ac:dyDescent="0.25">
      <c r="A105" s="13">
        <f t="shared" si="13"/>
        <v>104</v>
      </c>
      <c r="B105" s="103" t="s">
        <v>208</v>
      </c>
      <c r="C105" s="180" t="s">
        <v>349</v>
      </c>
      <c r="D105" s="180" t="s">
        <v>349</v>
      </c>
      <c r="E105" s="181" t="s">
        <v>339</v>
      </c>
      <c r="F105" s="14">
        <v>6216680</v>
      </c>
      <c r="G105" s="14">
        <v>384632</v>
      </c>
      <c r="H105" s="13"/>
      <c r="I105" s="108">
        <v>42339</v>
      </c>
      <c r="J105" s="182"/>
      <c r="K105" s="183"/>
      <c r="L105" s="183"/>
      <c r="M105" s="183" t="str">
        <f t="shared" si="14"/>
        <v>//</v>
      </c>
      <c r="N105" s="184">
        <v>0.11340277777777778</v>
      </c>
      <c r="O105" s="44"/>
      <c r="S105" s="65" t="s">
        <v>499</v>
      </c>
      <c r="T105" s="18" t="s">
        <v>339</v>
      </c>
      <c r="U105" s="18" t="s">
        <v>472</v>
      </c>
      <c r="W105" s="80">
        <v>1</v>
      </c>
      <c r="X105" s="97" t="s">
        <v>2</v>
      </c>
      <c r="Y105" s="98" t="s">
        <v>55</v>
      </c>
      <c r="Z105" s="43" t="str">
        <f t="shared" si="15"/>
        <v>USINA_Gato 5</v>
      </c>
    </row>
    <row r="106" spans="1:26" x14ac:dyDescent="0.25">
      <c r="A106" s="13">
        <f t="shared" si="13"/>
        <v>105</v>
      </c>
      <c r="B106" s="103" t="s">
        <v>207</v>
      </c>
      <c r="C106" s="180" t="s">
        <v>349</v>
      </c>
      <c r="D106" s="180" t="s">
        <v>349</v>
      </c>
      <c r="E106" s="181" t="s">
        <v>339</v>
      </c>
      <c r="F106" s="14">
        <v>6216680</v>
      </c>
      <c r="G106" s="14">
        <v>384632</v>
      </c>
      <c r="H106" s="13"/>
      <c r="I106" s="108" t="s">
        <v>206</v>
      </c>
      <c r="J106" s="182"/>
      <c r="K106" s="183"/>
      <c r="L106" s="183"/>
      <c r="M106" s="183" t="str">
        <f t="shared" si="14"/>
        <v>//</v>
      </c>
      <c r="N106" s="184">
        <v>0.32280092592592591</v>
      </c>
      <c r="O106" s="44"/>
      <c r="S106" s="65" t="s">
        <v>499</v>
      </c>
      <c r="T106" s="18" t="s">
        <v>339</v>
      </c>
      <c r="U106" s="18" t="s">
        <v>472</v>
      </c>
      <c r="W106" s="80">
        <v>1</v>
      </c>
      <c r="X106" s="97" t="s">
        <v>2</v>
      </c>
      <c r="Y106" s="98" t="s">
        <v>55</v>
      </c>
      <c r="Z106" s="43" t="str">
        <f t="shared" si="15"/>
        <v>USINA_Gato 5</v>
      </c>
    </row>
    <row r="107" spans="1:26" x14ac:dyDescent="0.25">
      <c r="A107" s="13">
        <f t="shared" si="13"/>
        <v>106</v>
      </c>
      <c r="B107" s="103" t="s">
        <v>205</v>
      </c>
      <c r="C107" s="180" t="s">
        <v>349</v>
      </c>
      <c r="D107" s="180" t="s">
        <v>349</v>
      </c>
      <c r="E107" s="181" t="s">
        <v>339</v>
      </c>
      <c r="F107" s="14">
        <v>6216680</v>
      </c>
      <c r="G107" s="14">
        <v>384632</v>
      </c>
      <c r="H107" s="13"/>
      <c r="I107" s="108" t="s">
        <v>206</v>
      </c>
      <c r="J107" s="182"/>
      <c r="K107" s="183"/>
      <c r="L107" s="183"/>
      <c r="M107" s="183" t="str">
        <f t="shared" si="14"/>
        <v>//</v>
      </c>
      <c r="N107" s="184">
        <v>0.51798611111111115</v>
      </c>
      <c r="O107" s="44"/>
      <c r="S107" s="65" t="s">
        <v>499</v>
      </c>
      <c r="T107" s="18" t="s">
        <v>339</v>
      </c>
      <c r="U107" s="18" t="s">
        <v>472</v>
      </c>
      <c r="W107" s="80">
        <v>1</v>
      </c>
      <c r="X107" s="97" t="s">
        <v>2</v>
      </c>
      <c r="Y107" s="98" t="s">
        <v>55</v>
      </c>
      <c r="Z107" s="43" t="str">
        <f t="shared" si="15"/>
        <v>USINA_Gato 5</v>
      </c>
    </row>
    <row r="108" spans="1:26" x14ac:dyDescent="0.25">
      <c r="A108" s="13">
        <f t="shared" si="13"/>
        <v>107</v>
      </c>
      <c r="B108" s="103" t="s">
        <v>202</v>
      </c>
      <c r="C108" s="180" t="s">
        <v>349</v>
      </c>
      <c r="D108" s="180" t="s">
        <v>349</v>
      </c>
      <c r="E108" s="181" t="s">
        <v>339</v>
      </c>
      <c r="F108" s="14">
        <v>6216680</v>
      </c>
      <c r="G108" s="14">
        <v>384632</v>
      </c>
      <c r="H108" s="13"/>
      <c r="I108" s="108" t="s">
        <v>203</v>
      </c>
      <c r="J108" s="182"/>
      <c r="K108" s="183"/>
      <c r="L108" s="183"/>
      <c r="M108" s="183" t="str">
        <f t="shared" si="14"/>
        <v>//</v>
      </c>
      <c r="N108" s="184">
        <v>0.21251157407407406</v>
      </c>
      <c r="O108" s="44"/>
      <c r="S108" s="65" t="s">
        <v>499</v>
      </c>
      <c r="T108" s="18" t="s">
        <v>339</v>
      </c>
      <c r="U108" s="18" t="s">
        <v>472</v>
      </c>
      <c r="W108" s="80">
        <v>1</v>
      </c>
      <c r="X108" s="97" t="s">
        <v>204</v>
      </c>
      <c r="Y108" s="98" t="s">
        <v>54</v>
      </c>
      <c r="Z108" s="43" t="str">
        <f t="shared" si="15"/>
        <v>USINA_Gato 4</v>
      </c>
    </row>
    <row r="109" spans="1:26" x14ac:dyDescent="0.25">
      <c r="A109" s="13">
        <f t="shared" si="13"/>
        <v>108</v>
      </c>
      <c r="B109" s="103" t="s">
        <v>200</v>
      </c>
      <c r="C109" s="180" t="s">
        <v>349</v>
      </c>
      <c r="D109" s="180" t="s">
        <v>349</v>
      </c>
      <c r="E109" s="181" t="s">
        <v>339</v>
      </c>
      <c r="F109" s="14">
        <v>6216680</v>
      </c>
      <c r="G109" s="14">
        <v>384632</v>
      </c>
      <c r="H109" s="13"/>
      <c r="I109" s="108" t="s">
        <v>201</v>
      </c>
      <c r="J109" s="182"/>
      <c r="K109" s="183"/>
      <c r="L109" s="183"/>
      <c r="M109" s="183" t="str">
        <f t="shared" si="14"/>
        <v>//</v>
      </c>
      <c r="N109" s="184">
        <v>8.5833333333333331E-2</v>
      </c>
      <c r="O109" s="44"/>
      <c r="S109" s="65" t="s">
        <v>499</v>
      </c>
      <c r="T109" s="18" t="s">
        <v>339</v>
      </c>
      <c r="U109" s="18" t="s">
        <v>472</v>
      </c>
      <c r="W109" s="80">
        <v>1</v>
      </c>
      <c r="X109" s="97" t="s">
        <v>189</v>
      </c>
      <c r="Y109" s="98" t="s">
        <v>9</v>
      </c>
      <c r="Z109" s="43" t="str">
        <f t="shared" si="15"/>
        <v>USINA_Gato 2</v>
      </c>
    </row>
    <row r="110" spans="1:26" x14ac:dyDescent="0.25">
      <c r="A110" s="13">
        <f t="shared" si="13"/>
        <v>109</v>
      </c>
      <c r="B110" s="103" t="s">
        <v>199</v>
      </c>
      <c r="C110" s="180" t="s">
        <v>349</v>
      </c>
      <c r="D110" s="180" t="s">
        <v>349</v>
      </c>
      <c r="E110" s="181" t="s">
        <v>339</v>
      </c>
      <c r="F110" s="14">
        <v>6216680</v>
      </c>
      <c r="G110" s="14">
        <v>384632</v>
      </c>
      <c r="H110" s="13"/>
      <c r="I110" s="108" t="s">
        <v>193</v>
      </c>
      <c r="J110" s="182"/>
      <c r="K110" s="183"/>
      <c r="L110" s="183"/>
      <c r="M110" s="183" t="str">
        <f t="shared" si="14"/>
        <v>//</v>
      </c>
      <c r="N110" s="184">
        <v>3.9884259259259258E-2</v>
      </c>
      <c r="O110" s="44"/>
      <c r="S110" s="65" t="s">
        <v>499</v>
      </c>
      <c r="T110" s="18" t="s">
        <v>339</v>
      </c>
      <c r="U110" s="18" t="s">
        <v>472</v>
      </c>
      <c r="W110" s="80">
        <v>1</v>
      </c>
      <c r="X110" s="97" t="s">
        <v>189</v>
      </c>
      <c r="Y110" s="98" t="s">
        <v>9</v>
      </c>
      <c r="Z110" s="43" t="str">
        <f t="shared" si="15"/>
        <v>USINA_Gato 2</v>
      </c>
    </row>
    <row r="111" spans="1:26" x14ac:dyDescent="0.25">
      <c r="A111" s="13">
        <f t="shared" si="13"/>
        <v>110</v>
      </c>
      <c r="B111" s="103" t="s">
        <v>192</v>
      </c>
      <c r="C111" s="180" t="s">
        <v>349</v>
      </c>
      <c r="D111" s="180" t="s">
        <v>349</v>
      </c>
      <c r="E111" s="181" t="s">
        <v>339</v>
      </c>
      <c r="F111" s="14">
        <v>6216680</v>
      </c>
      <c r="G111" s="14">
        <v>384632</v>
      </c>
      <c r="H111" s="13"/>
      <c r="I111" s="108" t="s">
        <v>193</v>
      </c>
      <c r="J111" s="182"/>
      <c r="K111" s="183"/>
      <c r="L111" s="183"/>
      <c r="M111" s="183" t="str">
        <f t="shared" si="14"/>
        <v>//</v>
      </c>
      <c r="N111" s="184">
        <v>0.63848379629629626</v>
      </c>
      <c r="O111" s="44"/>
      <c r="S111" s="65" t="s">
        <v>499</v>
      </c>
      <c r="T111" s="18" t="s">
        <v>339</v>
      </c>
      <c r="U111" s="18" t="s">
        <v>472</v>
      </c>
      <c r="W111" s="80">
        <v>1</v>
      </c>
      <c r="X111" s="97" t="s">
        <v>194</v>
      </c>
      <c r="Y111" s="98" t="s">
        <v>27</v>
      </c>
      <c r="Z111" s="43" t="str">
        <f t="shared" si="15"/>
        <v>USINA_Gato 3</v>
      </c>
    </row>
    <row r="112" spans="1:26" x14ac:dyDescent="0.25">
      <c r="A112" s="13">
        <f t="shared" si="13"/>
        <v>111</v>
      </c>
      <c r="B112" s="103" t="s">
        <v>196</v>
      </c>
      <c r="C112" s="180" t="s">
        <v>349</v>
      </c>
      <c r="D112" s="180" t="s">
        <v>349</v>
      </c>
      <c r="E112" s="181" t="s">
        <v>339</v>
      </c>
      <c r="F112" s="14">
        <v>6216680</v>
      </c>
      <c r="G112" s="14">
        <v>384632</v>
      </c>
      <c r="H112" s="13"/>
      <c r="I112" s="108" t="s">
        <v>197</v>
      </c>
      <c r="J112" s="182"/>
      <c r="K112" s="183"/>
      <c r="L112" s="183"/>
      <c r="M112" s="183" t="str">
        <f t="shared" si="14"/>
        <v>//</v>
      </c>
      <c r="N112" s="184">
        <v>0.89431712962962961</v>
      </c>
      <c r="O112" s="44"/>
      <c r="S112" s="65" t="s">
        <v>499</v>
      </c>
      <c r="T112" s="18" t="s">
        <v>339</v>
      </c>
      <c r="U112" s="18" t="s">
        <v>472</v>
      </c>
      <c r="W112" s="80">
        <v>1</v>
      </c>
      <c r="X112" s="97" t="s">
        <v>198</v>
      </c>
      <c r="Y112" s="98" t="s">
        <v>3</v>
      </c>
      <c r="Z112" s="43" t="str">
        <f t="shared" si="15"/>
        <v>USINA_Gato 1</v>
      </c>
    </row>
    <row r="113" spans="1:26" x14ac:dyDescent="0.25">
      <c r="A113" s="13">
        <f t="shared" si="13"/>
        <v>112</v>
      </c>
      <c r="B113" s="103" t="s">
        <v>195</v>
      </c>
      <c r="C113" s="180" t="s">
        <v>349</v>
      </c>
      <c r="D113" s="180" t="s">
        <v>349</v>
      </c>
      <c r="E113" s="181" t="s">
        <v>339</v>
      </c>
      <c r="F113" s="14">
        <v>6216680</v>
      </c>
      <c r="G113" s="14">
        <v>384632</v>
      </c>
      <c r="H113" s="13"/>
      <c r="I113" s="108" t="s">
        <v>191</v>
      </c>
      <c r="J113" s="182"/>
      <c r="K113" s="183"/>
      <c r="L113" s="183"/>
      <c r="M113" s="183" t="str">
        <f t="shared" si="14"/>
        <v>//</v>
      </c>
      <c r="N113" s="184">
        <v>5.5740740740740743E-2</v>
      </c>
      <c r="O113" s="44"/>
      <c r="S113" s="65" t="s">
        <v>499</v>
      </c>
      <c r="T113" s="18" t="s">
        <v>339</v>
      </c>
      <c r="U113" s="18" t="s">
        <v>472</v>
      </c>
      <c r="W113" s="80">
        <v>1</v>
      </c>
      <c r="X113" s="97" t="s">
        <v>189</v>
      </c>
      <c r="Y113" s="98" t="s">
        <v>9</v>
      </c>
      <c r="Z113" s="43" t="str">
        <f t="shared" si="15"/>
        <v>USINA_Gato 2</v>
      </c>
    </row>
    <row r="114" spans="1:26" x14ac:dyDescent="0.25">
      <c r="A114" s="13">
        <f t="shared" si="13"/>
        <v>113</v>
      </c>
      <c r="B114" s="103" t="s">
        <v>190</v>
      </c>
      <c r="C114" s="180" t="s">
        <v>349</v>
      </c>
      <c r="D114" s="180" t="s">
        <v>349</v>
      </c>
      <c r="E114" s="181" t="s">
        <v>339</v>
      </c>
      <c r="F114" s="14">
        <v>6216680</v>
      </c>
      <c r="G114" s="14">
        <v>384632</v>
      </c>
      <c r="H114" s="13"/>
      <c r="I114" s="108" t="s">
        <v>191</v>
      </c>
      <c r="J114" s="182"/>
      <c r="K114" s="183"/>
      <c r="L114" s="183"/>
      <c r="M114" s="183" t="str">
        <f t="shared" si="14"/>
        <v>//</v>
      </c>
      <c r="N114" s="184">
        <v>0.18883101851851852</v>
      </c>
      <c r="O114" s="44"/>
      <c r="S114" s="65" t="s">
        <v>499</v>
      </c>
      <c r="T114" s="18" t="s">
        <v>339</v>
      </c>
      <c r="U114" s="18" t="s">
        <v>472</v>
      </c>
      <c r="W114" s="80">
        <v>1</v>
      </c>
      <c r="X114" s="97" t="s">
        <v>10</v>
      </c>
      <c r="Y114" s="98" t="s">
        <v>3</v>
      </c>
      <c r="Z114" s="43" t="str">
        <f t="shared" si="15"/>
        <v>USINA_Gato 1</v>
      </c>
    </row>
    <row r="115" spans="1:26" x14ac:dyDescent="0.25">
      <c r="A115" s="13">
        <f t="shared" si="13"/>
        <v>114</v>
      </c>
      <c r="B115" s="103" t="s">
        <v>187</v>
      </c>
      <c r="C115" s="180" t="s">
        <v>349</v>
      </c>
      <c r="D115" s="180" t="s">
        <v>349</v>
      </c>
      <c r="E115" s="181" t="s">
        <v>339</v>
      </c>
      <c r="F115" s="14">
        <v>6216680</v>
      </c>
      <c r="G115" s="14">
        <v>384632</v>
      </c>
      <c r="H115" s="13"/>
      <c r="I115" s="108" t="s">
        <v>188</v>
      </c>
      <c r="J115" s="182"/>
      <c r="K115" s="183"/>
      <c r="L115" s="183"/>
      <c r="M115" s="183" t="str">
        <f t="shared" si="14"/>
        <v>//</v>
      </c>
      <c r="N115" s="184">
        <v>0.13043981481481481</v>
      </c>
      <c r="O115" s="44"/>
      <c r="S115" s="65" t="s">
        <v>499</v>
      </c>
      <c r="T115" s="18" t="s">
        <v>339</v>
      </c>
      <c r="U115" s="18" t="s">
        <v>472</v>
      </c>
      <c r="W115" s="80">
        <v>1</v>
      </c>
      <c r="X115" s="97" t="s">
        <v>189</v>
      </c>
      <c r="Y115" s="98" t="s">
        <v>9</v>
      </c>
      <c r="Z115" s="43" t="str">
        <f t="shared" si="15"/>
        <v>USINA_Gato 2</v>
      </c>
    </row>
    <row r="116" spans="1:26" s="13" customFormat="1" x14ac:dyDescent="0.25">
      <c r="A116" s="13">
        <f t="shared" si="13"/>
        <v>115</v>
      </c>
      <c r="B116" s="103" t="s">
        <v>185</v>
      </c>
      <c r="C116" s="180" t="s">
        <v>349</v>
      </c>
      <c r="D116" s="180" t="s">
        <v>349</v>
      </c>
      <c r="E116" s="181" t="s">
        <v>339</v>
      </c>
      <c r="F116" s="14">
        <v>6216680</v>
      </c>
      <c r="G116" s="14">
        <v>384632</v>
      </c>
      <c r="I116" s="108" t="s">
        <v>186</v>
      </c>
      <c r="J116" s="182"/>
      <c r="K116" s="183"/>
      <c r="L116" s="183"/>
      <c r="M116" s="183" t="str">
        <f t="shared" si="14"/>
        <v>//</v>
      </c>
      <c r="N116" s="184">
        <v>0.15513888888888888</v>
      </c>
      <c r="S116" s="185" t="s">
        <v>499</v>
      </c>
      <c r="T116" s="180" t="s">
        <v>339</v>
      </c>
      <c r="U116" s="180" t="s">
        <v>472</v>
      </c>
      <c r="W116" s="81">
        <v>1</v>
      </c>
      <c r="X116" s="105" t="s">
        <v>10</v>
      </c>
      <c r="Y116" s="106" t="s">
        <v>3</v>
      </c>
      <c r="Z116" s="186" t="str">
        <f t="shared" si="15"/>
        <v>USINA_Gato 1</v>
      </c>
    </row>
    <row r="117" spans="1:26" x14ac:dyDescent="0.25">
      <c r="A117" s="296">
        <f t="shared" si="10"/>
        <v>116</v>
      </c>
      <c r="B117" s="367" t="s">
        <v>237</v>
      </c>
      <c r="C117" s="294" t="s">
        <v>363</v>
      </c>
      <c r="D117" s="294" t="s">
        <v>363</v>
      </c>
      <c r="E117" s="352" t="s">
        <v>339</v>
      </c>
      <c r="F117" s="295">
        <v>6216622</v>
      </c>
      <c r="G117" s="295">
        <v>384283</v>
      </c>
      <c r="H117" s="296"/>
      <c r="I117" s="368" t="s">
        <v>49</v>
      </c>
      <c r="J117" s="298">
        <v>8</v>
      </c>
      <c r="K117" s="298">
        <v>28</v>
      </c>
      <c r="L117" s="298">
        <v>2021</v>
      </c>
      <c r="M117" s="290" t="str">
        <f t="shared" si="11"/>
        <v>28/8/2021</v>
      </c>
      <c r="N117" s="369">
        <v>9.1087962962962971E-3</v>
      </c>
      <c r="O117" s="44"/>
      <c r="S117" s="65" t="s">
        <v>500</v>
      </c>
      <c r="T117" s="18" t="s">
        <v>339</v>
      </c>
      <c r="U117" s="18" t="s">
        <v>472</v>
      </c>
      <c r="W117" s="80">
        <v>1</v>
      </c>
      <c r="X117" s="97" t="s">
        <v>2</v>
      </c>
      <c r="Y117" s="98" t="s">
        <v>238</v>
      </c>
      <c r="Z117" s="43" t="str">
        <f t="shared" ref="Z117:Z141" si="16">CONCATENATE(S117,"_",Y117)</f>
        <v>Circunvalacion_oeste_Gato2</v>
      </c>
    </row>
    <row r="118" spans="1:26" x14ac:dyDescent="0.25">
      <c r="A118" s="296">
        <f t="shared" si="10"/>
        <v>117</v>
      </c>
      <c r="B118" s="414" t="s">
        <v>233</v>
      </c>
      <c r="C118" s="294" t="s">
        <v>363</v>
      </c>
      <c r="D118" s="294" t="s">
        <v>363</v>
      </c>
      <c r="E118" s="352" t="s">
        <v>339</v>
      </c>
      <c r="F118" s="295">
        <v>6216622</v>
      </c>
      <c r="G118" s="295">
        <v>384283</v>
      </c>
      <c r="H118" s="296"/>
      <c r="I118" s="415" t="s">
        <v>75</v>
      </c>
      <c r="J118" s="298">
        <v>8</v>
      </c>
      <c r="K118" s="298">
        <v>23</v>
      </c>
      <c r="L118" s="298">
        <v>2021</v>
      </c>
      <c r="M118" s="290" t="str">
        <f t="shared" si="11"/>
        <v>23/8/2021</v>
      </c>
      <c r="N118" s="377">
        <v>0.6305439814814815</v>
      </c>
      <c r="O118" s="44"/>
      <c r="S118" s="65" t="s">
        <v>500</v>
      </c>
      <c r="T118" s="18" t="s">
        <v>339</v>
      </c>
      <c r="U118" s="18" t="s">
        <v>472</v>
      </c>
      <c r="W118" s="80">
        <v>1</v>
      </c>
      <c r="X118" s="99" t="s">
        <v>234</v>
      </c>
      <c r="Y118" s="100" t="s">
        <v>3</v>
      </c>
      <c r="Z118" s="43" t="str">
        <f t="shared" si="16"/>
        <v>Circunvalacion_oeste_Gato 1</v>
      </c>
    </row>
    <row r="119" spans="1:26" x14ac:dyDescent="0.25">
      <c r="A119">
        <f t="shared" si="10"/>
        <v>118</v>
      </c>
      <c r="B119" s="61" t="s">
        <v>240</v>
      </c>
      <c r="C119" s="10" t="s">
        <v>363</v>
      </c>
      <c r="D119" s="10" t="s">
        <v>363</v>
      </c>
      <c r="E119" s="84" t="s">
        <v>339</v>
      </c>
      <c r="F119" s="8">
        <v>6216622</v>
      </c>
      <c r="G119" s="8">
        <v>384283</v>
      </c>
      <c r="I119" s="72">
        <v>44480</v>
      </c>
      <c r="J119" s="50">
        <v>11</v>
      </c>
      <c r="K119" s="50">
        <v>10</v>
      </c>
      <c r="L119" s="50">
        <v>2021</v>
      </c>
      <c r="M119" s="52" t="str">
        <f t="shared" si="11"/>
        <v>10/11/2021</v>
      </c>
      <c r="N119" s="156">
        <v>0.73629629629629634</v>
      </c>
      <c r="O119" s="44"/>
      <c r="S119" s="65" t="s">
        <v>500</v>
      </c>
      <c r="T119" s="18" t="s">
        <v>339</v>
      </c>
      <c r="U119" s="18" t="s">
        <v>472</v>
      </c>
      <c r="W119" s="80">
        <v>1</v>
      </c>
      <c r="X119" s="97" t="s">
        <v>10</v>
      </c>
      <c r="Y119" s="98" t="s">
        <v>27</v>
      </c>
      <c r="Z119" s="43" t="str">
        <f t="shared" si="16"/>
        <v>Circunvalacion_oeste_Gato 3</v>
      </c>
    </row>
    <row r="120" spans="1:26" ht="15.75" thickBot="1" x14ac:dyDescent="0.3">
      <c r="A120">
        <f t="shared" si="10"/>
        <v>119</v>
      </c>
      <c r="B120" s="62" t="s">
        <v>239</v>
      </c>
      <c r="C120" s="10" t="s">
        <v>363</v>
      </c>
      <c r="D120" s="10" t="s">
        <v>363</v>
      </c>
      <c r="E120" s="84" t="s">
        <v>339</v>
      </c>
      <c r="F120" s="8">
        <v>6216622</v>
      </c>
      <c r="G120" s="8">
        <v>384283</v>
      </c>
      <c r="I120" s="73">
        <v>44450</v>
      </c>
      <c r="J120" s="50">
        <v>11</v>
      </c>
      <c r="K120" s="50">
        <v>9</v>
      </c>
      <c r="L120" s="50">
        <v>2021</v>
      </c>
      <c r="M120" s="52" t="str">
        <f t="shared" si="11"/>
        <v>9/11/2021</v>
      </c>
      <c r="N120" s="159">
        <v>0.79446759259259259</v>
      </c>
      <c r="O120" s="44"/>
      <c r="S120" s="65" t="s">
        <v>500</v>
      </c>
      <c r="T120" s="18" t="s">
        <v>339</v>
      </c>
      <c r="U120" s="18" t="s">
        <v>472</v>
      </c>
      <c r="W120" s="80">
        <v>1</v>
      </c>
      <c r="X120" s="97" t="s">
        <v>234</v>
      </c>
      <c r="Y120" s="98" t="s">
        <v>3</v>
      </c>
      <c r="Z120" s="43" t="str">
        <f t="shared" si="16"/>
        <v>Circunvalacion_oeste_Gato 1</v>
      </c>
    </row>
    <row r="121" spans="1:26" x14ac:dyDescent="0.25">
      <c r="A121" s="313">
        <f t="shared" ref="A121:A139" si="17">A120+1</f>
        <v>120</v>
      </c>
      <c r="B121" s="314" t="s">
        <v>270</v>
      </c>
      <c r="C121" s="315" t="s">
        <v>354</v>
      </c>
      <c r="D121" s="315" t="s">
        <v>354</v>
      </c>
      <c r="E121" s="316" t="s">
        <v>339</v>
      </c>
      <c r="F121" s="317">
        <v>6217007</v>
      </c>
      <c r="G121" s="317">
        <v>384180</v>
      </c>
      <c r="H121" s="318"/>
      <c r="I121" s="319" t="s">
        <v>271</v>
      </c>
      <c r="J121" s="320">
        <v>10</v>
      </c>
      <c r="K121" s="320">
        <v>21</v>
      </c>
      <c r="L121" s="320">
        <v>2021</v>
      </c>
      <c r="M121" s="321" t="str">
        <f t="shared" ref="M121:M139" si="18">CONCATENATE(K121,"/",J121,"/",L121)</f>
        <v>21/10/2021</v>
      </c>
      <c r="N121" s="322">
        <v>0.42546296296296299</v>
      </c>
      <c r="O121" s="44"/>
      <c r="S121" s="18" t="s">
        <v>322</v>
      </c>
      <c r="T121" s="18" t="s">
        <v>339</v>
      </c>
      <c r="U121" s="18" t="s">
        <v>472</v>
      </c>
      <c r="W121" s="80">
        <v>1</v>
      </c>
      <c r="X121" s="80" t="s">
        <v>248</v>
      </c>
      <c r="Y121" s="80" t="s">
        <v>9</v>
      </c>
      <c r="Z121" s="43" t="str">
        <f t="shared" si="16"/>
        <v>Arenal chico cantera_Gato 2</v>
      </c>
    </row>
    <row r="122" spans="1:26" x14ac:dyDescent="0.25">
      <c r="A122" s="323">
        <f t="shared" si="17"/>
        <v>121</v>
      </c>
      <c r="B122" s="71" t="s">
        <v>269</v>
      </c>
      <c r="C122" s="324" t="s">
        <v>354</v>
      </c>
      <c r="D122" s="324" t="s">
        <v>354</v>
      </c>
      <c r="E122" s="325" t="s">
        <v>339</v>
      </c>
      <c r="F122" s="326">
        <v>6217007</v>
      </c>
      <c r="G122" s="326">
        <v>384180</v>
      </c>
      <c r="H122" s="78"/>
      <c r="I122" s="75" t="s">
        <v>156</v>
      </c>
      <c r="J122" s="327">
        <v>10</v>
      </c>
      <c r="K122" s="327">
        <v>18</v>
      </c>
      <c r="L122" s="327">
        <v>2021</v>
      </c>
      <c r="M122" s="58" t="str">
        <f t="shared" si="18"/>
        <v>18/10/2021</v>
      </c>
      <c r="N122" s="328">
        <v>0.46855324074074073</v>
      </c>
      <c r="O122" s="44"/>
      <c r="S122" s="18" t="s">
        <v>322</v>
      </c>
      <c r="T122" s="18" t="s">
        <v>339</v>
      </c>
      <c r="U122" s="18" t="s">
        <v>472</v>
      </c>
      <c r="W122" s="80">
        <v>1</v>
      </c>
      <c r="X122" s="80" t="s">
        <v>248</v>
      </c>
      <c r="Y122" s="80" t="s">
        <v>9</v>
      </c>
      <c r="Z122" s="43" t="str">
        <f t="shared" si="16"/>
        <v>Arenal chico cantera_Gato 2</v>
      </c>
    </row>
    <row r="123" spans="1:26" x14ac:dyDescent="0.25">
      <c r="A123" s="342">
        <f t="shared" si="17"/>
        <v>122</v>
      </c>
      <c r="B123" s="343" t="s">
        <v>265</v>
      </c>
      <c r="C123" s="344" t="s">
        <v>354</v>
      </c>
      <c r="D123" s="344" t="s">
        <v>354</v>
      </c>
      <c r="E123" s="345" t="s">
        <v>339</v>
      </c>
      <c r="F123" s="346">
        <v>6217007</v>
      </c>
      <c r="G123" s="346">
        <v>384180</v>
      </c>
      <c r="H123" s="347"/>
      <c r="I123" s="341" t="s">
        <v>266</v>
      </c>
      <c r="J123" s="348">
        <v>9</v>
      </c>
      <c r="K123" s="348">
        <v>30</v>
      </c>
      <c r="L123" s="348">
        <v>2021</v>
      </c>
      <c r="M123" s="349" t="str">
        <f t="shared" si="18"/>
        <v>30/9/2021</v>
      </c>
      <c r="N123" s="350">
        <v>0.90009259259259256</v>
      </c>
      <c r="O123" s="44"/>
      <c r="S123" s="18" t="s">
        <v>322</v>
      </c>
      <c r="T123" s="18" t="s">
        <v>339</v>
      </c>
      <c r="U123" s="18" t="s">
        <v>472</v>
      </c>
      <c r="W123" s="80">
        <v>1</v>
      </c>
      <c r="X123" s="80" t="s">
        <v>256</v>
      </c>
      <c r="Y123" s="80" t="s">
        <v>9</v>
      </c>
      <c r="Z123" s="43" t="str">
        <f t="shared" si="16"/>
        <v>Arenal chico cantera_Gato 2</v>
      </c>
    </row>
    <row r="124" spans="1:26" x14ac:dyDescent="0.25">
      <c r="A124" s="342">
        <f t="shared" si="17"/>
        <v>123</v>
      </c>
      <c r="B124" s="343" t="s">
        <v>263</v>
      </c>
      <c r="C124" s="344" t="s">
        <v>354</v>
      </c>
      <c r="D124" s="344" t="s">
        <v>354</v>
      </c>
      <c r="E124" s="345" t="s">
        <v>339</v>
      </c>
      <c r="F124" s="346">
        <v>6217007</v>
      </c>
      <c r="G124" s="346">
        <v>384180</v>
      </c>
      <c r="H124" s="347"/>
      <c r="I124" s="341" t="s">
        <v>264</v>
      </c>
      <c r="J124" s="348">
        <v>9</v>
      </c>
      <c r="K124" s="348">
        <v>25</v>
      </c>
      <c r="L124" s="348">
        <v>2021</v>
      </c>
      <c r="M124" s="349" t="str">
        <f t="shared" si="18"/>
        <v>25/9/2021</v>
      </c>
      <c r="N124" s="350">
        <v>0.73686342592592591</v>
      </c>
      <c r="O124" s="44"/>
      <c r="S124" s="18" t="s">
        <v>322</v>
      </c>
      <c r="T124" s="18" t="s">
        <v>339</v>
      </c>
      <c r="U124" s="18" t="s">
        <v>472</v>
      </c>
      <c r="W124" s="80">
        <v>1</v>
      </c>
      <c r="X124" s="80" t="s">
        <v>256</v>
      </c>
      <c r="Y124" s="80" t="s">
        <v>9</v>
      </c>
      <c r="Z124" s="43" t="str">
        <f t="shared" si="16"/>
        <v>Arenal chico cantera_Gato 2</v>
      </c>
    </row>
    <row r="125" spans="1:26" x14ac:dyDescent="0.25">
      <c r="A125" s="342">
        <f t="shared" si="17"/>
        <v>124</v>
      </c>
      <c r="B125" s="343" t="s">
        <v>257</v>
      </c>
      <c r="C125" s="344" t="s">
        <v>354</v>
      </c>
      <c r="D125" s="344" t="s">
        <v>354</v>
      </c>
      <c r="E125" s="345" t="s">
        <v>339</v>
      </c>
      <c r="F125" s="346">
        <v>6217007</v>
      </c>
      <c r="G125" s="346">
        <v>384180</v>
      </c>
      <c r="H125" s="347"/>
      <c r="I125" s="341" t="s">
        <v>75</v>
      </c>
      <c r="J125" s="348">
        <v>8</v>
      </c>
      <c r="K125" s="348">
        <v>23</v>
      </c>
      <c r="L125" s="348">
        <v>2021</v>
      </c>
      <c r="M125" s="349" t="str">
        <f t="shared" si="18"/>
        <v>23/8/2021</v>
      </c>
      <c r="N125" s="350">
        <v>0.89059027777777777</v>
      </c>
      <c r="O125" s="44"/>
      <c r="S125" s="18" t="s">
        <v>322</v>
      </c>
      <c r="T125" s="18" t="s">
        <v>339</v>
      </c>
      <c r="U125" s="18" t="s">
        <v>472</v>
      </c>
      <c r="W125" s="80">
        <v>1</v>
      </c>
      <c r="X125" s="142" t="s">
        <v>244</v>
      </c>
      <c r="Y125" s="142" t="s">
        <v>3</v>
      </c>
      <c r="Z125" s="43" t="str">
        <f t="shared" si="16"/>
        <v>Arenal chico cantera_Gato 1</v>
      </c>
    </row>
    <row r="126" spans="1:26" x14ac:dyDescent="0.25">
      <c r="A126" s="323">
        <f t="shared" si="17"/>
        <v>125</v>
      </c>
      <c r="B126" s="71" t="s">
        <v>247</v>
      </c>
      <c r="C126" s="324" t="s">
        <v>354</v>
      </c>
      <c r="D126" s="324" t="s">
        <v>354</v>
      </c>
      <c r="E126" s="325" t="s">
        <v>339</v>
      </c>
      <c r="F126" s="326">
        <v>6217007</v>
      </c>
      <c r="G126" s="326">
        <v>384180</v>
      </c>
      <c r="H126" s="78"/>
      <c r="I126" s="75" t="s">
        <v>246</v>
      </c>
      <c r="J126" s="327">
        <v>4</v>
      </c>
      <c r="K126" s="327">
        <v>29</v>
      </c>
      <c r="L126" s="327">
        <v>2022</v>
      </c>
      <c r="M126" s="58" t="str">
        <f t="shared" si="18"/>
        <v>29/4/2022</v>
      </c>
      <c r="N126" s="328">
        <v>0.12637731481481482</v>
      </c>
      <c r="O126" s="44"/>
      <c r="S126" s="18" t="s">
        <v>322</v>
      </c>
      <c r="T126" s="18" t="s">
        <v>339</v>
      </c>
      <c r="U126" s="18" t="s">
        <v>472</v>
      </c>
      <c r="W126" s="80">
        <v>1</v>
      </c>
      <c r="X126" s="80" t="s">
        <v>248</v>
      </c>
      <c r="Y126" s="80" t="s">
        <v>9</v>
      </c>
      <c r="Z126" s="43" t="str">
        <f t="shared" si="16"/>
        <v>Arenal chico cantera_Gato 2</v>
      </c>
    </row>
    <row r="127" spans="1:26" x14ac:dyDescent="0.25">
      <c r="A127" s="323">
        <f t="shared" si="17"/>
        <v>126</v>
      </c>
      <c r="B127" s="71" t="s">
        <v>249</v>
      </c>
      <c r="C127" s="324" t="s">
        <v>354</v>
      </c>
      <c r="D127" s="324" t="s">
        <v>354</v>
      </c>
      <c r="E127" s="325" t="s">
        <v>339</v>
      </c>
      <c r="F127" s="326">
        <v>6217007</v>
      </c>
      <c r="G127" s="326">
        <v>384180</v>
      </c>
      <c r="H127" s="78"/>
      <c r="I127" s="75" t="s">
        <v>246</v>
      </c>
      <c r="J127" s="327">
        <v>4</v>
      </c>
      <c r="K127" s="327">
        <v>29</v>
      </c>
      <c r="L127" s="327">
        <v>2022</v>
      </c>
      <c r="M127" s="58" t="str">
        <f t="shared" si="18"/>
        <v>29/4/2022</v>
      </c>
      <c r="N127" s="328">
        <v>0.12972222222222221</v>
      </c>
      <c r="O127" s="44"/>
      <c r="S127" s="18" t="s">
        <v>322</v>
      </c>
      <c r="T127" s="18" t="s">
        <v>339</v>
      </c>
      <c r="U127" s="18" t="s">
        <v>472</v>
      </c>
      <c r="W127" s="80">
        <v>1</v>
      </c>
      <c r="X127" s="80" t="s">
        <v>248</v>
      </c>
      <c r="Y127" s="80" t="s">
        <v>9</v>
      </c>
      <c r="Z127" s="43" t="str">
        <f t="shared" si="16"/>
        <v>Arenal chico cantera_Gato 2</v>
      </c>
    </row>
    <row r="128" spans="1:26" x14ac:dyDescent="0.25">
      <c r="A128" s="323">
        <f t="shared" si="17"/>
        <v>127</v>
      </c>
      <c r="B128" s="71" t="s">
        <v>250</v>
      </c>
      <c r="C128" s="324" t="s">
        <v>354</v>
      </c>
      <c r="D128" s="324" t="s">
        <v>354</v>
      </c>
      <c r="E128" s="325" t="s">
        <v>339</v>
      </c>
      <c r="F128" s="326">
        <v>6217007</v>
      </c>
      <c r="G128" s="326">
        <v>384180</v>
      </c>
      <c r="H128" s="78"/>
      <c r="I128" s="75" t="s">
        <v>246</v>
      </c>
      <c r="J128" s="327">
        <v>4</v>
      </c>
      <c r="K128" s="327">
        <v>29</v>
      </c>
      <c r="L128" s="327">
        <v>2022</v>
      </c>
      <c r="M128" s="58" t="str">
        <f t="shared" si="18"/>
        <v>29/4/2022</v>
      </c>
      <c r="N128" s="328">
        <v>0.15039351851851851</v>
      </c>
      <c r="O128" s="44"/>
      <c r="S128" s="18" t="s">
        <v>322</v>
      </c>
      <c r="T128" s="18" t="s">
        <v>339</v>
      </c>
      <c r="U128" s="18" t="s">
        <v>472</v>
      </c>
      <c r="W128" s="80">
        <v>1</v>
      </c>
      <c r="X128" s="80" t="s">
        <v>248</v>
      </c>
      <c r="Y128" s="80" t="s">
        <v>9</v>
      </c>
      <c r="Z128" s="43" t="str">
        <f t="shared" si="16"/>
        <v>Arenal chico cantera_Gato 2</v>
      </c>
    </row>
    <row r="129" spans="1:26" x14ac:dyDescent="0.25">
      <c r="A129" s="323">
        <f t="shared" si="17"/>
        <v>128</v>
      </c>
      <c r="B129" s="62" t="s">
        <v>251</v>
      </c>
      <c r="C129" s="324" t="s">
        <v>354</v>
      </c>
      <c r="D129" s="324" t="s">
        <v>354</v>
      </c>
      <c r="E129" s="325" t="s">
        <v>339</v>
      </c>
      <c r="F129" s="326">
        <v>6217007</v>
      </c>
      <c r="G129" s="326">
        <v>384180</v>
      </c>
      <c r="H129" s="78"/>
      <c r="I129" s="74" t="s">
        <v>246</v>
      </c>
      <c r="J129" s="327">
        <v>4</v>
      </c>
      <c r="K129" s="327">
        <v>29</v>
      </c>
      <c r="L129" s="327">
        <v>2022</v>
      </c>
      <c r="M129" s="58" t="str">
        <f t="shared" si="18"/>
        <v>29/4/2022</v>
      </c>
      <c r="N129" s="329">
        <v>0.18921296296296297</v>
      </c>
      <c r="O129" s="44"/>
      <c r="S129" s="18" t="s">
        <v>322</v>
      </c>
      <c r="T129" s="18" t="s">
        <v>339</v>
      </c>
      <c r="U129" s="18" t="s">
        <v>472</v>
      </c>
      <c r="W129" s="80">
        <v>1</v>
      </c>
      <c r="X129" s="99" t="s">
        <v>248</v>
      </c>
      <c r="Y129" s="100" t="s">
        <v>9</v>
      </c>
      <c r="Z129" s="43" t="str">
        <f t="shared" si="16"/>
        <v>Arenal chico cantera_Gato 2</v>
      </c>
    </row>
    <row r="130" spans="1:26" x14ac:dyDescent="0.25">
      <c r="A130" s="323">
        <f t="shared" si="17"/>
        <v>129</v>
      </c>
      <c r="B130" s="64" t="s">
        <v>245</v>
      </c>
      <c r="C130" s="324" t="s">
        <v>354</v>
      </c>
      <c r="D130" s="324" t="s">
        <v>354</v>
      </c>
      <c r="E130" s="325" t="s">
        <v>339</v>
      </c>
      <c r="F130" s="326">
        <v>6217007</v>
      </c>
      <c r="G130" s="326">
        <v>384180</v>
      </c>
      <c r="H130" s="78"/>
      <c r="I130" s="75" t="s">
        <v>246</v>
      </c>
      <c r="J130" s="327">
        <v>4</v>
      </c>
      <c r="K130" s="327">
        <v>29</v>
      </c>
      <c r="L130" s="327">
        <v>2022</v>
      </c>
      <c r="M130" s="58" t="str">
        <f t="shared" si="18"/>
        <v>29/4/2022</v>
      </c>
      <c r="N130" s="328">
        <v>0.4022222222222222</v>
      </c>
      <c r="O130" s="44"/>
      <c r="S130" s="18" t="s">
        <v>322</v>
      </c>
      <c r="T130" s="18" t="s">
        <v>339</v>
      </c>
      <c r="U130" s="18" t="s">
        <v>472</v>
      </c>
      <c r="W130" s="80">
        <v>1</v>
      </c>
      <c r="X130" s="80" t="s">
        <v>244</v>
      </c>
      <c r="Y130" s="107" t="s">
        <v>3</v>
      </c>
      <c r="Z130" s="43" t="str">
        <f t="shared" si="16"/>
        <v>Arenal chico cantera_Gato 1</v>
      </c>
    </row>
    <row r="131" spans="1:26" x14ac:dyDescent="0.25">
      <c r="A131" s="323">
        <f t="shared" si="17"/>
        <v>130</v>
      </c>
      <c r="B131" s="63" t="s">
        <v>242</v>
      </c>
      <c r="C131" s="324" t="s">
        <v>354</v>
      </c>
      <c r="D131" s="324" t="s">
        <v>354</v>
      </c>
      <c r="E131" s="325" t="s">
        <v>339</v>
      </c>
      <c r="F131" s="326">
        <v>6217007</v>
      </c>
      <c r="G131" s="326">
        <v>384180</v>
      </c>
      <c r="H131" s="78"/>
      <c r="I131" s="76" t="s">
        <v>243</v>
      </c>
      <c r="J131" s="327">
        <v>1</v>
      </c>
      <c r="K131" s="327">
        <v>27</v>
      </c>
      <c r="L131" s="327">
        <v>2022</v>
      </c>
      <c r="M131" s="58" t="str">
        <f t="shared" si="18"/>
        <v>27/1/2022</v>
      </c>
      <c r="N131" s="330">
        <v>0.65137731481481487</v>
      </c>
      <c r="O131" s="44"/>
      <c r="S131" s="18" t="s">
        <v>322</v>
      </c>
      <c r="T131" s="18" t="s">
        <v>339</v>
      </c>
      <c r="U131" s="18" t="s">
        <v>472</v>
      </c>
      <c r="W131" s="80">
        <v>1</v>
      </c>
      <c r="X131" s="101" t="s">
        <v>244</v>
      </c>
      <c r="Y131" s="102" t="s">
        <v>3</v>
      </c>
      <c r="Z131" s="43" t="str">
        <f t="shared" si="16"/>
        <v>Arenal chico cantera_Gato 1</v>
      </c>
    </row>
    <row r="132" spans="1:26" x14ac:dyDescent="0.25">
      <c r="A132" s="323">
        <f t="shared" si="17"/>
        <v>131</v>
      </c>
      <c r="B132" s="62" t="s">
        <v>255</v>
      </c>
      <c r="C132" s="324" t="s">
        <v>354</v>
      </c>
      <c r="D132" s="324" t="s">
        <v>354</v>
      </c>
      <c r="E132" s="325" t="s">
        <v>339</v>
      </c>
      <c r="F132" s="326">
        <v>6217007</v>
      </c>
      <c r="G132" s="326">
        <v>384180</v>
      </c>
      <c r="H132" s="78"/>
      <c r="I132" s="74">
        <v>44778</v>
      </c>
      <c r="J132" s="327">
        <v>5</v>
      </c>
      <c r="K132" s="327">
        <v>8</v>
      </c>
      <c r="L132" s="327">
        <v>2022</v>
      </c>
      <c r="M132" s="58" t="str">
        <f t="shared" si="18"/>
        <v>8/5/2022</v>
      </c>
      <c r="N132" s="329">
        <v>0.7341550925925926</v>
      </c>
      <c r="O132" s="44"/>
      <c r="S132" s="18" t="s">
        <v>322</v>
      </c>
      <c r="T132" s="18" t="s">
        <v>339</v>
      </c>
      <c r="U132" s="18" t="s">
        <v>472</v>
      </c>
      <c r="W132" s="80">
        <v>1</v>
      </c>
      <c r="X132" s="99" t="s">
        <v>256</v>
      </c>
      <c r="Y132" s="100" t="s">
        <v>9</v>
      </c>
      <c r="Z132" s="43" t="str">
        <f t="shared" si="16"/>
        <v>Arenal chico cantera_Gato 2</v>
      </c>
    </row>
    <row r="133" spans="1:26" x14ac:dyDescent="0.25">
      <c r="A133" s="323">
        <f t="shared" si="17"/>
        <v>132</v>
      </c>
      <c r="B133" s="64" t="s">
        <v>254</v>
      </c>
      <c r="C133" s="324" t="s">
        <v>354</v>
      </c>
      <c r="D133" s="324" t="s">
        <v>354</v>
      </c>
      <c r="E133" s="325" t="s">
        <v>339</v>
      </c>
      <c r="F133" s="326">
        <v>6217007</v>
      </c>
      <c r="G133" s="326">
        <v>384180</v>
      </c>
      <c r="H133" s="78"/>
      <c r="I133" s="74">
        <v>44744</v>
      </c>
      <c r="J133" s="327">
        <v>2</v>
      </c>
      <c r="K133" s="327">
        <v>7</v>
      </c>
      <c r="L133" s="327">
        <v>2022</v>
      </c>
      <c r="M133" s="58" t="str">
        <f t="shared" si="18"/>
        <v>7/2/2022</v>
      </c>
      <c r="N133" s="328">
        <v>0.11543981481481481</v>
      </c>
      <c r="O133" s="44"/>
      <c r="S133" s="18" t="s">
        <v>322</v>
      </c>
      <c r="T133" s="18" t="s">
        <v>339</v>
      </c>
      <c r="U133" s="18" t="s">
        <v>472</v>
      </c>
      <c r="W133" s="80">
        <v>1</v>
      </c>
      <c r="X133" s="80" t="s">
        <v>248</v>
      </c>
      <c r="Y133" s="107" t="s">
        <v>9</v>
      </c>
      <c r="Z133" s="43" t="str">
        <f t="shared" si="16"/>
        <v>Arenal chico cantera_Gato 2</v>
      </c>
    </row>
    <row r="134" spans="1:26" x14ac:dyDescent="0.25">
      <c r="A134" s="323">
        <f t="shared" si="17"/>
        <v>133</v>
      </c>
      <c r="B134" s="63" t="s">
        <v>253</v>
      </c>
      <c r="C134" s="324" t="s">
        <v>354</v>
      </c>
      <c r="D134" s="324" t="s">
        <v>354</v>
      </c>
      <c r="E134" s="325" t="s">
        <v>339</v>
      </c>
      <c r="F134" s="326">
        <v>6217007</v>
      </c>
      <c r="G134" s="326">
        <v>384180</v>
      </c>
      <c r="H134" s="78"/>
      <c r="I134" s="74">
        <v>44656</v>
      </c>
      <c r="J134" s="327">
        <v>5</v>
      </c>
      <c r="K134" s="327">
        <v>4</v>
      </c>
      <c r="L134" s="327">
        <v>2022</v>
      </c>
      <c r="M134" s="58" t="str">
        <f t="shared" si="18"/>
        <v>4/5/2022</v>
      </c>
      <c r="N134" s="330">
        <v>0.81597222222222221</v>
      </c>
      <c r="O134" s="44"/>
      <c r="S134" s="18" t="s">
        <v>322</v>
      </c>
      <c r="T134" s="18" t="s">
        <v>339</v>
      </c>
      <c r="U134" s="18" t="s">
        <v>472</v>
      </c>
      <c r="W134" s="80">
        <v>1</v>
      </c>
      <c r="X134" s="101" t="s">
        <v>248</v>
      </c>
      <c r="Y134" s="102" t="s">
        <v>9</v>
      </c>
      <c r="Z134" s="43" t="str">
        <f t="shared" si="16"/>
        <v>Arenal chico cantera_Gato 2</v>
      </c>
    </row>
    <row r="135" spans="1:26" x14ac:dyDescent="0.25">
      <c r="A135" s="323">
        <f t="shared" si="17"/>
        <v>134</v>
      </c>
      <c r="B135" s="71" t="s">
        <v>252</v>
      </c>
      <c r="C135" s="324" t="s">
        <v>354</v>
      </c>
      <c r="D135" s="324" t="s">
        <v>354</v>
      </c>
      <c r="E135" s="325" t="s">
        <v>339</v>
      </c>
      <c r="F135" s="326">
        <v>6217007</v>
      </c>
      <c r="G135" s="326">
        <v>384180</v>
      </c>
      <c r="H135" s="78"/>
      <c r="I135" s="75">
        <v>44597</v>
      </c>
      <c r="J135" s="327">
        <v>5</v>
      </c>
      <c r="K135" s="327">
        <v>2</v>
      </c>
      <c r="L135" s="327">
        <v>2022</v>
      </c>
      <c r="M135" s="58" t="str">
        <f t="shared" si="18"/>
        <v>2/5/2022</v>
      </c>
      <c r="N135" s="328">
        <v>0.83266203703703701</v>
      </c>
      <c r="O135" s="44"/>
      <c r="S135" s="18" t="s">
        <v>322</v>
      </c>
      <c r="T135" s="18" t="s">
        <v>339</v>
      </c>
      <c r="U135" s="18" t="s">
        <v>472</v>
      </c>
      <c r="W135" s="80">
        <v>1</v>
      </c>
      <c r="X135" s="80" t="s">
        <v>248</v>
      </c>
      <c r="Y135" s="80" t="s">
        <v>9</v>
      </c>
      <c r="Z135" s="43" t="str">
        <f t="shared" si="16"/>
        <v>Arenal chico cantera_Gato 2</v>
      </c>
    </row>
    <row r="136" spans="1:26" x14ac:dyDescent="0.25">
      <c r="A136" s="323">
        <f t="shared" si="17"/>
        <v>135</v>
      </c>
      <c r="B136" s="71" t="s">
        <v>268</v>
      </c>
      <c r="C136" s="324" t="s">
        <v>354</v>
      </c>
      <c r="D136" s="324" t="s">
        <v>354</v>
      </c>
      <c r="E136" s="325" t="s">
        <v>339</v>
      </c>
      <c r="F136" s="326">
        <v>6217007</v>
      </c>
      <c r="G136" s="326">
        <v>384180</v>
      </c>
      <c r="H136" s="78"/>
      <c r="I136" s="75">
        <v>44449</v>
      </c>
      <c r="J136" s="327">
        <v>10</v>
      </c>
      <c r="K136" s="327">
        <v>9</v>
      </c>
      <c r="L136" s="327">
        <v>2021</v>
      </c>
      <c r="M136" s="58" t="str">
        <f t="shared" si="18"/>
        <v>9/10/2021</v>
      </c>
      <c r="N136" s="328">
        <v>0.94692129629629629</v>
      </c>
      <c r="O136" s="44"/>
      <c r="S136" s="18" t="s">
        <v>322</v>
      </c>
      <c r="T136" s="18" t="s">
        <v>339</v>
      </c>
      <c r="U136" s="18" t="s">
        <v>472</v>
      </c>
      <c r="W136" s="80">
        <v>1</v>
      </c>
      <c r="X136" s="80" t="s">
        <v>256</v>
      </c>
      <c r="Y136" s="80" t="s">
        <v>9</v>
      </c>
      <c r="Z136" s="43" t="str">
        <f t="shared" si="16"/>
        <v>Arenal chico cantera_Gato 2</v>
      </c>
    </row>
    <row r="137" spans="1:26" x14ac:dyDescent="0.25">
      <c r="A137" s="323">
        <f t="shared" si="17"/>
        <v>136</v>
      </c>
      <c r="B137" s="71" t="s">
        <v>272</v>
      </c>
      <c r="C137" s="324" t="s">
        <v>354</v>
      </c>
      <c r="D137" s="324" t="s">
        <v>354</v>
      </c>
      <c r="E137" s="325" t="s">
        <v>339</v>
      </c>
      <c r="F137" s="326">
        <v>6217007</v>
      </c>
      <c r="G137" s="326">
        <v>384180</v>
      </c>
      <c r="H137" s="78"/>
      <c r="I137" s="75">
        <v>44419</v>
      </c>
      <c r="J137" s="327">
        <v>11</v>
      </c>
      <c r="K137" s="327">
        <v>8</v>
      </c>
      <c r="L137" s="327">
        <v>2021</v>
      </c>
      <c r="M137" s="58" t="str">
        <f t="shared" si="18"/>
        <v>8/11/2021</v>
      </c>
      <c r="N137" s="328">
        <v>0.71275462962962965</v>
      </c>
      <c r="O137" s="44"/>
      <c r="S137" s="18" t="s">
        <v>322</v>
      </c>
      <c r="T137" s="18" t="s">
        <v>339</v>
      </c>
      <c r="U137" s="18" t="s">
        <v>472</v>
      </c>
      <c r="W137" s="80">
        <v>1</v>
      </c>
      <c r="X137" s="80" t="s">
        <v>248</v>
      </c>
      <c r="Y137" s="80" t="s">
        <v>9</v>
      </c>
      <c r="Z137" s="43" t="str">
        <f t="shared" si="16"/>
        <v>Arenal chico cantera_Gato 2</v>
      </c>
    </row>
    <row r="138" spans="1:26" x14ac:dyDescent="0.25">
      <c r="A138" s="342">
        <f t="shared" si="17"/>
        <v>137</v>
      </c>
      <c r="B138" s="343" t="s">
        <v>260</v>
      </c>
      <c r="C138" s="344" t="s">
        <v>354</v>
      </c>
      <c r="D138" s="344" t="s">
        <v>354</v>
      </c>
      <c r="E138" s="345" t="s">
        <v>339</v>
      </c>
      <c r="F138" s="346">
        <v>6217007</v>
      </c>
      <c r="G138" s="346">
        <v>384180</v>
      </c>
      <c r="H138" s="347"/>
      <c r="I138" s="341">
        <v>44356</v>
      </c>
      <c r="J138" s="348">
        <v>9</v>
      </c>
      <c r="K138" s="348">
        <v>6</v>
      </c>
      <c r="L138" s="348">
        <v>2021</v>
      </c>
      <c r="M138" s="349" t="str">
        <f t="shared" si="18"/>
        <v>6/9/2021</v>
      </c>
      <c r="N138" s="350">
        <v>0.12137731481481481</v>
      </c>
      <c r="O138" s="44"/>
      <c r="S138" s="18" t="s">
        <v>322</v>
      </c>
      <c r="T138" s="18" t="s">
        <v>339</v>
      </c>
      <c r="U138" s="18" t="s">
        <v>472</v>
      </c>
      <c r="W138" s="80">
        <v>1</v>
      </c>
      <c r="X138" s="142" t="s">
        <v>256</v>
      </c>
      <c r="Y138" s="142" t="s">
        <v>9</v>
      </c>
      <c r="Z138" s="43" t="str">
        <f t="shared" si="16"/>
        <v>Arenal chico cantera_Gato 2</v>
      </c>
    </row>
    <row r="139" spans="1:26" ht="15.75" thickBot="1" x14ac:dyDescent="0.3">
      <c r="A139" s="331">
        <f t="shared" si="17"/>
        <v>138</v>
      </c>
      <c r="B139" s="332" t="s">
        <v>267</v>
      </c>
      <c r="C139" s="333" t="s">
        <v>354</v>
      </c>
      <c r="D139" s="333" t="s">
        <v>354</v>
      </c>
      <c r="E139" s="334" t="s">
        <v>339</v>
      </c>
      <c r="F139" s="335">
        <v>6217007</v>
      </c>
      <c r="G139" s="335">
        <v>384180</v>
      </c>
      <c r="H139" s="336"/>
      <c r="I139" s="337">
        <v>44265</v>
      </c>
      <c r="J139" s="338">
        <v>10</v>
      </c>
      <c r="K139" s="338">
        <v>3</v>
      </c>
      <c r="L139" s="338">
        <v>2021</v>
      </c>
      <c r="M139" s="339" t="str">
        <f t="shared" si="18"/>
        <v>3/10/2021</v>
      </c>
      <c r="N139" s="340">
        <v>0.96543981481481478</v>
      </c>
      <c r="O139" s="44"/>
      <c r="S139" s="18" t="s">
        <v>322</v>
      </c>
      <c r="T139" s="18" t="s">
        <v>339</v>
      </c>
      <c r="U139" s="18" t="s">
        <v>472</v>
      </c>
      <c r="W139" s="80">
        <v>1</v>
      </c>
      <c r="X139" s="80" t="s">
        <v>256</v>
      </c>
      <c r="Y139" s="80" t="s">
        <v>9</v>
      </c>
      <c r="Z139" s="43" t="str">
        <f t="shared" si="16"/>
        <v>Arenal chico cantera_Gato 2</v>
      </c>
    </row>
    <row r="140" spans="1:26" x14ac:dyDescent="0.25">
      <c r="A140" s="296">
        <f t="shared" ref="A140:A146" si="19">A139+1</f>
        <v>139</v>
      </c>
      <c r="B140" s="351" t="s">
        <v>288</v>
      </c>
      <c r="C140" s="416" t="s">
        <v>442</v>
      </c>
      <c r="D140" s="416" t="s">
        <v>442</v>
      </c>
      <c r="E140" s="354" t="s">
        <v>339</v>
      </c>
      <c r="F140" s="295">
        <v>6217647</v>
      </c>
      <c r="G140" s="295">
        <v>384510</v>
      </c>
      <c r="H140" s="296"/>
      <c r="I140" s="362" t="s">
        <v>501</v>
      </c>
      <c r="J140" s="298">
        <v>8</v>
      </c>
      <c r="K140" s="298">
        <v>31</v>
      </c>
      <c r="L140" s="298">
        <v>2021</v>
      </c>
      <c r="M140" s="290" t="str">
        <f t="shared" ref="M140:M146" si="20">CONCATENATE(K140,"/",J140,"/",L140)</f>
        <v>31/8/2021</v>
      </c>
      <c r="N140" s="363">
        <v>0.97362268518518513</v>
      </c>
      <c r="O140" s="44"/>
      <c r="S140" s="18" t="s">
        <v>328</v>
      </c>
      <c r="T140" s="18" t="s">
        <v>339</v>
      </c>
      <c r="U140" s="18" t="s">
        <v>472</v>
      </c>
      <c r="W140" s="80">
        <v>1</v>
      </c>
      <c r="X140" s="99"/>
      <c r="Y140" s="99"/>
      <c r="Z140" s="43" t="str">
        <f t="shared" si="16"/>
        <v>Punta La Gata_</v>
      </c>
    </row>
    <row r="141" spans="1:26" x14ac:dyDescent="0.25">
      <c r="A141" s="296">
        <f t="shared" si="19"/>
        <v>140</v>
      </c>
      <c r="B141" s="364" t="s">
        <v>285</v>
      </c>
      <c r="C141" s="416" t="s">
        <v>442</v>
      </c>
      <c r="D141" s="416" t="s">
        <v>442</v>
      </c>
      <c r="E141" s="354" t="s">
        <v>339</v>
      </c>
      <c r="F141" s="295">
        <v>6217647</v>
      </c>
      <c r="G141" s="295">
        <v>384510</v>
      </c>
      <c r="H141" s="296"/>
      <c r="I141" s="415" t="s">
        <v>502</v>
      </c>
      <c r="J141" s="298">
        <v>9</v>
      </c>
      <c r="K141" s="298">
        <v>26</v>
      </c>
      <c r="L141" s="298">
        <v>2021</v>
      </c>
      <c r="M141" s="290" t="str">
        <f t="shared" si="20"/>
        <v>26/9/2021</v>
      </c>
      <c r="N141" s="366">
        <v>0.85812500000000003</v>
      </c>
      <c r="O141" s="44"/>
      <c r="S141" s="18" t="s">
        <v>328</v>
      </c>
      <c r="T141" s="18" t="s">
        <v>339</v>
      </c>
      <c r="U141" s="18" t="s">
        <v>472</v>
      </c>
      <c r="W141" s="80">
        <v>1</v>
      </c>
      <c r="X141" s="142"/>
      <c r="Y141" s="142"/>
      <c r="Z141" s="43" t="str">
        <f t="shared" si="16"/>
        <v>Punta La Gata_</v>
      </c>
    </row>
    <row r="142" spans="1:26" x14ac:dyDescent="0.25">
      <c r="A142">
        <f t="shared" si="19"/>
        <v>141</v>
      </c>
      <c r="B142" s="63" t="s">
        <v>278</v>
      </c>
      <c r="C142" s="18" t="s">
        <v>442</v>
      </c>
      <c r="D142" s="18" t="s">
        <v>442</v>
      </c>
      <c r="E142" s="86" t="s">
        <v>339</v>
      </c>
      <c r="F142" s="8">
        <v>6217647</v>
      </c>
      <c r="G142" s="8">
        <v>384510</v>
      </c>
      <c r="I142" s="73">
        <v>44237</v>
      </c>
      <c r="J142" s="50">
        <v>10</v>
      </c>
      <c r="K142" s="50">
        <v>2</v>
      </c>
      <c r="L142" s="50">
        <v>2021</v>
      </c>
      <c r="M142" s="52" t="str">
        <f t="shared" si="20"/>
        <v>2/10/2021</v>
      </c>
      <c r="N142" s="161">
        <v>0.24159722222222221</v>
      </c>
      <c r="O142" s="44"/>
      <c r="S142" s="18" t="s">
        <v>328</v>
      </c>
      <c r="T142" s="18" t="s">
        <v>339</v>
      </c>
      <c r="U142" s="18" t="s">
        <v>472</v>
      </c>
      <c r="W142" s="80">
        <v>1</v>
      </c>
      <c r="X142" s="142"/>
      <c r="Y142" s="99"/>
      <c r="Z142" s="43" t="str">
        <f t="shared" ref="Z142:Z146" si="21">CONCATENATE(S142,"_",Y142)</f>
        <v>Punta La Gata_</v>
      </c>
    </row>
    <row r="143" spans="1:26" x14ac:dyDescent="0.25">
      <c r="A143">
        <f t="shared" si="19"/>
        <v>142</v>
      </c>
      <c r="B143" s="63" t="s">
        <v>287</v>
      </c>
      <c r="C143" s="18" t="s">
        <v>442</v>
      </c>
      <c r="D143" s="18" t="s">
        <v>442</v>
      </c>
      <c r="E143" s="86" t="s">
        <v>339</v>
      </c>
      <c r="F143" s="8">
        <v>6217647</v>
      </c>
      <c r="G143" s="8">
        <v>384510</v>
      </c>
      <c r="I143" s="73">
        <v>44621</v>
      </c>
      <c r="J143" s="50">
        <v>1</v>
      </c>
      <c r="K143" s="50">
        <v>3</v>
      </c>
      <c r="L143" s="50">
        <v>2022</v>
      </c>
      <c r="M143" s="52" t="str">
        <f t="shared" si="20"/>
        <v>3/1/2022</v>
      </c>
      <c r="N143" s="161">
        <v>8.1342592592592591E-2</v>
      </c>
      <c r="O143" s="44"/>
      <c r="S143" s="18" t="s">
        <v>328</v>
      </c>
      <c r="T143" s="18" t="s">
        <v>339</v>
      </c>
      <c r="U143" s="18" t="s">
        <v>472</v>
      </c>
      <c r="W143" s="80">
        <v>1</v>
      </c>
      <c r="X143" s="80"/>
      <c r="Y143" s="99"/>
      <c r="Z143" s="43" t="str">
        <f t="shared" si="21"/>
        <v>Punta La Gata_</v>
      </c>
    </row>
    <row r="144" spans="1:26" x14ac:dyDescent="0.25">
      <c r="A144">
        <f t="shared" si="19"/>
        <v>143</v>
      </c>
      <c r="B144" s="61" t="s">
        <v>276</v>
      </c>
      <c r="C144" s="18" t="s">
        <v>442</v>
      </c>
      <c r="D144" s="18" t="s">
        <v>442</v>
      </c>
      <c r="E144" s="86" t="s">
        <v>339</v>
      </c>
      <c r="F144" s="8">
        <v>6217647</v>
      </c>
      <c r="G144" s="8">
        <v>384510</v>
      </c>
      <c r="I144" s="72">
        <v>44896</v>
      </c>
      <c r="J144" s="50">
        <v>1</v>
      </c>
      <c r="K144" s="50">
        <v>12</v>
      </c>
      <c r="L144" s="50">
        <v>2022</v>
      </c>
      <c r="M144" s="52" t="str">
        <f t="shared" si="20"/>
        <v>12/1/2022</v>
      </c>
      <c r="N144" s="156">
        <v>0.10055555555555555</v>
      </c>
      <c r="O144" s="44"/>
      <c r="S144" s="18" t="s">
        <v>328</v>
      </c>
      <c r="T144" s="18" t="s">
        <v>339</v>
      </c>
      <c r="U144" s="18" t="s">
        <v>472</v>
      </c>
      <c r="W144" s="80">
        <v>1</v>
      </c>
      <c r="Z144" s="43" t="str">
        <f t="shared" si="21"/>
        <v>Punta La Gata_</v>
      </c>
    </row>
    <row r="145" spans="1:26" x14ac:dyDescent="0.25">
      <c r="A145">
        <f t="shared" si="19"/>
        <v>144</v>
      </c>
      <c r="B145" s="62" t="s">
        <v>290</v>
      </c>
      <c r="C145" s="18" t="s">
        <v>442</v>
      </c>
      <c r="D145" s="18" t="s">
        <v>442</v>
      </c>
      <c r="E145" s="86" t="s">
        <v>339</v>
      </c>
      <c r="F145" s="8">
        <v>6217647</v>
      </c>
      <c r="G145" s="8">
        <v>384510</v>
      </c>
      <c r="I145" s="73">
        <v>44686</v>
      </c>
      <c r="J145" s="50">
        <v>5</v>
      </c>
      <c r="K145" s="50">
        <v>5</v>
      </c>
      <c r="L145" s="50">
        <v>2022</v>
      </c>
      <c r="M145" s="52" t="str">
        <f t="shared" si="20"/>
        <v>5/5/2022</v>
      </c>
      <c r="N145" s="159">
        <v>0.1066087962962963</v>
      </c>
      <c r="O145" s="44"/>
      <c r="S145" s="18" t="s">
        <v>328</v>
      </c>
      <c r="T145" s="18" t="s">
        <v>339</v>
      </c>
      <c r="U145" s="18" t="s">
        <v>472</v>
      </c>
      <c r="W145" s="80">
        <v>1</v>
      </c>
      <c r="X145" s="80" t="s">
        <v>244</v>
      </c>
      <c r="Y145" s="99" t="s">
        <v>279</v>
      </c>
      <c r="Z145" s="43" t="str">
        <f t="shared" si="21"/>
        <v>Punta La Gata_gato2</v>
      </c>
    </row>
    <row r="146" spans="1:26" x14ac:dyDescent="0.25">
      <c r="A146">
        <f t="shared" si="19"/>
        <v>145</v>
      </c>
      <c r="B146" s="62" t="s">
        <v>292</v>
      </c>
      <c r="C146" s="18" t="s">
        <v>442</v>
      </c>
      <c r="D146" s="18" t="s">
        <v>442</v>
      </c>
      <c r="E146" s="86" t="s">
        <v>339</v>
      </c>
      <c r="F146" s="8">
        <v>6217647</v>
      </c>
      <c r="G146" s="8">
        <v>384510</v>
      </c>
      <c r="I146" s="73">
        <v>44717</v>
      </c>
      <c r="J146" s="50">
        <v>5</v>
      </c>
      <c r="K146" s="50">
        <v>6</v>
      </c>
      <c r="L146" s="50">
        <v>2022</v>
      </c>
      <c r="M146" s="52" t="str">
        <f t="shared" si="20"/>
        <v>6/5/2022</v>
      </c>
      <c r="N146" s="159">
        <v>0.85668981481481477</v>
      </c>
      <c r="O146" s="44"/>
      <c r="S146" s="18" t="s">
        <v>328</v>
      </c>
      <c r="T146" s="18" t="s">
        <v>339</v>
      </c>
      <c r="U146" s="18" t="s">
        <v>472</v>
      </c>
      <c r="W146" s="80">
        <v>1</v>
      </c>
      <c r="X146" s="101"/>
      <c r="Y146" s="101" t="s">
        <v>275</v>
      </c>
      <c r="Z146" s="43" t="str">
        <f t="shared" si="21"/>
        <v>Punta La Gata_gato1</v>
      </c>
    </row>
  </sheetData>
  <sortState ref="A121:N139">
    <sortCondition descending="1" ref="I121:I139"/>
    <sortCondition ref="N121:N139"/>
  </sortState>
  <conditionalFormatting sqref="J81:J146 J71:J79 J48:J68 J43:J46 J41 J39 J37 J35 J33 J31 J29 J27 J25 J1:J12 J14:J23">
    <cfRule type="cellIs" dxfId="49" priority="19" operator="between">
      <formula>13</formula>
      <formula>31</formula>
    </cfRule>
  </conditionalFormatting>
  <conditionalFormatting sqref="N14">
    <cfRule type="cellIs" dxfId="48" priority="16" operator="between">
      <formula>13</formula>
      <formula>31</formula>
    </cfRule>
  </conditionalFormatting>
  <conditionalFormatting sqref="J80">
    <cfRule type="cellIs" dxfId="47" priority="14" operator="between">
      <formula>13</formula>
      <formula>31</formula>
    </cfRule>
  </conditionalFormatting>
  <conditionalFormatting sqref="J69:J70">
    <cfRule type="cellIs" dxfId="46" priority="13" operator="between">
      <formula>13</formula>
      <formula>31</formula>
    </cfRule>
  </conditionalFormatting>
  <conditionalFormatting sqref="J47">
    <cfRule type="cellIs" dxfId="45" priority="12" operator="between">
      <formula>13</formula>
      <formula>31</formula>
    </cfRule>
  </conditionalFormatting>
  <conditionalFormatting sqref="J42">
    <cfRule type="cellIs" dxfId="44" priority="11" operator="between">
      <formula>13</formula>
      <formula>31</formula>
    </cfRule>
  </conditionalFormatting>
  <conditionalFormatting sqref="J40">
    <cfRule type="cellIs" dxfId="43" priority="10" operator="between">
      <formula>13</formula>
      <formula>31</formula>
    </cfRule>
  </conditionalFormatting>
  <conditionalFormatting sqref="J38">
    <cfRule type="cellIs" dxfId="42" priority="9" operator="between">
      <formula>13</formula>
      <formula>31</formula>
    </cfRule>
  </conditionalFormatting>
  <conditionalFormatting sqref="J36">
    <cfRule type="cellIs" dxfId="41" priority="8" operator="between">
      <formula>13</formula>
      <formula>31</formula>
    </cfRule>
  </conditionalFormatting>
  <conditionalFormatting sqref="J34">
    <cfRule type="cellIs" dxfId="40" priority="7" operator="between">
      <formula>13</formula>
      <formula>31</formula>
    </cfRule>
  </conditionalFormatting>
  <conditionalFormatting sqref="J32">
    <cfRule type="cellIs" dxfId="39" priority="6" operator="between">
      <formula>13</formula>
      <formula>31</formula>
    </cfRule>
  </conditionalFormatting>
  <conditionalFormatting sqref="J30">
    <cfRule type="cellIs" dxfId="38" priority="5" operator="between">
      <formula>13</formula>
      <formula>31</formula>
    </cfRule>
  </conditionalFormatting>
  <conditionalFormatting sqref="J28">
    <cfRule type="cellIs" dxfId="37" priority="4" operator="between">
      <formula>13</formula>
      <formula>31</formula>
    </cfRule>
  </conditionalFormatting>
  <conditionalFormatting sqref="J26">
    <cfRule type="cellIs" dxfId="36" priority="3" operator="between">
      <formula>13</formula>
      <formula>31</formula>
    </cfRule>
  </conditionalFormatting>
  <conditionalFormatting sqref="J24">
    <cfRule type="cellIs" dxfId="35" priority="2" operator="between">
      <formula>13</formula>
      <formula>31</formula>
    </cfRule>
  </conditionalFormatting>
  <conditionalFormatting sqref="J13">
    <cfRule type="cellIs" dxfId="34" priority="1" operator="between">
      <formula>13</formula>
      <formula>31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34"/>
  <sheetViews>
    <sheetView topLeftCell="H16" workbookViewId="0">
      <selection activeCell="O34" sqref="O34"/>
    </sheetView>
  </sheetViews>
  <sheetFormatPr baseColWidth="10" defaultColWidth="12.5703125" defaultRowHeight="15" customHeight="1" x14ac:dyDescent="0.2"/>
  <cols>
    <col min="1" max="1" width="5.42578125" style="187" customWidth="1"/>
    <col min="2" max="2" width="17.42578125" style="187" customWidth="1"/>
    <col min="3" max="3" width="27.140625" style="187" customWidth="1"/>
    <col min="4" max="4" width="8" style="187" bestFit="1" customWidth="1"/>
    <col min="5" max="5" width="7" style="187" bestFit="1" customWidth="1"/>
    <col min="6" max="6" width="10.42578125" style="187" bestFit="1" customWidth="1"/>
    <col min="7" max="7" width="12.5703125" style="187" bestFit="1" customWidth="1"/>
    <col min="8" max="8" width="13.42578125" style="187" bestFit="1" customWidth="1"/>
    <col min="9" max="9" width="11.42578125" style="187" bestFit="1" customWidth="1"/>
    <col min="10" max="10" width="8.28515625" style="187" bestFit="1" customWidth="1"/>
    <col min="11" max="11" width="10.140625" style="187" customWidth="1"/>
    <col min="12" max="12" width="18.42578125" style="187" customWidth="1"/>
    <col min="13" max="13" width="18.140625" style="187" customWidth="1"/>
    <col min="14" max="14" width="18.28515625" style="187" customWidth="1"/>
    <col min="15" max="15" width="23.42578125" style="187" customWidth="1"/>
    <col min="16" max="16384" width="12.5703125" style="187"/>
  </cols>
  <sheetData>
    <row r="1" spans="1:25" ht="15" customHeight="1" thickBot="1" x14ac:dyDescent="0.25"/>
    <row r="2" spans="1:25" ht="15" customHeight="1" x14ac:dyDescent="0.25">
      <c r="A2" s="188"/>
      <c r="B2" s="189" t="s">
        <v>519</v>
      </c>
      <c r="C2" s="190">
        <v>2021</v>
      </c>
      <c r="D2" s="190"/>
      <c r="E2" s="190"/>
      <c r="F2" s="190"/>
      <c r="G2" s="190"/>
      <c r="H2" s="190"/>
      <c r="I2" s="190"/>
      <c r="J2" s="190"/>
      <c r="K2" s="190"/>
      <c r="L2" s="191"/>
      <c r="M2" s="191"/>
      <c r="N2" s="191"/>
      <c r="O2" s="192"/>
      <c r="P2" s="188"/>
      <c r="Q2" s="188"/>
      <c r="R2" s="188"/>
      <c r="S2" s="188"/>
      <c r="T2" s="188"/>
      <c r="U2" s="188"/>
      <c r="V2" s="188"/>
    </row>
    <row r="3" spans="1:25" ht="15" customHeight="1" thickBot="1" x14ac:dyDescent="0.3">
      <c r="A3" s="188"/>
      <c r="B3" s="193"/>
      <c r="C3" s="194"/>
      <c r="D3" s="194"/>
      <c r="E3" s="194"/>
      <c r="F3" s="194"/>
      <c r="G3" s="194"/>
      <c r="H3" s="194"/>
      <c r="I3" s="194"/>
      <c r="J3" s="194"/>
      <c r="K3" s="724" t="s">
        <v>520</v>
      </c>
      <c r="L3" s="724"/>
      <c r="M3" s="724" t="s">
        <v>521</v>
      </c>
      <c r="N3" s="724"/>
      <c r="O3" s="193"/>
      <c r="P3" s="725" t="s">
        <v>522</v>
      </c>
      <c r="Q3" s="726"/>
      <c r="R3" s="726"/>
      <c r="S3" s="725" t="s">
        <v>523</v>
      </c>
      <c r="T3" s="726"/>
      <c r="U3" s="726"/>
      <c r="V3" s="196" t="s">
        <v>524</v>
      </c>
    </row>
    <row r="4" spans="1:25" ht="15" customHeight="1" thickBot="1" x14ac:dyDescent="0.3">
      <c r="A4" s="188"/>
      <c r="B4" s="197" t="s">
        <v>525</v>
      </c>
      <c r="C4" s="198" t="s">
        <v>526</v>
      </c>
      <c r="D4" s="199" t="s">
        <v>298</v>
      </c>
      <c r="E4" s="199" t="s">
        <v>299</v>
      </c>
      <c r="F4" s="199" t="s">
        <v>315</v>
      </c>
      <c r="G4" s="199" t="s">
        <v>316</v>
      </c>
      <c r="H4" s="199" t="s">
        <v>317</v>
      </c>
      <c r="I4" s="199" t="s">
        <v>318</v>
      </c>
      <c r="J4" s="198" t="s">
        <v>527</v>
      </c>
      <c r="K4" s="198" t="s">
        <v>528</v>
      </c>
      <c r="L4" s="200" t="s">
        <v>529</v>
      </c>
      <c r="M4" s="200" t="s">
        <v>528</v>
      </c>
      <c r="N4" s="200" t="s">
        <v>530</v>
      </c>
      <c r="O4" s="201" t="s">
        <v>531</v>
      </c>
      <c r="P4" s="201" t="s">
        <v>523</v>
      </c>
      <c r="Q4" s="201" t="s">
        <v>532</v>
      </c>
      <c r="R4" s="201" t="s">
        <v>533</v>
      </c>
      <c r="S4" s="202" t="s">
        <v>534</v>
      </c>
      <c r="T4" s="202" t="s">
        <v>535</v>
      </c>
      <c r="U4" s="202" t="s">
        <v>536</v>
      </c>
      <c r="V4" s="203" t="s">
        <v>537</v>
      </c>
    </row>
    <row r="5" spans="1:25" ht="15" customHeight="1" x14ac:dyDescent="0.25">
      <c r="A5" s="204">
        <v>1</v>
      </c>
      <c r="B5" s="205" t="s">
        <v>538</v>
      </c>
      <c r="C5" s="206" t="s">
        <v>539</v>
      </c>
      <c r="D5" s="207">
        <v>6217007</v>
      </c>
      <c r="E5" s="207">
        <v>384180</v>
      </c>
      <c r="F5" s="208">
        <v>44426</v>
      </c>
      <c r="G5" s="209">
        <v>44697</v>
      </c>
      <c r="H5" s="209"/>
      <c r="I5" s="209"/>
      <c r="J5" s="210" t="s">
        <v>354</v>
      </c>
      <c r="K5" s="211"/>
      <c r="L5" s="212">
        <v>0.47638888888888892</v>
      </c>
      <c r="M5" s="213"/>
      <c r="N5" s="212">
        <v>0.39652777777777781</v>
      </c>
      <c r="O5" s="212"/>
      <c r="P5" s="214">
        <v>6501</v>
      </c>
      <c r="Q5" s="214">
        <v>0</v>
      </c>
      <c r="R5" s="214">
        <v>0</v>
      </c>
      <c r="S5" s="215">
        <f>Q5/60</f>
        <v>0</v>
      </c>
      <c r="T5" s="216">
        <f t="shared" ref="T5:T16" si="0">R5/3600</f>
        <v>0</v>
      </c>
      <c r="U5" s="216">
        <f t="shared" ref="U5:U16" si="1">P5+S5+T5</f>
        <v>6501</v>
      </c>
      <c r="V5" s="217">
        <f>U5/24</f>
        <v>270.875</v>
      </c>
    </row>
    <row r="6" spans="1:25" ht="15" customHeight="1" x14ac:dyDescent="0.25">
      <c r="A6" s="204">
        <v>2</v>
      </c>
      <c r="B6" s="218" t="s">
        <v>540</v>
      </c>
      <c r="C6" s="219" t="s">
        <v>541</v>
      </c>
      <c r="D6" s="220">
        <v>6216622</v>
      </c>
      <c r="E6" s="220">
        <v>384283</v>
      </c>
      <c r="F6" s="221">
        <v>44426</v>
      </c>
      <c r="G6" s="222">
        <v>44553</v>
      </c>
      <c r="H6" s="222"/>
      <c r="I6" s="222"/>
      <c r="J6" s="223" t="s">
        <v>363</v>
      </c>
      <c r="K6" s="219"/>
      <c r="L6" s="224">
        <v>0.73819444444444438</v>
      </c>
      <c r="M6" s="224"/>
      <c r="N6" s="224">
        <v>0.64236111111111105</v>
      </c>
      <c r="O6" s="224"/>
      <c r="P6" s="225">
        <v>30333</v>
      </c>
      <c r="Q6" s="225">
        <v>0</v>
      </c>
      <c r="R6" s="225">
        <v>0</v>
      </c>
      <c r="S6" s="226">
        <f t="shared" ref="S6:S16" si="2">Q6/60</f>
        <v>0</v>
      </c>
      <c r="T6" s="227">
        <f t="shared" si="0"/>
        <v>0</v>
      </c>
      <c r="U6" s="227">
        <f t="shared" si="1"/>
        <v>30333</v>
      </c>
      <c r="V6" s="228">
        <f t="shared" ref="V6:V16" si="3">U6/24</f>
        <v>1263.875</v>
      </c>
    </row>
    <row r="7" spans="1:25" ht="15" customHeight="1" x14ac:dyDescent="0.25">
      <c r="A7" s="204">
        <v>3</v>
      </c>
      <c r="B7" s="218" t="s">
        <v>542</v>
      </c>
      <c r="C7" s="219" t="s">
        <v>543</v>
      </c>
      <c r="D7" s="229">
        <v>6217568</v>
      </c>
      <c r="E7" s="229">
        <v>384846</v>
      </c>
      <c r="F7" s="230">
        <v>44426</v>
      </c>
      <c r="G7" s="230">
        <v>44453</v>
      </c>
      <c r="H7" s="230"/>
      <c r="I7" s="230"/>
      <c r="J7" s="219" t="s">
        <v>357</v>
      </c>
      <c r="K7" s="219"/>
      <c r="L7" s="224">
        <v>0.51666666666666672</v>
      </c>
      <c r="M7" s="224"/>
      <c r="N7" s="224">
        <v>0.69444444444444453</v>
      </c>
      <c r="O7" s="224"/>
      <c r="P7" s="225">
        <v>629</v>
      </c>
      <c r="Q7" s="225">
        <v>0</v>
      </c>
      <c r="R7" s="225">
        <v>0</v>
      </c>
      <c r="S7" s="226">
        <f t="shared" si="2"/>
        <v>0</v>
      </c>
      <c r="T7" s="227">
        <f t="shared" si="0"/>
        <v>0</v>
      </c>
      <c r="U7" s="227">
        <f t="shared" si="1"/>
        <v>629</v>
      </c>
      <c r="V7" s="228">
        <f t="shared" si="3"/>
        <v>26.208333333333332</v>
      </c>
      <c r="W7" s="727"/>
      <c r="X7" s="726"/>
      <c r="Y7" s="231"/>
    </row>
    <row r="8" spans="1:25" ht="15" customHeight="1" x14ac:dyDescent="0.25">
      <c r="A8" s="204">
        <v>4</v>
      </c>
      <c r="B8" s="218" t="s">
        <v>544</v>
      </c>
      <c r="C8" s="219" t="s">
        <v>61</v>
      </c>
      <c r="D8" s="220">
        <v>6216083</v>
      </c>
      <c r="E8" s="220">
        <v>384746</v>
      </c>
      <c r="F8" s="221">
        <v>44426</v>
      </c>
      <c r="G8" s="232">
        <v>44697</v>
      </c>
      <c r="H8" s="232"/>
      <c r="I8" s="232"/>
      <c r="J8" s="223" t="s">
        <v>344</v>
      </c>
      <c r="K8" s="219"/>
      <c r="L8" s="233">
        <v>0.64236111111111105</v>
      </c>
      <c r="M8" s="224"/>
      <c r="N8" s="224">
        <v>0.47222222222222227</v>
      </c>
      <c r="O8" s="224"/>
      <c r="P8" s="225">
        <v>6483</v>
      </c>
      <c r="Q8" s="225">
        <v>0</v>
      </c>
      <c r="R8" s="225">
        <v>0</v>
      </c>
      <c r="S8" s="226">
        <f t="shared" si="2"/>
        <v>0</v>
      </c>
      <c r="T8" s="227">
        <f t="shared" si="0"/>
        <v>0</v>
      </c>
      <c r="U8" s="227">
        <f t="shared" si="1"/>
        <v>6483</v>
      </c>
      <c r="V8" s="228">
        <f t="shared" si="3"/>
        <v>270.125</v>
      </c>
      <c r="W8" s="234"/>
      <c r="X8" s="231"/>
      <c r="Y8" s="234"/>
    </row>
    <row r="9" spans="1:25" ht="15" customHeight="1" x14ac:dyDescent="0.25">
      <c r="A9" s="204">
        <v>5</v>
      </c>
      <c r="B9" s="218" t="s">
        <v>545</v>
      </c>
      <c r="C9" s="219" t="s">
        <v>546</v>
      </c>
      <c r="D9" s="220">
        <v>6216487</v>
      </c>
      <c r="E9" s="220">
        <v>385286</v>
      </c>
      <c r="F9" s="221">
        <v>44426</v>
      </c>
      <c r="G9" s="230">
        <v>44453</v>
      </c>
      <c r="H9" s="230"/>
      <c r="I9" s="230"/>
      <c r="J9" s="223" t="s">
        <v>342</v>
      </c>
      <c r="K9" s="219"/>
      <c r="L9" s="224">
        <v>0.41180555555555554</v>
      </c>
      <c r="M9" s="224"/>
      <c r="N9" s="224">
        <v>0.37361111111111112</v>
      </c>
      <c r="O9" s="224"/>
      <c r="P9" s="225">
        <v>643</v>
      </c>
      <c r="Q9" s="225">
        <v>0</v>
      </c>
      <c r="R9" s="225">
        <v>0</v>
      </c>
      <c r="S9" s="226">
        <f t="shared" si="2"/>
        <v>0</v>
      </c>
      <c r="T9" s="227">
        <f t="shared" si="0"/>
        <v>0</v>
      </c>
      <c r="U9" s="227">
        <f t="shared" si="1"/>
        <v>643</v>
      </c>
      <c r="V9" s="228">
        <f t="shared" si="3"/>
        <v>26.791666666666668</v>
      </c>
    </row>
    <row r="10" spans="1:25" ht="15" customHeight="1" x14ac:dyDescent="0.25">
      <c r="A10" s="204">
        <v>6</v>
      </c>
      <c r="B10" s="218" t="s">
        <v>547</v>
      </c>
      <c r="C10" s="219" t="s">
        <v>548</v>
      </c>
      <c r="D10" s="219"/>
      <c r="E10" s="219"/>
      <c r="F10" s="235">
        <v>44426</v>
      </c>
      <c r="G10" s="235">
        <v>44581</v>
      </c>
      <c r="H10" s="236">
        <v>44474</v>
      </c>
      <c r="I10" s="236">
        <v>44503</v>
      </c>
      <c r="J10" s="223" t="s">
        <v>416</v>
      </c>
      <c r="K10" s="219"/>
      <c r="L10" s="224">
        <v>0.45763888888888887</v>
      </c>
      <c r="M10" s="224"/>
      <c r="N10" s="224">
        <v>0.60902777777777783</v>
      </c>
      <c r="O10" s="224"/>
      <c r="P10" s="225">
        <v>3002</v>
      </c>
      <c r="Q10" s="225">
        <v>0</v>
      </c>
      <c r="R10" s="225">
        <v>0</v>
      </c>
      <c r="S10" s="226">
        <f t="shared" si="2"/>
        <v>0</v>
      </c>
      <c r="T10" s="227">
        <f t="shared" si="0"/>
        <v>0</v>
      </c>
      <c r="U10" s="227">
        <f t="shared" si="1"/>
        <v>3002</v>
      </c>
      <c r="V10" s="228">
        <f t="shared" si="3"/>
        <v>125.08333333333333</v>
      </c>
    </row>
    <row r="11" spans="1:25" ht="15" customHeight="1" x14ac:dyDescent="0.25">
      <c r="A11" s="204">
        <v>7</v>
      </c>
      <c r="B11" s="218" t="s">
        <v>549</v>
      </c>
      <c r="C11" s="219" t="s">
        <v>550</v>
      </c>
      <c r="D11" s="220">
        <v>6216150</v>
      </c>
      <c r="E11" s="220">
        <v>384938</v>
      </c>
      <c r="F11" s="237">
        <v>44426</v>
      </c>
      <c r="G11" s="238">
        <v>44453</v>
      </c>
      <c r="H11" s="219"/>
      <c r="I11" s="219"/>
      <c r="J11" s="223" t="s">
        <v>340</v>
      </c>
      <c r="K11" s="219"/>
      <c r="L11" s="224">
        <v>0.37708333333333338</v>
      </c>
      <c r="M11" s="224"/>
      <c r="N11" s="224">
        <v>0.34930555555555554</v>
      </c>
      <c r="O11" s="224"/>
      <c r="P11" s="225">
        <v>641</v>
      </c>
      <c r="Q11" s="225">
        <v>0</v>
      </c>
      <c r="R11" s="225">
        <v>0</v>
      </c>
      <c r="S11" s="226">
        <f t="shared" si="2"/>
        <v>0</v>
      </c>
      <c r="T11" s="227">
        <f t="shared" si="0"/>
        <v>0</v>
      </c>
      <c r="U11" s="227">
        <f t="shared" si="1"/>
        <v>641</v>
      </c>
      <c r="V11" s="228">
        <f t="shared" si="3"/>
        <v>26.708333333333332</v>
      </c>
    </row>
    <row r="12" spans="1:25" ht="15" customHeight="1" x14ac:dyDescent="0.25">
      <c r="A12" s="204"/>
      <c r="B12" s="239" t="s">
        <v>551</v>
      </c>
      <c r="C12" s="240" t="s">
        <v>552</v>
      </c>
      <c r="D12" s="241">
        <v>6216853</v>
      </c>
      <c r="E12" s="241">
        <v>384271</v>
      </c>
      <c r="F12" s="242">
        <v>44426</v>
      </c>
      <c r="G12" s="243">
        <v>44453</v>
      </c>
      <c r="H12" s="243"/>
      <c r="I12" s="243"/>
      <c r="J12" s="244"/>
      <c r="K12" s="240"/>
      <c r="L12" s="245"/>
      <c r="M12" s="245"/>
      <c r="N12" s="245"/>
      <c r="O12" s="245"/>
      <c r="P12" s="246"/>
      <c r="Q12" s="246"/>
      <c r="R12" s="246"/>
      <c r="S12" s="247">
        <f t="shared" si="2"/>
        <v>0</v>
      </c>
      <c r="T12" s="248">
        <f t="shared" si="0"/>
        <v>0</v>
      </c>
      <c r="U12" s="248">
        <f t="shared" si="1"/>
        <v>0</v>
      </c>
      <c r="V12" s="249">
        <f t="shared" si="3"/>
        <v>0</v>
      </c>
    </row>
    <row r="13" spans="1:25" ht="15" customHeight="1" x14ac:dyDescent="0.25">
      <c r="A13" s="204">
        <v>8</v>
      </c>
      <c r="B13" s="218" t="s">
        <v>553</v>
      </c>
      <c r="C13" s="219" t="s">
        <v>554</v>
      </c>
      <c r="D13" s="220">
        <v>6217647</v>
      </c>
      <c r="E13" s="220">
        <v>384510</v>
      </c>
      <c r="F13" s="221">
        <v>44435</v>
      </c>
      <c r="G13" s="232">
        <v>44697</v>
      </c>
      <c r="H13" s="219"/>
      <c r="I13" s="219"/>
      <c r="J13" s="250" t="s">
        <v>442</v>
      </c>
      <c r="K13" s="219"/>
      <c r="L13" s="224">
        <v>0.65763888888888888</v>
      </c>
      <c r="M13" s="224"/>
      <c r="N13" s="224">
        <v>0.45694444444444443</v>
      </c>
      <c r="O13" s="224"/>
      <c r="P13" s="225">
        <v>6267</v>
      </c>
      <c r="Q13" s="225">
        <v>0</v>
      </c>
      <c r="R13" s="225">
        <v>0</v>
      </c>
      <c r="S13" s="226">
        <f t="shared" si="2"/>
        <v>0</v>
      </c>
      <c r="T13" s="227">
        <f t="shared" si="0"/>
        <v>0</v>
      </c>
      <c r="U13" s="227">
        <f t="shared" si="1"/>
        <v>6267</v>
      </c>
      <c r="V13" s="228">
        <f t="shared" si="3"/>
        <v>261.125</v>
      </c>
    </row>
    <row r="14" spans="1:25" ht="15" customHeight="1" x14ac:dyDescent="0.25">
      <c r="A14" s="204">
        <v>9</v>
      </c>
      <c r="B14" s="218" t="s">
        <v>555</v>
      </c>
      <c r="C14" s="219" t="s">
        <v>556</v>
      </c>
      <c r="D14" s="220">
        <v>6217168</v>
      </c>
      <c r="E14" s="220">
        <v>384786</v>
      </c>
      <c r="F14" s="251">
        <v>44553</v>
      </c>
      <c r="G14" s="232">
        <v>44697</v>
      </c>
      <c r="H14" s="232"/>
      <c r="I14" s="232"/>
      <c r="J14" s="223" t="s">
        <v>364</v>
      </c>
      <c r="K14" s="219"/>
      <c r="L14" s="224">
        <v>0.45</v>
      </c>
      <c r="M14" s="224"/>
      <c r="N14" s="224">
        <v>0.42291666666666666</v>
      </c>
      <c r="O14" s="224"/>
      <c r="P14" s="225">
        <v>3453</v>
      </c>
      <c r="Q14" s="225">
        <v>0</v>
      </c>
      <c r="R14" s="225">
        <v>0</v>
      </c>
      <c r="S14" s="226">
        <f t="shared" si="2"/>
        <v>0</v>
      </c>
      <c r="T14" s="227">
        <f t="shared" si="0"/>
        <v>0</v>
      </c>
      <c r="U14" s="227">
        <f t="shared" si="1"/>
        <v>3453</v>
      </c>
      <c r="V14" s="228">
        <f t="shared" si="3"/>
        <v>143.875</v>
      </c>
    </row>
    <row r="15" spans="1:25" ht="15" customHeight="1" x14ac:dyDescent="0.25">
      <c r="A15" s="252"/>
      <c r="B15" s="253" t="s">
        <v>557</v>
      </c>
      <c r="C15" s="254" t="s">
        <v>558</v>
      </c>
      <c r="D15" s="254"/>
      <c r="E15" s="254"/>
      <c r="F15" s="255">
        <v>44151</v>
      </c>
      <c r="G15" s="256">
        <v>44163</v>
      </c>
      <c r="H15" s="257"/>
      <c r="I15" s="257"/>
      <c r="J15" s="258" t="s">
        <v>347</v>
      </c>
      <c r="K15" s="257"/>
      <c r="L15" s="259">
        <v>0.56180555555555556</v>
      </c>
      <c r="M15" s="260"/>
      <c r="N15" s="259">
        <v>0.26180555555555557</v>
      </c>
      <c r="O15" s="260" t="s">
        <v>559</v>
      </c>
      <c r="P15" s="260"/>
      <c r="Q15" s="260"/>
      <c r="R15" s="260"/>
      <c r="S15" s="261">
        <f t="shared" si="2"/>
        <v>0</v>
      </c>
      <c r="T15" s="262">
        <f t="shared" si="0"/>
        <v>0</v>
      </c>
      <c r="U15" s="262">
        <f t="shared" si="1"/>
        <v>0</v>
      </c>
      <c r="V15" s="263">
        <f t="shared" si="3"/>
        <v>0</v>
      </c>
    </row>
    <row r="16" spans="1:25" ht="15" customHeight="1" thickBot="1" x14ac:dyDescent="0.3">
      <c r="A16" s="264">
        <v>10</v>
      </c>
      <c r="B16" s="265"/>
      <c r="C16" s="266" t="s">
        <v>330</v>
      </c>
      <c r="D16" s="267">
        <v>6216680</v>
      </c>
      <c r="E16" s="267">
        <v>384632</v>
      </c>
      <c r="F16" s="268">
        <v>44474</v>
      </c>
      <c r="G16" s="268">
        <v>44697</v>
      </c>
      <c r="H16" s="269">
        <v>44528</v>
      </c>
      <c r="I16" s="269">
        <v>44538</v>
      </c>
      <c r="J16" s="270" t="s">
        <v>349</v>
      </c>
      <c r="K16" s="271">
        <v>44675</v>
      </c>
      <c r="L16" s="272">
        <v>0.72222222222222221</v>
      </c>
      <c r="M16" s="273">
        <v>44694</v>
      </c>
      <c r="N16" s="272">
        <v>0.7631944444444444</v>
      </c>
      <c r="O16" s="270"/>
      <c r="P16" s="270">
        <v>5100</v>
      </c>
      <c r="Q16" s="270">
        <v>0</v>
      </c>
      <c r="R16" s="270">
        <v>0</v>
      </c>
      <c r="S16" s="274">
        <f t="shared" si="2"/>
        <v>0</v>
      </c>
      <c r="T16" s="275">
        <f t="shared" si="0"/>
        <v>0</v>
      </c>
      <c r="U16" s="275">
        <f t="shared" si="1"/>
        <v>5100</v>
      </c>
      <c r="V16" s="276">
        <f t="shared" si="3"/>
        <v>212.5</v>
      </c>
    </row>
    <row r="17" spans="2:24" ht="12.75" x14ac:dyDescent="0.2">
      <c r="W17" s="277" t="s">
        <v>560</v>
      </c>
      <c r="X17" s="278">
        <f>AVERAGE(V5:V15)</f>
        <v>219.5151515151515</v>
      </c>
    </row>
    <row r="18" spans="2:24" ht="12.75" x14ac:dyDescent="0.2">
      <c r="W18" s="277"/>
      <c r="X18" s="278"/>
    </row>
    <row r="19" spans="2:24" ht="12.75" x14ac:dyDescent="0.2">
      <c r="B19" s="277" t="s">
        <v>561</v>
      </c>
      <c r="M19" s="187" t="s">
        <v>562</v>
      </c>
      <c r="N19" s="187" t="s">
        <v>563</v>
      </c>
      <c r="W19" s="277" t="s">
        <v>564</v>
      </c>
      <c r="X19" s="279">
        <f>AVERAGE(U5:U15)</f>
        <v>5268.363636363636</v>
      </c>
    </row>
    <row r="20" spans="2:24" ht="15" customHeight="1" thickBot="1" x14ac:dyDescent="0.25">
      <c r="L20" s="280" t="s">
        <v>565</v>
      </c>
      <c r="M20" s="269">
        <v>44528</v>
      </c>
      <c r="N20" s="269">
        <v>44538</v>
      </c>
    </row>
    <row r="21" spans="2:24" ht="15" customHeight="1" x14ac:dyDescent="0.2">
      <c r="L21" s="280" t="s">
        <v>524</v>
      </c>
      <c r="M21" s="187">
        <f>_xlfn.DAYS(N20,M20)</f>
        <v>10</v>
      </c>
      <c r="O21" s="281">
        <v>0.99998842592592585</v>
      </c>
    </row>
    <row r="22" spans="2:24" ht="15" customHeight="1" x14ac:dyDescent="0.2">
      <c r="L22" s="280" t="s">
        <v>523</v>
      </c>
      <c r="M22" s="187">
        <f>M21*24</f>
        <v>240</v>
      </c>
    </row>
    <row r="23" spans="2:24" ht="15" customHeight="1" x14ac:dyDescent="0.2">
      <c r="L23" s="282" t="s">
        <v>566</v>
      </c>
      <c r="M23" s="283">
        <f>M22-12</f>
        <v>228</v>
      </c>
      <c r="O23" s="187" t="s">
        <v>567</v>
      </c>
    </row>
    <row r="24" spans="2:24" ht="15" customHeight="1" x14ac:dyDescent="0.25">
      <c r="O24" s="225">
        <v>5340</v>
      </c>
    </row>
    <row r="25" spans="2:24" ht="15" customHeight="1" x14ac:dyDescent="0.25">
      <c r="L25" s="282" t="s">
        <v>568</v>
      </c>
      <c r="M25" s="224">
        <f>O21-L16</f>
        <v>0.27776620370370364</v>
      </c>
      <c r="O25" s="284">
        <f>5340-240</f>
        <v>5100</v>
      </c>
    </row>
    <row r="26" spans="2:24" ht="15" customHeight="1" x14ac:dyDescent="0.25">
      <c r="L26" s="282" t="s">
        <v>569</v>
      </c>
      <c r="M26" s="224">
        <f>O21-N16</f>
        <v>0.23679398148148145</v>
      </c>
    </row>
    <row r="27" spans="2:24" ht="15" customHeight="1" x14ac:dyDescent="0.2">
      <c r="L27" s="282" t="s">
        <v>570</v>
      </c>
      <c r="M27" s="281">
        <f>M25+M26</f>
        <v>0.51456018518518509</v>
      </c>
    </row>
    <row r="30" spans="2:24" ht="15" customHeight="1" x14ac:dyDescent="0.2">
      <c r="L30" s="282" t="s">
        <v>571</v>
      </c>
      <c r="M30" s="187" t="s">
        <v>572</v>
      </c>
      <c r="N30" s="187" t="s">
        <v>573</v>
      </c>
      <c r="O30" s="187" t="s">
        <v>574</v>
      </c>
      <c r="P30" s="187" t="s">
        <v>575</v>
      </c>
    </row>
    <row r="31" spans="2:24" ht="15" customHeight="1" x14ac:dyDescent="0.2">
      <c r="L31" s="187">
        <v>10</v>
      </c>
      <c r="M31" s="187">
        <v>219.52</v>
      </c>
      <c r="N31" s="187">
        <f>L31*M31</f>
        <v>2195.2000000000003</v>
      </c>
      <c r="O31" s="187">
        <v>145</v>
      </c>
      <c r="P31" s="285">
        <f>O31/N31</f>
        <v>6.6053206997084543E-2</v>
      </c>
    </row>
    <row r="33" spans="13:13" ht="15" customHeight="1" x14ac:dyDescent="0.2">
      <c r="M33" s="187" t="s">
        <v>576</v>
      </c>
    </row>
    <row r="34" spans="13:13" ht="15" customHeight="1" x14ac:dyDescent="0.2">
      <c r="M34" s="187">
        <v>5268.363636363636</v>
      </c>
    </row>
  </sheetData>
  <mergeCells count="5">
    <mergeCell ref="K3:L3"/>
    <mergeCell ref="M3:N3"/>
    <mergeCell ref="P3:R3"/>
    <mergeCell ref="S3:U3"/>
    <mergeCell ref="W7:X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34"/>
  <sheetViews>
    <sheetView tabSelected="1" topLeftCell="F16" workbookViewId="0">
      <selection activeCell="V32" sqref="V32"/>
    </sheetView>
  </sheetViews>
  <sheetFormatPr baseColWidth="10" defaultColWidth="12.5703125" defaultRowHeight="15" customHeight="1" x14ac:dyDescent="0.2"/>
  <cols>
    <col min="1" max="1" width="5.42578125" style="187" customWidth="1"/>
    <col min="2" max="2" width="17.42578125" style="187" customWidth="1"/>
    <col min="3" max="3" width="27.140625" style="187" customWidth="1"/>
    <col min="4" max="4" width="8" style="187" bestFit="1" customWidth="1"/>
    <col min="5" max="5" width="7" style="187" bestFit="1" customWidth="1"/>
    <col min="6" max="6" width="10.42578125" style="187" bestFit="1" customWidth="1"/>
    <col min="7" max="7" width="13.140625" style="187" customWidth="1"/>
    <col min="8" max="8" width="13.140625" style="671" customWidth="1"/>
    <col min="9" max="9" width="13.140625" style="187" bestFit="1" customWidth="1"/>
    <col min="10" max="10" width="11.42578125" style="187" bestFit="1" customWidth="1"/>
    <col min="11" max="11" width="8.28515625" style="187" bestFit="1" customWidth="1"/>
    <col min="12" max="12" width="18.42578125" style="187" customWidth="1"/>
    <col min="13" max="13" width="11.5703125" style="187" customWidth="1"/>
    <col min="14" max="14" width="20.85546875" style="187" customWidth="1"/>
    <col min="15" max="15" width="23.42578125" style="187" customWidth="1"/>
    <col min="16" max="22" width="12.5703125" style="187"/>
    <col min="23" max="23" width="16.140625" style="187" customWidth="1"/>
    <col min="24" max="24" width="15.7109375" style="187" customWidth="1"/>
    <col min="25" max="16384" width="12.5703125" style="187"/>
  </cols>
  <sheetData>
    <row r="1" spans="1:25" ht="15" customHeight="1" thickBot="1" x14ac:dyDescent="0.25"/>
    <row r="2" spans="1:25" ht="15" customHeight="1" x14ac:dyDescent="0.25">
      <c r="A2" s="188"/>
      <c r="B2" s="421" t="s">
        <v>519</v>
      </c>
      <c r="C2" s="422">
        <v>2021</v>
      </c>
      <c r="D2" s="422"/>
      <c r="E2" s="422"/>
      <c r="F2" s="422"/>
      <c r="G2" s="422"/>
      <c r="H2" s="422"/>
      <c r="I2" s="190"/>
      <c r="J2" s="190"/>
      <c r="K2" s="190"/>
      <c r="L2" s="191"/>
      <c r="M2" s="191"/>
      <c r="N2" s="191"/>
      <c r="O2" s="192"/>
      <c r="P2" s="188"/>
      <c r="Q2" s="188"/>
      <c r="R2" s="188"/>
      <c r="S2" s="188"/>
      <c r="T2" s="188"/>
      <c r="U2" s="188"/>
      <c r="V2" s="188"/>
    </row>
    <row r="3" spans="1:25" ht="15" customHeight="1" thickBot="1" x14ac:dyDescent="0.3">
      <c r="A3" s="188"/>
      <c r="B3" s="423"/>
      <c r="C3" s="424"/>
      <c r="D3" s="424"/>
      <c r="E3" s="424"/>
      <c r="F3" s="424"/>
      <c r="G3" s="424"/>
      <c r="H3" s="424"/>
      <c r="I3" s="194"/>
      <c r="J3" s="194"/>
      <c r="K3" s="194"/>
      <c r="L3" s="447"/>
      <c r="M3" s="724" t="s">
        <v>521</v>
      </c>
      <c r="N3" s="724"/>
      <c r="O3" s="193"/>
      <c r="P3" s="725" t="s">
        <v>522</v>
      </c>
      <c r="Q3" s="726"/>
      <c r="R3" s="726"/>
      <c r="S3" s="725" t="s">
        <v>523</v>
      </c>
      <c r="T3" s="726"/>
      <c r="U3" s="726"/>
      <c r="V3" s="196" t="s">
        <v>524</v>
      </c>
    </row>
    <row r="4" spans="1:25" ht="15" customHeight="1" thickBot="1" x14ac:dyDescent="0.3">
      <c r="A4" s="188"/>
      <c r="B4" s="429" t="s">
        <v>525</v>
      </c>
      <c r="C4" s="430" t="s">
        <v>526</v>
      </c>
      <c r="D4" s="431" t="s">
        <v>298</v>
      </c>
      <c r="E4" s="431" t="s">
        <v>299</v>
      </c>
      <c r="F4" s="431" t="s">
        <v>315</v>
      </c>
      <c r="G4" s="719" t="s">
        <v>691</v>
      </c>
      <c r="H4" s="431" t="s">
        <v>316</v>
      </c>
      <c r="I4" s="199" t="s">
        <v>317</v>
      </c>
      <c r="J4" s="199" t="s">
        <v>318</v>
      </c>
      <c r="K4" s="198" t="s">
        <v>527</v>
      </c>
      <c r="L4" s="200" t="s">
        <v>529</v>
      </c>
      <c r="M4" s="200" t="s">
        <v>528</v>
      </c>
      <c r="N4" s="200" t="s">
        <v>530</v>
      </c>
      <c r="O4" s="201" t="s">
        <v>531</v>
      </c>
      <c r="P4" s="201" t="s">
        <v>523</v>
      </c>
      <c r="Q4" s="201" t="s">
        <v>532</v>
      </c>
      <c r="R4" s="201" t="s">
        <v>533</v>
      </c>
      <c r="S4" s="202" t="s">
        <v>534</v>
      </c>
      <c r="T4" s="202" t="s">
        <v>535</v>
      </c>
      <c r="U4" s="202" t="s">
        <v>536</v>
      </c>
      <c r="V4" s="203" t="s">
        <v>537</v>
      </c>
    </row>
    <row r="5" spans="1:25" ht="15" customHeight="1" x14ac:dyDescent="0.25">
      <c r="A5" s="204">
        <v>1</v>
      </c>
      <c r="B5" s="432" t="s">
        <v>538</v>
      </c>
      <c r="C5" s="433" t="s">
        <v>539</v>
      </c>
      <c r="D5" s="425">
        <v>6217007</v>
      </c>
      <c r="E5" s="425">
        <v>384180</v>
      </c>
      <c r="F5" s="434">
        <v>44426</v>
      </c>
      <c r="G5" s="720">
        <v>44469</v>
      </c>
      <c r="H5" s="435">
        <v>44454</v>
      </c>
      <c r="I5" s="209"/>
      <c r="J5" s="209"/>
      <c r="K5" s="443" t="s">
        <v>354</v>
      </c>
      <c r="L5" s="212">
        <v>0.47638888888888892</v>
      </c>
      <c r="M5" s="213"/>
      <c r="N5" s="212">
        <v>0.99998842592592585</v>
      </c>
      <c r="O5" s="212"/>
      <c r="P5" s="214">
        <v>659</v>
      </c>
      <c r="Q5" s="214">
        <v>0</v>
      </c>
      <c r="R5" s="214">
        <v>0</v>
      </c>
      <c r="S5" s="215">
        <f>Q5/60</f>
        <v>0</v>
      </c>
      <c r="T5" s="216">
        <f t="shared" ref="T5:T12" si="0">R5/3600</f>
        <v>0</v>
      </c>
      <c r="U5" s="216">
        <f t="shared" ref="U5:U12" si="1">P5+S5+T5</f>
        <v>659</v>
      </c>
      <c r="V5" s="217">
        <f>U5/24</f>
        <v>27.458333333333332</v>
      </c>
    </row>
    <row r="6" spans="1:25" ht="15" customHeight="1" x14ac:dyDescent="0.25">
      <c r="A6" s="204">
        <v>2</v>
      </c>
      <c r="B6" s="436" t="s">
        <v>540</v>
      </c>
      <c r="C6" s="437" t="s">
        <v>541</v>
      </c>
      <c r="D6" s="426">
        <v>6216622</v>
      </c>
      <c r="E6" s="426">
        <v>384283</v>
      </c>
      <c r="F6" s="438">
        <v>44426</v>
      </c>
      <c r="G6" s="720">
        <v>44469</v>
      </c>
      <c r="H6" s="435">
        <v>44454</v>
      </c>
      <c r="I6" s="222"/>
      <c r="J6" s="222"/>
      <c r="K6" s="444" t="s">
        <v>363</v>
      </c>
      <c r="L6" s="224">
        <v>0.73819444444444438</v>
      </c>
      <c r="M6" s="224"/>
      <c r="N6" s="212">
        <v>0.99998842592592585</v>
      </c>
      <c r="O6" s="224"/>
      <c r="P6" s="225">
        <v>666</v>
      </c>
      <c r="Q6" s="225">
        <v>0</v>
      </c>
      <c r="R6" s="225">
        <v>0</v>
      </c>
      <c r="S6" s="226">
        <f t="shared" ref="S6:S12" si="2">Q6/60</f>
        <v>0</v>
      </c>
      <c r="T6" s="227">
        <f t="shared" si="0"/>
        <v>0</v>
      </c>
      <c r="U6" s="227">
        <f t="shared" si="1"/>
        <v>666</v>
      </c>
      <c r="V6" s="228">
        <f t="shared" ref="V6:V11" si="3">U6/24</f>
        <v>27.75</v>
      </c>
    </row>
    <row r="7" spans="1:25" ht="15" customHeight="1" x14ac:dyDescent="0.25">
      <c r="A7" s="204">
        <v>3</v>
      </c>
      <c r="B7" s="436" t="s">
        <v>542</v>
      </c>
      <c r="C7" s="437" t="s">
        <v>543</v>
      </c>
      <c r="D7" s="427">
        <v>6217568</v>
      </c>
      <c r="E7" s="427">
        <v>384846</v>
      </c>
      <c r="F7" s="439">
        <v>44426</v>
      </c>
      <c r="G7" s="721">
        <v>44453</v>
      </c>
      <c r="H7" s="439">
        <v>44453</v>
      </c>
      <c r="I7" s="230"/>
      <c r="J7" s="230"/>
      <c r="K7" s="446" t="s">
        <v>357</v>
      </c>
      <c r="L7" s="224">
        <v>0.51666666666666672</v>
      </c>
      <c r="M7" s="224"/>
      <c r="N7" s="224">
        <v>0.69444444444444453</v>
      </c>
      <c r="O7" s="224"/>
      <c r="P7" s="225">
        <v>629</v>
      </c>
      <c r="Q7" s="225">
        <v>0</v>
      </c>
      <c r="R7" s="225">
        <v>0</v>
      </c>
      <c r="S7" s="226">
        <f t="shared" si="2"/>
        <v>0</v>
      </c>
      <c r="T7" s="227">
        <f t="shared" si="0"/>
        <v>0</v>
      </c>
      <c r="U7" s="227">
        <f t="shared" si="1"/>
        <v>629</v>
      </c>
      <c r="V7" s="228">
        <f t="shared" si="3"/>
        <v>26.208333333333332</v>
      </c>
      <c r="W7" s="727"/>
      <c r="X7" s="726"/>
      <c r="Y7" s="231"/>
    </row>
    <row r="8" spans="1:25" ht="15" customHeight="1" x14ac:dyDescent="0.25">
      <c r="A8" s="204">
        <v>4</v>
      </c>
      <c r="B8" s="436" t="s">
        <v>544</v>
      </c>
      <c r="C8" s="437" t="s">
        <v>61</v>
      </c>
      <c r="D8" s="426">
        <v>6216083</v>
      </c>
      <c r="E8" s="426">
        <v>384746</v>
      </c>
      <c r="F8" s="438">
        <v>44426</v>
      </c>
      <c r="G8" s="720">
        <v>44469</v>
      </c>
      <c r="H8" s="435">
        <v>44454</v>
      </c>
      <c r="I8" s="232"/>
      <c r="J8" s="232"/>
      <c r="K8" s="444" t="s">
        <v>344</v>
      </c>
      <c r="L8" s="233">
        <v>0.64236111111111105</v>
      </c>
      <c r="M8" s="224"/>
      <c r="N8" s="212">
        <v>0.99998842592592585</v>
      </c>
      <c r="O8" s="224"/>
      <c r="P8" s="225">
        <v>663</v>
      </c>
      <c r="Q8" s="225">
        <v>0</v>
      </c>
      <c r="R8" s="225">
        <v>0</v>
      </c>
      <c r="S8" s="226">
        <f t="shared" si="2"/>
        <v>0</v>
      </c>
      <c r="T8" s="227">
        <f t="shared" si="0"/>
        <v>0</v>
      </c>
      <c r="U8" s="227">
        <f t="shared" si="1"/>
        <v>663</v>
      </c>
      <c r="V8" s="228">
        <f t="shared" si="3"/>
        <v>27.625</v>
      </c>
      <c r="W8" s="234"/>
      <c r="X8" s="231"/>
      <c r="Y8" s="234"/>
    </row>
    <row r="9" spans="1:25" ht="15" customHeight="1" x14ac:dyDescent="0.25">
      <c r="A9" s="204">
        <v>5</v>
      </c>
      <c r="B9" s="436" t="s">
        <v>545</v>
      </c>
      <c r="C9" s="437" t="s">
        <v>546</v>
      </c>
      <c r="D9" s="426">
        <v>6216487</v>
      </c>
      <c r="E9" s="426">
        <v>385286</v>
      </c>
      <c r="F9" s="438">
        <v>44426</v>
      </c>
      <c r="G9" s="721">
        <v>44453</v>
      </c>
      <c r="H9" s="439">
        <v>44453</v>
      </c>
      <c r="I9" s="230"/>
      <c r="J9" s="230"/>
      <c r="K9" s="444" t="s">
        <v>342</v>
      </c>
      <c r="L9" s="224">
        <v>0.41180555555555554</v>
      </c>
      <c r="M9" s="224"/>
      <c r="N9" s="224">
        <v>0.37361111111111112</v>
      </c>
      <c r="O9" s="224"/>
      <c r="P9" s="225">
        <v>643</v>
      </c>
      <c r="Q9" s="225">
        <v>0</v>
      </c>
      <c r="R9" s="225">
        <v>0</v>
      </c>
      <c r="S9" s="226">
        <f t="shared" si="2"/>
        <v>0</v>
      </c>
      <c r="T9" s="227">
        <f t="shared" si="0"/>
        <v>0</v>
      </c>
      <c r="U9" s="227">
        <f t="shared" si="1"/>
        <v>643</v>
      </c>
      <c r="V9" s="228">
        <f t="shared" si="3"/>
        <v>26.791666666666668</v>
      </c>
    </row>
    <row r="10" spans="1:25" ht="15" customHeight="1" x14ac:dyDescent="0.25">
      <c r="A10" s="204">
        <v>6</v>
      </c>
      <c r="B10" s="436" t="s">
        <v>547</v>
      </c>
      <c r="C10" s="437" t="s">
        <v>548</v>
      </c>
      <c r="D10" s="428">
        <v>6216853</v>
      </c>
      <c r="E10" s="428">
        <v>384271</v>
      </c>
      <c r="F10" s="440">
        <v>44426</v>
      </c>
      <c r="G10" s="720">
        <v>44469</v>
      </c>
      <c r="H10" s="435">
        <v>44454</v>
      </c>
      <c r="I10" s="419"/>
      <c r="J10" s="419"/>
      <c r="K10" s="444" t="s">
        <v>416</v>
      </c>
      <c r="L10" s="224">
        <v>0.45763888888888887</v>
      </c>
      <c r="M10" s="224"/>
      <c r="N10" s="212">
        <v>0.99998842592592585</v>
      </c>
      <c r="O10" s="224"/>
      <c r="P10" s="225">
        <v>659</v>
      </c>
      <c r="Q10" s="225">
        <v>0</v>
      </c>
      <c r="R10" s="225">
        <v>0</v>
      </c>
      <c r="S10" s="226">
        <f t="shared" si="2"/>
        <v>0</v>
      </c>
      <c r="T10" s="227">
        <f t="shared" si="0"/>
        <v>0</v>
      </c>
      <c r="U10" s="227">
        <f t="shared" si="1"/>
        <v>659</v>
      </c>
      <c r="V10" s="228">
        <f t="shared" si="3"/>
        <v>27.458333333333332</v>
      </c>
    </row>
    <row r="11" spans="1:25" ht="15" customHeight="1" x14ac:dyDescent="0.25">
      <c r="A11" s="204">
        <v>7</v>
      </c>
      <c r="B11" s="436" t="s">
        <v>549</v>
      </c>
      <c r="C11" s="437" t="s">
        <v>550</v>
      </c>
      <c r="D11" s="426">
        <v>6216150</v>
      </c>
      <c r="E11" s="426">
        <v>384938</v>
      </c>
      <c r="F11" s="441">
        <v>44426</v>
      </c>
      <c r="G11" s="722">
        <v>44453</v>
      </c>
      <c r="H11" s="442">
        <v>44453</v>
      </c>
      <c r="I11" s="219"/>
      <c r="J11" s="219"/>
      <c r="K11" s="444" t="s">
        <v>340</v>
      </c>
      <c r="L11" s="224">
        <v>0.37708333333333338</v>
      </c>
      <c r="M11" s="224"/>
      <c r="N11" s="212">
        <v>0.99998842592592585</v>
      </c>
      <c r="O11" s="224"/>
      <c r="P11" s="225">
        <v>641</v>
      </c>
      <c r="Q11" s="225">
        <v>0</v>
      </c>
      <c r="R11" s="225">
        <v>0</v>
      </c>
      <c r="S11" s="226">
        <f t="shared" si="2"/>
        <v>0</v>
      </c>
      <c r="T11" s="227">
        <f t="shared" si="0"/>
        <v>0</v>
      </c>
      <c r="U11" s="227">
        <f t="shared" si="1"/>
        <v>641</v>
      </c>
      <c r="V11" s="228">
        <f t="shared" si="3"/>
        <v>26.708333333333332</v>
      </c>
    </row>
    <row r="12" spans="1:25" ht="15" customHeight="1" x14ac:dyDescent="0.25">
      <c r="A12" s="204">
        <v>8</v>
      </c>
      <c r="B12" s="436" t="s">
        <v>553</v>
      </c>
      <c r="C12" s="437" t="s">
        <v>554</v>
      </c>
      <c r="D12" s="426">
        <v>6217647</v>
      </c>
      <c r="E12" s="426">
        <v>384510</v>
      </c>
      <c r="F12" s="438">
        <v>44435</v>
      </c>
      <c r="G12" s="720">
        <v>44469</v>
      </c>
      <c r="H12" s="435">
        <v>44454</v>
      </c>
      <c r="I12" s="219"/>
      <c r="J12" s="219"/>
      <c r="K12" s="445" t="s">
        <v>442</v>
      </c>
      <c r="L12" s="224">
        <v>0.65763888888888888</v>
      </c>
      <c r="M12" s="224"/>
      <c r="N12" s="212">
        <v>0.99998842592592585</v>
      </c>
      <c r="O12" s="224"/>
      <c r="P12" s="225">
        <v>659</v>
      </c>
      <c r="Q12" s="225">
        <v>0</v>
      </c>
      <c r="R12" s="225">
        <v>0</v>
      </c>
      <c r="S12" s="226">
        <f t="shared" si="2"/>
        <v>0</v>
      </c>
      <c r="T12" s="227">
        <f t="shared" si="0"/>
        <v>0</v>
      </c>
      <c r="U12" s="227">
        <f t="shared" si="1"/>
        <v>659</v>
      </c>
      <c r="V12" s="228">
        <f>U12/24</f>
        <v>27.458333333333332</v>
      </c>
    </row>
    <row r="13" spans="1:25" ht="12.75" x14ac:dyDescent="0.2">
      <c r="W13" s="277" t="s">
        <v>560</v>
      </c>
      <c r="X13" s="278">
        <f>AVERAGE(V5:V12)</f>
        <v>27.182291666666668</v>
      </c>
    </row>
    <row r="14" spans="1:25" ht="12.75" x14ac:dyDescent="0.2">
      <c r="W14" s="277"/>
      <c r="X14" s="278"/>
    </row>
    <row r="15" spans="1:25" ht="12.75" x14ac:dyDescent="0.2">
      <c r="B15" s="277" t="s">
        <v>561</v>
      </c>
      <c r="M15" s="187" t="s">
        <v>562</v>
      </c>
      <c r="N15" s="187" t="s">
        <v>563</v>
      </c>
      <c r="W15" s="277" t="s">
        <v>564</v>
      </c>
      <c r="X15" s="279">
        <f>AVERAGE(U5:U12)</f>
        <v>652.375</v>
      </c>
    </row>
    <row r="16" spans="1:25" ht="15" customHeight="1" x14ac:dyDescent="0.2">
      <c r="L16" s="280" t="s">
        <v>565</v>
      </c>
      <c r="M16" s="434">
        <v>44426</v>
      </c>
      <c r="N16" s="435">
        <v>44454</v>
      </c>
    </row>
    <row r="17" spans="4:23" ht="15" customHeight="1" x14ac:dyDescent="0.2">
      <c r="L17" s="280" t="s">
        <v>524</v>
      </c>
      <c r="M17" s="187">
        <f>_xlfn.DAYS(N16,M16)</f>
        <v>28</v>
      </c>
      <c r="O17" s="281">
        <v>0.99998842592592585</v>
      </c>
    </row>
    <row r="18" spans="4:23" ht="15" customHeight="1" x14ac:dyDescent="0.2">
      <c r="L18" s="280" t="s">
        <v>523</v>
      </c>
      <c r="M18" s="187">
        <f>M17*24</f>
        <v>672</v>
      </c>
    </row>
    <row r="19" spans="4:23" ht="15" customHeight="1" x14ac:dyDescent="0.2">
      <c r="L19" s="282" t="s">
        <v>566</v>
      </c>
      <c r="M19" s="283">
        <f>M18-13</f>
        <v>659</v>
      </c>
      <c r="O19" s="187" t="s">
        <v>567</v>
      </c>
      <c r="R19" s="472" t="s">
        <v>493</v>
      </c>
      <c r="S19" s="472" t="s">
        <v>580</v>
      </c>
      <c r="T19" s="472" t="s">
        <v>562</v>
      </c>
      <c r="U19" s="472" t="s">
        <v>563</v>
      </c>
      <c r="V19" s="472" t="s">
        <v>524</v>
      </c>
      <c r="W19" s="472" t="s">
        <v>523</v>
      </c>
    </row>
    <row r="20" spans="4:23" ht="15" customHeight="1" x14ac:dyDescent="0.25">
      <c r="O20" s="225">
        <v>5340</v>
      </c>
      <c r="R20" s="728">
        <v>2021</v>
      </c>
      <c r="S20" s="466" t="s">
        <v>354</v>
      </c>
      <c r="T20" s="467">
        <v>44426</v>
      </c>
      <c r="U20" s="435">
        <v>44454</v>
      </c>
      <c r="V20" s="758">
        <f>_xlfn.DAYS(U20,T20)</f>
        <v>28</v>
      </c>
      <c r="W20" s="466">
        <f>V20*24</f>
        <v>672</v>
      </c>
    </row>
    <row r="21" spans="4:23" ht="15" customHeight="1" x14ac:dyDescent="0.25">
      <c r="L21" s="282" t="s">
        <v>568</v>
      </c>
      <c r="M21" s="224">
        <f>O17-L12</f>
        <v>0.34234953703703697</v>
      </c>
      <c r="O21" s="284">
        <f>5340-240</f>
        <v>5100</v>
      </c>
      <c r="R21" s="729"/>
      <c r="S21" s="466" t="s">
        <v>363</v>
      </c>
      <c r="T21" s="467">
        <v>44426</v>
      </c>
      <c r="U21" s="435">
        <v>44454</v>
      </c>
      <c r="V21" s="466">
        <f>_xlfn.DAYS(U21,T21)</f>
        <v>28</v>
      </c>
      <c r="W21" s="466">
        <f t="shared" ref="W21:W28" si="4">V21*24</f>
        <v>672</v>
      </c>
    </row>
    <row r="22" spans="4:23" ht="15" customHeight="1" x14ac:dyDescent="0.25">
      <c r="L22" s="282" t="s">
        <v>569</v>
      </c>
      <c r="M22" s="224">
        <f>O17-N10</f>
        <v>0</v>
      </c>
      <c r="R22" s="729"/>
      <c r="S22" s="466" t="s">
        <v>357</v>
      </c>
      <c r="T22" s="468">
        <v>44426</v>
      </c>
      <c r="U22" s="468">
        <v>44453</v>
      </c>
      <c r="V22" s="466">
        <f>_xlfn.DAYS(U22,T22)</f>
        <v>27</v>
      </c>
      <c r="W22" s="466">
        <f t="shared" si="4"/>
        <v>648</v>
      </c>
    </row>
    <row r="23" spans="4:23" ht="15" customHeight="1" x14ac:dyDescent="0.2">
      <c r="L23" s="282" t="s">
        <v>570</v>
      </c>
      <c r="M23" s="281">
        <f>M21+M22</f>
        <v>0.34234953703703697</v>
      </c>
      <c r="R23" s="729"/>
      <c r="S23" s="466" t="s">
        <v>344</v>
      </c>
      <c r="T23" s="467">
        <v>44426</v>
      </c>
      <c r="U23" s="435">
        <v>44454</v>
      </c>
      <c r="V23" s="466">
        <f t="shared" ref="V23:V26" si="5">_xlfn.DAYS(U23,T23)</f>
        <v>28</v>
      </c>
      <c r="W23" s="466">
        <f t="shared" si="4"/>
        <v>672</v>
      </c>
    </row>
    <row r="24" spans="4:23" ht="15" customHeight="1" x14ac:dyDescent="0.2">
      <c r="R24" s="729"/>
      <c r="S24" s="466" t="s">
        <v>342</v>
      </c>
      <c r="T24" s="467">
        <v>44426</v>
      </c>
      <c r="U24" s="468">
        <v>44453</v>
      </c>
      <c r="V24" s="466">
        <f t="shared" si="5"/>
        <v>27</v>
      </c>
      <c r="W24" s="466">
        <f t="shared" si="4"/>
        <v>648</v>
      </c>
    </row>
    <row r="25" spans="4:23" ht="15" customHeight="1" x14ac:dyDescent="0.2">
      <c r="R25" s="729"/>
      <c r="S25" s="466" t="s">
        <v>416</v>
      </c>
      <c r="T25" s="469">
        <v>44426</v>
      </c>
      <c r="U25" s="435">
        <v>44454</v>
      </c>
      <c r="V25" s="466">
        <f t="shared" si="5"/>
        <v>28</v>
      </c>
      <c r="W25" s="466">
        <f t="shared" si="4"/>
        <v>672</v>
      </c>
    </row>
    <row r="26" spans="4:23" ht="31.5" customHeight="1" x14ac:dyDescent="0.2">
      <c r="L26" s="450" t="s">
        <v>571</v>
      </c>
      <c r="M26" s="449" t="s">
        <v>572</v>
      </c>
      <c r="N26" s="449" t="s">
        <v>573</v>
      </c>
      <c r="O26" s="451" t="s">
        <v>574</v>
      </c>
      <c r="P26" s="451" t="s">
        <v>575</v>
      </c>
      <c r="R26" s="729"/>
      <c r="S26" s="466" t="s">
        <v>340</v>
      </c>
      <c r="T26" s="470">
        <v>44426</v>
      </c>
      <c r="U26" s="471">
        <v>44453</v>
      </c>
      <c r="V26" s="466">
        <f t="shared" si="5"/>
        <v>27</v>
      </c>
      <c r="W26" s="466">
        <f t="shared" si="4"/>
        <v>648</v>
      </c>
    </row>
    <row r="27" spans="4:23" ht="15" customHeight="1" x14ac:dyDescent="0.2">
      <c r="L27" s="187">
        <v>8</v>
      </c>
      <c r="M27" s="757">
        <f>X13</f>
        <v>27.182291666666668</v>
      </c>
      <c r="N27" s="448">
        <f>L27*M27</f>
        <v>217.45833333333334</v>
      </c>
      <c r="O27" s="187">
        <v>42</v>
      </c>
      <c r="P27" s="285">
        <f>(O27/N27)*10</f>
        <v>1.9314044836175512</v>
      </c>
      <c r="R27" s="730"/>
      <c r="S27" s="466" t="s">
        <v>442</v>
      </c>
      <c r="T27" s="467">
        <v>44435</v>
      </c>
      <c r="U27" s="435">
        <v>44454</v>
      </c>
      <c r="V27" s="466">
        <f>_xlfn.DAYS(U27,T27)</f>
        <v>19</v>
      </c>
      <c r="W27" s="466">
        <f t="shared" si="4"/>
        <v>456</v>
      </c>
    </row>
    <row r="28" spans="4:23" ht="15" customHeight="1" x14ac:dyDescent="0.2">
      <c r="D28" s="448">
        <v>8</v>
      </c>
      <c r="E28" s="448">
        <v>35.505208333333336</v>
      </c>
      <c r="F28" s="448">
        <v>284.04166666666669</v>
      </c>
      <c r="G28" s="448">
        <v>55</v>
      </c>
      <c r="H28" s="448"/>
      <c r="I28" s="448">
        <v>0.19363356315094615</v>
      </c>
      <c r="V28" s="473">
        <f>AVERAGE(V20:V27)</f>
        <v>26.5</v>
      </c>
      <c r="W28" s="473">
        <f t="shared" si="4"/>
        <v>636</v>
      </c>
    </row>
    <row r="29" spans="4:23" ht="15" customHeight="1" x14ac:dyDescent="0.2">
      <c r="M29" s="187" t="s">
        <v>576</v>
      </c>
    </row>
    <row r="30" spans="4:23" ht="15" customHeight="1" x14ac:dyDescent="0.2">
      <c r="M30" s="285">
        <f>X15</f>
        <v>652.375</v>
      </c>
      <c r="R30" s="187">
        <v>2018</v>
      </c>
      <c r="S30" s="187">
        <v>34</v>
      </c>
      <c r="T30" s="187" t="s">
        <v>581</v>
      </c>
      <c r="U30" s="187" t="s">
        <v>582</v>
      </c>
      <c r="V30" s="187">
        <v>4.8600000000000003</v>
      </c>
      <c r="W30" s="187">
        <f>V30*24</f>
        <v>116.64000000000001</v>
      </c>
    </row>
    <row r="31" spans="4:23" ht="15" customHeight="1" x14ac:dyDescent="0.2">
      <c r="R31" s="187">
        <v>2019</v>
      </c>
      <c r="S31" s="187">
        <v>34</v>
      </c>
      <c r="T31" s="187" t="s">
        <v>581</v>
      </c>
      <c r="U31" s="187" t="s">
        <v>583</v>
      </c>
      <c r="V31" s="187">
        <v>4.96</v>
      </c>
      <c r="W31" s="195">
        <f>V31*24</f>
        <v>119.03999999999999</v>
      </c>
    </row>
    <row r="32" spans="4:23" ht="15" customHeight="1" x14ac:dyDescent="0.2">
      <c r="R32" s="187">
        <v>2021</v>
      </c>
      <c r="S32" s="187">
        <v>8</v>
      </c>
      <c r="T32" s="671" t="s">
        <v>581</v>
      </c>
      <c r="U32" s="671" t="s">
        <v>583</v>
      </c>
      <c r="V32" s="187">
        <v>27.18</v>
      </c>
      <c r="W32" s="187">
        <v>636</v>
      </c>
    </row>
    <row r="34" spans="21:23" ht="15" customHeight="1" x14ac:dyDescent="0.2">
      <c r="U34" s="252" t="s">
        <v>584</v>
      </c>
      <c r="V34" s="474">
        <f>SUM(X13,V30,V31)</f>
        <v>37.002291666666672</v>
      </c>
      <c r="W34" s="475">
        <f>SUM(X15,W30,W31)</f>
        <v>888.05499999999995</v>
      </c>
    </row>
  </sheetData>
  <mergeCells count="5">
    <mergeCell ref="M3:N3"/>
    <mergeCell ref="P3:R3"/>
    <mergeCell ref="S3:U3"/>
    <mergeCell ref="W7:X7"/>
    <mergeCell ref="R20:R27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opLeftCell="A23" workbookViewId="0">
      <selection activeCell="O32" sqref="O32"/>
    </sheetView>
  </sheetViews>
  <sheetFormatPr baseColWidth="10" defaultRowHeight="15" x14ac:dyDescent="0.25"/>
  <cols>
    <col min="1" max="1" width="8.85546875" bestFit="1" customWidth="1"/>
    <col min="2" max="2" width="13.5703125" bestFit="1" customWidth="1"/>
    <col min="3" max="3" width="7.28515625" bestFit="1" customWidth="1"/>
    <col min="4" max="5" width="7.7109375" bestFit="1" customWidth="1"/>
    <col min="6" max="6" width="8" bestFit="1" customWidth="1"/>
    <col min="7" max="7" width="7" bestFit="1" customWidth="1"/>
    <col min="8" max="8" width="16.7109375" bestFit="1" customWidth="1"/>
    <col min="9" max="9" width="18.5703125" bestFit="1" customWidth="1"/>
    <col min="10" max="10" width="4.7109375" bestFit="1" customWidth="1"/>
    <col min="11" max="11" width="3.7109375" bestFit="1" customWidth="1"/>
    <col min="12" max="12" width="5" bestFit="1" customWidth="1"/>
    <col min="13" max="13" width="13.7109375" bestFit="1" customWidth="1"/>
    <col min="14" max="14" width="8.140625" bestFit="1" customWidth="1"/>
    <col min="15" max="15" width="14.5703125" bestFit="1" customWidth="1"/>
    <col min="16" max="16" width="15.140625" bestFit="1" customWidth="1"/>
    <col min="17" max="17" width="15.85546875" bestFit="1" customWidth="1"/>
    <col min="18" max="18" width="14.85546875" bestFit="1" customWidth="1"/>
    <col min="19" max="19" width="26.42578125" bestFit="1" customWidth="1"/>
    <col min="20" max="20" width="12.5703125" bestFit="1" customWidth="1"/>
    <col min="21" max="21" width="25.85546875" bestFit="1" customWidth="1"/>
    <col min="22" max="22" width="9.42578125" bestFit="1" customWidth="1"/>
    <col min="23" max="23" width="15.85546875" bestFit="1" customWidth="1"/>
    <col min="24" max="24" width="40.28515625" bestFit="1" customWidth="1"/>
    <col min="25" max="25" width="14.5703125" bestFit="1" customWidth="1"/>
    <col min="26" max="26" width="33.140625" bestFit="1" customWidth="1"/>
    <col min="27" max="27" width="18.140625" bestFit="1" customWidth="1"/>
  </cols>
  <sheetData>
    <row r="1" spans="1:27" x14ac:dyDescent="0.25">
      <c r="A1" s="10" t="s">
        <v>294</v>
      </c>
      <c r="B1" s="109" t="s">
        <v>307</v>
      </c>
      <c r="C1" s="10" t="s">
        <v>295</v>
      </c>
      <c r="D1" s="10" t="s">
        <v>296</v>
      </c>
      <c r="E1" s="10" t="s">
        <v>297</v>
      </c>
      <c r="F1" s="10" t="s">
        <v>298</v>
      </c>
      <c r="G1" s="10" t="s">
        <v>299</v>
      </c>
      <c r="H1" s="10" t="s">
        <v>300</v>
      </c>
      <c r="I1" s="129" t="s">
        <v>494</v>
      </c>
      <c r="J1" s="59" t="s">
        <v>491</v>
      </c>
      <c r="K1" s="51" t="s">
        <v>492</v>
      </c>
      <c r="L1" s="51" t="s">
        <v>493</v>
      </c>
      <c r="M1" s="56" t="s">
        <v>495</v>
      </c>
      <c r="N1" s="10" t="s">
        <v>301</v>
      </c>
      <c r="O1" s="146" t="s">
        <v>302</v>
      </c>
      <c r="P1" s="10" t="s">
        <v>303</v>
      </c>
      <c r="Q1" s="10" t="s">
        <v>304</v>
      </c>
      <c r="R1" s="10" t="s">
        <v>305</v>
      </c>
      <c r="S1" s="10" t="s">
        <v>306</v>
      </c>
      <c r="T1" s="10" t="s">
        <v>308</v>
      </c>
      <c r="U1" s="10" t="s">
        <v>309</v>
      </c>
      <c r="V1" s="10" t="s">
        <v>310</v>
      </c>
      <c r="W1" s="10" t="s">
        <v>311</v>
      </c>
      <c r="X1" s="10" t="s">
        <v>312</v>
      </c>
      <c r="Y1" s="10" t="s">
        <v>313</v>
      </c>
      <c r="Z1" s="47" t="s">
        <v>496</v>
      </c>
      <c r="AA1" s="10" t="s">
        <v>314</v>
      </c>
    </row>
    <row r="2" spans="1:27" x14ac:dyDescent="0.25">
      <c r="A2" s="128">
        <f>1</f>
        <v>1</v>
      </c>
      <c r="B2" s="115" t="s">
        <v>39</v>
      </c>
      <c r="C2" s="109" t="s">
        <v>340</v>
      </c>
      <c r="D2" s="109" t="s">
        <v>340</v>
      </c>
      <c r="E2" s="109" t="s">
        <v>339</v>
      </c>
      <c r="F2" s="396">
        <v>6216150</v>
      </c>
      <c r="G2" s="396">
        <v>384938</v>
      </c>
      <c r="H2" s="128"/>
      <c r="I2" s="674" t="s">
        <v>40</v>
      </c>
      <c r="J2" s="675">
        <v>8</v>
      </c>
      <c r="K2" s="397">
        <v>25</v>
      </c>
      <c r="L2" s="397">
        <v>2021</v>
      </c>
      <c r="M2" s="409" t="str">
        <f t="shared" ref="M2:M40" si="0">CONCATENATE(K2,"/",J2,"/",L2)</f>
        <v>25/8/2021</v>
      </c>
      <c r="N2" s="289">
        <v>0.41718749999999999</v>
      </c>
      <c r="O2" s="44"/>
      <c r="S2" s="90" t="s">
        <v>38</v>
      </c>
      <c r="T2" s="18" t="s">
        <v>339</v>
      </c>
      <c r="U2" s="18" t="s">
        <v>472</v>
      </c>
      <c r="W2">
        <v>1</v>
      </c>
      <c r="X2" s="45" t="s">
        <v>2</v>
      </c>
      <c r="Y2" s="91" t="s">
        <v>3</v>
      </c>
      <c r="Z2" s="43" t="str">
        <f t="shared" ref="Z2:Z43" si="1">CONCATENATE(S2,"_",Y2)</f>
        <v>Casa de bombas_Gato 1</v>
      </c>
    </row>
    <row r="3" spans="1:27" x14ac:dyDescent="0.25">
      <c r="A3" s="128">
        <f t="shared" ref="A3:A43" si="2">A2+1</f>
        <v>2</v>
      </c>
      <c r="B3" s="111" t="s">
        <v>42</v>
      </c>
      <c r="C3" s="109" t="s">
        <v>416</v>
      </c>
      <c r="D3" s="109" t="s">
        <v>416</v>
      </c>
      <c r="E3" s="109" t="s">
        <v>339</v>
      </c>
      <c r="F3" s="396">
        <v>6216853</v>
      </c>
      <c r="G3" s="396">
        <v>384271</v>
      </c>
      <c r="H3" s="128"/>
      <c r="I3" s="676" t="s">
        <v>43</v>
      </c>
      <c r="J3" s="397">
        <v>8</v>
      </c>
      <c r="K3" s="397">
        <v>21</v>
      </c>
      <c r="L3" s="397">
        <v>2021</v>
      </c>
      <c r="M3" s="398" t="str">
        <f t="shared" si="0"/>
        <v>21/8/2021</v>
      </c>
      <c r="N3" s="677">
        <v>0.50438657407407406</v>
      </c>
      <c r="O3" s="44"/>
      <c r="S3" s="79" t="s">
        <v>41</v>
      </c>
      <c r="T3" s="18" t="s">
        <v>339</v>
      </c>
      <c r="U3" s="18" t="s">
        <v>472</v>
      </c>
      <c r="W3">
        <v>1</v>
      </c>
      <c r="X3" s="41" t="s">
        <v>2</v>
      </c>
      <c r="Y3" s="92" t="s">
        <v>3</v>
      </c>
      <c r="Z3" s="43" t="str">
        <f t="shared" si="1"/>
        <v>Basural viejo entrada y costa_Gato 1</v>
      </c>
    </row>
    <row r="4" spans="1:27" x14ac:dyDescent="0.25">
      <c r="A4" s="128">
        <f t="shared" si="2"/>
        <v>3</v>
      </c>
      <c r="B4" s="110" t="s">
        <v>46</v>
      </c>
      <c r="C4" s="109" t="s">
        <v>416</v>
      </c>
      <c r="D4" s="109" t="s">
        <v>416</v>
      </c>
      <c r="E4" s="109" t="s">
        <v>339</v>
      </c>
      <c r="F4" s="396">
        <v>6216853</v>
      </c>
      <c r="G4" s="396">
        <v>384271</v>
      </c>
      <c r="H4" s="128"/>
      <c r="I4" s="678" t="s">
        <v>47</v>
      </c>
      <c r="J4" s="397">
        <v>8</v>
      </c>
      <c r="K4" s="397">
        <v>24</v>
      </c>
      <c r="L4" s="397">
        <v>2021</v>
      </c>
      <c r="M4" s="398" t="str">
        <f t="shared" si="0"/>
        <v>24/8/2021</v>
      </c>
      <c r="N4" s="679">
        <v>0.93620370370370365</v>
      </c>
      <c r="O4" s="44"/>
      <c r="S4" s="79" t="s">
        <v>41</v>
      </c>
      <c r="T4" s="18" t="s">
        <v>339</v>
      </c>
      <c r="U4" s="18" t="s">
        <v>472</v>
      </c>
      <c r="W4">
        <v>1</v>
      </c>
      <c r="X4" s="94" t="s">
        <v>2</v>
      </c>
      <c r="Y4" s="95"/>
      <c r="Z4" s="43" t="str">
        <f t="shared" si="1"/>
        <v>Basural viejo entrada y costa_</v>
      </c>
    </row>
    <row r="5" spans="1:27" x14ac:dyDescent="0.25">
      <c r="A5" s="128">
        <f t="shared" si="2"/>
        <v>4</v>
      </c>
      <c r="B5" s="111" t="s">
        <v>48</v>
      </c>
      <c r="C5" s="109" t="s">
        <v>416</v>
      </c>
      <c r="D5" s="109" t="s">
        <v>416</v>
      </c>
      <c r="E5" s="109" t="s">
        <v>339</v>
      </c>
      <c r="F5" s="396">
        <v>6216853</v>
      </c>
      <c r="G5" s="396">
        <v>384271</v>
      </c>
      <c r="H5" s="128"/>
      <c r="I5" s="676" t="s">
        <v>49</v>
      </c>
      <c r="J5" s="397">
        <v>8</v>
      </c>
      <c r="K5" s="397">
        <v>28</v>
      </c>
      <c r="L5" s="397">
        <v>2021</v>
      </c>
      <c r="M5" s="398" t="str">
        <f t="shared" si="0"/>
        <v>28/8/2021</v>
      </c>
      <c r="N5" s="677">
        <v>0.80158564814814814</v>
      </c>
      <c r="O5" s="44"/>
      <c r="S5" s="79" t="s">
        <v>41</v>
      </c>
      <c r="T5" s="18" t="s">
        <v>339</v>
      </c>
      <c r="U5" s="18" t="s">
        <v>472</v>
      </c>
      <c r="W5">
        <v>1</v>
      </c>
      <c r="X5" s="41" t="s">
        <v>50</v>
      </c>
      <c r="Z5" s="43" t="str">
        <f t="shared" si="1"/>
        <v>Basural viejo entrada y costa_</v>
      </c>
    </row>
    <row r="6" spans="1:27" x14ac:dyDescent="0.25">
      <c r="A6" s="128">
        <f t="shared" si="2"/>
        <v>5</v>
      </c>
      <c r="B6" s="120" t="s">
        <v>114</v>
      </c>
      <c r="C6" s="680" t="s">
        <v>344</v>
      </c>
      <c r="D6" s="680" t="s">
        <v>344</v>
      </c>
      <c r="E6" s="680" t="s">
        <v>339</v>
      </c>
      <c r="F6" s="681">
        <v>6216083</v>
      </c>
      <c r="G6" s="681">
        <v>384746</v>
      </c>
      <c r="H6" s="682"/>
      <c r="I6" s="139" t="s">
        <v>115</v>
      </c>
      <c r="J6" s="683">
        <v>9</v>
      </c>
      <c r="K6" s="683">
        <v>15</v>
      </c>
      <c r="L6" s="683">
        <v>2021</v>
      </c>
      <c r="M6" s="398" t="str">
        <f t="shared" si="0"/>
        <v>15/9/2021</v>
      </c>
      <c r="N6" s="686">
        <v>0.30160879629629628</v>
      </c>
      <c r="O6" s="147"/>
      <c r="P6" s="86"/>
      <c r="Q6" s="86"/>
      <c r="R6" s="86"/>
      <c r="S6" s="65" t="s">
        <v>61</v>
      </c>
      <c r="T6" s="18" t="s">
        <v>339</v>
      </c>
      <c r="U6" s="18" t="s">
        <v>472</v>
      </c>
      <c r="V6" s="86">
        <v>2</v>
      </c>
      <c r="W6" s="80">
        <v>1</v>
      </c>
      <c r="X6" s="42" t="s">
        <v>81</v>
      </c>
      <c r="Y6" s="93" t="s">
        <v>82</v>
      </c>
      <c r="Z6" s="43" t="str">
        <f t="shared" si="1"/>
        <v>Basural_Gato 2 y 4</v>
      </c>
    </row>
    <row r="7" spans="1:27" x14ac:dyDescent="0.25">
      <c r="A7" s="128">
        <f t="shared" si="2"/>
        <v>6</v>
      </c>
      <c r="B7" s="120" t="s">
        <v>114</v>
      </c>
      <c r="C7" s="680" t="s">
        <v>344</v>
      </c>
      <c r="D7" s="680" t="s">
        <v>344</v>
      </c>
      <c r="E7" s="680" t="s">
        <v>339</v>
      </c>
      <c r="F7" s="681">
        <v>6216083</v>
      </c>
      <c r="G7" s="681">
        <v>384746</v>
      </c>
      <c r="H7" s="682"/>
      <c r="I7" s="139" t="s">
        <v>115</v>
      </c>
      <c r="J7" s="683">
        <v>9</v>
      </c>
      <c r="K7" s="683">
        <v>15</v>
      </c>
      <c r="L7" s="683">
        <v>2021</v>
      </c>
      <c r="M7" s="398" t="str">
        <f t="shared" si="0"/>
        <v>15/9/2021</v>
      </c>
      <c r="N7" s="686">
        <v>0.30160879629629628</v>
      </c>
      <c r="O7" s="147"/>
      <c r="P7" s="86"/>
      <c r="Q7" s="86"/>
      <c r="R7" s="86"/>
      <c r="S7" s="65" t="s">
        <v>61</v>
      </c>
      <c r="T7" s="18" t="s">
        <v>339</v>
      </c>
      <c r="U7" s="18" t="s">
        <v>472</v>
      </c>
      <c r="V7" s="86">
        <v>2</v>
      </c>
      <c r="W7" s="80">
        <v>1</v>
      </c>
      <c r="X7" s="42" t="s">
        <v>81</v>
      </c>
      <c r="Y7" s="93" t="s">
        <v>82</v>
      </c>
      <c r="Z7" s="43" t="str">
        <f t="shared" si="1"/>
        <v>Basural_Gato 2 y 4</v>
      </c>
    </row>
    <row r="8" spans="1:27" x14ac:dyDescent="0.25">
      <c r="A8" s="128">
        <f t="shared" si="2"/>
        <v>7</v>
      </c>
      <c r="B8" s="120" t="s">
        <v>117</v>
      </c>
      <c r="C8" s="680" t="s">
        <v>344</v>
      </c>
      <c r="D8" s="680" t="s">
        <v>344</v>
      </c>
      <c r="E8" s="680" t="s">
        <v>339</v>
      </c>
      <c r="F8" s="681">
        <v>6216083</v>
      </c>
      <c r="G8" s="681">
        <v>384746</v>
      </c>
      <c r="H8" s="682"/>
      <c r="I8" s="139" t="s">
        <v>115</v>
      </c>
      <c r="J8" s="683">
        <v>9</v>
      </c>
      <c r="K8" s="683">
        <v>15</v>
      </c>
      <c r="L8" s="683">
        <v>2021</v>
      </c>
      <c r="M8" s="398" t="str">
        <f t="shared" si="0"/>
        <v>15/9/2021</v>
      </c>
      <c r="N8" s="686">
        <v>0.37765046296296295</v>
      </c>
      <c r="O8" s="147"/>
      <c r="P8" s="86"/>
      <c r="Q8" s="86"/>
      <c r="R8" s="86"/>
      <c r="S8" s="65" t="s">
        <v>61</v>
      </c>
      <c r="T8" s="18" t="s">
        <v>339</v>
      </c>
      <c r="U8" s="18" t="s">
        <v>472</v>
      </c>
      <c r="V8" s="86">
        <v>2</v>
      </c>
      <c r="W8" s="80">
        <v>1</v>
      </c>
      <c r="X8" s="42" t="s">
        <v>81</v>
      </c>
      <c r="Y8" s="93" t="s">
        <v>82</v>
      </c>
      <c r="Z8" s="43" t="str">
        <f t="shared" si="1"/>
        <v>Basural_Gato 2 y 4</v>
      </c>
    </row>
    <row r="9" spans="1:27" x14ac:dyDescent="0.25">
      <c r="A9" s="128">
        <f t="shared" si="2"/>
        <v>8</v>
      </c>
      <c r="B9" s="120" t="s">
        <v>117</v>
      </c>
      <c r="C9" s="680" t="s">
        <v>344</v>
      </c>
      <c r="D9" s="680" t="s">
        <v>344</v>
      </c>
      <c r="E9" s="680" t="s">
        <v>339</v>
      </c>
      <c r="F9" s="681">
        <v>6216083</v>
      </c>
      <c r="G9" s="681">
        <v>384746</v>
      </c>
      <c r="H9" s="682"/>
      <c r="I9" s="139" t="s">
        <v>115</v>
      </c>
      <c r="J9" s="683">
        <v>9</v>
      </c>
      <c r="K9" s="683">
        <v>15</v>
      </c>
      <c r="L9" s="683">
        <v>2021</v>
      </c>
      <c r="M9" s="398" t="str">
        <f t="shared" si="0"/>
        <v>15/9/2021</v>
      </c>
      <c r="N9" s="686">
        <v>0.37765046296296295</v>
      </c>
      <c r="O9" s="147"/>
      <c r="P9" s="86"/>
      <c r="Q9" s="86"/>
      <c r="R9" s="86"/>
      <c r="S9" s="65" t="s">
        <v>61</v>
      </c>
      <c r="T9" s="18" t="s">
        <v>339</v>
      </c>
      <c r="U9" s="18" t="s">
        <v>472</v>
      </c>
      <c r="V9" s="86">
        <v>2</v>
      </c>
      <c r="W9" s="80">
        <v>1</v>
      </c>
      <c r="X9" s="42" t="s">
        <v>81</v>
      </c>
      <c r="Y9" s="93" t="s">
        <v>82</v>
      </c>
      <c r="Z9" s="43" t="str">
        <f t="shared" si="1"/>
        <v>Basural_Gato 2 y 4</v>
      </c>
    </row>
    <row r="10" spans="1:27" x14ac:dyDescent="0.25">
      <c r="A10" s="128">
        <f t="shared" si="2"/>
        <v>9</v>
      </c>
      <c r="B10" s="120" t="s">
        <v>118</v>
      </c>
      <c r="C10" s="680" t="s">
        <v>344</v>
      </c>
      <c r="D10" s="680" t="s">
        <v>344</v>
      </c>
      <c r="E10" s="680" t="s">
        <v>339</v>
      </c>
      <c r="F10" s="681">
        <v>6216083</v>
      </c>
      <c r="G10" s="681">
        <v>384746</v>
      </c>
      <c r="H10" s="682"/>
      <c r="I10" s="139" t="s">
        <v>115</v>
      </c>
      <c r="J10" s="683">
        <v>9</v>
      </c>
      <c r="K10" s="683">
        <v>15</v>
      </c>
      <c r="L10" s="683">
        <v>2021</v>
      </c>
      <c r="M10" s="398" t="str">
        <f t="shared" si="0"/>
        <v>15/9/2021</v>
      </c>
      <c r="N10" s="686">
        <v>0.4100347222222222</v>
      </c>
      <c r="O10" s="147"/>
      <c r="P10" s="86"/>
      <c r="Q10" s="86"/>
      <c r="R10" s="86"/>
      <c r="S10" s="65" t="s">
        <v>61</v>
      </c>
      <c r="T10" s="18" t="s">
        <v>339</v>
      </c>
      <c r="U10" s="18" t="s">
        <v>472</v>
      </c>
      <c r="V10" s="86">
        <v>2</v>
      </c>
      <c r="W10" s="80">
        <v>1</v>
      </c>
      <c r="X10" s="42" t="s">
        <v>81</v>
      </c>
      <c r="Y10" s="93" t="s">
        <v>82</v>
      </c>
      <c r="Z10" s="43" t="str">
        <f t="shared" si="1"/>
        <v>Basural_Gato 2 y 4</v>
      </c>
    </row>
    <row r="11" spans="1:27" x14ac:dyDescent="0.25">
      <c r="A11" s="128">
        <f t="shared" si="2"/>
        <v>10</v>
      </c>
      <c r="B11" s="120" t="s">
        <v>118</v>
      </c>
      <c r="C11" s="680" t="s">
        <v>344</v>
      </c>
      <c r="D11" s="680" t="s">
        <v>344</v>
      </c>
      <c r="E11" s="680" t="s">
        <v>339</v>
      </c>
      <c r="F11" s="681">
        <v>6216083</v>
      </c>
      <c r="G11" s="681">
        <v>384746</v>
      </c>
      <c r="H11" s="682"/>
      <c r="I11" s="139" t="s">
        <v>115</v>
      </c>
      <c r="J11" s="683">
        <v>9</v>
      </c>
      <c r="K11" s="683">
        <v>15</v>
      </c>
      <c r="L11" s="683">
        <v>2021</v>
      </c>
      <c r="M11" s="398" t="str">
        <f t="shared" si="0"/>
        <v>15/9/2021</v>
      </c>
      <c r="N11" s="686">
        <v>0.4100347222222222</v>
      </c>
      <c r="O11" s="147"/>
      <c r="P11" s="86"/>
      <c r="Q11" s="86"/>
      <c r="R11" s="86"/>
      <c r="S11" s="65" t="s">
        <v>61</v>
      </c>
      <c r="T11" s="18" t="s">
        <v>339</v>
      </c>
      <c r="U11" s="18" t="s">
        <v>472</v>
      </c>
      <c r="V11" s="86">
        <v>2</v>
      </c>
      <c r="W11" s="80">
        <v>1</v>
      </c>
      <c r="X11" s="42" t="s">
        <v>81</v>
      </c>
      <c r="Y11" s="93" t="s">
        <v>82</v>
      </c>
      <c r="Z11" s="43" t="str">
        <f t="shared" si="1"/>
        <v>Basural_Gato 2 y 4</v>
      </c>
    </row>
    <row r="12" spans="1:27" x14ac:dyDescent="0.25">
      <c r="A12" s="128">
        <f t="shared" si="2"/>
        <v>11</v>
      </c>
      <c r="B12" s="120" t="s">
        <v>119</v>
      </c>
      <c r="C12" s="680" t="s">
        <v>344</v>
      </c>
      <c r="D12" s="680" t="s">
        <v>344</v>
      </c>
      <c r="E12" s="680" t="s">
        <v>339</v>
      </c>
      <c r="F12" s="681">
        <v>6216083</v>
      </c>
      <c r="G12" s="681">
        <v>384746</v>
      </c>
      <c r="H12" s="682"/>
      <c r="I12" s="139" t="s">
        <v>115</v>
      </c>
      <c r="J12" s="683">
        <v>9</v>
      </c>
      <c r="K12" s="683">
        <v>15</v>
      </c>
      <c r="L12" s="683">
        <v>2021</v>
      </c>
      <c r="M12" s="398" t="str">
        <f t="shared" si="0"/>
        <v>15/9/2021</v>
      </c>
      <c r="N12" s="686">
        <v>0.41871527777777778</v>
      </c>
      <c r="O12" s="147"/>
      <c r="P12" s="86"/>
      <c r="Q12" s="86"/>
      <c r="R12" s="86"/>
      <c r="S12" s="65" t="s">
        <v>61</v>
      </c>
      <c r="T12" s="18" t="s">
        <v>339</v>
      </c>
      <c r="U12" s="18" t="s">
        <v>472</v>
      </c>
      <c r="V12" s="86">
        <v>2</v>
      </c>
      <c r="W12" s="80">
        <v>1</v>
      </c>
      <c r="X12" s="42" t="s">
        <v>81</v>
      </c>
      <c r="Y12" s="93" t="s">
        <v>82</v>
      </c>
      <c r="Z12" s="43" t="str">
        <f t="shared" si="1"/>
        <v>Basural_Gato 2 y 4</v>
      </c>
    </row>
    <row r="13" spans="1:27" x14ac:dyDescent="0.25">
      <c r="A13" s="128">
        <f t="shared" si="2"/>
        <v>12</v>
      </c>
      <c r="B13" s="120" t="s">
        <v>119</v>
      </c>
      <c r="C13" s="680" t="s">
        <v>344</v>
      </c>
      <c r="D13" s="680" t="s">
        <v>344</v>
      </c>
      <c r="E13" s="680" t="s">
        <v>339</v>
      </c>
      <c r="F13" s="681">
        <v>6216083</v>
      </c>
      <c r="G13" s="681">
        <v>384746</v>
      </c>
      <c r="H13" s="682"/>
      <c r="I13" s="139" t="s">
        <v>115</v>
      </c>
      <c r="J13" s="683">
        <v>9</v>
      </c>
      <c r="K13" s="683">
        <v>15</v>
      </c>
      <c r="L13" s="683">
        <v>2021</v>
      </c>
      <c r="M13" s="398" t="str">
        <f t="shared" si="0"/>
        <v>15/9/2021</v>
      </c>
      <c r="N13" s="686">
        <v>0.41871527777777778</v>
      </c>
      <c r="O13" s="147"/>
      <c r="P13" s="86"/>
      <c r="Q13" s="86"/>
      <c r="R13" s="86"/>
      <c r="S13" s="65" t="s">
        <v>61</v>
      </c>
      <c r="T13" s="18" t="s">
        <v>339</v>
      </c>
      <c r="U13" s="18" t="s">
        <v>472</v>
      </c>
      <c r="V13" s="86">
        <v>2</v>
      </c>
      <c r="W13" s="80">
        <v>1</v>
      </c>
      <c r="X13" s="42" t="s">
        <v>81</v>
      </c>
      <c r="Y13" s="93" t="s">
        <v>82</v>
      </c>
      <c r="Z13" s="43" t="str">
        <f t="shared" si="1"/>
        <v>Basural_Gato 2 y 4</v>
      </c>
    </row>
    <row r="14" spans="1:27" x14ac:dyDescent="0.25">
      <c r="A14" s="128">
        <f t="shared" si="2"/>
        <v>13</v>
      </c>
      <c r="B14" s="121" t="s">
        <v>122</v>
      </c>
      <c r="C14" s="680" t="s">
        <v>344</v>
      </c>
      <c r="D14" s="680" t="s">
        <v>344</v>
      </c>
      <c r="E14" s="680" t="s">
        <v>339</v>
      </c>
      <c r="F14" s="681">
        <v>6216083</v>
      </c>
      <c r="G14" s="681">
        <v>384746</v>
      </c>
      <c r="H14" s="682"/>
      <c r="I14" s="140" t="s">
        <v>115</v>
      </c>
      <c r="J14" s="683">
        <v>9</v>
      </c>
      <c r="K14" s="683">
        <v>15</v>
      </c>
      <c r="L14" s="683">
        <v>2021</v>
      </c>
      <c r="M14" s="398" t="str">
        <f t="shared" si="0"/>
        <v>15/9/2021</v>
      </c>
      <c r="N14" s="687">
        <v>0.42153935185185187</v>
      </c>
      <c r="O14" s="147"/>
      <c r="P14" s="86"/>
      <c r="Q14" s="86"/>
      <c r="R14" s="86"/>
      <c r="S14" s="65" t="s">
        <v>61</v>
      </c>
      <c r="T14" s="18" t="s">
        <v>339</v>
      </c>
      <c r="U14" s="18" t="s">
        <v>472</v>
      </c>
      <c r="V14" s="86">
        <v>2</v>
      </c>
      <c r="W14" s="80">
        <v>1</v>
      </c>
      <c r="X14" s="94" t="s">
        <v>81</v>
      </c>
      <c r="Y14" s="95" t="s">
        <v>82</v>
      </c>
      <c r="Z14" s="43" t="str">
        <f t="shared" si="1"/>
        <v>Basural_Gato 2 y 4</v>
      </c>
    </row>
    <row r="15" spans="1:27" ht="14.25" customHeight="1" x14ac:dyDescent="0.25">
      <c r="A15" s="128">
        <f t="shared" si="2"/>
        <v>14</v>
      </c>
      <c r="B15" s="121" t="s">
        <v>122</v>
      </c>
      <c r="C15" s="680" t="s">
        <v>344</v>
      </c>
      <c r="D15" s="680" t="s">
        <v>344</v>
      </c>
      <c r="E15" s="680" t="s">
        <v>339</v>
      </c>
      <c r="F15" s="681">
        <v>6216083</v>
      </c>
      <c r="G15" s="681">
        <v>384746</v>
      </c>
      <c r="H15" s="682"/>
      <c r="I15" s="140" t="s">
        <v>115</v>
      </c>
      <c r="J15" s="683">
        <v>9</v>
      </c>
      <c r="K15" s="683">
        <v>15</v>
      </c>
      <c r="L15" s="683">
        <v>2021</v>
      </c>
      <c r="M15" s="398" t="str">
        <f t="shared" si="0"/>
        <v>15/9/2021</v>
      </c>
      <c r="N15" s="687">
        <v>0.42153935185185187</v>
      </c>
      <c r="O15" s="147"/>
      <c r="P15" s="86"/>
      <c r="Q15" s="86"/>
      <c r="R15" s="86"/>
      <c r="S15" s="65" t="s">
        <v>61</v>
      </c>
      <c r="T15" s="18" t="s">
        <v>339</v>
      </c>
      <c r="U15" s="18" t="s">
        <v>472</v>
      </c>
      <c r="V15" s="86">
        <v>2</v>
      </c>
      <c r="W15" s="80">
        <v>1</v>
      </c>
      <c r="X15" s="94" t="s">
        <v>81</v>
      </c>
      <c r="Y15" s="95" t="s">
        <v>82</v>
      </c>
      <c r="Z15" s="43" t="str">
        <f t="shared" si="1"/>
        <v>Basural_Gato 2 y 4</v>
      </c>
    </row>
    <row r="16" spans="1:27" x14ac:dyDescent="0.25">
      <c r="A16" s="128">
        <f t="shared" si="2"/>
        <v>15</v>
      </c>
      <c r="B16" s="116" t="s">
        <v>123</v>
      </c>
      <c r="C16" s="680" t="s">
        <v>344</v>
      </c>
      <c r="D16" s="680" t="s">
        <v>344</v>
      </c>
      <c r="E16" s="680" t="s">
        <v>339</v>
      </c>
      <c r="F16" s="681">
        <v>6216083</v>
      </c>
      <c r="G16" s="681">
        <v>384746</v>
      </c>
      <c r="H16" s="682"/>
      <c r="I16" s="133" t="s">
        <v>115</v>
      </c>
      <c r="J16" s="683">
        <v>9</v>
      </c>
      <c r="K16" s="683">
        <v>15</v>
      </c>
      <c r="L16" s="683">
        <v>2021</v>
      </c>
      <c r="M16" s="398" t="str">
        <f t="shared" si="0"/>
        <v>15/9/2021</v>
      </c>
      <c r="N16" s="688">
        <v>0.42291666666666666</v>
      </c>
      <c r="O16" s="147"/>
      <c r="P16" s="86"/>
      <c r="Q16" s="86"/>
      <c r="R16" s="86"/>
      <c r="S16" s="65" t="s">
        <v>61</v>
      </c>
      <c r="T16" s="18" t="s">
        <v>339</v>
      </c>
      <c r="U16" s="18" t="s">
        <v>472</v>
      </c>
      <c r="V16" s="86"/>
      <c r="W16" s="80">
        <v>1</v>
      </c>
      <c r="X16" s="97" t="s">
        <v>79</v>
      </c>
      <c r="Y16" s="98" t="s">
        <v>9</v>
      </c>
      <c r="Z16" s="43" t="str">
        <f t="shared" si="1"/>
        <v>Basural_Gato 2</v>
      </c>
    </row>
    <row r="17" spans="1:26" x14ac:dyDescent="0.25">
      <c r="A17" s="128">
        <f t="shared" si="2"/>
        <v>16</v>
      </c>
      <c r="B17" s="116" t="s">
        <v>125</v>
      </c>
      <c r="C17" s="680" t="s">
        <v>344</v>
      </c>
      <c r="D17" s="680" t="s">
        <v>344</v>
      </c>
      <c r="E17" s="680" t="s">
        <v>339</v>
      </c>
      <c r="F17" s="681">
        <v>6216083</v>
      </c>
      <c r="G17" s="681">
        <v>384746</v>
      </c>
      <c r="H17" s="682"/>
      <c r="I17" s="133" t="s">
        <v>115</v>
      </c>
      <c r="J17" s="683">
        <v>9</v>
      </c>
      <c r="K17" s="683">
        <v>15</v>
      </c>
      <c r="L17" s="683">
        <v>2021</v>
      </c>
      <c r="M17" s="398" t="str">
        <f t="shared" si="0"/>
        <v>15/9/2021</v>
      </c>
      <c r="N17" s="688">
        <v>0.42457175925925927</v>
      </c>
      <c r="O17" s="147"/>
      <c r="P17" s="86"/>
      <c r="Q17" s="86"/>
      <c r="R17" s="86"/>
      <c r="S17" s="65" t="s">
        <v>61</v>
      </c>
      <c r="T17" s="18" t="s">
        <v>339</v>
      </c>
      <c r="U17" s="18" t="s">
        <v>472</v>
      </c>
      <c r="V17" s="86"/>
      <c r="W17" s="80">
        <v>1</v>
      </c>
      <c r="X17" s="97" t="s">
        <v>50</v>
      </c>
      <c r="Y17" s="98"/>
      <c r="Z17" s="43" t="str">
        <f t="shared" si="1"/>
        <v>Basural_</v>
      </c>
    </row>
    <row r="18" spans="1:26" x14ac:dyDescent="0.25">
      <c r="A18" s="128">
        <f t="shared" si="2"/>
        <v>17</v>
      </c>
      <c r="B18" s="121" t="s">
        <v>127</v>
      </c>
      <c r="C18" s="680" t="s">
        <v>344</v>
      </c>
      <c r="D18" s="680" t="s">
        <v>344</v>
      </c>
      <c r="E18" s="680" t="s">
        <v>339</v>
      </c>
      <c r="F18" s="681">
        <v>6216083</v>
      </c>
      <c r="G18" s="681">
        <v>384746</v>
      </c>
      <c r="H18" s="682"/>
      <c r="I18" s="140" t="s">
        <v>115</v>
      </c>
      <c r="J18" s="683">
        <v>9</v>
      </c>
      <c r="K18" s="683">
        <v>15</v>
      </c>
      <c r="L18" s="683">
        <v>2021</v>
      </c>
      <c r="M18" s="398" t="str">
        <f t="shared" si="0"/>
        <v>15/9/2021</v>
      </c>
      <c r="N18" s="687">
        <v>0.42616898148148147</v>
      </c>
      <c r="O18" s="147"/>
      <c r="P18" s="86"/>
      <c r="Q18" s="86"/>
      <c r="R18" s="86"/>
      <c r="S18" s="65" t="s">
        <v>61</v>
      </c>
      <c r="T18" s="18" t="s">
        <v>339</v>
      </c>
      <c r="U18" s="18" t="s">
        <v>472</v>
      </c>
      <c r="V18" s="86"/>
      <c r="W18" s="80">
        <v>1</v>
      </c>
      <c r="X18" s="101" t="s">
        <v>2</v>
      </c>
      <c r="Y18" s="102" t="s">
        <v>56</v>
      </c>
      <c r="Z18" s="43" t="str">
        <f t="shared" si="1"/>
        <v>Basural_Gato 6</v>
      </c>
    </row>
    <row r="19" spans="1:26" x14ac:dyDescent="0.25">
      <c r="A19" s="128">
        <f t="shared" si="2"/>
        <v>18</v>
      </c>
      <c r="B19" s="115" t="s">
        <v>130</v>
      </c>
      <c r="C19" s="680" t="s">
        <v>344</v>
      </c>
      <c r="D19" s="680" t="s">
        <v>344</v>
      </c>
      <c r="E19" s="680" t="s">
        <v>339</v>
      </c>
      <c r="F19" s="681">
        <v>6216083</v>
      </c>
      <c r="G19" s="681">
        <v>384746</v>
      </c>
      <c r="H19" s="682"/>
      <c r="I19" s="133" t="s">
        <v>115</v>
      </c>
      <c r="J19" s="683">
        <v>9</v>
      </c>
      <c r="K19" s="683">
        <v>15</v>
      </c>
      <c r="L19" s="683">
        <v>2021</v>
      </c>
      <c r="M19" s="398" t="str">
        <f t="shared" si="0"/>
        <v>15/9/2021</v>
      </c>
      <c r="N19" s="289">
        <v>0.59143518518518523</v>
      </c>
      <c r="O19" s="147"/>
      <c r="P19" s="86"/>
      <c r="Q19" s="86"/>
      <c r="R19" s="86"/>
      <c r="S19" s="65" t="s">
        <v>61</v>
      </c>
      <c r="T19" s="18" t="s">
        <v>339</v>
      </c>
      <c r="U19" s="18" t="s">
        <v>472</v>
      </c>
      <c r="V19" s="86">
        <v>2</v>
      </c>
      <c r="W19" s="82">
        <v>1</v>
      </c>
      <c r="X19" s="45" t="s">
        <v>109</v>
      </c>
      <c r="Y19" s="98" t="s">
        <v>110</v>
      </c>
      <c r="Z19" s="43" t="str">
        <f t="shared" si="1"/>
        <v>Basural_Gato 4 + Gato 8</v>
      </c>
    </row>
    <row r="20" spans="1:26" x14ac:dyDescent="0.25">
      <c r="A20" s="128">
        <f t="shared" si="2"/>
        <v>19</v>
      </c>
      <c r="B20" s="115" t="s">
        <v>130</v>
      </c>
      <c r="C20" s="680" t="s">
        <v>344</v>
      </c>
      <c r="D20" s="680" t="s">
        <v>344</v>
      </c>
      <c r="E20" s="680" t="s">
        <v>339</v>
      </c>
      <c r="F20" s="681">
        <v>6216083</v>
      </c>
      <c r="G20" s="681">
        <v>384746</v>
      </c>
      <c r="H20" s="682"/>
      <c r="I20" s="133" t="s">
        <v>115</v>
      </c>
      <c r="J20" s="683">
        <v>9</v>
      </c>
      <c r="K20" s="683">
        <v>15</v>
      </c>
      <c r="L20" s="683">
        <v>2021</v>
      </c>
      <c r="M20" s="398" t="str">
        <f t="shared" si="0"/>
        <v>15/9/2021</v>
      </c>
      <c r="N20" s="289">
        <v>0.59143518518518523</v>
      </c>
      <c r="O20" s="147"/>
      <c r="P20" s="86"/>
      <c r="Q20" s="86"/>
      <c r="R20" s="86"/>
      <c r="S20" s="65" t="s">
        <v>61</v>
      </c>
      <c r="T20" s="18" t="s">
        <v>339</v>
      </c>
      <c r="U20" s="18" t="s">
        <v>472</v>
      </c>
      <c r="V20" s="86">
        <v>2</v>
      </c>
      <c r="W20" s="82">
        <v>1</v>
      </c>
      <c r="X20" s="45" t="s">
        <v>109</v>
      </c>
      <c r="Y20" s="98" t="s">
        <v>110</v>
      </c>
      <c r="Z20" s="43" t="str">
        <f t="shared" si="1"/>
        <v>Basural_Gato 4 + Gato 8</v>
      </c>
    </row>
    <row r="21" spans="1:26" x14ac:dyDescent="0.25">
      <c r="A21" s="128">
        <f t="shared" si="2"/>
        <v>20</v>
      </c>
      <c r="B21" s="115" t="s">
        <v>131</v>
      </c>
      <c r="C21" s="680" t="s">
        <v>344</v>
      </c>
      <c r="D21" s="680" t="s">
        <v>344</v>
      </c>
      <c r="E21" s="680" t="s">
        <v>339</v>
      </c>
      <c r="F21" s="681">
        <v>6216083</v>
      </c>
      <c r="G21" s="681">
        <v>384746</v>
      </c>
      <c r="H21" s="682"/>
      <c r="I21" s="133" t="s">
        <v>115</v>
      </c>
      <c r="J21" s="683">
        <v>9</v>
      </c>
      <c r="K21" s="683">
        <v>15</v>
      </c>
      <c r="L21" s="683">
        <v>2021</v>
      </c>
      <c r="M21" s="398" t="str">
        <f t="shared" si="0"/>
        <v>15/9/2021</v>
      </c>
      <c r="N21" s="289">
        <v>0.77774305555555556</v>
      </c>
      <c r="O21" s="147"/>
      <c r="P21" s="86"/>
      <c r="Q21" s="86"/>
      <c r="R21" s="86"/>
      <c r="S21" s="65" t="s">
        <v>61</v>
      </c>
      <c r="T21" s="18" t="s">
        <v>339</v>
      </c>
      <c r="U21" s="18" t="s">
        <v>472</v>
      </c>
      <c r="V21" s="86"/>
      <c r="W21" s="80">
        <v>1</v>
      </c>
      <c r="X21" s="97" t="s">
        <v>79</v>
      </c>
      <c r="Y21" s="98" t="s">
        <v>9</v>
      </c>
      <c r="Z21" s="43" t="str">
        <f t="shared" si="1"/>
        <v>Basural_Gato 2</v>
      </c>
    </row>
    <row r="22" spans="1:26" x14ac:dyDescent="0.25">
      <c r="A22" s="128">
        <f t="shared" si="2"/>
        <v>21</v>
      </c>
      <c r="B22" s="123" t="s">
        <v>132</v>
      </c>
      <c r="C22" s="680" t="s">
        <v>344</v>
      </c>
      <c r="D22" s="680" t="s">
        <v>344</v>
      </c>
      <c r="E22" s="680" t="s">
        <v>339</v>
      </c>
      <c r="F22" s="681">
        <v>6216083</v>
      </c>
      <c r="G22" s="681">
        <v>384746</v>
      </c>
      <c r="H22" s="682"/>
      <c r="I22" s="133" t="s">
        <v>115</v>
      </c>
      <c r="J22" s="683">
        <v>9</v>
      </c>
      <c r="K22" s="683">
        <v>15</v>
      </c>
      <c r="L22" s="683">
        <v>2021</v>
      </c>
      <c r="M22" s="398" t="str">
        <f t="shared" si="0"/>
        <v>15/9/2021</v>
      </c>
      <c r="N22" s="289">
        <v>0.7792013888888889</v>
      </c>
      <c r="O22" s="147"/>
      <c r="P22" s="86"/>
      <c r="Q22" s="86"/>
      <c r="R22" s="86"/>
      <c r="S22" s="65" t="s">
        <v>61</v>
      </c>
      <c r="T22" s="18" t="s">
        <v>339</v>
      </c>
      <c r="U22" s="18" t="s">
        <v>472</v>
      </c>
      <c r="V22" s="86"/>
      <c r="W22" s="80">
        <v>1</v>
      </c>
      <c r="X22" s="97" t="s">
        <v>64</v>
      </c>
      <c r="Y22" s="98" t="s">
        <v>3</v>
      </c>
      <c r="Z22" s="43" t="str">
        <f t="shared" si="1"/>
        <v>Basural_Gato 1</v>
      </c>
    </row>
    <row r="23" spans="1:26" x14ac:dyDescent="0.25">
      <c r="A23" s="128">
        <f t="shared" si="2"/>
        <v>22</v>
      </c>
      <c r="B23" s="115" t="s">
        <v>135</v>
      </c>
      <c r="C23" s="680" t="s">
        <v>344</v>
      </c>
      <c r="D23" s="680" t="s">
        <v>344</v>
      </c>
      <c r="E23" s="680" t="s">
        <v>339</v>
      </c>
      <c r="F23" s="681">
        <v>6216083</v>
      </c>
      <c r="G23" s="681">
        <v>384746</v>
      </c>
      <c r="H23" s="682"/>
      <c r="I23" s="133" t="s">
        <v>115</v>
      </c>
      <c r="J23" s="683">
        <v>9</v>
      </c>
      <c r="K23" s="683">
        <v>15</v>
      </c>
      <c r="L23" s="683">
        <v>2021</v>
      </c>
      <c r="M23" s="398" t="str">
        <f t="shared" si="0"/>
        <v>15/9/2021</v>
      </c>
      <c r="N23" s="289">
        <v>0.78143518518518518</v>
      </c>
      <c r="O23" s="147"/>
      <c r="P23" s="86"/>
      <c r="Q23" s="86"/>
      <c r="R23" s="86"/>
      <c r="S23" s="65" t="s">
        <v>61</v>
      </c>
      <c r="T23" s="18" t="s">
        <v>339</v>
      </c>
      <c r="U23" s="18" t="s">
        <v>472</v>
      </c>
      <c r="V23" s="86"/>
      <c r="W23" s="80">
        <v>1</v>
      </c>
      <c r="X23" s="97" t="s">
        <v>2</v>
      </c>
      <c r="Y23" s="98" t="s">
        <v>56</v>
      </c>
      <c r="Z23" s="43" t="str">
        <f t="shared" si="1"/>
        <v>Basural_Gato 6</v>
      </c>
    </row>
    <row r="24" spans="1:26" x14ac:dyDescent="0.25">
      <c r="A24" s="128">
        <f t="shared" si="2"/>
        <v>23</v>
      </c>
      <c r="B24" s="115" t="s">
        <v>136</v>
      </c>
      <c r="C24" s="680" t="s">
        <v>344</v>
      </c>
      <c r="D24" s="680" t="s">
        <v>344</v>
      </c>
      <c r="E24" s="680" t="s">
        <v>339</v>
      </c>
      <c r="F24" s="681">
        <v>6216083</v>
      </c>
      <c r="G24" s="681">
        <v>384746</v>
      </c>
      <c r="H24" s="682"/>
      <c r="I24" s="133" t="s">
        <v>115</v>
      </c>
      <c r="J24" s="683">
        <v>9</v>
      </c>
      <c r="K24" s="683">
        <v>15</v>
      </c>
      <c r="L24" s="683">
        <v>2021</v>
      </c>
      <c r="M24" s="398" t="str">
        <f t="shared" si="0"/>
        <v>15/9/2021</v>
      </c>
      <c r="N24" s="289">
        <v>0.78319444444444442</v>
      </c>
      <c r="O24" s="147"/>
      <c r="P24" s="86"/>
      <c r="Q24" s="86"/>
      <c r="R24" s="86"/>
      <c r="S24" s="65" t="s">
        <v>61</v>
      </c>
      <c r="T24" s="18" t="s">
        <v>339</v>
      </c>
      <c r="U24" s="18" t="s">
        <v>472</v>
      </c>
      <c r="V24" s="86"/>
      <c r="W24" s="80">
        <v>1</v>
      </c>
      <c r="X24" s="97" t="s">
        <v>69</v>
      </c>
      <c r="Y24" s="98" t="s">
        <v>9</v>
      </c>
      <c r="Z24" s="43" t="str">
        <f t="shared" si="1"/>
        <v>Basural_Gato 2</v>
      </c>
    </row>
    <row r="25" spans="1:26" x14ac:dyDescent="0.25">
      <c r="A25" s="128">
        <f t="shared" si="2"/>
        <v>24</v>
      </c>
      <c r="B25" s="115" t="s">
        <v>138</v>
      </c>
      <c r="C25" s="680" t="s">
        <v>344</v>
      </c>
      <c r="D25" s="680" t="s">
        <v>344</v>
      </c>
      <c r="E25" s="680" t="s">
        <v>339</v>
      </c>
      <c r="F25" s="681">
        <v>6216083</v>
      </c>
      <c r="G25" s="681">
        <v>384746</v>
      </c>
      <c r="H25" s="682"/>
      <c r="I25" s="133" t="s">
        <v>115</v>
      </c>
      <c r="J25" s="683">
        <v>9</v>
      </c>
      <c r="K25" s="683">
        <v>15</v>
      </c>
      <c r="L25" s="683">
        <v>2021</v>
      </c>
      <c r="M25" s="398" t="str">
        <f t="shared" si="0"/>
        <v>15/9/2021</v>
      </c>
      <c r="N25" s="289">
        <v>0.78423611111111113</v>
      </c>
      <c r="O25" s="147"/>
      <c r="P25" s="86"/>
      <c r="Q25" s="86"/>
      <c r="R25" s="86"/>
      <c r="S25" s="65" t="s">
        <v>61</v>
      </c>
      <c r="T25" s="18" t="s">
        <v>339</v>
      </c>
      <c r="U25" s="18" t="s">
        <v>472</v>
      </c>
      <c r="V25" s="86"/>
      <c r="W25" s="80">
        <v>1</v>
      </c>
      <c r="X25" s="97" t="s">
        <v>121</v>
      </c>
      <c r="Y25" s="98" t="s">
        <v>59</v>
      </c>
      <c r="Z25" s="43" t="str">
        <f t="shared" si="1"/>
        <v>Basural_Gato 10</v>
      </c>
    </row>
    <row r="26" spans="1:26" x14ac:dyDescent="0.25">
      <c r="A26" s="128">
        <f t="shared" si="2"/>
        <v>25</v>
      </c>
      <c r="B26" s="115" t="s">
        <v>77</v>
      </c>
      <c r="C26" s="680" t="s">
        <v>344</v>
      </c>
      <c r="D26" s="680" t="s">
        <v>344</v>
      </c>
      <c r="E26" s="680" t="s">
        <v>339</v>
      </c>
      <c r="F26" s="681">
        <v>6216083</v>
      </c>
      <c r="G26" s="681">
        <v>384746</v>
      </c>
      <c r="H26" s="682"/>
      <c r="I26" s="137" t="s">
        <v>78</v>
      </c>
      <c r="J26" s="683">
        <v>9</v>
      </c>
      <c r="K26" s="683">
        <v>14</v>
      </c>
      <c r="L26" s="683">
        <v>2021</v>
      </c>
      <c r="M26" s="398" t="str">
        <f t="shared" si="0"/>
        <v>14/9/2021</v>
      </c>
      <c r="N26" s="289">
        <v>0.6935069444444445</v>
      </c>
      <c r="O26" s="147"/>
      <c r="P26" s="86"/>
      <c r="Q26" s="86"/>
      <c r="R26" s="86"/>
      <c r="S26" s="65" t="s">
        <v>61</v>
      </c>
      <c r="T26" s="18" t="s">
        <v>339</v>
      </c>
      <c r="U26" s="18" t="s">
        <v>472</v>
      </c>
      <c r="V26" s="86"/>
      <c r="W26" s="80">
        <v>1</v>
      </c>
      <c r="X26" s="97" t="s">
        <v>121</v>
      </c>
      <c r="Y26" s="98" t="s">
        <v>59</v>
      </c>
      <c r="Z26" s="43" t="str">
        <f t="shared" si="1"/>
        <v>Basural_Gato 10</v>
      </c>
    </row>
    <row r="27" spans="1:26" x14ac:dyDescent="0.25">
      <c r="A27" s="128">
        <f t="shared" si="2"/>
        <v>26</v>
      </c>
      <c r="B27" s="124" t="s">
        <v>84</v>
      </c>
      <c r="C27" s="680" t="s">
        <v>344</v>
      </c>
      <c r="D27" s="680" t="s">
        <v>344</v>
      </c>
      <c r="E27" s="680" t="s">
        <v>339</v>
      </c>
      <c r="F27" s="681">
        <v>6216083</v>
      </c>
      <c r="G27" s="681">
        <v>384746</v>
      </c>
      <c r="H27" s="682"/>
      <c r="I27" s="136" t="s">
        <v>78</v>
      </c>
      <c r="J27" s="683">
        <v>9</v>
      </c>
      <c r="K27" s="683">
        <v>14</v>
      </c>
      <c r="L27" s="683">
        <v>2021</v>
      </c>
      <c r="M27" s="398" t="str">
        <f t="shared" si="0"/>
        <v>14/9/2021</v>
      </c>
      <c r="N27" s="685">
        <v>0.69508101851851856</v>
      </c>
      <c r="O27" s="147"/>
      <c r="P27" s="86"/>
      <c r="Q27" s="86"/>
      <c r="R27" s="86"/>
      <c r="S27" s="65" t="s">
        <v>61</v>
      </c>
      <c r="T27" s="18" t="s">
        <v>339</v>
      </c>
      <c r="U27" s="18" t="s">
        <v>472</v>
      </c>
      <c r="V27" s="86"/>
      <c r="W27" s="80">
        <v>1</v>
      </c>
      <c r="X27" s="80" t="s">
        <v>121</v>
      </c>
      <c r="Y27" s="107" t="s">
        <v>59</v>
      </c>
      <c r="Z27" s="43" t="str">
        <f t="shared" si="1"/>
        <v>Basural_Gato 10</v>
      </c>
    </row>
    <row r="28" spans="1:26" x14ac:dyDescent="0.25">
      <c r="A28" s="128">
        <f t="shared" si="2"/>
        <v>27</v>
      </c>
      <c r="B28" s="126" t="s">
        <v>86</v>
      </c>
      <c r="C28" s="680" t="s">
        <v>344</v>
      </c>
      <c r="D28" s="680" t="s">
        <v>344</v>
      </c>
      <c r="E28" s="680" t="s">
        <v>339</v>
      </c>
      <c r="F28" s="681">
        <v>6216083</v>
      </c>
      <c r="G28" s="681">
        <v>384746</v>
      </c>
      <c r="H28" s="682"/>
      <c r="I28" s="134" t="s">
        <v>78</v>
      </c>
      <c r="J28" s="683">
        <v>9</v>
      </c>
      <c r="K28" s="683">
        <v>14</v>
      </c>
      <c r="L28" s="683">
        <v>2021</v>
      </c>
      <c r="M28" s="398" t="str">
        <f t="shared" si="0"/>
        <v>14/9/2021</v>
      </c>
      <c r="N28" s="684">
        <v>0.69649305555555552</v>
      </c>
      <c r="O28" s="147"/>
      <c r="P28" s="86"/>
      <c r="Q28" s="86"/>
      <c r="R28" s="86"/>
      <c r="S28" s="65" t="s">
        <v>61</v>
      </c>
      <c r="T28" s="18" t="s">
        <v>339</v>
      </c>
      <c r="U28" s="18" t="s">
        <v>472</v>
      </c>
      <c r="V28" s="86"/>
      <c r="W28" s="80">
        <v>1</v>
      </c>
      <c r="X28" s="99" t="s">
        <v>69</v>
      </c>
      <c r="Y28" s="100" t="s">
        <v>9</v>
      </c>
      <c r="Z28" s="43" t="str">
        <f t="shared" si="1"/>
        <v>Basural_Gato 2</v>
      </c>
    </row>
    <row r="29" spans="1:26" x14ac:dyDescent="0.25">
      <c r="A29" s="128">
        <f t="shared" si="2"/>
        <v>28</v>
      </c>
      <c r="B29" s="127" t="s">
        <v>89</v>
      </c>
      <c r="C29" s="680" t="s">
        <v>344</v>
      </c>
      <c r="D29" s="680" t="s">
        <v>344</v>
      </c>
      <c r="E29" s="680" t="s">
        <v>339</v>
      </c>
      <c r="F29" s="681">
        <v>6216083</v>
      </c>
      <c r="G29" s="681">
        <v>384746</v>
      </c>
      <c r="H29" s="682"/>
      <c r="I29" s="137" t="s">
        <v>78</v>
      </c>
      <c r="J29" s="683">
        <v>9</v>
      </c>
      <c r="K29" s="683">
        <v>14</v>
      </c>
      <c r="L29" s="683">
        <v>2021</v>
      </c>
      <c r="M29" s="398" t="str">
        <f t="shared" si="0"/>
        <v>14/9/2021</v>
      </c>
      <c r="N29" s="289">
        <v>0.69798611111111108</v>
      </c>
      <c r="O29" s="147"/>
      <c r="P29" s="86"/>
      <c r="Q29" s="86"/>
      <c r="R29" s="86"/>
      <c r="S29" s="65" t="s">
        <v>61</v>
      </c>
      <c r="T29" s="18" t="s">
        <v>339</v>
      </c>
      <c r="U29" s="18" t="s">
        <v>472</v>
      </c>
      <c r="V29" s="86"/>
      <c r="W29" s="80">
        <v>1</v>
      </c>
      <c r="X29" s="45" t="s">
        <v>64</v>
      </c>
      <c r="Y29" s="91" t="s">
        <v>59</v>
      </c>
      <c r="Z29" s="43" t="str">
        <f t="shared" si="1"/>
        <v>Basural_Gato 10</v>
      </c>
    </row>
    <row r="30" spans="1:26" x14ac:dyDescent="0.25">
      <c r="A30" s="128">
        <f t="shared" si="2"/>
        <v>29</v>
      </c>
      <c r="B30" s="124" t="s">
        <v>91</v>
      </c>
      <c r="C30" s="680" t="s">
        <v>344</v>
      </c>
      <c r="D30" s="680" t="s">
        <v>344</v>
      </c>
      <c r="E30" s="680" t="s">
        <v>339</v>
      </c>
      <c r="F30" s="681">
        <v>6216083</v>
      </c>
      <c r="G30" s="681">
        <v>384746</v>
      </c>
      <c r="H30" s="682"/>
      <c r="I30" s="136" t="s">
        <v>78</v>
      </c>
      <c r="J30" s="683">
        <v>9</v>
      </c>
      <c r="K30" s="683">
        <v>14</v>
      </c>
      <c r="L30" s="683">
        <v>2021</v>
      </c>
      <c r="M30" s="398" t="str">
        <f t="shared" si="0"/>
        <v>14/9/2021</v>
      </c>
      <c r="N30" s="685">
        <v>0.69984953703703701</v>
      </c>
      <c r="O30" s="147"/>
      <c r="P30" s="86"/>
      <c r="Q30" s="86"/>
      <c r="R30" s="86"/>
      <c r="S30" s="65" t="s">
        <v>61</v>
      </c>
      <c r="T30" s="18" t="s">
        <v>339</v>
      </c>
      <c r="U30" s="18" t="s">
        <v>472</v>
      </c>
      <c r="V30" s="86"/>
      <c r="W30" s="80">
        <v>1</v>
      </c>
      <c r="X30" s="42" t="s">
        <v>64</v>
      </c>
      <c r="Y30" s="93" t="s">
        <v>59</v>
      </c>
      <c r="Z30" s="43" t="str">
        <f t="shared" si="1"/>
        <v>Basural_Gato 10</v>
      </c>
    </row>
    <row r="31" spans="1:26" x14ac:dyDescent="0.25">
      <c r="A31" s="128">
        <f t="shared" si="2"/>
        <v>30</v>
      </c>
      <c r="B31" s="126" t="s">
        <v>93</v>
      </c>
      <c r="C31" s="680" t="s">
        <v>344</v>
      </c>
      <c r="D31" s="680" t="s">
        <v>344</v>
      </c>
      <c r="E31" s="680" t="s">
        <v>339</v>
      </c>
      <c r="F31" s="681">
        <v>6216083</v>
      </c>
      <c r="G31" s="681">
        <v>384746</v>
      </c>
      <c r="H31" s="682"/>
      <c r="I31" s="134" t="s">
        <v>78</v>
      </c>
      <c r="J31" s="683">
        <v>9</v>
      </c>
      <c r="K31" s="683">
        <v>14</v>
      </c>
      <c r="L31" s="683">
        <v>2021</v>
      </c>
      <c r="M31" s="398" t="str">
        <f t="shared" si="0"/>
        <v>14/9/2021</v>
      </c>
      <c r="N31" s="689">
        <v>0.70133101851851853</v>
      </c>
      <c r="O31" s="147"/>
      <c r="P31" s="86"/>
      <c r="Q31" s="86"/>
      <c r="R31" s="86"/>
      <c r="S31" s="65" t="s">
        <v>61</v>
      </c>
      <c r="T31" s="18" t="s">
        <v>339</v>
      </c>
      <c r="U31" s="18" t="s">
        <v>472</v>
      </c>
      <c r="V31" s="86"/>
      <c r="W31" s="80">
        <v>1</v>
      </c>
      <c r="X31" s="41" t="s">
        <v>64</v>
      </c>
      <c r="Y31" s="92" t="s">
        <v>59</v>
      </c>
      <c r="Z31" s="43" t="str">
        <f t="shared" si="1"/>
        <v>Basural_Gato 10</v>
      </c>
    </row>
    <row r="32" spans="1:26" x14ac:dyDescent="0.25">
      <c r="A32" s="128">
        <f t="shared" si="2"/>
        <v>31</v>
      </c>
      <c r="B32" s="120" t="s">
        <v>111</v>
      </c>
      <c r="C32" s="680" t="s">
        <v>344</v>
      </c>
      <c r="D32" s="680" t="s">
        <v>344</v>
      </c>
      <c r="E32" s="680" t="s">
        <v>339</v>
      </c>
      <c r="F32" s="681">
        <v>6216083</v>
      </c>
      <c r="G32" s="681">
        <v>384746</v>
      </c>
      <c r="H32" s="682"/>
      <c r="I32" s="139" t="s">
        <v>78</v>
      </c>
      <c r="J32" s="683">
        <v>9</v>
      </c>
      <c r="K32" s="683">
        <v>14</v>
      </c>
      <c r="L32" s="683">
        <v>2021</v>
      </c>
      <c r="M32" s="398" t="str">
        <f t="shared" si="0"/>
        <v>14/9/2021</v>
      </c>
      <c r="N32" s="686">
        <v>0.72106481481481477</v>
      </c>
      <c r="O32" s="147"/>
      <c r="P32" s="86"/>
      <c r="Q32" s="86"/>
      <c r="R32" s="86"/>
      <c r="S32" s="65" t="s">
        <v>61</v>
      </c>
      <c r="T32" s="18" t="s">
        <v>339</v>
      </c>
      <c r="U32" s="18" t="s">
        <v>472</v>
      </c>
      <c r="V32" s="86"/>
      <c r="W32" s="80">
        <v>1</v>
      </c>
      <c r="X32" s="42" t="s">
        <v>64</v>
      </c>
      <c r="Y32" s="93" t="s">
        <v>59</v>
      </c>
      <c r="Z32" s="43" t="str">
        <f t="shared" si="1"/>
        <v>Basural_Gato 10</v>
      </c>
    </row>
    <row r="33" spans="1:26" x14ac:dyDescent="0.25">
      <c r="A33" s="128">
        <f t="shared" si="2"/>
        <v>32</v>
      </c>
      <c r="B33" s="120" t="s">
        <v>112</v>
      </c>
      <c r="C33" s="680" t="s">
        <v>344</v>
      </c>
      <c r="D33" s="680" t="s">
        <v>344</v>
      </c>
      <c r="E33" s="680" t="s">
        <v>339</v>
      </c>
      <c r="F33" s="681">
        <v>6216083</v>
      </c>
      <c r="G33" s="681">
        <v>384746</v>
      </c>
      <c r="H33" s="682"/>
      <c r="I33" s="139" t="s">
        <v>78</v>
      </c>
      <c r="J33" s="683">
        <v>9</v>
      </c>
      <c r="K33" s="683">
        <v>14</v>
      </c>
      <c r="L33" s="683">
        <v>2021</v>
      </c>
      <c r="M33" s="398" t="str">
        <f t="shared" si="0"/>
        <v>14/9/2021</v>
      </c>
      <c r="N33" s="686">
        <v>0.83767361111111116</v>
      </c>
      <c r="O33" s="147"/>
      <c r="P33" s="86"/>
      <c r="Q33" s="86"/>
      <c r="R33" s="86"/>
      <c r="S33" s="65" t="s">
        <v>61</v>
      </c>
      <c r="T33" s="18" t="s">
        <v>339</v>
      </c>
      <c r="U33" s="18" t="s">
        <v>472</v>
      </c>
      <c r="V33" s="86"/>
      <c r="W33" s="80">
        <v>1</v>
      </c>
      <c r="X33" s="42" t="s">
        <v>64</v>
      </c>
      <c r="Y33" s="93" t="s">
        <v>59</v>
      </c>
      <c r="Z33" s="43" t="str">
        <f t="shared" si="1"/>
        <v>Basural_Gato 10</v>
      </c>
    </row>
    <row r="34" spans="1:26" x14ac:dyDescent="0.25">
      <c r="A34" s="128">
        <f t="shared" si="2"/>
        <v>33</v>
      </c>
      <c r="B34" s="121" t="s">
        <v>113</v>
      </c>
      <c r="C34" s="680" t="s">
        <v>344</v>
      </c>
      <c r="D34" s="680" t="s">
        <v>344</v>
      </c>
      <c r="E34" s="680" t="s">
        <v>339</v>
      </c>
      <c r="F34" s="681">
        <v>6216083</v>
      </c>
      <c r="G34" s="681">
        <v>384746</v>
      </c>
      <c r="H34" s="682"/>
      <c r="I34" s="140" t="s">
        <v>78</v>
      </c>
      <c r="J34" s="683">
        <v>9</v>
      </c>
      <c r="K34" s="683">
        <v>14</v>
      </c>
      <c r="L34" s="683">
        <v>2021</v>
      </c>
      <c r="M34" s="398" t="str">
        <f t="shared" si="0"/>
        <v>14/9/2021</v>
      </c>
      <c r="N34" s="687">
        <v>0.84302083333333333</v>
      </c>
      <c r="O34" s="147"/>
      <c r="P34" s="86"/>
      <c r="Q34" s="86"/>
      <c r="R34" s="86"/>
      <c r="S34" s="65" t="s">
        <v>61</v>
      </c>
      <c r="T34" s="18" t="s">
        <v>339</v>
      </c>
      <c r="U34" s="18" t="s">
        <v>472</v>
      </c>
      <c r="V34" s="86"/>
      <c r="W34" s="80">
        <v>1</v>
      </c>
      <c r="X34" s="94" t="s">
        <v>64</v>
      </c>
      <c r="Y34" s="95" t="s">
        <v>59</v>
      </c>
      <c r="Z34" s="43" t="str">
        <f t="shared" si="1"/>
        <v>Basural_Gato 10</v>
      </c>
    </row>
    <row r="35" spans="1:26" x14ac:dyDescent="0.25">
      <c r="A35" s="128">
        <f t="shared" si="2"/>
        <v>34</v>
      </c>
      <c r="B35" s="117" t="s">
        <v>74</v>
      </c>
      <c r="C35" s="680" t="s">
        <v>344</v>
      </c>
      <c r="D35" s="680" t="s">
        <v>344</v>
      </c>
      <c r="E35" s="680" t="s">
        <v>339</v>
      </c>
      <c r="F35" s="681">
        <v>6216083</v>
      </c>
      <c r="G35" s="681">
        <v>384746</v>
      </c>
      <c r="H35" s="682"/>
      <c r="I35" s="134" t="s">
        <v>75</v>
      </c>
      <c r="J35" s="683">
        <v>8</v>
      </c>
      <c r="K35" s="683">
        <v>23</v>
      </c>
      <c r="L35" s="683">
        <v>2021</v>
      </c>
      <c r="M35" s="398" t="str">
        <f t="shared" si="0"/>
        <v>23/8/2021</v>
      </c>
      <c r="N35" s="684">
        <v>0.65678240740740745</v>
      </c>
      <c r="O35" s="147"/>
      <c r="P35" s="86"/>
      <c r="Q35" s="86"/>
      <c r="R35" s="86"/>
      <c r="S35" s="65" t="s">
        <v>61</v>
      </c>
      <c r="T35" s="18" t="s">
        <v>339</v>
      </c>
      <c r="U35" s="18" t="s">
        <v>472</v>
      </c>
      <c r="V35" s="86"/>
      <c r="W35" s="80">
        <v>1</v>
      </c>
      <c r="X35" s="41" t="s">
        <v>121</v>
      </c>
      <c r="Y35" s="92" t="s">
        <v>59</v>
      </c>
      <c r="Z35" s="43" t="str">
        <f t="shared" si="1"/>
        <v>Basural_Gato 10</v>
      </c>
    </row>
    <row r="36" spans="1:26" x14ac:dyDescent="0.25">
      <c r="A36" s="128">
        <f t="shared" si="2"/>
        <v>35</v>
      </c>
      <c r="B36" s="115" t="s">
        <v>68</v>
      </c>
      <c r="C36" s="680" t="s">
        <v>344</v>
      </c>
      <c r="D36" s="680" t="s">
        <v>344</v>
      </c>
      <c r="E36" s="680" t="s">
        <v>339</v>
      </c>
      <c r="F36" s="681">
        <v>6216083</v>
      </c>
      <c r="G36" s="681">
        <v>384746</v>
      </c>
      <c r="H36" s="682"/>
      <c r="I36" s="137" t="s">
        <v>43</v>
      </c>
      <c r="J36" s="683">
        <v>8</v>
      </c>
      <c r="K36" s="683">
        <v>21</v>
      </c>
      <c r="L36" s="683">
        <v>2021</v>
      </c>
      <c r="M36" s="398" t="str">
        <f t="shared" si="0"/>
        <v>21/8/2021</v>
      </c>
      <c r="N36" s="289">
        <v>0.77068287037037042</v>
      </c>
      <c r="O36" s="147"/>
      <c r="P36" s="86"/>
      <c r="Q36" s="86"/>
      <c r="R36" s="86"/>
      <c r="S36" s="65" t="s">
        <v>61</v>
      </c>
      <c r="T36" s="18" t="s">
        <v>339</v>
      </c>
      <c r="U36" s="18" t="s">
        <v>472</v>
      </c>
      <c r="V36" s="86"/>
      <c r="W36" s="80">
        <v>1</v>
      </c>
      <c r="X36" s="45" t="s">
        <v>2</v>
      </c>
      <c r="Y36" s="91" t="s">
        <v>56</v>
      </c>
      <c r="Z36" s="43" t="str">
        <f t="shared" si="1"/>
        <v>Basural_Gato 6</v>
      </c>
    </row>
    <row r="37" spans="1:26" x14ac:dyDescent="0.25">
      <c r="A37" s="128">
        <f t="shared" si="2"/>
        <v>36</v>
      </c>
      <c r="B37" s="115" t="s">
        <v>65</v>
      </c>
      <c r="C37" s="680" t="s">
        <v>344</v>
      </c>
      <c r="D37" s="680" t="s">
        <v>344</v>
      </c>
      <c r="E37" s="680" t="s">
        <v>339</v>
      </c>
      <c r="F37" s="681">
        <v>6216083</v>
      </c>
      <c r="G37" s="681">
        <v>384746</v>
      </c>
      <c r="H37" s="682"/>
      <c r="I37" s="137" t="s">
        <v>66</v>
      </c>
      <c r="J37" s="683">
        <v>8</v>
      </c>
      <c r="K37" s="683">
        <v>20</v>
      </c>
      <c r="L37" s="683">
        <v>2021</v>
      </c>
      <c r="M37" s="398" t="str">
        <f t="shared" si="0"/>
        <v>20/8/2021</v>
      </c>
      <c r="N37" s="289">
        <v>0.6174074074074074</v>
      </c>
      <c r="O37" s="147"/>
      <c r="P37" s="86"/>
      <c r="Q37" s="86"/>
      <c r="R37" s="86"/>
      <c r="S37" s="65" t="s">
        <v>61</v>
      </c>
      <c r="T37" s="18" t="s">
        <v>339</v>
      </c>
      <c r="U37" s="18" t="s">
        <v>472</v>
      </c>
      <c r="V37" s="86"/>
      <c r="W37" s="80">
        <v>1</v>
      </c>
      <c r="X37" s="45" t="s">
        <v>116</v>
      </c>
      <c r="Y37" s="91" t="s">
        <v>58</v>
      </c>
      <c r="Z37" s="43" t="str">
        <f t="shared" si="1"/>
        <v>Basural_Gato 9</v>
      </c>
    </row>
    <row r="38" spans="1:26" x14ac:dyDescent="0.25">
      <c r="A38" s="128">
        <f t="shared" si="2"/>
        <v>37</v>
      </c>
      <c r="B38" s="115" t="s">
        <v>62</v>
      </c>
      <c r="C38" s="680" t="s">
        <v>344</v>
      </c>
      <c r="D38" s="680" t="s">
        <v>344</v>
      </c>
      <c r="E38" s="680" t="s">
        <v>339</v>
      </c>
      <c r="F38" s="681">
        <v>6216083</v>
      </c>
      <c r="G38" s="681">
        <v>384746</v>
      </c>
      <c r="H38" s="682"/>
      <c r="I38" s="137" t="s">
        <v>63</v>
      </c>
      <c r="J38" s="683">
        <v>8</v>
      </c>
      <c r="K38" s="683">
        <v>19</v>
      </c>
      <c r="L38" s="683">
        <v>2021</v>
      </c>
      <c r="M38" s="398" t="str">
        <f t="shared" si="0"/>
        <v>19/8/2021</v>
      </c>
      <c r="N38" s="289">
        <v>0.82802083333333332</v>
      </c>
      <c r="O38" s="147"/>
      <c r="P38" s="86"/>
      <c r="Q38" s="86"/>
      <c r="R38" s="86"/>
      <c r="S38" s="65" t="s">
        <v>61</v>
      </c>
      <c r="T38" s="18" t="s">
        <v>339</v>
      </c>
      <c r="U38" s="18" t="s">
        <v>472</v>
      </c>
      <c r="V38" s="86"/>
      <c r="W38" s="80">
        <v>1</v>
      </c>
      <c r="X38" s="45" t="s">
        <v>2</v>
      </c>
      <c r="Y38" s="91" t="s">
        <v>56</v>
      </c>
      <c r="Z38" s="43" t="str">
        <f t="shared" si="1"/>
        <v>Basural_Gato 6</v>
      </c>
    </row>
    <row r="39" spans="1:26" x14ac:dyDescent="0.25">
      <c r="A39" s="128">
        <f t="shared" si="2"/>
        <v>38</v>
      </c>
      <c r="B39" s="116" t="s">
        <v>237</v>
      </c>
      <c r="C39" s="109" t="s">
        <v>363</v>
      </c>
      <c r="D39" s="109" t="s">
        <v>363</v>
      </c>
      <c r="E39" s="680" t="s">
        <v>339</v>
      </c>
      <c r="F39" s="396">
        <v>6216622</v>
      </c>
      <c r="G39" s="396">
        <v>384283</v>
      </c>
      <c r="H39" s="128"/>
      <c r="I39" s="133" t="s">
        <v>49</v>
      </c>
      <c r="J39" s="397">
        <v>8</v>
      </c>
      <c r="K39" s="397">
        <v>28</v>
      </c>
      <c r="L39" s="397">
        <v>2021</v>
      </c>
      <c r="M39" s="398" t="str">
        <f t="shared" si="0"/>
        <v>28/8/2021</v>
      </c>
      <c r="N39" s="688">
        <v>9.1087962962962971E-3</v>
      </c>
      <c r="O39" s="44"/>
      <c r="S39" s="65" t="s">
        <v>500</v>
      </c>
      <c r="T39" s="18" t="s">
        <v>339</v>
      </c>
      <c r="U39" s="18" t="s">
        <v>472</v>
      </c>
      <c r="W39" s="80">
        <v>1</v>
      </c>
      <c r="X39" s="97" t="s">
        <v>2</v>
      </c>
      <c r="Y39" s="98" t="s">
        <v>238</v>
      </c>
      <c r="Z39" s="43" t="str">
        <f t="shared" si="1"/>
        <v>Circunvalacion_oeste_Gato2</v>
      </c>
    </row>
    <row r="40" spans="1:26" x14ac:dyDescent="0.25">
      <c r="A40" s="128">
        <f t="shared" si="2"/>
        <v>39</v>
      </c>
      <c r="B40" s="119" t="s">
        <v>233</v>
      </c>
      <c r="C40" s="109" t="s">
        <v>363</v>
      </c>
      <c r="D40" s="109" t="s">
        <v>363</v>
      </c>
      <c r="E40" s="680" t="s">
        <v>339</v>
      </c>
      <c r="F40" s="396">
        <v>6216622</v>
      </c>
      <c r="G40" s="396">
        <v>384283</v>
      </c>
      <c r="H40" s="128"/>
      <c r="I40" s="141" t="s">
        <v>75</v>
      </c>
      <c r="J40" s="397">
        <v>8</v>
      </c>
      <c r="K40" s="397">
        <v>23</v>
      </c>
      <c r="L40" s="397">
        <v>2021</v>
      </c>
      <c r="M40" s="398" t="str">
        <f t="shared" si="0"/>
        <v>23/8/2021</v>
      </c>
      <c r="N40" s="689">
        <v>0.6305439814814815</v>
      </c>
      <c r="O40" s="44"/>
      <c r="S40" s="65" t="s">
        <v>500</v>
      </c>
      <c r="T40" s="18" t="s">
        <v>339</v>
      </c>
      <c r="U40" s="18" t="s">
        <v>472</v>
      </c>
      <c r="W40" s="80">
        <v>1</v>
      </c>
      <c r="X40" s="99" t="s">
        <v>234</v>
      </c>
      <c r="Y40" s="100" t="s">
        <v>3</v>
      </c>
      <c r="Z40" s="43" t="str">
        <f t="shared" si="1"/>
        <v>Circunvalacion_oeste_Gato 1</v>
      </c>
    </row>
    <row r="41" spans="1:26" x14ac:dyDescent="0.25">
      <c r="A41" s="128">
        <f t="shared" si="2"/>
        <v>40</v>
      </c>
      <c r="B41" s="691" t="s">
        <v>257</v>
      </c>
      <c r="C41" s="412" t="s">
        <v>354</v>
      </c>
      <c r="D41" s="412" t="s">
        <v>354</v>
      </c>
      <c r="E41" s="692" t="s">
        <v>339</v>
      </c>
      <c r="F41" s="405">
        <v>6217007</v>
      </c>
      <c r="G41" s="405">
        <v>384180</v>
      </c>
      <c r="H41" s="403"/>
      <c r="I41" s="693" t="s">
        <v>75</v>
      </c>
      <c r="J41" s="408">
        <v>8</v>
      </c>
      <c r="K41" s="408">
        <v>23</v>
      </c>
      <c r="L41" s="408">
        <v>2021</v>
      </c>
      <c r="M41" s="694" t="str">
        <f>CONCATENATE(K41,"/",J41,"/",L41)</f>
        <v>23/8/2021</v>
      </c>
      <c r="N41" s="695">
        <v>0.89059027777777777</v>
      </c>
      <c r="O41" s="44"/>
      <c r="S41" s="18" t="s">
        <v>322</v>
      </c>
      <c r="T41" s="18" t="s">
        <v>339</v>
      </c>
      <c r="U41" s="18" t="s">
        <v>472</v>
      </c>
      <c r="W41" s="80">
        <v>1</v>
      </c>
      <c r="X41" s="142" t="s">
        <v>244</v>
      </c>
      <c r="Y41" s="142" t="s">
        <v>3</v>
      </c>
      <c r="Z41" s="43" t="str">
        <f t="shared" si="1"/>
        <v>Arenal chico cantera_Gato 1</v>
      </c>
    </row>
    <row r="42" spans="1:26" x14ac:dyDescent="0.25">
      <c r="A42" s="128">
        <f t="shared" si="2"/>
        <v>41</v>
      </c>
      <c r="B42" s="691" t="s">
        <v>260</v>
      </c>
      <c r="C42" s="412" t="s">
        <v>354</v>
      </c>
      <c r="D42" s="412" t="s">
        <v>354</v>
      </c>
      <c r="E42" s="692" t="s">
        <v>339</v>
      </c>
      <c r="F42" s="405">
        <v>6217007</v>
      </c>
      <c r="G42" s="405">
        <v>384180</v>
      </c>
      <c r="H42" s="403"/>
      <c r="I42" s="693">
        <v>44356</v>
      </c>
      <c r="J42" s="408">
        <v>9</v>
      </c>
      <c r="K42" s="408">
        <v>6</v>
      </c>
      <c r="L42" s="408">
        <v>2021</v>
      </c>
      <c r="M42" s="694" t="str">
        <f>CONCATENATE(K42,"/",J42,"/",L42)</f>
        <v>6/9/2021</v>
      </c>
      <c r="N42" s="695">
        <v>0.12137731481481481</v>
      </c>
      <c r="O42" s="44"/>
      <c r="S42" s="18" t="s">
        <v>322</v>
      </c>
      <c r="T42" s="18" t="s">
        <v>339</v>
      </c>
      <c r="U42" s="18" t="s">
        <v>472</v>
      </c>
      <c r="W42" s="80">
        <v>1</v>
      </c>
      <c r="X42" s="142" t="s">
        <v>256</v>
      </c>
      <c r="Y42" s="142" t="s">
        <v>9</v>
      </c>
      <c r="Z42" s="43" t="str">
        <f t="shared" si="1"/>
        <v>Arenal chico cantera_Gato 2</v>
      </c>
    </row>
    <row r="43" spans="1:26" x14ac:dyDescent="0.25">
      <c r="A43" s="128">
        <f t="shared" si="2"/>
        <v>42</v>
      </c>
      <c r="B43" s="120" t="s">
        <v>288</v>
      </c>
      <c r="C43" s="144" t="s">
        <v>442</v>
      </c>
      <c r="D43" s="144" t="s">
        <v>442</v>
      </c>
      <c r="E43" s="682" t="s">
        <v>339</v>
      </c>
      <c r="F43" s="396">
        <v>6217647</v>
      </c>
      <c r="G43" s="396">
        <v>384510</v>
      </c>
      <c r="H43" s="128"/>
      <c r="I43" s="139" t="s">
        <v>501</v>
      </c>
      <c r="J43" s="397">
        <v>8</v>
      </c>
      <c r="K43" s="397">
        <v>31</v>
      </c>
      <c r="L43" s="397">
        <v>2021</v>
      </c>
      <c r="M43" s="398" t="str">
        <f t="shared" ref="M43" si="3">CONCATENATE(K43,"/",J43,"/",L43)</f>
        <v>31/8/2021</v>
      </c>
      <c r="N43" s="686">
        <v>0.97362268518518513</v>
      </c>
      <c r="O43" s="44"/>
      <c r="S43" s="18" t="s">
        <v>328</v>
      </c>
      <c r="T43" s="18" t="s">
        <v>339</v>
      </c>
      <c r="U43" s="18" t="s">
        <v>472</v>
      </c>
      <c r="W43" s="80">
        <v>1</v>
      </c>
      <c r="X43" s="99"/>
      <c r="Y43" s="99"/>
      <c r="Z43" s="43" t="str">
        <f t="shared" si="1"/>
        <v>Punta La Gata_</v>
      </c>
    </row>
  </sheetData>
  <conditionalFormatting sqref="J2:J5 J41">
    <cfRule type="cellIs" dxfId="12" priority="19" operator="between">
      <formula>13</formula>
      <formula>31</formula>
    </cfRule>
  </conditionalFormatting>
  <conditionalFormatting sqref="N2">
    <cfRule type="cellIs" dxfId="11" priority="18" operator="between">
      <formula>13</formula>
      <formula>31</formula>
    </cfRule>
  </conditionalFormatting>
  <conditionalFormatting sqref="J1">
    <cfRule type="cellIs" dxfId="10" priority="17" operator="between">
      <formula>13</formula>
      <formula>31</formula>
    </cfRule>
  </conditionalFormatting>
  <conditionalFormatting sqref="J20:J38 J15:J18 J13 J11 J9 J7">
    <cfRule type="cellIs" dxfId="9" priority="16" operator="between">
      <formula>13</formula>
      <formula>31</formula>
    </cfRule>
  </conditionalFormatting>
  <conditionalFormatting sqref="J19">
    <cfRule type="cellIs" dxfId="8" priority="15" operator="between">
      <formula>13</formula>
      <formula>31</formula>
    </cfRule>
  </conditionalFormatting>
  <conditionalFormatting sqref="J14">
    <cfRule type="cellIs" dxfId="7" priority="14" operator="between">
      <formula>13</formula>
      <formula>31</formula>
    </cfRule>
  </conditionalFormatting>
  <conditionalFormatting sqref="J12">
    <cfRule type="cellIs" dxfId="6" priority="13" operator="between">
      <formula>13</formula>
      <formula>31</formula>
    </cfRule>
  </conditionalFormatting>
  <conditionalFormatting sqref="J10">
    <cfRule type="cellIs" dxfId="5" priority="12" operator="between">
      <formula>13</formula>
      <formula>31</formula>
    </cfRule>
  </conditionalFormatting>
  <conditionalFormatting sqref="J8">
    <cfRule type="cellIs" dxfId="4" priority="11" operator="between">
      <formula>13</formula>
      <formula>31</formula>
    </cfRule>
  </conditionalFormatting>
  <conditionalFormatting sqref="J6">
    <cfRule type="cellIs" dxfId="3" priority="10" operator="between">
      <formula>13</formula>
      <formula>31</formula>
    </cfRule>
  </conditionalFormatting>
  <conditionalFormatting sqref="J39:J40">
    <cfRule type="cellIs" dxfId="2" priority="4" operator="between">
      <formula>13</formula>
      <formula>31</formula>
    </cfRule>
  </conditionalFormatting>
  <conditionalFormatting sqref="J42">
    <cfRule type="cellIs" dxfId="1" priority="2" operator="between">
      <formula>13</formula>
      <formula>31</formula>
    </cfRule>
  </conditionalFormatting>
  <conditionalFormatting sqref="J43">
    <cfRule type="cellIs" dxfId="0" priority="1" operator="between">
      <formula>13</formula>
      <formula>31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Esfuerzo SIN ALTA  18y19</vt:lpstr>
      <vt:lpstr>Esfuerzo por estacion 18y19</vt:lpstr>
      <vt:lpstr>Tiempo de deteccion entre event</vt:lpstr>
      <vt:lpstr>CT21</vt:lpstr>
      <vt:lpstr>metadata_21</vt:lpstr>
      <vt:lpstr>metadata_2min_21</vt:lpstr>
      <vt:lpstr>Esfuerzo de muestreo 21</vt:lpstr>
      <vt:lpstr>Esfuerzo paper</vt:lpstr>
      <vt:lpstr>metadata_paper al15</vt:lpstr>
      <vt:lpstr>metadata_paper</vt:lpstr>
      <vt:lpstr>Esfuerzo CT por zona</vt:lpstr>
      <vt:lpstr>PA</vt:lpstr>
      <vt:lpstr>PA de estaciones ocho</vt:lpstr>
      <vt:lpstr>historico_temperaturas</vt:lpstr>
      <vt:lpstr>camara trampa 181921</vt:lpstr>
      <vt:lpstr>EVENTOS</vt:lpstr>
      <vt:lpstr>EVENTOS!eventos_gatos_2018.</vt:lpstr>
      <vt:lpstr>PA!patronesactividad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dominguez</dc:creator>
  <cp:lastModifiedBy>HP</cp:lastModifiedBy>
  <dcterms:created xsi:type="dcterms:W3CDTF">2023-02-27T10:16:12Z</dcterms:created>
  <dcterms:modified xsi:type="dcterms:W3CDTF">2023-08-09T22:55:23Z</dcterms:modified>
</cp:coreProperties>
</file>