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ra\Desktop\Resume\Website_Portfolio_Iara_Krasnoff\Projects\Excel_DSS_Iara_Krasnoff\"/>
    </mc:Choice>
  </mc:AlternateContent>
  <xr:revisionPtr revIDLastSave="0" documentId="8_{CF5AA331-44E9-4E23-BBA9-DF4A4332614A}" xr6:coauthVersionLast="47" xr6:coauthVersionMax="47" xr10:uidLastSave="{00000000-0000-0000-0000-000000000000}"/>
  <bookViews>
    <workbookView xWindow="-120" yWindow="-120" windowWidth="20730" windowHeight="11160" xr2:uid="{7ACC33DC-A9B7-4FF3-8C98-A566246A852A}"/>
  </bookViews>
  <sheets>
    <sheet name="Table II &amp; DSS" sheetId="1" r:id="rId1"/>
    <sheet name="Ohio &gt; $700k" sheetId="3" r:id="rId2"/>
    <sheet name="Alternative Plan for Ohi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B22" i="3"/>
  <c r="B23" i="3" s="1"/>
  <c r="B17" i="3"/>
  <c r="B16" i="3"/>
  <c r="B15" i="3"/>
  <c r="B14" i="3"/>
  <c r="C14" i="1"/>
  <c r="D14" i="1"/>
  <c r="E14" i="1"/>
  <c r="F14" i="1"/>
  <c r="F18" i="1" s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C19" i="1"/>
  <c r="D19" i="1"/>
  <c r="E19" i="1"/>
  <c r="C20" i="1"/>
  <c r="D20" i="1"/>
  <c r="E20" i="1"/>
  <c r="C22" i="1"/>
  <c r="D22" i="1"/>
  <c r="E22" i="1"/>
  <c r="F22" i="1"/>
  <c r="C23" i="1"/>
  <c r="D23" i="1"/>
  <c r="E23" i="1"/>
  <c r="F23" i="1"/>
  <c r="C24" i="1"/>
  <c r="D24" i="1"/>
  <c r="E24" i="1"/>
  <c r="C27" i="1"/>
  <c r="D27" i="1"/>
  <c r="E27" i="1"/>
  <c r="C28" i="1"/>
  <c r="D28" i="1"/>
  <c r="E28" i="1"/>
  <c r="B28" i="1"/>
  <c r="B27" i="1"/>
  <c r="B24" i="1"/>
  <c r="B23" i="1"/>
  <c r="B20" i="1"/>
  <c r="B19" i="1"/>
  <c r="B18" i="1"/>
  <c r="B17" i="1"/>
  <c r="B16" i="1"/>
  <c r="B15" i="1"/>
  <c r="B14" i="1"/>
  <c r="B22" i="1"/>
  <c r="B18" i="3" l="1"/>
  <c r="B24" i="3" s="1"/>
  <c r="B27" i="3" s="1"/>
  <c r="F19" i="1"/>
  <c r="F20" i="1"/>
  <c r="F24" i="1"/>
  <c r="F27" i="1" s="1"/>
  <c r="B19" i="3" l="1"/>
  <c r="B20" i="3" s="1"/>
  <c r="B28" i="3" s="1"/>
  <c r="F28" i="1"/>
</calcChain>
</file>

<file path=xl/sharedStrings.xml><?xml version="1.0" encoding="utf-8"?>
<sst xmlns="http://schemas.openxmlformats.org/spreadsheetml/2006/main" count="74" uniqueCount="33">
  <si>
    <t>Texas</t>
  </si>
  <si>
    <t>California</t>
  </si>
  <si>
    <t>New York</t>
  </si>
  <si>
    <t>Florida</t>
  </si>
  <si>
    <t>Ohio</t>
  </si>
  <si>
    <t># of hospitals</t>
  </si>
  <si>
    <t># of beds per 1,000 population per hospital</t>
  </si>
  <si>
    <t>Cost per bed</t>
  </si>
  <si>
    <t># of inpatient days per 1,000 population</t>
  </si>
  <si>
    <t>Expenses per inpatient day</t>
  </si>
  <si>
    <t># of outpatient visits per 1,000 population</t>
  </si>
  <si>
    <t>Expenses per outpatient visit</t>
  </si>
  <si>
    <t># of emergency room visits per 1,000 population</t>
  </si>
  <si>
    <t>Expenses per emergency room visit</t>
  </si>
  <si>
    <t>REVENUES</t>
  </si>
  <si>
    <t>Inpatient</t>
  </si>
  <si>
    <t>Emergency</t>
  </si>
  <si>
    <t>Outpatient</t>
  </si>
  <si>
    <t>Beds</t>
  </si>
  <si>
    <t>TOTAL</t>
  </si>
  <si>
    <t>Deductions</t>
  </si>
  <si>
    <t>NET REVENUE</t>
  </si>
  <si>
    <t>EXPENSES</t>
  </si>
  <si>
    <t>Salaries</t>
  </si>
  <si>
    <t>Benefits</t>
  </si>
  <si>
    <t>Supplies</t>
  </si>
  <si>
    <t>Fees</t>
  </si>
  <si>
    <t>Depreciation</t>
  </si>
  <si>
    <t>TOTAL EXPENSES</t>
  </si>
  <si>
    <t>NET INCOME</t>
  </si>
  <si>
    <t>Net Income</t>
  </si>
  <si>
    <t>Alternative 1</t>
  </si>
  <si>
    <t>Alternative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</si>
</sst>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6" fontId="1" fillId="0" borderId="4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6" fontId="1" fillId="0" borderId="0" xfId="0" applyNumberFormat="1" applyFont="1" applyAlignment="1">
      <alignment horizontal="center" vertical="center" wrapText="1"/>
    </xf>
    <xf numFmtId="6" fontId="1" fillId="0" borderId="2" xfId="0" applyNumberFormat="1" applyFont="1" applyBorder="1" applyAlignment="1">
      <alignment horizontal="center" vertical="center" wrapText="1"/>
    </xf>
    <xf numFmtId="6" fontId="2" fillId="0" borderId="4" xfId="0" applyNumberFormat="1" applyFont="1" applyBorder="1" applyAlignment="1">
      <alignment vertical="center" wrapText="1"/>
    </xf>
    <xf numFmtId="0" fontId="0" fillId="0" borderId="1" xfId="0" applyBorder="1"/>
    <xf numFmtId="8" fontId="2" fillId="0" borderId="4" xfId="0" applyNumberFormat="1" applyFont="1" applyBorder="1" applyAlignment="1">
      <alignment vertical="center" wrapText="1"/>
    </xf>
    <xf numFmtId="0" fontId="0" fillId="0" borderId="6" xfId="0" applyBorder="1"/>
    <xf numFmtId="0" fontId="0" fillId="0" borderId="7" xfId="0" applyBorder="1"/>
    <xf numFmtId="0" fontId="0" fillId="0" borderId="2" xfId="0" applyBorder="1"/>
    <xf numFmtId="8" fontId="0" fillId="0" borderId="6" xfId="0" applyNumberFormat="1" applyBorder="1"/>
    <xf numFmtId="8" fontId="0" fillId="0" borderId="1" xfId="0" applyNumberForma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82858-8B44-4DAB-B338-520855C8F86E}">
  <dimension ref="A1:F28"/>
  <sheetViews>
    <sheetView tabSelected="1" topLeftCell="A9" workbookViewId="0">
      <selection activeCell="F28" sqref="F28"/>
    </sheetView>
  </sheetViews>
  <sheetFormatPr defaultRowHeight="15" x14ac:dyDescent="0.25"/>
  <cols>
    <col min="1" max="1" width="53" customWidth="1"/>
    <col min="2" max="2" width="14.42578125" customWidth="1"/>
    <col min="3" max="3" width="15.7109375" customWidth="1"/>
    <col min="4" max="4" width="16.140625" customWidth="1"/>
    <col min="5" max="5" width="17" customWidth="1"/>
    <col min="6" max="6" width="18" customWidth="1"/>
  </cols>
  <sheetData>
    <row r="1" spans="1:6" ht="16.5" thickBot="1" x14ac:dyDescent="0.3">
      <c r="A1" s="8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</row>
    <row r="2" spans="1:6" ht="16.5" thickBot="1" x14ac:dyDescent="0.3">
      <c r="A2" s="7" t="s">
        <v>5</v>
      </c>
      <c r="B2" s="10">
        <v>414</v>
      </c>
      <c r="C2" s="10">
        <v>370</v>
      </c>
      <c r="D2" s="10">
        <v>207</v>
      </c>
      <c r="E2" s="10">
        <v>203</v>
      </c>
      <c r="F2" s="10">
        <v>163</v>
      </c>
    </row>
    <row r="3" spans="1:6" ht="16.5" thickBot="1" x14ac:dyDescent="0.3">
      <c r="A3" s="7" t="s">
        <v>6</v>
      </c>
      <c r="B3" s="10">
        <v>2.6</v>
      </c>
      <c r="C3" s="10">
        <v>2.1</v>
      </c>
      <c r="D3" s="10">
        <v>3.4</v>
      </c>
      <c r="E3" s="10">
        <v>3.1</v>
      </c>
      <c r="F3" s="10">
        <v>3</v>
      </c>
    </row>
    <row r="4" spans="1:6" ht="16.5" thickBot="1" x14ac:dyDescent="0.3">
      <c r="A4" s="7" t="s">
        <v>7</v>
      </c>
      <c r="B4" s="11">
        <v>80</v>
      </c>
      <c r="C4" s="11">
        <v>95</v>
      </c>
      <c r="D4" s="11">
        <v>76</v>
      </c>
      <c r="E4" s="11">
        <v>72</v>
      </c>
      <c r="F4" s="11">
        <v>65</v>
      </c>
    </row>
    <row r="5" spans="1:6" ht="16.5" thickBot="1" x14ac:dyDescent="0.3">
      <c r="A5" s="7" t="s">
        <v>8</v>
      </c>
      <c r="B5" s="10">
        <v>602</v>
      </c>
      <c r="C5" s="10">
        <v>531</v>
      </c>
      <c r="D5" s="10">
        <v>961</v>
      </c>
      <c r="E5" s="10">
        <v>704</v>
      </c>
      <c r="F5" s="10">
        <v>556</v>
      </c>
    </row>
    <row r="6" spans="1:6" ht="16.5" thickBot="1" x14ac:dyDescent="0.3">
      <c r="A6" s="7" t="s">
        <v>9</v>
      </c>
      <c r="B6" s="11">
        <v>1482</v>
      </c>
      <c r="C6" s="11">
        <v>1763</v>
      </c>
      <c r="D6" s="11">
        <v>1402</v>
      </c>
      <c r="E6" s="11">
        <v>1387</v>
      </c>
      <c r="F6" s="11">
        <v>400</v>
      </c>
    </row>
    <row r="7" spans="1:6" ht="16.5" thickBot="1" x14ac:dyDescent="0.3">
      <c r="A7" s="7" t="s">
        <v>10</v>
      </c>
      <c r="B7" s="12">
        <v>1541</v>
      </c>
      <c r="C7" s="12">
        <v>1524</v>
      </c>
      <c r="D7" s="12">
        <v>2444</v>
      </c>
      <c r="E7" s="12">
        <v>1347</v>
      </c>
      <c r="F7" s="10">
        <v>950</v>
      </c>
    </row>
    <row r="8" spans="1:6" ht="16.5" thickBot="1" x14ac:dyDescent="0.3">
      <c r="A8" s="7" t="s">
        <v>11</v>
      </c>
      <c r="B8" s="11">
        <v>115</v>
      </c>
      <c r="C8" s="11">
        <v>126</v>
      </c>
      <c r="D8" s="11">
        <v>112</v>
      </c>
      <c r="E8" s="11">
        <v>109</v>
      </c>
      <c r="F8" s="11">
        <v>100</v>
      </c>
    </row>
    <row r="9" spans="1:6" ht="16.5" thickBot="1" x14ac:dyDescent="0.3">
      <c r="A9" s="7" t="s">
        <v>12</v>
      </c>
      <c r="B9" s="10">
        <v>379</v>
      </c>
      <c r="C9" s="10">
        <v>397</v>
      </c>
      <c r="D9" s="10">
        <v>391</v>
      </c>
      <c r="E9" s="10">
        <v>289</v>
      </c>
      <c r="F9" s="10">
        <v>349</v>
      </c>
    </row>
    <row r="10" spans="1:6" ht="16.5" thickBot="1" x14ac:dyDescent="0.3">
      <c r="A10" s="1" t="s">
        <v>13</v>
      </c>
      <c r="B10" s="15">
        <v>2000</v>
      </c>
      <c r="C10" s="15">
        <v>3000</v>
      </c>
      <c r="D10" s="15">
        <v>1950</v>
      </c>
      <c r="E10" s="15">
        <v>1600</v>
      </c>
      <c r="F10" s="15">
        <v>500</v>
      </c>
    </row>
    <row r="11" spans="1:6" ht="16.5" thickBot="1" x14ac:dyDescent="0.3">
      <c r="A11" s="13"/>
      <c r="B11" s="14"/>
      <c r="C11" s="14"/>
      <c r="D11" s="14"/>
      <c r="E11" s="14"/>
      <c r="F11" s="14"/>
    </row>
    <row r="12" spans="1:6" ht="16.5" thickBot="1" x14ac:dyDescent="0.3">
      <c r="A12" s="2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</row>
    <row r="13" spans="1:6" ht="16.5" thickBot="1" x14ac:dyDescent="0.3">
      <c r="A13" s="4" t="s">
        <v>14</v>
      </c>
      <c r="B13" s="17"/>
      <c r="C13" s="17"/>
      <c r="D13" s="17"/>
      <c r="E13" s="17"/>
      <c r="F13" s="17"/>
    </row>
    <row r="14" spans="1:6" ht="16.5" thickBot="1" x14ac:dyDescent="0.3">
      <c r="A14" s="7" t="s">
        <v>15</v>
      </c>
      <c r="B14" s="16">
        <f>B5*B6</f>
        <v>892164</v>
      </c>
      <c r="C14" s="16">
        <f t="shared" ref="C14:F14" si="0">C5*C6</f>
        <v>936153</v>
      </c>
      <c r="D14" s="16">
        <f t="shared" si="0"/>
        <v>1347322</v>
      </c>
      <c r="E14" s="16">
        <f t="shared" si="0"/>
        <v>976448</v>
      </c>
      <c r="F14" s="16">
        <f t="shared" si="0"/>
        <v>222400</v>
      </c>
    </row>
    <row r="15" spans="1:6" ht="16.5" thickBot="1" x14ac:dyDescent="0.3">
      <c r="A15" s="7" t="s">
        <v>16</v>
      </c>
      <c r="B15" s="16">
        <f>B9*B10</f>
        <v>758000</v>
      </c>
      <c r="C15" s="16">
        <f t="shared" ref="C15:F15" si="1">C9*C10</f>
        <v>1191000</v>
      </c>
      <c r="D15" s="16">
        <f t="shared" si="1"/>
        <v>762450</v>
      </c>
      <c r="E15" s="16">
        <f t="shared" si="1"/>
        <v>462400</v>
      </c>
      <c r="F15" s="16">
        <f t="shared" si="1"/>
        <v>174500</v>
      </c>
    </row>
    <row r="16" spans="1:6" ht="16.5" thickBot="1" x14ac:dyDescent="0.3">
      <c r="A16" s="7" t="s">
        <v>17</v>
      </c>
      <c r="B16" s="16">
        <f>B7*B8</f>
        <v>177215</v>
      </c>
      <c r="C16" s="16">
        <f t="shared" ref="C16:F16" si="2">C7*C8</f>
        <v>192024</v>
      </c>
      <c r="D16" s="16">
        <f t="shared" si="2"/>
        <v>273728</v>
      </c>
      <c r="E16" s="16">
        <f t="shared" si="2"/>
        <v>146823</v>
      </c>
      <c r="F16" s="16">
        <f t="shared" si="2"/>
        <v>95000</v>
      </c>
    </row>
    <row r="17" spans="1:6" ht="16.5" thickBot="1" x14ac:dyDescent="0.3">
      <c r="A17" s="7" t="s">
        <v>18</v>
      </c>
      <c r="B17" s="16">
        <f>B3*B4*B2</f>
        <v>86112</v>
      </c>
      <c r="C17" s="16">
        <f t="shared" ref="C17:F17" si="3">C3*C4*C2</f>
        <v>73815</v>
      </c>
      <c r="D17" s="16">
        <f t="shared" si="3"/>
        <v>53488.799999999996</v>
      </c>
      <c r="E17" s="16">
        <f t="shared" si="3"/>
        <v>45309.600000000006</v>
      </c>
      <c r="F17" s="16">
        <f t="shared" si="3"/>
        <v>31785</v>
      </c>
    </row>
    <row r="18" spans="1:6" ht="16.5" thickBot="1" x14ac:dyDescent="0.3">
      <c r="A18" s="7" t="s">
        <v>19</v>
      </c>
      <c r="B18" s="16">
        <f>SUM(B14:B17)</f>
        <v>1913491</v>
      </c>
      <c r="C18" s="16">
        <f t="shared" ref="C18:F18" si="4">SUM(C14:C17)</f>
        <v>2392992</v>
      </c>
      <c r="D18" s="16">
        <f t="shared" si="4"/>
        <v>2436988.7999999998</v>
      </c>
      <c r="E18" s="16">
        <f t="shared" si="4"/>
        <v>1630980.6</v>
      </c>
      <c r="F18" s="16">
        <f t="shared" si="4"/>
        <v>523685</v>
      </c>
    </row>
    <row r="19" spans="1:6" ht="16.5" thickBot="1" x14ac:dyDescent="0.3">
      <c r="A19" s="7" t="s">
        <v>20</v>
      </c>
      <c r="B19" s="18">
        <f>B18*0.05</f>
        <v>95674.55</v>
      </c>
      <c r="C19" s="18">
        <f t="shared" ref="C19:F19" si="5">C18*0.05</f>
        <v>119649.60000000001</v>
      </c>
      <c r="D19" s="18">
        <f t="shared" si="5"/>
        <v>121849.44</v>
      </c>
      <c r="E19" s="18">
        <f t="shared" si="5"/>
        <v>81549.030000000013</v>
      </c>
      <c r="F19" s="18">
        <f t="shared" si="5"/>
        <v>26184.25</v>
      </c>
    </row>
    <row r="20" spans="1:6" ht="16.5" thickBot="1" x14ac:dyDescent="0.3">
      <c r="A20" s="7" t="s">
        <v>21</v>
      </c>
      <c r="B20" s="18">
        <f>B18-B19</f>
        <v>1817816.45</v>
      </c>
      <c r="C20" s="18">
        <f t="shared" ref="C20:F20" si="6">C18-C19</f>
        <v>2273342.4</v>
      </c>
      <c r="D20" s="18">
        <f t="shared" si="6"/>
        <v>2315139.36</v>
      </c>
      <c r="E20" s="18">
        <f t="shared" si="6"/>
        <v>1549431.57</v>
      </c>
      <c r="F20" s="18">
        <f t="shared" si="6"/>
        <v>497500.75</v>
      </c>
    </row>
    <row r="21" spans="1:6" ht="16.5" thickBot="1" x14ac:dyDescent="0.3">
      <c r="A21" s="4" t="s">
        <v>22</v>
      </c>
      <c r="B21" s="19"/>
      <c r="C21" s="17"/>
      <c r="D21" s="20"/>
      <c r="E21" s="17"/>
      <c r="F21" s="21"/>
    </row>
    <row r="22" spans="1:6" ht="16.5" thickBot="1" x14ac:dyDescent="0.3">
      <c r="A22" s="7" t="s">
        <v>23</v>
      </c>
      <c r="B22" s="2">
        <f>1.5*(B2*B3)+15000</f>
        <v>16614.599999999999</v>
      </c>
      <c r="C22" s="2">
        <f t="shared" ref="C22:F22" si="7">1.5*(C2*C3)+15000</f>
        <v>16165.5</v>
      </c>
      <c r="D22" s="2">
        <f t="shared" si="7"/>
        <v>16055.7</v>
      </c>
      <c r="E22" s="2">
        <f t="shared" si="7"/>
        <v>15943.95</v>
      </c>
      <c r="F22" s="2">
        <f t="shared" si="7"/>
        <v>15733.5</v>
      </c>
    </row>
    <row r="23" spans="1:6" ht="16.5" thickBot="1" x14ac:dyDescent="0.3">
      <c r="A23" s="7" t="s">
        <v>24</v>
      </c>
      <c r="B23" s="6">
        <f>B22*0.25</f>
        <v>4153.6499999999996</v>
      </c>
      <c r="C23" s="6">
        <f t="shared" ref="C23:F23" si="8">C22*0.25</f>
        <v>4041.375</v>
      </c>
      <c r="D23" s="6">
        <f t="shared" si="8"/>
        <v>4013.9250000000002</v>
      </c>
      <c r="E23" s="6">
        <f t="shared" si="8"/>
        <v>3985.9875000000002</v>
      </c>
      <c r="F23" s="6">
        <f t="shared" si="8"/>
        <v>3933.375</v>
      </c>
    </row>
    <row r="24" spans="1:6" ht="16.5" thickBot="1" x14ac:dyDescent="0.3">
      <c r="A24" s="7" t="s">
        <v>25</v>
      </c>
      <c r="B24" s="18">
        <f>(B18*0.08)+200</f>
        <v>153279.28</v>
      </c>
      <c r="C24" s="18">
        <f t="shared" ref="C24:F24" si="9">(C18*0.08)+200</f>
        <v>191639.36000000002</v>
      </c>
      <c r="D24" s="18">
        <f t="shared" si="9"/>
        <v>195159.10399999999</v>
      </c>
      <c r="E24" s="18">
        <f t="shared" si="9"/>
        <v>130678.448</v>
      </c>
      <c r="F24" s="18">
        <f t="shared" si="9"/>
        <v>42094.8</v>
      </c>
    </row>
    <row r="25" spans="1:6" ht="16.5" thickBot="1" x14ac:dyDescent="0.3">
      <c r="A25" s="7" t="s">
        <v>26</v>
      </c>
      <c r="B25" s="6">
        <v>2150</v>
      </c>
      <c r="C25" s="6">
        <v>2150</v>
      </c>
      <c r="D25" s="6">
        <v>2150</v>
      </c>
      <c r="E25" s="6">
        <v>2150</v>
      </c>
      <c r="F25" s="6">
        <v>2150</v>
      </c>
    </row>
    <row r="26" spans="1:6" ht="16.5" thickBot="1" x14ac:dyDescent="0.3">
      <c r="A26" s="7" t="s">
        <v>27</v>
      </c>
      <c r="B26" s="6">
        <v>1200</v>
      </c>
      <c r="C26" s="6">
        <v>1200</v>
      </c>
      <c r="D26" s="6">
        <v>1200</v>
      </c>
      <c r="E26" s="6">
        <v>1200</v>
      </c>
      <c r="F26" s="6">
        <v>1200</v>
      </c>
    </row>
    <row r="27" spans="1:6" ht="16.5" thickBot="1" x14ac:dyDescent="0.3">
      <c r="A27" s="7" t="s">
        <v>28</v>
      </c>
      <c r="B27" s="6">
        <f>SUM(B22:B26)</f>
        <v>177397.53</v>
      </c>
      <c r="C27" s="6">
        <f t="shared" ref="C27:F27" si="10">SUM(C22:C26)</f>
        <v>215196.23500000002</v>
      </c>
      <c r="D27" s="6">
        <f t="shared" si="10"/>
        <v>218578.72899999999</v>
      </c>
      <c r="E27" s="6">
        <f t="shared" si="10"/>
        <v>153958.3855</v>
      </c>
      <c r="F27" s="6">
        <f t="shared" si="10"/>
        <v>65111.675000000003</v>
      </c>
    </row>
    <row r="28" spans="1:6" ht="16.5" thickBot="1" x14ac:dyDescent="0.3">
      <c r="A28" s="4" t="s">
        <v>29</v>
      </c>
      <c r="B28" s="18">
        <f>B20-B27</f>
        <v>1640418.92</v>
      </c>
      <c r="C28" s="18">
        <f t="shared" ref="C28:F28" si="11">C20-C27</f>
        <v>2058146.1649999998</v>
      </c>
      <c r="D28" s="18">
        <f t="shared" si="11"/>
        <v>2096560.6309999998</v>
      </c>
      <c r="E28" s="18">
        <f t="shared" si="11"/>
        <v>1395473.1845</v>
      </c>
      <c r="F28" s="18">
        <f t="shared" si="11"/>
        <v>432389.07500000001</v>
      </c>
    </row>
  </sheetData>
  <pageMargins left="0.7" right="0.7" top="0.75" bottom="0.75" header="0.3" footer="0.3"/>
  <pageSetup orientation="portrait" horizontalDpi="0" verticalDpi="0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DE37-3DCE-4828-B967-2B0EF51B3BDA}">
  <dimension ref="A1:B28"/>
  <sheetViews>
    <sheetView topLeftCell="A9" zoomScale="90" zoomScaleNormal="90" workbookViewId="0">
      <selection activeCell="B28" sqref="B28"/>
    </sheetView>
  </sheetViews>
  <sheetFormatPr defaultRowHeight="15" x14ac:dyDescent="0.25"/>
  <cols>
    <col min="1" max="1" width="53" customWidth="1"/>
    <col min="2" max="2" width="18" customWidth="1"/>
  </cols>
  <sheetData>
    <row r="1" spans="1:2" ht="16.5" thickBot="1" x14ac:dyDescent="0.3">
      <c r="A1" s="8"/>
      <c r="B1" s="9" t="s">
        <v>4</v>
      </c>
    </row>
    <row r="2" spans="1:2" ht="16.5" thickBot="1" x14ac:dyDescent="0.3">
      <c r="A2" s="7" t="s">
        <v>5</v>
      </c>
      <c r="B2" s="10">
        <v>163</v>
      </c>
    </row>
    <row r="3" spans="1:2" ht="16.5" thickBot="1" x14ac:dyDescent="0.3">
      <c r="A3" s="7" t="s">
        <v>6</v>
      </c>
      <c r="B3" s="10">
        <v>6</v>
      </c>
    </row>
    <row r="4" spans="1:2" ht="16.5" thickBot="1" x14ac:dyDescent="0.3">
      <c r="A4" s="7" t="s">
        <v>7</v>
      </c>
      <c r="B4" s="11">
        <v>96</v>
      </c>
    </row>
    <row r="5" spans="1:2" ht="16.5" thickBot="1" x14ac:dyDescent="0.3">
      <c r="A5" s="7" t="s">
        <v>8</v>
      </c>
      <c r="B5" s="10">
        <v>556</v>
      </c>
    </row>
    <row r="6" spans="1:2" ht="16.5" thickBot="1" x14ac:dyDescent="0.3">
      <c r="A6" s="7" t="s">
        <v>9</v>
      </c>
      <c r="B6" s="11">
        <v>500</v>
      </c>
    </row>
    <row r="7" spans="1:2" ht="16.5" thickBot="1" x14ac:dyDescent="0.3">
      <c r="A7" s="7" t="s">
        <v>10</v>
      </c>
      <c r="B7" s="10">
        <v>950</v>
      </c>
    </row>
    <row r="8" spans="1:2" ht="16.5" thickBot="1" x14ac:dyDescent="0.3">
      <c r="A8" s="7" t="s">
        <v>11</v>
      </c>
      <c r="B8" s="11">
        <v>265</v>
      </c>
    </row>
    <row r="9" spans="1:2" ht="16.5" thickBot="1" x14ac:dyDescent="0.3">
      <c r="A9" s="7" t="s">
        <v>12</v>
      </c>
      <c r="B9" s="10">
        <v>349</v>
      </c>
    </row>
    <row r="10" spans="1:2" ht="16.5" thickBot="1" x14ac:dyDescent="0.3">
      <c r="A10" s="1" t="s">
        <v>13</v>
      </c>
      <c r="B10" s="15">
        <v>600</v>
      </c>
    </row>
    <row r="11" spans="1:2" ht="16.5" thickBot="1" x14ac:dyDescent="0.3">
      <c r="A11" s="13"/>
      <c r="B11" s="14"/>
    </row>
    <row r="12" spans="1:2" ht="16.5" thickBot="1" x14ac:dyDescent="0.3">
      <c r="A12" s="2"/>
      <c r="B12" s="9" t="s">
        <v>4</v>
      </c>
    </row>
    <row r="13" spans="1:2" ht="16.5" thickBot="1" x14ac:dyDescent="0.3">
      <c r="A13" s="4" t="s">
        <v>14</v>
      </c>
      <c r="B13" s="17"/>
    </row>
    <row r="14" spans="1:2" ht="16.5" thickBot="1" x14ac:dyDescent="0.3">
      <c r="A14" s="7" t="s">
        <v>15</v>
      </c>
      <c r="B14" s="16">
        <f t="shared" ref="B14" si="0">B5*B6</f>
        <v>278000</v>
      </c>
    </row>
    <row r="15" spans="1:2" ht="16.5" thickBot="1" x14ac:dyDescent="0.3">
      <c r="A15" s="7" t="s">
        <v>16</v>
      </c>
      <c r="B15" s="16">
        <f t="shared" ref="B15" si="1">B9*B10</f>
        <v>209400</v>
      </c>
    </row>
    <row r="16" spans="1:2" ht="16.5" thickBot="1" x14ac:dyDescent="0.3">
      <c r="A16" s="7" t="s">
        <v>17</v>
      </c>
      <c r="B16" s="16">
        <f t="shared" ref="B16" si="2">B7*B8</f>
        <v>251750</v>
      </c>
    </row>
    <row r="17" spans="1:2" ht="16.5" thickBot="1" x14ac:dyDescent="0.3">
      <c r="A17" s="7" t="s">
        <v>18</v>
      </c>
      <c r="B17" s="16">
        <f t="shared" ref="B17" si="3">B3*B4*B2</f>
        <v>93888</v>
      </c>
    </row>
    <row r="18" spans="1:2" ht="16.5" thickBot="1" x14ac:dyDescent="0.3">
      <c r="A18" s="7" t="s">
        <v>19</v>
      </c>
      <c r="B18" s="16">
        <f t="shared" ref="B18" si="4">SUM(B14:B17)</f>
        <v>833038</v>
      </c>
    </row>
    <row r="19" spans="1:2" ht="16.5" thickBot="1" x14ac:dyDescent="0.3">
      <c r="A19" s="7" t="s">
        <v>20</v>
      </c>
      <c r="B19" s="18">
        <f t="shared" ref="B19" si="5">B18*0.05</f>
        <v>41651.9</v>
      </c>
    </row>
    <row r="20" spans="1:2" ht="16.5" thickBot="1" x14ac:dyDescent="0.3">
      <c r="A20" s="7" t="s">
        <v>21</v>
      </c>
      <c r="B20" s="18">
        <f t="shared" ref="B20" si="6">B18-B19</f>
        <v>791386.1</v>
      </c>
    </row>
    <row r="21" spans="1:2" ht="16.5" thickBot="1" x14ac:dyDescent="0.3">
      <c r="A21" s="4" t="s">
        <v>22</v>
      </c>
      <c r="B21" s="21"/>
    </row>
    <row r="22" spans="1:2" ht="16.5" thickBot="1" x14ac:dyDescent="0.3">
      <c r="A22" s="7" t="s">
        <v>23</v>
      </c>
      <c r="B22" s="2">
        <f t="shared" ref="B22" si="7">1.5*(B2*B3)+15000</f>
        <v>16467</v>
      </c>
    </row>
    <row r="23" spans="1:2" ht="16.5" thickBot="1" x14ac:dyDescent="0.3">
      <c r="A23" s="7" t="s">
        <v>24</v>
      </c>
      <c r="B23" s="6">
        <f t="shared" ref="B23" si="8">B22*0.25</f>
        <v>4116.75</v>
      </c>
    </row>
    <row r="24" spans="1:2" ht="16.5" thickBot="1" x14ac:dyDescent="0.3">
      <c r="A24" s="7" t="s">
        <v>25</v>
      </c>
      <c r="B24" s="18">
        <f t="shared" ref="B24" si="9">(B18*0.08)+200</f>
        <v>66843.040000000008</v>
      </c>
    </row>
    <row r="25" spans="1:2" ht="16.5" thickBot="1" x14ac:dyDescent="0.3">
      <c r="A25" s="7" t="s">
        <v>26</v>
      </c>
      <c r="B25" s="6">
        <v>2150</v>
      </c>
    </row>
    <row r="26" spans="1:2" ht="16.5" thickBot="1" x14ac:dyDescent="0.3">
      <c r="A26" s="7" t="s">
        <v>27</v>
      </c>
      <c r="B26" s="6">
        <v>1200</v>
      </c>
    </row>
    <row r="27" spans="1:2" ht="16.5" thickBot="1" x14ac:dyDescent="0.3">
      <c r="A27" s="7" t="s">
        <v>28</v>
      </c>
      <c r="B27" s="6">
        <f t="shared" ref="B27" si="10">SUM(B22:B26)</f>
        <v>90776.790000000008</v>
      </c>
    </row>
    <row r="28" spans="1:2" ht="16.5" thickBot="1" x14ac:dyDescent="0.3">
      <c r="A28" s="4" t="s">
        <v>29</v>
      </c>
      <c r="B28" s="18">
        <f t="shared" ref="B28" si="11">B20-B27</f>
        <v>700609.30999999994</v>
      </c>
    </row>
  </sheetData>
  <pageMargins left="0.7" right="0.7" top="0.75" bottom="0.75" header="0.3" footer="0.3"/>
  <pageSetup orientation="portrait" horizontalDpi="0" verticalDpi="0" r:id="rId1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7A39-37D9-4D6A-8123-EB26ECBACDC9}">
  <dimension ref="A1:D10"/>
  <sheetViews>
    <sheetView workbookViewId="0">
      <selection activeCell="H5" sqref="H5"/>
    </sheetView>
  </sheetViews>
  <sheetFormatPr defaultRowHeight="15" x14ac:dyDescent="0.25"/>
  <cols>
    <col min="2" max="2" width="44.5703125" customWidth="1"/>
    <col min="3" max="4" width="15.5703125" customWidth="1"/>
  </cols>
  <sheetData>
    <row r="1" spans="1:4" ht="16.5" thickBot="1" x14ac:dyDescent="0.3">
      <c r="A1" s="24"/>
      <c r="B1" s="25"/>
      <c r="C1" s="3" t="s">
        <v>31</v>
      </c>
      <c r="D1" s="3" t="s">
        <v>32</v>
      </c>
    </row>
    <row r="2" spans="1:4" ht="16.5" thickBot="1" x14ac:dyDescent="0.3">
      <c r="A2" s="26" t="s">
        <v>4</v>
      </c>
      <c r="B2" s="5" t="s">
        <v>30</v>
      </c>
      <c r="C2" s="22">
        <f>'Table II &amp; DSS'!$F$28</f>
        <v>432389.07500000001</v>
      </c>
      <c r="D2" s="23">
        <v>700609.30999999994</v>
      </c>
    </row>
    <row r="3" spans="1:4" ht="16.5" thickBot="1" x14ac:dyDescent="0.3">
      <c r="A3" s="27"/>
      <c r="B3" s="5" t="s">
        <v>6</v>
      </c>
      <c r="C3" s="5">
        <v>3</v>
      </c>
      <c r="D3" s="5">
        <v>6</v>
      </c>
    </row>
    <row r="4" spans="1:4" ht="16.5" thickBot="1" x14ac:dyDescent="0.3">
      <c r="A4" s="28"/>
      <c r="B4" s="5" t="s">
        <v>7</v>
      </c>
      <c r="C4" s="5">
        <v>65</v>
      </c>
      <c r="D4" s="5">
        <v>96</v>
      </c>
    </row>
    <row r="5" spans="1:4" ht="16.5" thickBot="1" x14ac:dyDescent="0.3">
      <c r="A5" s="4"/>
      <c r="B5" s="5" t="s">
        <v>8</v>
      </c>
      <c r="C5" s="5">
        <v>556</v>
      </c>
      <c r="D5" s="5">
        <v>556</v>
      </c>
    </row>
    <row r="6" spans="1:4" ht="16.5" thickBot="1" x14ac:dyDescent="0.3">
      <c r="A6" s="4"/>
      <c r="B6" s="5" t="s">
        <v>9</v>
      </c>
      <c r="C6" s="5">
        <v>400</v>
      </c>
      <c r="D6" s="5">
        <v>500</v>
      </c>
    </row>
    <row r="7" spans="1:4" ht="16.5" thickBot="1" x14ac:dyDescent="0.3">
      <c r="A7" s="4"/>
      <c r="B7" s="5" t="s">
        <v>10</v>
      </c>
      <c r="C7" s="5">
        <v>950</v>
      </c>
      <c r="D7" s="5">
        <v>950</v>
      </c>
    </row>
    <row r="8" spans="1:4" ht="16.5" thickBot="1" x14ac:dyDescent="0.3">
      <c r="A8" s="4"/>
      <c r="B8" s="5" t="s">
        <v>11</v>
      </c>
      <c r="C8" s="5">
        <v>100</v>
      </c>
      <c r="D8" s="5">
        <v>265</v>
      </c>
    </row>
    <row r="9" spans="1:4" ht="16.5" thickBot="1" x14ac:dyDescent="0.3">
      <c r="A9" s="4"/>
      <c r="B9" s="5" t="s">
        <v>12</v>
      </c>
      <c r="C9" s="5">
        <v>349</v>
      </c>
      <c r="D9" s="5">
        <v>349</v>
      </c>
    </row>
    <row r="10" spans="1:4" ht="16.5" thickBot="1" x14ac:dyDescent="0.3">
      <c r="A10" s="4"/>
      <c r="B10" s="5" t="s">
        <v>13</v>
      </c>
      <c r="C10" s="5">
        <v>500</v>
      </c>
      <c r="D10" s="5">
        <v>600</v>
      </c>
    </row>
  </sheetData>
  <mergeCells count="2">
    <mergeCell ref="A1:B1"/>
    <mergeCell ref="A2:A4"/>
  </mergeCells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II &amp; DSS</vt:lpstr>
      <vt:lpstr>Ohio &gt; $700k</vt:lpstr>
      <vt:lpstr>Alternative Plan for Ohio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Iara Figueiro</dc:creator>
  <cp:lastModifiedBy>Iara Krasnoff</cp:lastModifiedBy>
  <dcterms:created xsi:type="dcterms:W3CDTF">2023-06-04T01:53:54Z</dcterms:created>
  <dcterms:modified xsi:type="dcterms:W3CDTF">2024-04-16T16:21:24Z</dcterms:modified>
</cp:coreProperties>
</file>