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5A304F8-D863-44E1-B6EC-6290799E6CFE}" xr6:coauthVersionLast="47" xr6:coauthVersionMax="47" xr10:uidLastSave="{00000000-0000-0000-0000-000000000000}"/>
  <bookViews>
    <workbookView xWindow="-120" yWindow="-120" windowWidth="20730" windowHeight="11160" tabRatio="30" xr2:uid="{489A676D-BF58-49E3-A316-B7FD0C62589A}"/>
  </bookViews>
  <sheets>
    <sheet name="Planilha1" sheetId="1" r:id="rId1"/>
    <sheet name="Planilha2" sheetId="2" r:id="rId2"/>
  </sheets>
  <definedNames>
    <definedName name="QTD_Anos">Planilha1!$D$18</definedName>
    <definedName name="Rendimento_Carteira">Planilha1!$D$12</definedName>
    <definedName name="Salario">Planilha1!$D$11</definedName>
    <definedName name="Sugestao_Investimento">Planilha1!$D$13</definedName>
    <definedName name="TX_Rend_Men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8" i="1"/>
  <c r="D38" i="1" s="1"/>
  <c r="C39" i="1"/>
  <c r="D39" i="1" s="1"/>
  <c r="C40" i="1"/>
  <c r="D40" i="1" s="1"/>
  <c r="C41" i="1"/>
  <c r="D41" i="1" s="1"/>
  <c r="C36" i="1"/>
  <c r="D36" i="1" s="1"/>
  <c r="H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C32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42" i="1" l="1"/>
</calcChain>
</file>

<file path=xl/sharedStrings.xml><?xml version="1.0" encoding="utf-8"?>
<sst xmlns="http://schemas.openxmlformats.org/spreadsheetml/2006/main" count="72" uniqueCount="36">
  <si>
    <t>Quanto investir por mês?</t>
  </si>
  <si>
    <t>Por quantos anos?</t>
  </si>
  <si>
    <t>Taxa de rendimento mensal?</t>
  </si>
  <si>
    <t>Patrimônio acumulado?</t>
  </si>
  <si>
    <t>Dividendos mensais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</si>
  <si>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</si>
  <si>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</si>
  <si>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</si>
  <si>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</si>
  <si>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</si>
  <si>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</si>
  <si>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</si>
  <si>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RENDIMENTOS</t>
  </si>
  <si>
    <t>CONFIGURAÇÕES</t>
  </si>
  <si>
    <t>Salário</t>
  </si>
  <si>
    <t>Rendimento Carteira</t>
  </si>
  <si>
    <t>Sugestão de Investimento</t>
  </si>
  <si>
    <t xml:space="preserve">Perfil </t>
  </si>
  <si>
    <t>Agressivo</t>
  </si>
  <si>
    <t>Conservador</t>
  </si>
  <si>
    <t>VALOR A SER INVESTIDO POR MÊS</t>
  </si>
  <si>
    <t>TPO DE FII</t>
  </si>
  <si>
    <t>Percentual Sugerido</t>
  </si>
  <si>
    <t>Valores</t>
  </si>
  <si>
    <t>Papel</t>
  </si>
  <si>
    <t>Tijolo</t>
  </si>
  <si>
    <t>Hibridos</t>
  </si>
  <si>
    <t>Desenvolvimento</t>
  </si>
  <si>
    <t>Hotelarias</t>
  </si>
  <si>
    <t>SOMA</t>
  </si>
  <si>
    <t>PERFIL</t>
  </si>
  <si>
    <t>FOFs</t>
  </si>
  <si>
    <t>Moderado</t>
  </si>
  <si>
    <t>Chave</t>
  </si>
  <si>
    <t>Moderado-Tijolo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</si>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</sst>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Aptos narrow"/>
    </font>
    <font>
      <b/>
      <sz val="11"/>
      <color theme="0"/>
      <name val="Aptos narrow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3A5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auto="1"/>
      </left>
      <right style="medium">
        <color theme="2"/>
      </right>
      <top style="medium">
        <color theme="2"/>
      </top>
      <bottom style="medium">
        <color auto="1"/>
      </bottom>
      <diagonal/>
    </border>
    <border>
      <left style="medium">
        <color auto="1"/>
      </left>
      <right style="medium">
        <color theme="2"/>
      </right>
      <top style="medium">
        <color auto="1"/>
      </top>
      <bottom style="medium">
        <color theme="2"/>
      </bottom>
      <diagonal/>
    </border>
    <border>
      <left style="medium">
        <color theme="2"/>
      </left>
      <right/>
      <top style="medium">
        <color auto="1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2"/>
      </bottom>
      <diagonal/>
    </border>
    <border>
      <left style="medium">
        <color auto="1"/>
      </left>
      <right style="medium">
        <color auto="1"/>
      </right>
      <top style="medium">
        <color theme="2"/>
      </top>
      <bottom style="medium">
        <color theme="2"/>
      </bottom>
      <diagonal/>
    </border>
    <border>
      <left style="medium">
        <color auto="1"/>
      </left>
      <right style="medium">
        <color auto="1"/>
      </right>
      <top style="medium">
        <color theme="2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theme="2"/>
      </top>
      <bottom style="medium">
        <color theme="2"/>
      </bottom>
      <diagonal/>
    </border>
    <border>
      <left/>
      <right style="medium">
        <color auto="1"/>
      </right>
      <top style="medium">
        <color theme="2"/>
      </top>
      <bottom style="medium">
        <color auto="1"/>
      </bottom>
      <diagonal/>
    </border>
    <border>
      <left/>
      <right style="medium">
        <color auto="1"/>
      </right>
      <top/>
      <bottom style="medium">
        <color theme="2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/>
      <top style="thin">
        <color theme="0" tint="-0.14993743705557422"/>
      </top>
      <bottom style="medium">
        <color theme="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medium">
        <color theme="2"/>
      </bottom>
      <diagonal/>
    </border>
    <border>
      <left style="medium">
        <color auto="1"/>
      </left>
      <right/>
      <top style="medium">
        <color theme="2"/>
      </top>
      <bottom style="medium">
        <color theme="2"/>
      </bottom>
      <diagonal/>
    </border>
    <border>
      <left/>
      <right style="thin">
        <color theme="0" tint="-0.14993743705557422"/>
      </right>
      <top style="medium">
        <color theme="2"/>
      </top>
      <bottom style="medium">
        <color theme="2"/>
      </bottom>
      <diagonal/>
    </border>
    <border>
      <left style="medium">
        <color auto="1"/>
      </left>
      <right/>
      <top style="medium">
        <color theme="2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theme="2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vertic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8" fontId="0" fillId="4" borderId="10" xfId="0" applyNumberFormat="1" applyFill="1" applyBorder="1" applyAlignment="1">
      <alignment horizontal="center"/>
    </xf>
    <xf numFmtId="8" fontId="0" fillId="4" borderId="13" xfId="0" applyNumberFormat="1" applyFill="1" applyBorder="1" applyAlignment="1">
      <alignment horizontal="center"/>
    </xf>
    <xf numFmtId="8" fontId="0" fillId="4" borderId="11" xfId="0" applyNumberFormat="1" applyFill="1" applyBorder="1" applyAlignment="1">
      <alignment horizontal="center"/>
    </xf>
    <xf numFmtId="8" fontId="0" fillId="4" borderId="14" xfId="0" applyNumberFormat="1" applyFill="1" applyBorder="1" applyAlignment="1">
      <alignment horizontal="center"/>
    </xf>
    <xf numFmtId="8" fontId="0" fillId="4" borderId="12" xfId="0" applyNumberFormat="1" applyFill="1" applyBorder="1" applyAlignment="1">
      <alignment horizontal="center"/>
    </xf>
    <xf numFmtId="8" fontId="0" fillId="4" borderId="15" xfId="0" applyNumberFormat="1" applyFill="1" applyBorder="1" applyAlignment="1">
      <alignment horizontal="center"/>
    </xf>
    <xf numFmtId="0" fontId="6" fillId="4" borderId="9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5" borderId="16" xfId="0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5" borderId="17" xfId="0" applyFill="1" applyBorder="1" applyAlignment="1"/>
    <xf numFmtId="0" fontId="4" fillId="3" borderId="17" xfId="0" applyFont="1" applyFill="1" applyBorder="1" applyAlignment="1"/>
    <xf numFmtId="0" fontId="4" fillId="3" borderId="16" xfId="0" applyFont="1" applyFill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22" xfId="0" applyNumberFormat="1" applyBorder="1" applyAlignment="1">
      <alignment horizontal="center"/>
    </xf>
    <xf numFmtId="8" fontId="2" fillId="4" borderId="22" xfId="0" applyNumberFormat="1" applyFont="1" applyFill="1" applyBorder="1" applyAlignment="1">
      <alignment horizontal="center"/>
    </xf>
    <xf numFmtId="8" fontId="2" fillId="4" borderId="23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1" fillId="2" borderId="0" xfId="1"/>
    <xf numFmtId="0" fontId="8" fillId="2" borderId="0" xfId="1" applyFont="1"/>
    <xf numFmtId="0" fontId="0" fillId="6" borderId="0" xfId="0" applyFill="1"/>
    <xf numFmtId="165" fontId="0" fillId="6" borderId="0" xfId="0" applyNumberFormat="1" applyFill="1"/>
    <xf numFmtId="0" fontId="8" fillId="2" borderId="0" xfId="1" applyFont="1" applyAlignment="1">
      <alignment horizontal="center"/>
    </xf>
    <xf numFmtId="165" fontId="0" fillId="6" borderId="0" xfId="0" applyNumberFormat="1" applyFill="1" applyAlignment="1">
      <alignment horizontal="center"/>
    </xf>
    <xf numFmtId="0" fontId="2" fillId="6" borderId="0" xfId="0" applyFont="1" applyFill="1"/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9" fontId="0" fillId="0" borderId="30" xfId="0" applyNumberFormat="1" applyBorder="1" applyAlignment="1">
      <alignment horizontal="center"/>
    </xf>
    <xf numFmtId="9" fontId="1" fillId="2" borderId="0" xfId="1" applyNumberFormat="1"/>
    <xf numFmtId="10" fontId="0" fillId="0" borderId="0" xfId="0" applyNumberFormat="1"/>
    <xf numFmtId="165" fontId="0" fillId="0" borderId="0" xfId="0" applyNumberFormat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13A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5</xdr:col>
      <xdr:colOff>0</xdr:colOff>
      <xdr:row>7</xdr:row>
      <xdr:rowOff>123986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97471C7-4E53-E611-2A52-78C9283F2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5715000" cy="1152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CF8F-0125-4989-8D57-60439D8E2C53}">
  <dimension ref="A2:G45"/>
  <sheetViews>
    <sheetView showGridLines="0" showRowColHeaders="0" tabSelected="1" workbookViewId="0">
      <selection activeCell="C31" sqref="C31"/>
    </sheetView>
  </sheetViews>
  <sheetFormatPr defaultColWidth="0" defaultRowHeight="15" x14ac:dyDescent="0.25"/>
  <cols>
    <col min="1" max="1" width="3.140625" customWidth="1"/>
    <col min="2" max="2" width="31.42578125" customWidth="1"/>
    <col min="3" max="3" width="19.140625" bestFit="1" customWidth="1"/>
    <col min="4" max="4" width="14.7109375" bestFit="1" customWidth="1"/>
    <col min="5" max="5" width="17.28515625" customWidth="1"/>
    <col min="6" max="6" width="24.42578125" hidden="1"/>
    <col min="7" max="7" width="16.28515625" hidden="1"/>
    <col min="8" max="16384" width="10.7109375" hidden="1"/>
  </cols>
  <sheetData>
    <row r="2" spans="1:7" ht="15.75" customHeight="1" x14ac:dyDescent="0.25"/>
    <row r="3" spans="1:7" ht="15.75" customHeight="1" x14ac:dyDescent="0.25"/>
    <row r="4" spans="1:7" ht="15.75" customHeight="1" x14ac:dyDescent="0.25"/>
    <row r="5" spans="1:7" customFormat="1" ht="15.75" customHeight="1" x14ac:dyDescent="0.25"/>
    <row r="6" spans="1:7" customFormat="1" ht="15.75" customHeight="1" x14ac:dyDescent="0.25"/>
    <row r="7" spans="1:7" customFormat="1" ht="15.75" customHeight="1" x14ac:dyDescent="0.25"/>
    <row r="8" spans="1:7" customFormat="1" ht="15.75" customHeight="1" x14ac:dyDescent="0.25"/>
    <row r="9" spans="1:7" s="1" customFormat="1" ht="15.75" customHeight="1" thickBot="1" x14ac:dyDescent="0.3">
      <c r="A9"/>
      <c r="B9"/>
      <c r="C9"/>
      <c r="D9"/>
      <c r="E9"/>
      <c r="F9"/>
      <c r="G9"/>
    </row>
    <row r="10" spans="1:7" s="1" customFormat="1" ht="15.75" customHeight="1" thickBot="1" x14ac:dyDescent="0.3">
      <c r="A10"/>
      <c r="B10" s="9" t="s">
        <v>13</v>
      </c>
      <c r="C10" s="25"/>
      <c r="D10" s="29"/>
      <c r="E10"/>
      <c r="F10"/>
      <c r="G10"/>
    </row>
    <row r="11" spans="1:7" s="1" customFormat="1" ht="15.75" customHeight="1" thickBot="1" x14ac:dyDescent="0.3">
      <c r="A11"/>
      <c r="B11" s="20" t="s">
        <v>14</v>
      </c>
      <c r="C11" s="21"/>
      <c r="D11" s="28">
        <v>5000</v>
      </c>
      <c r="E11"/>
      <c r="F11"/>
      <c r="G11"/>
    </row>
    <row r="12" spans="1:7" s="1" customFormat="1" ht="15.75" customHeight="1" thickBot="1" x14ac:dyDescent="0.3">
      <c r="A12"/>
      <c r="B12" s="19" t="s">
        <v>15</v>
      </c>
      <c r="C12" s="22"/>
      <c r="D12" s="26">
        <v>8.8999999999999999E-3</v>
      </c>
      <c r="E12"/>
      <c r="F12"/>
      <c r="G12"/>
    </row>
    <row r="13" spans="1:7" customFormat="1" ht="15.75" customHeight="1" thickBot="1" x14ac:dyDescent="0.3">
      <c r="B13" s="23" t="s">
        <v>16</v>
      </c>
      <c r="C13" s="24"/>
      <c r="D13" s="27">
        <v>1500</v>
      </c>
    </row>
    <row r="14" spans="1:7" s="7" customFormat="1" ht="15.75" customHeight="1" x14ac:dyDescent="0.25">
      <c r="C14" s="8"/>
      <c r="D14" s="8"/>
    </row>
    <row r="15" spans="1:7" customFormat="1" ht="15.75" customHeight="1" thickBot="1" x14ac:dyDescent="0.3">
      <c r="B15" s="7"/>
    </row>
    <row r="16" spans="1:7" customFormat="1" ht="30.75" customHeight="1" thickBot="1" x14ac:dyDescent="0.5">
      <c r="B16" s="3" t="s">
        <v>5</v>
      </c>
      <c r="C16" s="31"/>
      <c r="D16" s="30"/>
    </row>
    <row r="17" spans="1:4" customFormat="1" ht="16.5" thickBot="1" x14ac:dyDescent="0.3">
      <c r="B17" s="37" t="s">
        <v>0</v>
      </c>
      <c r="C17" s="38"/>
      <c r="D17" s="32">
        <v>750</v>
      </c>
    </row>
    <row r="18" spans="1:4" customFormat="1" ht="16.5" thickBot="1" x14ac:dyDescent="0.3">
      <c r="B18" s="39" t="s">
        <v>1</v>
      </c>
      <c r="C18" s="40"/>
      <c r="D18" s="33">
        <v>5</v>
      </c>
    </row>
    <row r="19" spans="1:4" customFormat="1" ht="16.5" thickBot="1" x14ac:dyDescent="0.3">
      <c r="B19" s="39" t="s">
        <v>2</v>
      </c>
      <c r="C19" s="40"/>
      <c r="D19" s="34">
        <v>1.0789999999999999E-2</v>
      </c>
    </row>
    <row r="20" spans="1:4" customFormat="1" ht="16.5" thickBot="1" x14ac:dyDescent="0.3">
      <c r="B20" s="41" t="s">
        <v>3</v>
      </c>
      <c r="C20" s="42"/>
      <c r="D20" s="35">
        <f>FV(TX_Rend_Men,D18*12,D17*-1)</f>
        <v>62832.685498865736</v>
      </c>
    </row>
    <row r="21" spans="1:4" customFormat="1" ht="16.5" thickBot="1" x14ac:dyDescent="0.3">
      <c r="B21" s="43" t="s">
        <v>4</v>
      </c>
      <c r="C21" s="44"/>
      <c r="D21" s="36">
        <f>D20*D12</f>
        <v>559.21090093990506</v>
      </c>
    </row>
    <row r="22" spans="1:4" customFormat="1" ht="15.75" thickBot="1" x14ac:dyDescent="0.3"/>
    <row r="23" spans="1:4" customFormat="1" ht="29.25" thickBot="1" x14ac:dyDescent="0.5">
      <c r="B23" s="4" t="s">
        <v>11</v>
      </c>
      <c r="C23" s="5"/>
      <c r="D23" s="6" t="s">
        <v>12</v>
      </c>
    </row>
    <row r="24" spans="1:4" customFormat="1" ht="16.5" thickBot="1" x14ac:dyDescent="0.3">
      <c r="A24" s="2">
        <v>2</v>
      </c>
      <c r="B24" s="16" t="s">
        <v>6</v>
      </c>
      <c r="C24" s="10">
        <f>FV($D$19,$A24*12,$D$17*-1)</f>
        <v>20420.720473233912</v>
      </c>
      <c r="D24" s="11">
        <f>C24*Rendimento_Carteira</f>
        <v>181.74441221178182</v>
      </c>
    </row>
    <row r="25" spans="1:4" customFormat="1" ht="16.5" thickBot="1" x14ac:dyDescent="0.3">
      <c r="A25" s="2">
        <v>5</v>
      </c>
      <c r="B25" s="17" t="s">
        <v>7</v>
      </c>
      <c r="C25" s="12">
        <f>FV($D$19,$A25*12,$D$17*-1)</f>
        <v>62832.685498865736</v>
      </c>
      <c r="D25" s="13">
        <f>C25*Rendimento_Carteira</f>
        <v>559.21090093990506</v>
      </c>
    </row>
    <row r="26" spans="1:4" customFormat="1" ht="16.5" thickBot="1" x14ac:dyDescent="0.3">
      <c r="A26" s="2">
        <v>10</v>
      </c>
      <c r="B26" s="17" t="s">
        <v>8</v>
      </c>
      <c r="C26" s="12">
        <f>FV($D$19,$A26*12,$D$17*-1)</f>
        <v>182463.15939762915</v>
      </c>
      <c r="D26" s="13">
        <f>C26*Rendimento_Carteira</f>
        <v>1623.9221186388993</v>
      </c>
    </row>
    <row r="27" spans="1:4" customFormat="1" ht="16.5" thickBot="1" x14ac:dyDescent="0.3">
      <c r="A27" s="2">
        <v>20</v>
      </c>
      <c r="B27" s="17" t="s">
        <v>9</v>
      </c>
      <c r="C27" s="12">
        <f>FV($D$19,$A27*12,$D$17*-1)</f>
        <v>843898.8000728105</v>
      </c>
      <c r="D27" s="13">
        <f>C27*Rendimento_Carteira</f>
        <v>7510.6993206480138</v>
      </c>
    </row>
    <row r="28" spans="1:4" customFormat="1" ht="16.5" thickBot="1" x14ac:dyDescent="0.3">
      <c r="A28" s="2">
        <v>30</v>
      </c>
      <c r="B28" s="18" t="s">
        <v>10</v>
      </c>
      <c r="C28" s="14">
        <f>FV($D$19,$A28*12,$D$17*-1)</f>
        <v>3241627.2412535357</v>
      </c>
      <c r="D28" s="15">
        <f>C28*Rendimento_Carteira</f>
        <v>28850.482447156468</v>
      </c>
    </row>
    <row r="29" spans="1:4" customFormat="1" x14ac:dyDescent="0.25"/>
    <row r="30" spans="1:4" customFormat="1" x14ac:dyDescent="0.25"/>
    <row r="31" spans="1:4" customFormat="1" ht="15.75" x14ac:dyDescent="0.25">
      <c r="B31" s="46" t="s">
        <v>17</v>
      </c>
      <c r="C31" s="49" t="s">
        <v>18</v>
      </c>
      <c r="D31" s="45"/>
    </row>
    <row r="32" spans="1:4" customFormat="1" x14ac:dyDescent="0.25">
      <c r="B32" s="51" t="s">
        <v>20</v>
      </c>
      <c r="C32" s="50">
        <f>D17</f>
        <v>750</v>
      </c>
      <c r="D32" s="47"/>
    </row>
    <row r="33" spans="2:4" customFormat="1" x14ac:dyDescent="0.25"/>
    <row r="34" spans="2:4" customFormat="1" x14ac:dyDescent="0.25"/>
    <row r="35" spans="2:4" customFormat="1" x14ac:dyDescent="0.25">
      <c r="B35" s="1" t="s">
        <v>21</v>
      </c>
      <c r="C35" s="1" t="s">
        <v>22</v>
      </c>
      <c r="D35" s="52" t="s">
        <v>23</v>
      </c>
    </row>
    <row r="36" spans="2:4" customFormat="1" x14ac:dyDescent="0.25">
      <c r="B36" s="1" t="s">
        <v>24</v>
      </c>
      <c r="C36" s="58">
        <f>VLOOKUP($C$31&amp;"-"&amp;B36,Planilha2!$A:$D,4,0)</f>
        <v>0.5</v>
      </c>
      <c r="D36" s="59">
        <f>C36*$C$32</f>
        <v>375</v>
      </c>
    </row>
    <row r="37" spans="2:4" customFormat="1" x14ac:dyDescent="0.25">
      <c r="B37" s="1" t="s">
        <v>25</v>
      </c>
      <c r="C37" s="58">
        <f>VLOOKUP($C$31&amp;"-"&amp;B37,Planilha2!$A:$D,4,0)</f>
        <v>0.1</v>
      </c>
      <c r="D37" s="59">
        <f t="shared" ref="D37:D41" si="0">C37*$C$32</f>
        <v>75</v>
      </c>
    </row>
    <row r="38" spans="2:4" customFormat="1" x14ac:dyDescent="0.25">
      <c r="B38" s="1" t="s">
        <v>31</v>
      </c>
      <c r="C38" s="58">
        <f>VLOOKUP($C$31&amp;"-"&amp;B38,Planilha2!$A:$D,4,0)</f>
        <v>0.05</v>
      </c>
      <c r="D38" s="59">
        <f t="shared" si="0"/>
        <v>37.5</v>
      </c>
    </row>
    <row r="39" spans="2:4" customFormat="1" x14ac:dyDescent="0.25">
      <c r="B39" s="1" t="s">
        <v>26</v>
      </c>
      <c r="C39" s="58">
        <f>VLOOKUP($C$31&amp;"-"&amp;B39,Planilha2!$A:$D,4,0)</f>
        <v>0.05</v>
      </c>
      <c r="D39" s="59">
        <f t="shared" si="0"/>
        <v>37.5</v>
      </c>
    </row>
    <row r="40" spans="2:4" customFormat="1" x14ac:dyDescent="0.25">
      <c r="B40" s="1" t="s">
        <v>27</v>
      </c>
      <c r="C40" s="58">
        <f>VLOOKUP($C$31&amp;"-"&amp;B40,Planilha2!$A:$D,4,0)</f>
        <v>0.2</v>
      </c>
      <c r="D40" s="59">
        <f t="shared" si="0"/>
        <v>150</v>
      </c>
    </row>
    <row r="41" spans="2:4" customFormat="1" x14ac:dyDescent="0.25">
      <c r="B41" s="1" t="s">
        <v>28</v>
      </c>
      <c r="C41" s="58">
        <f>VLOOKUP($C$31&amp;"-"&amp;B41,Planilha2!$A:$D,4,0)</f>
        <v>0.1</v>
      </c>
      <c r="D41" s="59">
        <f t="shared" si="0"/>
        <v>75</v>
      </c>
    </row>
    <row r="42" spans="2:4" customFormat="1" x14ac:dyDescent="0.25">
      <c r="B42" s="47" t="s">
        <v>29</v>
      </c>
      <c r="C42" s="47"/>
      <c r="D42" s="48">
        <f>SUM(D36:D41)</f>
        <v>750</v>
      </c>
    </row>
    <row r="43" spans="2:4" customFormat="1" x14ac:dyDescent="0.25"/>
    <row r="44" spans="2:4" customFormat="1" x14ac:dyDescent="0.25"/>
    <row r="45" spans="2:4" customFormat="1" x14ac:dyDescent="0.25"/>
  </sheetData>
  <mergeCells count="11">
    <mergeCell ref="B18:C18"/>
    <mergeCell ref="B19:C19"/>
    <mergeCell ref="B20:C20"/>
    <mergeCell ref="B21:C21"/>
    <mergeCell ref="B23:C23"/>
    <mergeCell ref="B16:C16"/>
    <mergeCell ref="B10:C10"/>
    <mergeCell ref="B11:C11"/>
    <mergeCell ref="B12:C12"/>
    <mergeCell ref="B13:C13"/>
    <mergeCell ref="B17:C17"/>
  </mergeCells>
  <dataValidations count="1">
    <dataValidation type="list" allowBlank="1" showInputMessage="1" showErrorMessage="1" sqref="C31" xr:uid="{69DCF25E-184C-401B-8481-2446F93BC8A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2CDE-DF95-4B8A-AD89-D90D9C03A4C2}">
  <dimension ref="A3:H21"/>
  <sheetViews>
    <sheetView workbookViewId="0">
      <selection activeCell="D10" sqref="D10:D15"/>
    </sheetView>
  </sheetViews>
  <sheetFormatPr defaultRowHeight="15" x14ac:dyDescent="0.25"/>
  <cols>
    <col min="1" max="1" width="29.140625" bestFit="1" customWidth="1"/>
    <col min="2" max="2" width="12.140625" bestFit="1" customWidth="1"/>
    <col min="3" max="3" width="16.85546875" bestFit="1" customWidth="1"/>
    <col min="4" max="4" width="19.140625" bestFit="1" customWidth="1"/>
    <col min="7" max="7" width="16" bestFit="1" customWidth="1"/>
  </cols>
  <sheetData>
    <row r="3" spans="1:8" x14ac:dyDescent="0.25">
      <c r="A3" t="s">
        <v>33</v>
      </c>
      <c r="B3" t="s">
        <v>30</v>
      </c>
      <c r="C3" s="1" t="s">
        <v>21</v>
      </c>
      <c r="D3" s="1" t="s">
        <v>22</v>
      </c>
      <c r="H3" t="s">
        <v>35</v>
      </c>
    </row>
    <row r="4" spans="1:8" x14ac:dyDescent="0.25">
      <c r="A4" t="str">
        <f>B4&amp;"-"&amp;C4</f>
        <v>Conservador-Papel</v>
      </c>
      <c r="B4" t="s">
        <v>19</v>
      </c>
      <c r="C4" s="1" t="s">
        <v>24</v>
      </c>
      <c r="D4" s="53">
        <v>0.3</v>
      </c>
      <c r="G4" s="45" t="s">
        <v>34</v>
      </c>
      <c r="H4" s="57">
        <f>VLOOKUP(G4,A:D,4,0)</f>
        <v>0.4</v>
      </c>
    </row>
    <row r="5" spans="1:8" x14ac:dyDescent="0.25">
      <c r="A5" t="str">
        <f t="shared" ref="A5:A21" si="0">B5&amp;"-"&amp;C5</f>
        <v>Conservador-Tijolo</v>
      </c>
      <c r="B5" t="s">
        <v>19</v>
      </c>
      <c r="C5" s="1" t="s">
        <v>25</v>
      </c>
      <c r="D5" s="53">
        <v>0.5</v>
      </c>
    </row>
    <row r="6" spans="1:8" x14ac:dyDescent="0.25">
      <c r="A6" t="str">
        <f t="shared" si="0"/>
        <v>Conservador-FOFs</v>
      </c>
      <c r="B6" t="s">
        <v>19</v>
      </c>
      <c r="C6" s="1" t="s">
        <v>31</v>
      </c>
      <c r="D6" s="53">
        <v>0.1</v>
      </c>
    </row>
    <row r="7" spans="1:8" x14ac:dyDescent="0.25">
      <c r="A7" t="str">
        <f t="shared" si="0"/>
        <v>Conservador-Hibridos</v>
      </c>
      <c r="B7" t="s">
        <v>19</v>
      </c>
      <c r="C7" s="1" t="s">
        <v>26</v>
      </c>
      <c r="D7" s="53">
        <v>0.1</v>
      </c>
    </row>
    <row r="8" spans="1:8" x14ac:dyDescent="0.25">
      <c r="A8" t="str">
        <f t="shared" si="0"/>
        <v>Conservador-Desenvolvimento</v>
      </c>
      <c r="B8" t="s">
        <v>19</v>
      </c>
      <c r="C8" s="1" t="s">
        <v>27</v>
      </c>
      <c r="D8" s="53">
        <v>0</v>
      </c>
    </row>
    <row r="9" spans="1:8" ht="15.75" thickBot="1" x14ac:dyDescent="0.3">
      <c r="A9" s="54" t="str">
        <f t="shared" si="0"/>
        <v>Conservador-Hotelarias</v>
      </c>
      <c r="B9" s="54" t="s">
        <v>19</v>
      </c>
      <c r="C9" s="55" t="s">
        <v>28</v>
      </c>
      <c r="D9" s="56">
        <v>0</v>
      </c>
    </row>
    <row r="10" spans="1:8" x14ac:dyDescent="0.25">
      <c r="A10" t="str">
        <f t="shared" si="0"/>
        <v>Moderado-Papel</v>
      </c>
      <c r="B10" t="s">
        <v>32</v>
      </c>
      <c r="C10" s="1" t="s">
        <v>24</v>
      </c>
      <c r="D10" s="53">
        <v>0.22</v>
      </c>
    </row>
    <row r="11" spans="1:8" x14ac:dyDescent="0.25">
      <c r="A11" t="str">
        <f t="shared" si="0"/>
        <v>Moderado-Tijolo</v>
      </c>
      <c r="B11" t="s">
        <v>32</v>
      </c>
      <c r="C11" s="1" t="s">
        <v>25</v>
      </c>
      <c r="D11" s="53">
        <v>0.4</v>
      </c>
    </row>
    <row r="12" spans="1:8" x14ac:dyDescent="0.25">
      <c r="A12" t="str">
        <f t="shared" si="0"/>
        <v>Moderado-FOFs</v>
      </c>
      <c r="B12" t="s">
        <v>32</v>
      </c>
      <c r="C12" s="1" t="s">
        <v>31</v>
      </c>
      <c r="D12" s="53">
        <v>0.08</v>
      </c>
    </row>
    <row r="13" spans="1:8" x14ac:dyDescent="0.25">
      <c r="A13" t="str">
        <f t="shared" si="0"/>
        <v>Moderado-Hibridos</v>
      </c>
      <c r="B13" t="s">
        <v>32</v>
      </c>
      <c r="C13" s="1" t="s">
        <v>26</v>
      </c>
      <c r="D13" s="53">
        <v>0.1</v>
      </c>
    </row>
    <row r="14" spans="1:8" x14ac:dyDescent="0.25">
      <c r="A14" t="str">
        <f t="shared" si="0"/>
        <v>Moderado-Desenvolvimento</v>
      </c>
      <c r="B14" t="s">
        <v>32</v>
      </c>
      <c r="C14" s="1" t="s">
        <v>27</v>
      </c>
      <c r="D14" s="53">
        <v>0.1</v>
      </c>
    </row>
    <row r="15" spans="1:8" ht="15.75" thickBot="1" x14ac:dyDescent="0.3">
      <c r="A15" s="54" t="str">
        <f t="shared" si="0"/>
        <v>Moderado-Hotelarias</v>
      </c>
      <c r="B15" s="54" t="s">
        <v>32</v>
      </c>
      <c r="C15" s="55" t="s">
        <v>28</v>
      </c>
      <c r="D15" s="56">
        <v>0.1</v>
      </c>
    </row>
    <row r="16" spans="1:8" x14ac:dyDescent="0.25">
      <c r="A16" t="str">
        <f t="shared" si="0"/>
        <v>Agressivo-Papel</v>
      </c>
      <c r="B16" t="s">
        <v>18</v>
      </c>
      <c r="C16" s="1" t="s">
        <v>24</v>
      </c>
      <c r="D16" s="53">
        <v>0.5</v>
      </c>
    </row>
    <row r="17" spans="1:4" x14ac:dyDescent="0.25">
      <c r="A17" t="str">
        <f t="shared" si="0"/>
        <v>Agressivo-Tijolo</v>
      </c>
      <c r="B17" t="s">
        <v>18</v>
      </c>
      <c r="C17" s="1" t="s">
        <v>25</v>
      </c>
      <c r="D17" s="53">
        <v>0.1</v>
      </c>
    </row>
    <row r="18" spans="1:4" x14ac:dyDescent="0.25">
      <c r="A18" t="str">
        <f t="shared" si="0"/>
        <v>Agressivo-FOFs</v>
      </c>
      <c r="B18" t="s">
        <v>18</v>
      </c>
      <c r="C18" s="1" t="s">
        <v>31</v>
      </c>
      <c r="D18" s="53">
        <v>0.05</v>
      </c>
    </row>
    <row r="19" spans="1:4" x14ac:dyDescent="0.25">
      <c r="A19" t="str">
        <f t="shared" si="0"/>
        <v>Agressivo-Hibridos</v>
      </c>
      <c r="B19" t="s">
        <v>18</v>
      </c>
      <c r="C19" s="1" t="s">
        <v>26</v>
      </c>
      <c r="D19" s="53">
        <v>0.05</v>
      </c>
    </row>
    <row r="20" spans="1:4" x14ac:dyDescent="0.25">
      <c r="A20" t="str">
        <f t="shared" si="0"/>
        <v>Agressivo-Desenvolvimento</v>
      </c>
      <c r="B20" t="s">
        <v>18</v>
      </c>
      <c r="C20" s="1" t="s">
        <v>27</v>
      </c>
      <c r="D20" s="53">
        <v>0.2</v>
      </c>
    </row>
    <row r="21" spans="1:4" x14ac:dyDescent="0.25">
      <c r="A21" t="str">
        <f t="shared" si="0"/>
        <v>Agressivo-Hotelarias</v>
      </c>
      <c r="B21" t="s">
        <v>18</v>
      </c>
      <c r="C21" s="1" t="s">
        <v>28</v>
      </c>
      <c r="D21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QTD_Anos</vt:lpstr>
      <vt:lpstr>Rendimento_Carteira</vt:lpstr>
      <vt:lpstr>Salario</vt:lpstr>
      <vt:lpstr>Sugestao_Investimento</vt:lpstr>
      <vt:lpstr>TX_Rend_Men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2025-05-22T16:12:52Z</cp:lastPrinted>
  <dcterms:created xsi:type="dcterms:W3CDTF">2025-05-22T13:22:38Z</dcterms:created>
  <dcterms:modified xsi:type="dcterms:W3CDTF">2025-05-22T19:51:23Z</dcterms:modified>
</cp:coreProperties>
</file>