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50" windowWidth="14130" windowHeight="3210" activeTab="1"/>
  </bookViews>
  <sheets>
    <sheet name="Index" sheetId="1" r:id="rId1"/>
    <sheet name="LCR" sheetId="2" r:id="rId2"/>
    <sheet name="Haircuts" sheetId="3" r:id="rId3"/>
    <sheet name="51" sheetId="4" r:id="rId4"/>
    <sheet name="52" sheetId="5" r:id="rId5"/>
    <sheet name="53" sheetId="6" r:id="rId6"/>
    <sheet name="54" sheetId="7" r:id="rId7"/>
  </sheets>
  <definedNames>
    <definedName name="_xlnm._FilterDatabase" localSheetId="3" hidden="1">'51'!$A$5:$J$126</definedName>
    <definedName name="_xlnm._FilterDatabase" localSheetId="5" hidden="1">'53'!$A$4:$L$143</definedName>
    <definedName name="_xlnm.Print_Area" localSheetId="3">'51'!$A$1:$J$127</definedName>
    <definedName name="_xlnm.Print_Area" localSheetId="4">'52'!$A$1:$Y$192</definedName>
    <definedName name="_xlnm.Print_Area" localSheetId="5">'53'!$A$1:$V$144</definedName>
    <definedName name="_xlnm.Print_Area" localSheetId="6">'54'!$B$2:$I$15</definedName>
    <definedName name="_xlnm.Print_Titles" localSheetId="3">'51'!$2:$3</definedName>
    <definedName name="_xlnm.Print_Titles" localSheetId="4">'52'!$2:$3</definedName>
    <definedName name="_xlnm.Print_Titles" localSheetId="5">'53'!$2:$3</definedName>
  </definedNames>
  <calcPr calcId="145621"/>
</workbook>
</file>

<file path=xl/calcChain.xml><?xml version="1.0" encoding="utf-8"?>
<calcChain xmlns="http://schemas.openxmlformats.org/spreadsheetml/2006/main">
  <c r="C44" i="2" l="1"/>
  <c r="C14" i="2"/>
  <c r="C13" i="2"/>
  <c r="C12" i="2"/>
  <c r="C15" i="2" s="1"/>
  <c r="C10" i="2"/>
  <c r="C9" i="2"/>
  <c r="C11" i="2" s="1"/>
  <c r="N143" i="6"/>
  <c r="N142" i="6"/>
  <c r="N141" i="6"/>
  <c r="N140" i="6"/>
  <c r="N144" i="6" s="1"/>
  <c r="C55" i="2" s="1"/>
  <c r="N137" i="6"/>
  <c r="C52" i="2" s="1"/>
  <c r="N136" i="6"/>
  <c r="C51" i="2" s="1"/>
  <c r="N135" i="6"/>
  <c r="C50" i="2" s="1"/>
  <c r="N134" i="6"/>
  <c r="N133" i="6"/>
  <c r="C49" i="2" s="1"/>
  <c r="S126" i="6"/>
  <c r="P126" i="6"/>
  <c r="N126" i="6"/>
  <c r="S125" i="6"/>
  <c r="N125" i="6"/>
  <c r="P125" i="6" s="1"/>
  <c r="S124" i="6"/>
  <c r="P124" i="6"/>
  <c r="N124" i="6"/>
  <c r="S122" i="6"/>
  <c r="N122" i="6"/>
  <c r="P122" i="6" s="1"/>
  <c r="S121" i="6"/>
  <c r="P121" i="6"/>
  <c r="N121" i="6"/>
  <c r="S120" i="6"/>
  <c r="N120" i="6"/>
  <c r="P120" i="6" s="1"/>
  <c r="S119" i="6"/>
  <c r="P119" i="6"/>
  <c r="N119" i="6"/>
  <c r="S118" i="6"/>
  <c r="N118" i="6"/>
  <c r="P118" i="6" s="1"/>
  <c r="S117" i="6"/>
  <c r="P117" i="6"/>
  <c r="N117" i="6"/>
  <c r="S116" i="6"/>
  <c r="N116" i="6"/>
  <c r="P116" i="6" s="1"/>
  <c r="S115" i="6"/>
  <c r="P115" i="6"/>
  <c r="N115" i="6"/>
  <c r="S114" i="6"/>
  <c r="N114" i="6"/>
  <c r="P114" i="6" s="1"/>
  <c r="S112" i="6"/>
  <c r="P112" i="6"/>
  <c r="N112" i="6"/>
  <c r="S111" i="6"/>
  <c r="N111" i="6"/>
  <c r="P111" i="6" s="1"/>
  <c r="S110" i="6"/>
  <c r="P110" i="6"/>
  <c r="N110" i="6"/>
  <c r="S108" i="6"/>
  <c r="N108" i="6"/>
  <c r="P108" i="6" s="1"/>
  <c r="S107" i="6"/>
  <c r="P107" i="6"/>
  <c r="N107" i="6"/>
  <c r="S106" i="6"/>
  <c r="N106" i="6"/>
  <c r="P106" i="6" s="1"/>
  <c r="S104" i="6"/>
  <c r="P104" i="6"/>
  <c r="N104" i="6"/>
  <c r="S103" i="6"/>
  <c r="N103" i="6"/>
  <c r="P103" i="6" s="1"/>
  <c r="S102" i="6"/>
  <c r="P102" i="6"/>
  <c r="N102" i="6"/>
  <c r="S100" i="6"/>
  <c r="N100" i="6"/>
  <c r="P100" i="6" s="1"/>
  <c r="S99" i="6"/>
  <c r="P99" i="6"/>
  <c r="N99" i="6"/>
  <c r="S98" i="6"/>
  <c r="N98" i="6"/>
  <c r="P98" i="6" s="1"/>
  <c r="P127" i="6" s="1"/>
  <c r="S95" i="6"/>
  <c r="N95" i="6"/>
  <c r="P95" i="6" s="1"/>
  <c r="X94" i="6"/>
  <c r="S94" i="6"/>
  <c r="O94" i="6"/>
  <c r="O96" i="6" s="1"/>
  <c r="N94" i="6"/>
  <c r="P94" i="6" s="1"/>
  <c r="M94" i="6"/>
  <c r="S93" i="6"/>
  <c r="P93" i="6"/>
  <c r="N93" i="6"/>
  <c r="S92" i="6"/>
  <c r="N92" i="6"/>
  <c r="P92" i="6" s="1"/>
  <c r="S91" i="6"/>
  <c r="P91" i="6"/>
  <c r="N91" i="6"/>
  <c r="S90" i="6"/>
  <c r="N90" i="6"/>
  <c r="P90" i="6" s="1"/>
  <c r="S89" i="6"/>
  <c r="P89" i="6"/>
  <c r="N89" i="6"/>
  <c r="S88" i="6"/>
  <c r="N88" i="6"/>
  <c r="P88" i="6" s="1"/>
  <c r="S87" i="6"/>
  <c r="P87" i="6"/>
  <c r="N87" i="6"/>
  <c r="S86" i="6"/>
  <c r="N86" i="6"/>
  <c r="P86" i="6" s="1"/>
  <c r="S85" i="6"/>
  <c r="P85" i="6"/>
  <c r="N85" i="6"/>
  <c r="S84" i="6"/>
  <c r="N84" i="6"/>
  <c r="P84" i="6" s="1"/>
  <c r="S82" i="6"/>
  <c r="P82" i="6"/>
  <c r="N82" i="6"/>
  <c r="S81" i="6"/>
  <c r="N81" i="6"/>
  <c r="P81" i="6" s="1"/>
  <c r="S80" i="6"/>
  <c r="P80" i="6"/>
  <c r="N80" i="6"/>
  <c r="S79" i="6"/>
  <c r="N79" i="6"/>
  <c r="P79" i="6" s="1"/>
  <c r="S78" i="6"/>
  <c r="P78" i="6"/>
  <c r="N78" i="6"/>
  <c r="S77" i="6"/>
  <c r="N77" i="6"/>
  <c r="P77" i="6" s="1"/>
  <c r="S75" i="6"/>
  <c r="P75" i="6"/>
  <c r="N75" i="6"/>
  <c r="S74" i="6"/>
  <c r="N74" i="6"/>
  <c r="P74" i="6" s="1"/>
  <c r="P96" i="6" s="1"/>
  <c r="S72" i="6"/>
  <c r="M72" i="6"/>
  <c r="L72" i="6"/>
  <c r="O72" i="6" s="1"/>
  <c r="S71" i="6"/>
  <c r="M71" i="6"/>
  <c r="L71" i="6"/>
  <c r="O71" i="6" s="1"/>
  <c r="V69" i="6"/>
  <c r="S69" i="6"/>
  <c r="N69" i="6"/>
  <c r="P69" i="6" s="1"/>
  <c r="M69" i="6"/>
  <c r="O69" i="6" s="1"/>
  <c r="V68" i="6"/>
  <c r="S68" i="6"/>
  <c r="P68" i="6"/>
  <c r="N68" i="6"/>
  <c r="M68" i="6"/>
  <c r="O68" i="6" s="1"/>
  <c r="V67" i="6"/>
  <c r="S67" i="6"/>
  <c r="N67" i="6"/>
  <c r="P67" i="6" s="1"/>
  <c r="M67" i="6"/>
  <c r="O67" i="6" s="1"/>
  <c r="T65" i="6"/>
  <c r="S65" i="6"/>
  <c r="P65" i="6"/>
  <c r="O65" i="6"/>
  <c r="N65" i="6"/>
  <c r="L65" i="6"/>
  <c r="T64" i="6"/>
  <c r="S64" i="6"/>
  <c r="N64" i="6"/>
  <c r="P64" i="6" s="1"/>
  <c r="L64" i="6"/>
  <c r="O64" i="6" s="1"/>
  <c r="T63" i="6"/>
  <c r="S63" i="6"/>
  <c r="P63" i="6"/>
  <c r="O63" i="6"/>
  <c r="N63" i="6"/>
  <c r="L63" i="6"/>
  <c r="X61" i="6"/>
  <c r="S61" i="6"/>
  <c r="N61" i="6"/>
  <c r="P61" i="6" s="1"/>
  <c r="M61" i="6"/>
  <c r="O61" i="6" s="1"/>
  <c r="W60" i="6"/>
  <c r="S60" i="6"/>
  <c r="P60" i="6"/>
  <c r="O60" i="6"/>
  <c r="N60" i="6"/>
  <c r="M60" i="6"/>
  <c r="W59" i="6"/>
  <c r="U59" i="6"/>
  <c r="S59" i="6"/>
  <c r="O59" i="6"/>
  <c r="N59" i="6"/>
  <c r="P59" i="6" s="1"/>
  <c r="M59" i="6"/>
  <c r="L59" i="6"/>
  <c r="S57" i="6"/>
  <c r="P57" i="6"/>
  <c r="O57" i="6"/>
  <c r="N57" i="6"/>
  <c r="S56" i="6"/>
  <c r="P56" i="6"/>
  <c r="O56" i="6"/>
  <c r="N56" i="6"/>
  <c r="X55" i="6"/>
  <c r="S55" i="6"/>
  <c r="N55" i="6"/>
  <c r="P55" i="6" s="1"/>
  <c r="M55" i="6"/>
  <c r="O55" i="6" s="1"/>
  <c r="S53" i="6"/>
  <c r="O53" i="6"/>
  <c r="N53" i="6"/>
  <c r="P53" i="6" s="1"/>
  <c r="S52" i="6"/>
  <c r="O52" i="6"/>
  <c r="N52" i="6"/>
  <c r="P52" i="6" s="1"/>
  <c r="X51" i="6"/>
  <c r="S51" i="6"/>
  <c r="P51" i="6"/>
  <c r="N51" i="6"/>
  <c r="M51" i="6"/>
  <c r="O51" i="6" s="1"/>
  <c r="X49" i="6"/>
  <c r="S49" i="6"/>
  <c r="N49" i="6"/>
  <c r="P49" i="6" s="1"/>
  <c r="M49" i="6"/>
  <c r="O49" i="6" s="1"/>
  <c r="W48" i="6"/>
  <c r="S48" i="6"/>
  <c r="P48" i="6"/>
  <c r="N48" i="6"/>
  <c r="M48" i="6"/>
  <c r="O48" i="6" s="1"/>
  <c r="W47" i="6"/>
  <c r="W96" i="6" s="1"/>
  <c r="U47" i="6"/>
  <c r="U96" i="6" s="1"/>
  <c r="S47" i="6"/>
  <c r="O47" i="6"/>
  <c r="N47" i="6"/>
  <c r="P47" i="6" s="1"/>
  <c r="M47" i="6"/>
  <c r="L47" i="6"/>
  <c r="X45" i="6"/>
  <c r="S45" i="6"/>
  <c r="N45" i="6"/>
  <c r="P45" i="6" s="1"/>
  <c r="M45" i="6"/>
  <c r="O45" i="6" s="1"/>
  <c r="X44" i="6"/>
  <c r="X96" i="6" s="1"/>
  <c r="S44" i="6"/>
  <c r="P44" i="6"/>
  <c r="O44" i="6"/>
  <c r="N44" i="6"/>
  <c r="M44" i="6"/>
  <c r="V43" i="6"/>
  <c r="S43" i="6"/>
  <c r="N43" i="6"/>
  <c r="P43" i="6" s="1"/>
  <c r="M43" i="6"/>
  <c r="O43" i="6" s="1"/>
  <c r="T41" i="6"/>
  <c r="S41" i="6"/>
  <c r="P41" i="6"/>
  <c r="O41" i="6"/>
  <c r="N41" i="6"/>
  <c r="L41" i="6"/>
  <c r="V40" i="6"/>
  <c r="V96" i="6" s="1"/>
  <c r="S40" i="6"/>
  <c r="N40" i="6"/>
  <c r="P40" i="6" s="1"/>
  <c r="M40" i="6"/>
  <c r="O40" i="6" s="1"/>
  <c r="T39" i="6"/>
  <c r="S39" i="6"/>
  <c r="P39" i="6"/>
  <c r="N39" i="6"/>
  <c r="M39" i="6"/>
  <c r="L39" i="6"/>
  <c r="O39" i="6" s="1"/>
  <c r="T38" i="6"/>
  <c r="S38" i="6"/>
  <c r="O38" i="6"/>
  <c r="N38" i="6"/>
  <c r="P38" i="6" s="1"/>
  <c r="L38" i="6"/>
  <c r="T36" i="6"/>
  <c r="S36" i="6"/>
  <c r="P36" i="6"/>
  <c r="N36" i="6"/>
  <c r="M36" i="6"/>
  <c r="O36" i="6" s="1"/>
  <c r="L36" i="6"/>
  <c r="T35" i="6"/>
  <c r="S35" i="6"/>
  <c r="P35" i="6"/>
  <c r="N35" i="6"/>
  <c r="M35" i="6"/>
  <c r="L35" i="6"/>
  <c r="O35" i="6" s="1"/>
  <c r="T33" i="6"/>
  <c r="S33" i="6"/>
  <c r="O33" i="6"/>
  <c r="N33" i="6"/>
  <c r="P33" i="6" s="1"/>
  <c r="M33" i="6"/>
  <c r="L33" i="6"/>
  <c r="T32" i="6"/>
  <c r="S32" i="6"/>
  <c r="N32" i="6"/>
  <c r="P32" i="6" s="1"/>
  <c r="M32" i="6"/>
  <c r="L32" i="6"/>
  <c r="O32" i="6" s="1"/>
  <c r="T30" i="6"/>
  <c r="S30" i="6"/>
  <c r="P30" i="6"/>
  <c r="N30" i="6"/>
  <c r="M30" i="6"/>
  <c r="L30" i="6"/>
  <c r="O30" i="6" s="1"/>
  <c r="T29" i="6"/>
  <c r="S29" i="6"/>
  <c r="P29" i="6"/>
  <c r="N29" i="6"/>
  <c r="M29" i="6"/>
  <c r="L29" i="6"/>
  <c r="O29" i="6" s="1"/>
  <c r="T27" i="6"/>
  <c r="S27" i="6"/>
  <c r="O27" i="6"/>
  <c r="N27" i="6"/>
  <c r="P27" i="6" s="1"/>
  <c r="M27" i="6"/>
  <c r="L27" i="6"/>
  <c r="T26" i="6"/>
  <c r="T96" i="6" s="1"/>
  <c r="S26" i="6"/>
  <c r="S127" i="6" s="1"/>
  <c r="N26" i="6"/>
  <c r="P26" i="6" s="1"/>
  <c r="M26" i="6"/>
  <c r="L26" i="6"/>
  <c r="O26" i="6" s="1"/>
  <c r="O70" i="6" s="1"/>
  <c r="C45" i="2" s="1"/>
  <c r="N20" i="6"/>
  <c r="N19" i="6"/>
  <c r="N18" i="6"/>
  <c r="N17" i="6"/>
  <c r="N16" i="6"/>
  <c r="N15" i="6"/>
  <c r="C43" i="2" s="1"/>
  <c r="N14" i="6"/>
  <c r="N12" i="6"/>
  <c r="N10" i="6"/>
  <c r="N9" i="6"/>
  <c r="C42" i="2" s="1"/>
  <c r="W189" i="5"/>
  <c r="W188" i="5"/>
  <c r="W187" i="5"/>
  <c r="W186" i="5"/>
  <c r="W185" i="5"/>
  <c r="W184" i="5"/>
  <c r="W182" i="5"/>
  <c r="W181" i="5"/>
  <c r="W179" i="5"/>
  <c r="W178" i="5"/>
  <c r="W176" i="5"/>
  <c r="W175" i="5"/>
  <c r="W174" i="5"/>
  <c r="W172" i="5"/>
  <c r="W192" i="5" s="1"/>
  <c r="C37" i="2" s="1"/>
  <c r="W168" i="5"/>
  <c r="W167" i="5"/>
  <c r="W166" i="5"/>
  <c r="W165" i="5"/>
  <c r="W170" i="5" s="1"/>
  <c r="C36" i="2" s="1"/>
  <c r="W164" i="5"/>
  <c r="W163" i="5"/>
  <c r="W162" i="5"/>
  <c r="W160" i="5"/>
  <c r="C38" i="2" s="1"/>
  <c r="W159" i="5"/>
  <c r="W158" i="5"/>
  <c r="W157" i="5"/>
  <c r="W155" i="5"/>
  <c r="W154" i="5"/>
  <c r="C34" i="2" s="1"/>
  <c r="W152" i="5"/>
  <c r="C35" i="2" s="1"/>
  <c r="W151" i="5"/>
  <c r="W150" i="5"/>
  <c r="V147" i="5"/>
  <c r="W146" i="5"/>
  <c r="V146" i="5"/>
  <c r="W145" i="5"/>
  <c r="V145" i="5"/>
  <c r="W144" i="5"/>
  <c r="V144" i="5"/>
  <c r="W143" i="5"/>
  <c r="V143" i="5"/>
  <c r="W142" i="5"/>
  <c r="V142" i="5"/>
  <c r="W141" i="5"/>
  <c r="V141" i="5"/>
  <c r="W140" i="5"/>
  <c r="V140" i="5"/>
  <c r="W138" i="5"/>
  <c r="V138" i="5"/>
  <c r="W137" i="5"/>
  <c r="W148" i="5" s="1"/>
  <c r="C29" i="2" s="1"/>
  <c r="V137" i="5"/>
  <c r="V148" i="5" s="1"/>
  <c r="C30" i="2" s="1"/>
  <c r="Z127" i="5"/>
  <c r="W127" i="5"/>
  <c r="Z126" i="5"/>
  <c r="W126" i="5"/>
  <c r="Z125" i="5"/>
  <c r="W125" i="5"/>
  <c r="Z123" i="5"/>
  <c r="W123" i="5"/>
  <c r="Z122" i="5"/>
  <c r="W122" i="5"/>
  <c r="Z121" i="5"/>
  <c r="W121" i="5"/>
  <c r="Z120" i="5"/>
  <c r="W120" i="5"/>
  <c r="Z119" i="5"/>
  <c r="W119" i="5"/>
  <c r="Z118" i="5"/>
  <c r="W118" i="5"/>
  <c r="Z117" i="5"/>
  <c r="W117" i="5"/>
  <c r="Z116" i="5"/>
  <c r="W116" i="5"/>
  <c r="Z115" i="5"/>
  <c r="W115" i="5"/>
  <c r="Z113" i="5"/>
  <c r="W113" i="5"/>
  <c r="Z112" i="5"/>
  <c r="W112" i="5"/>
  <c r="Z111" i="5"/>
  <c r="W111" i="5"/>
  <c r="Z109" i="5"/>
  <c r="W109" i="5"/>
  <c r="Z108" i="5"/>
  <c r="W108" i="5"/>
  <c r="Z107" i="5"/>
  <c r="W107" i="5"/>
  <c r="Z105" i="5"/>
  <c r="W105" i="5"/>
  <c r="Z104" i="5"/>
  <c r="W104" i="5"/>
  <c r="Z103" i="5"/>
  <c r="W103" i="5"/>
  <c r="Z101" i="5"/>
  <c r="W101" i="5"/>
  <c r="Z100" i="5"/>
  <c r="W100" i="5"/>
  <c r="Z99" i="5"/>
  <c r="W99" i="5"/>
  <c r="W128" i="5" s="1"/>
  <c r="Z96" i="5"/>
  <c r="W96" i="5"/>
  <c r="AE95" i="5"/>
  <c r="Z95" i="5"/>
  <c r="W95" i="5"/>
  <c r="V95" i="5"/>
  <c r="V97" i="5" s="1"/>
  <c r="Z94" i="5"/>
  <c r="W94" i="5"/>
  <c r="Z93" i="5"/>
  <c r="W93" i="5"/>
  <c r="Z92" i="5"/>
  <c r="W92" i="5"/>
  <c r="Z91" i="5"/>
  <c r="W91" i="5"/>
  <c r="Z90" i="5"/>
  <c r="W90" i="5"/>
  <c r="Z89" i="5"/>
  <c r="W89" i="5"/>
  <c r="Z88" i="5"/>
  <c r="W88" i="5"/>
  <c r="Z87" i="5"/>
  <c r="W87" i="5"/>
  <c r="Z86" i="5"/>
  <c r="W86" i="5"/>
  <c r="Z85" i="5"/>
  <c r="W85" i="5"/>
  <c r="Z83" i="5"/>
  <c r="W83" i="5"/>
  <c r="Z82" i="5"/>
  <c r="W82" i="5"/>
  <c r="Z81" i="5"/>
  <c r="W81" i="5"/>
  <c r="Z80" i="5"/>
  <c r="W80" i="5"/>
  <c r="Z79" i="5"/>
  <c r="W79" i="5"/>
  <c r="Z78" i="5"/>
  <c r="W78" i="5"/>
  <c r="Z76" i="5"/>
  <c r="W76" i="5"/>
  <c r="Z75" i="5"/>
  <c r="W75" i="5"/>
  <c r="W97" i="5" s="1"/>
  <c r="Z73" i="5"/>
  <c r="V73" i="5"/>
  <c r="Z72" i="5"/>
  <c r="V72" i="5"/>
  <c r="V74" i="5" s="1"/>
  <c r="C32" i="2" s="1"/>
  <c r="AC70" i="5"/>
  <c r="Z70" i="5"/>
  <c r="W70" i="5"/>
  <c r="V70" i="5"/>
  <c r="AC69" i="5"/>
  <c r="Z69" i="5"/>
  <c r="W69" i="5"/>
  <c r="V69" i="5"/>
  <c r="AC68" i="5"/>
  <c r="Z68" i="5"/>
  <c r="W68" i="5"/>
  <c r="V68" i="5"/>
  <c r="AA66" i="5"/>
  <c r="AA97" i="5" s="1"/>
  <c r="Z66" i="5"/>
  <c r="W66" i="5"/>
  <c r="R66" i="5"/>
  <c r="V66" i="5" s="1"/>
  <c r="AA65" i="5"/>
  <c r="Z65" i="5"/>
  <c r="W65" i="5"/>
  <c r="V65" i="5"/>
  <c r="R65" i="5"/>
  <c r="AA64" i="5"/>
  <c r="Z64" i="5"/>
  <c r="W64" i="5"/>
  <c r="R64" i="5"/>
  <c r="V64" i="5" s="1"/>
  <c r="AE62" i="5"/>
  <c r="Z62" i="5"/>
  <c r="W62" i="5"/>
  <c r="V62" i="5"/>
  <c r="AD61" i="5"/>
  <c r="Z61" i="5"/>
  <c r="W61" i="5"/>
  <c r="V61" i="5"/>
  <c r="AD60" i="5"/>
  <c r="AB60" i="5"/>
  <c r="Z60" i="5"/>
  <c r="W60" i="5"/>
  <c r="V60" i="5"/>
  <c r="Z58" i="5"/>
  <c r="W58" i="5"/>
  <c r="V58" i="5"/>
  <c r="Z57" i="5"/>
  <c r="W57" i="5"/>
  <c r="V57" i="5"/>
  <c r="AE56" i="5"/>
  <c r="Z56" i="5"/>
  <c r="W56" i="5"/>
  <c r="V56" i="5"/>
  <c r="Z54" i="5"/>
  <c r="W54" i="5"/>
  <c r="V54" i="5"/>
  <c r="Z53" i="5"/>
  <c r="W53" i="5"/>
  <c r="V53" i="5"/>
  <c r="AE52" i="5"/>
  <c r="Z52" i="5"/>
  <c r="W52" i="5"/>
  <c r="V52" i="5"/>
  <c r="AE50" i="5"/>
  <c r="AE97" i="5" s="1"/>
  <c r="C19" i="2" s="1"/>
  <c r="Z50" i="5"/>
  <c r="W50" i="5"/>
  <c r="V50" i="5"/>
  <c r="AD49" i="5"/>
  <c r="Z49" i="5"/>
  <c r="W49" i="5"/>
  <c r="V49" i="5"/>
  <c r="AD48" i="5"/>
  <c r="AD97" i="5" s="1"/>
  <c r="AB48" i="5"/>
  <c r="AB97" i="5" s="1"/>
  <c r="C17" i="2" s="1"/>
  <c r="C21" i="2" s="1"/>
  <c r="Z48" i="5"/>
  <c r="W48" i="5"/>
  <c r="V48" i="5"/>
  <c r="AE46" i="5"/>
  <c r="Z46" i="5"/>
  <c r="W46" i="5"/>
  <c r="V46" i="5"/>
  <c r="AE45" i="5"/>
  <c r="Z45" i="5"/>
  <c r="W45" i="5"/>
  <c r="V45" i="5"/>
  <c r="AC44" i="5"/>
  <c r="Z44" i="5"/>
  <c r="W44" i="5"/>
  <c r="V44" i="5"/>
  <c r="AA42" i="5"/>
  <c r="Z42" i="5"/>
  <c r="W42" i="5"/>
  <c r="V42" i="5"/>
  <c r="AC41" i="5"/>
  <c r="AC97" i="5" s="1"/>
  <c r="Z41" i="5"/>
  <c r="W41" i="5"/>
  <c r="V41" i="5"/>
  <c r="AA40" i="5"/>
  <c r="Z40" i="5"/>
  <c r="W40" i="5"/>
  <c r="V40" i="5"/>
  <c r="AA39" i="5"/>
  <c r="Z39" i="5"/>
  <c r="W39" i="5"/>
  <c r="V39" i="5"/>
  <c r="R39" i="5"/>
  <c r="AA37" i="5"/>
  <c r="Z37" i="5"/>
  <c r="W37" i="5"/>
  <c r="V37" i="5"/>
  <c r="AA36" i="5"/>
  <c r="Z36" i="5"/>
  <c r="W36" i="5"/>
  <c r="V36" i="5"/>
  <c r="AA34" i="5"/>
  <c r="Z34" i="5"/>
  <c r="W34" i="5"/>
  <c r="V34" i="5"/>
  <c r="AA33" i="5"/>
  <c r="Z33" i="5"/>
  <c r="W33" i="5"/>
  <c r="V33" i="5"/>
  <c r="AA31" i="5"/>
  <c r="Z31" i="5"/>
  <c r="W31" i="5"/>
  <c r="V31" i="5"/>
  <c r="AA30" i="5"/>
  <c r="Z30" i="5"/>
  <c r="W30" i="5"/>
  <c r="V30" i="5"/>
  <c r="AA28" i="5"/>
  <c r="Z28" i="5"/>
  <c r="W28" i="5"/>
  <c r="V28" i="5"/>
  <c r="AA27" i="5"/>
  <c r="Z27" i="5"/>
  <c r="Z128" i="5" s="1"/>
  <c r="W27" i="5"/>
  <c r="W71" i="5" s="1"/>
  <c r="C33" i="2" s="1"/>
  <c r="V27" i="5"/>
  <c r="V71" i="5" s="1"/>
  <c r="C31" i="2" s="1"/>
  <c r="V17" i="5"/>
  <c r="V16" i="5"/>
  <c r="V15" i="5"/>
  <c r="V14" i="5"/>
  <c r="V12" i="5"/>
  <c r="V11" i="5"/>
  <c r="V10" i="5"/>
  <c r="V9" i="5"/>
  <c r="V21" i="5" s="1"/>
  <c r="C28" i="2" s="1"/>
  <c r="C23" i="2" l="1"/>
  <c r="C39" i="2"/>
  <c r="C18" i="2"/>
  <c r="C22" i="2" s="1"/>
  <c r="C16" i="2"/>
  <c r="C20" i="2" s="1"/>
  <c r="P70" i="6"/>
  <c r="C47" i="2" s="1"/>
  <c r="O73" i="6"/>
  <c r="C46" i="2" s="1"/>
  <c r="C53" i="2" l="1"/>
  <c r="C56" i="2" s="1"/>
  <c r="C59" i="2"/>
  <c r="C24" i="2"/>
  <c r="C25" i="2" s="1"/>
  <c r="C62" i="2" l="1"/>
  <c r="C63" i="2"/>
</calcChain>
</file>

<file path=xl/comments1.xml><?xml version="1.0" encoding="utf-8"?>
<comments xmlns="http://schemas.openxmlformats.org/spreadsheetml/2006/main">
  <authors>
    <author>aja</author>
  </authors>
  <commentList>
    <comment ref="B8" authorId="0">
      <text>
        <r>
          <rPr>
            <b/>
            <sz val="9"/>
            <color indexed="8"/>
            <rFont val="Tahoma"/>
            <family val="2"/>
          </rPr>
          <t>aja:</t>
        </r>
        <r>
          <rPr>
            <sz val="9"/>
            <color indexed="8"/>
            <rFont val="Tahoma"/>
            <family val="2"/>
          </rPr>
          <t xml:space="preserve">
Delegated act also has 35 pct. haircut for some securitisations, but we are not able to split by this asset category, so assume all have 25 pct. haircut</t>
        </r>
      </text>
    </comment>
  </commentList>
</comments>
</file>

<file path=xl/sharedStrings.xml><?xml version="1.0" encoding="utf-8"?>
<sst xmlns="http://schemas.openxmlformats.org/spreadsheetml/2006/main" count="1924" uniqueCount="1056">
  <si>
    <r>
      <t>ANNEX XVI</t>
    </r>
    <r>
      <rPr>
        <b/>
        <sz val="11"/>
        <color indexed="8"/>
        <rFont val="Verdana"/>
        <family val="2"/>
      </rPr>
      <t xml:space="preserve"> - REPORTING ON LIQUIDITY</t>
    </r>
  </si>
  <si>
    <t>LIQUIDITY TEMPLATES</t>
  </si>
  <si>
    <t>Template number</t>
  </si>
  <si>
    <t>Template code</t>
  </si>
  <si>
    <t>Name of the template /group of templates</t>
  </si>
  <si>
    <t>LIQUIDITY COVERAGE TEMPLATES</t>
  </si>
  <si>
    <t>PART I - LIQUID ASSETS</t>
  </si>
  <si>
    <t>C 51.00</t>
  </si>
  <si>
    <t>LIQUIDITY COVERAGE - LIQUID ASSETS</t>
  </si>
  <si>
    <t>PART II - OUTFLOWS</t>
  </si>
  <si>
    <t>C 52.00</t>
  </si>
  <si>
    <t>LIQUIDITY COVERAGE - OUTFLOWS</t>
  </si>
  <si>
    <t>PART III - INFLOWS</t>
  </si>
  <si>
    <t>C 53.00</t>
  </si>
  <si>
    <t>LIQUIDITY COVERAGE - INFLOWS</t>
  </si>
  <si>
    <t>PART IV - COLLATERAL SWAPS</t>
  </si>
  <si>
    <t>C 54.00</t>
  </si>
  <si>
    <t>LIQUIDITY COVERAGE - COLLATERAL SWAPS</t>
  </si>
  <si>
    <t>Celler hvis vardier trækkes i estimations ark</t>
  </si>
  <si>
    <t>Områder markeret med blå farver angiver de områder der er tilføjet det oprindelige COREP ark</t>
  </si>
  <si>
    <t>Alle beregninger i dette ark er foreløbige og baseret på en række antagelser, både vedrørende beregning af LCR i henhold til LCR forordningen og som følge af manglende overensstemmelse mellem aktiv- og passiv kategorier, samt cash flows, i COREP indberetningsskemaet og for LCR forordningen. For enkelhed ses der i først omgang bort fra ark 54 vedr. kollateral swaps</t>
  </si>
  <si>
    <t>Sidst opdateret: 24/2-2015</t>
  </si>
  <si>
    <t>Estimation of Liquidity coverage requirement (LCR)</t>
  </si>
  <si>
    <t>LCR according to delegated act</t>
  </si>
  <si>
    <t>70% cap on covered bonds (incl. repo correction)</t>
  </si>
  <si>
    <t>HQLA</t>
  </si>
  <si>
    <t>Level 1 non-covered bond assets</t>
  </si>
  <si>
    <t>Level 1 covered bonds</t>
  </si>
  <si>
    <t>Total Level 1 assets</t>
  </si>
  <si>
    <t>Covered Bonds classified as Level 2A</t>
  </si>
  <si>
    <t>Other assets classified as Level 2A</t>
  </si>
  <si>
    <t>Assets classified as Level 2B</t>
  </si>
  <si>
    <t>Total Level 2 assets</t>
  </si>
  <si>
    <t>Adjustment to Level 1 non-covered bonds</t>
  </si>
  <si>
    <t>Adjustment to Level 1 covered bonds</t>
  </si>
  <si>
    <t>Adjustment to Level 2A assets</t>
  </si>
  <si>
    <t>Adjustment to Level 2B assets</t>
  </si>
  <si>
    <t>Adjusted Level 1 non-covered bonds</t>
  </si>
  <si>
    <t>Adjusted Level 1 covered bonds</t>
  </si>
  <si>
    <t>Adjusted Level 2A assets</t>
  </si>
  <si>
    <t>Adjusted Level 2B assets</t>
  </si>
  <si>
    <t>Excess liquid assets</t>
  </si>
  <si>
    <t>Total Liquid assets after adjustment</t>
  </si>
  <si>
    <t>Outflows from</t>
  </si>
  <si>
    <t>Deposits, retail</t>
  </si>
  <si>
    <t>Deposits, non-financial corporates</t>
  </si>
  <si>
    <t>Deposits, financials</t>
  </si>
  <si>
    <t>Repo-funding etc. collateralized by liquid assets available for the liquity function</t>
  </si>
  <si>
    <t>Repo-funding etc. collateralized by liquid assets NOT available for liquidity function</t>
  </si>
  <si>
    <t>Repo-funding etc. collateralized by non-liquid assets</t>
  </si>
  <si>
    <t>Liabilities subject to lower outflows (approved by competent authority)</t>
  </si>
  <si>
    <t>Derivative contracts</t>
  </si>
  <si>
    <t>Additional outflows (incl. additional collateral)</t>
  </si>
  <si>
    <t>Credit and liquidity facilities</t>
  </si>
  <si>
    <t>Other liabilities</t>
  </si>
  <si>
    <t>Total outflows</t>
  </si>
  <si>
    <t>Inflows from</t>
  </si>
  <si>
    <t>Retail</t>
  </si>
  <si>
    <t>Non-financial corporates et. al.</t>
  </si>
  <si>
    <t>Financials</t>
  </si>
  <si>
    <t>Reverse-repo's etc. collateralized by liquid assets available for the liquidity function</t>
  </si>
  <si>
    <t>Reverse-repo's etc. collateralized by liquid assets not available for liquidity function</t>
  </si>
  <si>
    <t xml:space="preserve"> </t>
  </si>
  <si>
    <t>Reverse-repo's etc. collateralized by non-liquid assets available for liquidity function</t>
  </si>
  <si>
    <t>Undrawn credit and liquidity facilities</t>
  </si>
  <si>
    <t>Payments due on liquid assets not reflected in the market value of the asset</t>
  </si>
  <si>
    <t>Other inflows</t>
  </si>
  <si>
    <t>Total capped inflows</t>
  </si>
  <si>
    <t>Inflows exempt from 75 pct cap</t>
  </si>
  <si>
    <t>Total inflows</t>
  </si>
  <si>
    <t>Net outflows</t>
  </si>
  <si>
    <t>Total net outflows</t>
  </si>
  <si>
    <t>Estimation of LCR</t>
  </si>
  <si>
    <t>LCR</t>
  </si>
  <si>
    <t>Liquid assets in excess of total net outflows</t>
  </si>
  <si>
    <t>Haircuts assumed in HQLA</t>
  </si>
  <si>
    <t>LCR delegated act</t>
  </si>
  <si>
    <t>Level 1 CIUs</t>
  </si>
  <si>
    <t>CIUs defined as level 2A</t>
  </si>
  <si>
    <t>Securitisations classified as Level 2B</t>
  </si>
  <si>
    <t>Equities and corporate bonds classified as Level 2B</t>
  </si>
  <si>
    <t>Covered bodns in level 2B</t>
  </si>
  <si>
    <t>HQLA caps</t>
  </si>
  <si>
    <t>Covered bonds</t>
  </si>
  <si>
    <t>Level 2 assets</t>
  </si>
  <si>
    <t>Level 2B assets</t>
  </si>
  <si>
    <t>C 51.00 - LIQUIDITY COVERAGE - LIQUID ASSETS</t>
  </si>
  <si>
    <t>Market value</t>
  </si>
  <si>
    <t>Value according to Article 418 of CRR</t>
  </si>
  <si>
    <t>Amount</t>
  </si>
  <si>
    <t>Undrawn amount of line</t>
  </si>
  <si>
    <t>Row</t>
  </si>
  <si>
    <t>ID</t>
  </si>
  <si>
    <t>Item</t>
  </si>
  <si>
    <t>Legal references</t>
  </si>
  <si>
    <t>010</t>
  </si>
  <si>
    <t>020</t>
  </si>
  <si>
    <t>030</t>
  </si>
  <si>
    <t>040</t>
  </si>
  <si>
    <t>010-390</t>
  </si>
  <si>
    <t>ASSETS WHICH MEET THE REQUIREMENTS OF ARTICLES 416 AND 417 OF CRR</t>
  </si>
  <si>
    <t>Article 416 and 417 of CRR</t>
  </si>
  <si>
    <t xml:space="preserve">cash </t>
  </si>
  <si>
    <t>Article 416(1)(a) of CRR</t>
  </si>
  <si>
    <t>exposures to central bank</t>
  </si>
  <si>
    <t>1.2.1</t>
  </si>
  <si>
    <t>of which: exposures that can be withdrawn in times of stress</t>
  </si>
  <si>
    <t>040-110</t>
  </si>
  <si>
    <t xml:space="preserve">Other transferable assets representing claims on or guaranteed by </t>
  </si>
  <si>
    <t>Article 416(1)(c) of CRR</t>
  </si>
  <si>
    <t>040-050</t>
  </si>
  <si>
    <t>1.3.1</t>
  </si>
  <si>
    <r>
      <t xml:space="preserve"> transferable assets representing claims on or guaranteed by the central government of a Member State,  on a region with fiscal autonomy to raise and collect taxes</t>
    </r>
    <r>
      <rPr>
        <b/>
        <sz val="11"/>
        <rFont val="Verdana"/>
        <family val="2"/>
      </rPr>
      <t>,</t>
    </r>
    <r>
      <rPr>
        <sz val="11"/>
        <rFont val="Verdana"/>
        <family val="2"/>
      </rPr>
      <t xml:space="preserve"> or of a third country in the domestic currency of the central or regional government, if the institution incurs a liquidity risk in that Member State or third country that it covers by holding those liquid assets</t>
    </r>
  </si>
  <si>
    <t>Article 416(1)(c)(i) of CRR</t>
  </si>
  <si>
    <t>1.3.1.1</t>
  </si>
  <si>
    <t xml:space="preserve"> representing claims</t>
  </si>
  <si>
    <t>050</t>
  </si>
  <si>
    <t>1.3.1.2</t>
  </si>
  <si>
    <t xml:space="preserve"> guaranteed by</t>
  </si>
  <si>
    <t>060-070</t>
  </si>
  <si>
    <t>1.3.2</t>
  </si>
  <si>
    <r>
      <t>transferable assets representing claims on or guaranteed by central banks and non-central government public sector entities</t>
    </r>
    <r>
      <rPr>
        <strike/>
        <sz val="11"/>
        <rFont val="Verdana"/>
        <family val="2"/>
      </rPr>
      <t xml:space="preserve"> </t>
    </r>
    <r>
      <rPr>
        <sz val="11"/>
        <rFont val="Verdana"/>
        <family val="2"/>
      </rPr>
      <t>in the domestic currency of the central bank and public sector entity</t>
    </r>
  </si>
  <si>
    <t>Article 416(1)(c)(ii) of CRR</t>
  </si>
  <si>
    <t>060</t>
  </si>
  <si>
    <t>1.3.2.1</t>
  </si>
  <si>
    <t xml:space="preserve"> representing claims on</t>
  </si>
  <si>
    <t>070</t>
  </si>
  <si>
    <t>1.3.2.2</t>
  </si>
  <si>
    <t>080-090</t>
  </si>
  <si>
    <t>1.3.3</t>
  </si>
  <si>
    <t>transferable assets representing claims on or guaranteed by the Bank for International Settlements, the International Monetary Fund, the Commission and multilateral development banks;</t>
  </si>
  <si>
    <t>Article 416(1)(c)(iii) of CRR</t>
  </si>
  <si>
    <t>080</t>
  </si>
  <si>
    <t>1.3.3.1</t>
  </si>
  <si>
    <t>090</t>
  </si>
  <si>
    <t>1.3.3.2</t>
  </si>
  <si>
    <t>100-110</t>
  </si>
  <si>
    <t>1.3.4</t>
  </si>
  <si>
    <t>transferable assets representing claims on or guaranteed by the European Financial Stability Facility and the European Stability Mechanism</t>
  </si>
  <si>
    <t>Article 416(1)(c)(iv) of CRR</t>
  </si>
  <si>
    <t>100</t>
  </si>
  <si>
    <t>1.3.4.1</t>
  </si>
  <si>
    <t>110</t>
  </si>
  <si>
    <t>1.3.4.2</t>
  </si>
  <si>
    <t>120-140</t>
  </si>
  <si>
    <t xml:space="preserve"> total shares or units in CIUs with underlying assets specified in Article 416 </t>
  </si>
  <si>
    <t>Article 416(6) and 418(2) CRR</t>
  </si>
  <si>
    <t>120</t>
  </si>
  <si>
    <t>1.4.1</t>
  </si>
  <si>
    <t xml:space="preserve"> underlying assets in point (a) of article 416(1)</t>
  </si>
  <si>
    <t>Article 418(2)(a) of CRR</t>
  </si>
  <si>
    <t>130</t>
  </si>
  <si>
    <t>1.4.2</t>
  </si>
  <si>
    <t xml:space="preserve"> underlying assets in point (b) and (c) of article 416(1)</t>
  </si>
  <si>
    <t>Article 418(2)(b) of CRR</t>
  </si>
  <si>
    <t>140</t>
  </si>
  <si>
    <t>1.4.3</t>
  </si>
  <si>
    <t xml:space="preserve"> underlying assets in point (d) of article 416(1)</t>
  </si>
  <si>
    <t>Article 418(2)(c) of CRR</t>
  </si>
  <si>
    <t>150</t>
  </si>
  <si>
    <t xml:space="preserve">standby credit facilities granted by central banks within the scope of monetary policy to the extent that these facilities are not collateralised by liquid assets and excluding emergency liquidity assistance  </t>
  </si>
  <si>
    <t>Article 416(1) (e)  CRR</t>
  </si>
  <si>
    <t>160-170</t>
  </si>
  <si>
    <t xml:space="preserve">deposits with the central credit institution and other statutory or contractually available liquid funding from a central credit institution or institutions that are members of a network referred to in Article 113(7) or eligible for the waiver provided in Article 10 CRR, to the extent that this funding is not collateralized by liquid assets  </t>
  </si>
  <si>
    <t>Article 416(1) (f)  CRR</t>
  </si>
  <si>
    <t>160</t>
  </si>
  <si>
    <t>1.6.1</t>
  </si>
  <si>
    <t xml:space="preserve">     deposits</t>
  </si>
  <si>
    <t>170</t>
  </si>
  <si>
    <t>1.6.2</t>
  </si>
  <si>
    <t xml:space="preserve">      contractually available liquid funding</t>
  </si>
  <si>
    <t>Extremely high liquidity and credit quality assets</t>
  </si>
  <si>
    <t>High liquidity and credit quality assets</t>
  </si>
  <si>
    <t xml:space="preserve">Market value </t>
  </si>
  <si>
    <t>180</t>
  </si>
  <si>
    <t xml:space="preserve">assets issued by a credit institution which has been set up by a Member State central or regional government where at least one of the conditions in Article 416 (2)(a)(iii) is met </t>
  </si>
  <si>
    <t>Article 416(2)(a)(iii) of CRR</t>
  </si>
  <si>
    <t>190-210</t>
  </si>
  <si>
    <t xml:space="preserve"> non financial corporate bonds</t>
  </si>
  <si>
    <t>Article 416(1)(b) or (d) of CRR</t>
  </si>
  <si>
    <t>190</t>
  </si>
  <si>
    <t>1.8.1</t>
  </si>
  <si>
    <t xml:space="preserve"> credit quality step 1</t>
  </si>
  <si>
    <t>Article 122 CRR</t>
  </si>
  <si>
    <t>200</t>
  </si>
  <si>
    <t>1.8.2</t>
  </si>
  <si>
    <t xml:space="preserve"> credit quality step 2</t>
  </si>
  <si>
    <t>210</t>
  </si>
  <si>
    <t>1.8.3</t>
  </si>
  <si>
    <t xml:space="preserve"> credit quality step 3</t>
  </si>
  <si>
    <t>220-240</t>
  </si>
  <si>
    <t xml:space="preserve"> bonds issued by a credit institution eligible for the treatment set out in Article 129(4) or (5)</t>
  </si>
  <si>
    <t>Article 416(2)(a)(i) of CRR</t>
  </si>
  <si>
    <t>220</t>
  </si>
  <si>
    <t>1.9.1</t>
  </si>
  <si>
    <t>Article 129(4) or 129(5) of CRR</t>
  </si>
  <si>
    <t>230</t>
  </si>
  <si>
    <t>1.9.2</t>
  </si>
  <si>
    <t>240</t>
  </si>
  <si>
    <t>1.9.3</t>
  </si>
  <si>
    <t>250-270</t>
  </si>
  <si>
    <t>1.10</t>
  </si>
  <si>
    <t>non residential mortgage backed instruments issued by a credit institution if demostrated to be of the hihgest credit quality as established by EBA pursuant to the criteria in Art. 509 (3),(4) and (5) CRR</t>
  </si>
  <si>
    <t>250</t>
  </si>
  <si>
    <t>1.10.1</t>
  </si>
  <si>
    <t>Chapter 5,Title 2,  and Article 123, 124, 125, 126 of CRR</t>
  </si>
  <si>
    <t>260</t>
  </si>
  <si>
    <t>1.10.2</t>
  </si>
  <si>
    <t>270</t>
  </si>
  <si>
    <t>1.10.3</t>
  </si>
  <si>
    <t>280-300</t>
  </si>
  <si>
    <t>residential mortgage backed instruments issued by a credit institution if demostrated to be of the hihgest credit quality as established by EBA pursuant to the criteria in Art. 509 (3),(4) and (5) CRR</t>
  </si>
  <si>
    <t>280</t>
  </si>
  <si>
    <t>1.11.1</t>
  </si>
  <si>
    <t>Chapter 5 Title 2 of part V  and Article 125 of CRR</t>
  </si>
  <si>
    <t>290</t>
  </si>
  <si>
    <t>1.11.2</t>
  </si>
  <si>
    <t>Chapter 5,Title 2 of part V  and Article 125 of CRR</t>
  </si>
  <si>
    <t>300</t>
  </si>
  <si>
    <t>1.11.3</t>
  </si>
  <si>
    <t>Chapter 5,Title 2,  and Article 125 of CRR</t>
  </si>
  <si>
    <t>310-330</t>
  </si>
  <si>
    <t>1.12</t>
  </si>
  <si>
    <t xml:space="preserve"> bonds issued by a credit institution as defined in Article 52(4) of Directive 2009/65/EC other than those referred to in 1.9</t>
  </si>
  <si>
    <t>Article 416(2)(a)(ii) of CRR</t>
  </si>
  <si>
    <t>310</t>
  </si>
  <si>
    <t>1.12.1</t>
  </si>
  <si>
    <t>320</t>
  </si>
  <si>
    <t>1.12.2</t>
  </si>
  <si>
    <t>330</t>
  </si>
  <si>
    <t>1.12.3</t>
  </si>
  <si>
    <t>340-360</t>
  </si>
  <si>
    <t xml:space="preserve">  other transferable assets that are of extremely high liquidity and credit quality</t>
  </si>
  <si>
    <t>Article 416(1)(b) of CRR</t>
  </si>
  <si>
    <t>340</t>
  </si>
  <si>
    <t>1.13.1</t>
  </si>
  <si>
    <t>Chapter 2,Title 2, Part III of CRR</t>
  </si>
  <si>
    <t>350</t>
  </si>
  <si>
    <t>1.13.2</t>
  </si>
  <si>
    <t>360</t>
  </si>
  <si>
    <t>1.13.3</t>
  </si>
  <si>
    <t>370-390</t>
  </si>
  <si>
    <t xml:space="preserve">  other transferable assets that are of high liquidity and credit quality</t>
  </si>
  <si>
    <t>Article 416(1)(d) of CRR</t>
  </si>
  <si>
    <t>370</t>
  </si>
  <si>
    <t>1.14.1</t>
  </si>
  <si>
    <t>380</t>
  </si>
  <si>
    <t>1.14.2</t>
  </si>
  <si>
    <t>390</t>
  </si>
  <si>
    <t>1.14.3</t>
  </si>
  <si>
    <t>400-410</t>
  </si>
  <si>
    <t>ASSETS WHICH MEET THE REQUIREMENTS OF ART. 416 (1) (b) AND (d) BUT DO NOT MEET THE REQUIREMENTS OF ART. 417 (b)AND (c) CRR</t>
  </si>
  <si>
    <t>400</t>
  </si>
  <si>
    <t>assets not controlled by a liquidity management function</t>
  </si>
  <si>
    <t>Article 417 (c) of CRR</t>
  </si>
  <si>
    <t>410</t>
  </si>
  <si>
    <t>assets not legally and practically readily available at any time during the next 30 days to be liquidated via outright sale via a simple repurchase agreements on an approved repurchase markets</t>
  </si>
  <si>
    <t>Article 417 (b) of CRR</t>
  </si>
  <si>
    <t>420-610</t>
  </si>
  <si>
    <t>ITEMS SUBJECT TO SUPPLEMENTARY REPORTING OF LIQUID ASSETS</t>
  </si>
  <si>
    <t>420</t>
  </si>
  <si>
    <t xml:space="preserve">Cash </t>
  </si>
  <si>
    <t>Annex III, article 1 CRR</t>
  </si>
  <si>
    <t>430</t>
  </si>
  <si>
    <t>Central bank exposures, to the extent that these exposures can be drawn down in times of stress</t>
  </si>
  <si>
    <t>Annex III, article 2 CRR</t>
  </si>
  <si>
    <t>440-480</t>
  </si>
  <si>
    <t xml:space="preserve"> transferable securities with a 0% risk weight and not an obligation of an institution or any of its affiliated entities</t>
  </si>
  <si>
    <t>Annex III, article 3 CRR</t>
  </si>
  <si>
    <t>440</t>
  </si>
  <si>
    <t>3.3.1</t>
  </si>
  <si>
    <t xml:space="preserve"> representing claims on sovereigns</t>
  </si>
  <si>
    <t>450</t>
  </si>
  <si>
    <t>3.3.2</t>
  </si>
  <si>
    <t xml:space="preserve"> claims guaranteed by sovereigns</t>
  </si>
  <si>
    <t>460</t>
  </si>
  <si>
    <t>3.3.3</t>
  </si>
  <si>
    <t xml:space="preserve"> representing claims on or claims guaranteed by central banks</t>
  </si>
  <si>
    <t>470</t>
  </si>
  <si>
    <t>3.3.4</t>
  </si>
  <si>
    <t xml:space="preserve"> representing claims on or claims guaranteed by non-central government public sector entities, regions with fiscal autonomy to raise and collect taxes  and local authorities</t>
  </si>
  <si>
    <t>480</t>
  </si>
  <si>
    <t>3.3.5</t>
  </si>
  <si>
    <t xml:space="preserve"> representing claims on or  claims guaranteed by Bank for International Settlements, the International Monetary Fund, the European Union, the European Financial Stability Facility, the European Stability Mechanism or multilateral development banks</t>
  </si>
  <si>
    <t>490</t>
  </si>
  <si>
    <t>Transferable securities other than those referred to in 3.3 representing claims on or claims guaranteed by sovereigns or central banks issued in domestic currencies by the sovereign or central bank in the currency and country in which the liquidity risk is being taken or issued in foreign currencies, to the extent that holding of such debt matches the liquidity needs of the bank’s operations in that third country</t>
  </si>
  <si>
    <t>Annex III, article 4 CRR</t>
  </si>
  <si>
    <t>500-550</t>
  </si>
  <si>
    <t xml:space="preserve"> transferable securities with a 20% risk weight and not an obligation of an institution or any of its affiliated entities</t>
  </si>
  <si>
    <t>Annex III, article 5 CRR</t>
  </si>
  <si>
    <t>500</t>
  </si>
  <si>
    <t>3.5.1</t>
  </si>
  <si>
    <t>510</t>
  </si>
  <si>
    <t>3.5.2</t>
  </si>
  <si>
    <t>520</t>
  </si>
  <si>
    <t>3.5.3</t>
  </si>
  <si>
    <t>530</t>
  </si>
  <si>
    <t>3.5.4</t>
  </si>
  <si>
    <t xml:space="preserve"> representing claims on or claims guaranteed by non-central government public sector entities, regions with fiscal autonomy to raise and collect taxes and local authorities</t>
  </si>
  <si>
    <t>540</t>
  </si>
  <si>
    <t>3.5.5</t>
  </si>
  <si>
    <t xml:space="preserve"> representing claims on or claims guaranteed by multilateral development banks</t>
  </si>
  <si>
    <t>550</t>
  </si>
  <si>
    <t xml:space="preserve"> transferable securities other than those referred to in point 3.3 to 3.5 of the LCR-Assets's template that fulfil all the conditions specifed in Art. 5 of Annex III CRR</t>
  </si>
  <si>
    <t>Annex III, article 6 CRR</t>
  </si>
  <si>
    <t>560</t>
  </si>
  <si>
    <t>transferable securities other than those referred to in 3.3 to 3.6 that qualify for a 50 % or better risk weight under Chapter 2, Title II of Part Three or are internally rated as having an equivalent credit quality, and do not represent a claim on an SSPE, an institution or any of its affiliated entities</t>
  </si>
  <si>
    <t>Annex III, article 7 CRR</t>
  </si>
  <si>
    <t>570</t>
  </si>
  <si>
    <t>transferable securities other than those referred to in 3.3 to 3.7 that are collateralised by assets that qualify for a 35 % or better risk weight under Chapter 2, Title II of Part Three or are internally rated as having an equivalent credit quality, and are fully and completely secured by mortgages on residential property in accordance with Article 125</t>
  </si>
  <si>
    <t>Annex III, article 8 CRR</t>
  </si>
  <si>
    <t>580</t>
  </si>
  <si>
    <t>Annex III, article 9 CRR</t>
  </si>
  <si>
    <t>590</t>
  </si>
  <si>
    <t>3.10</t>
  </si>
  <si>
    <t>Legal or statutory minimum deposits with the central credit institution and other statutory or contractually available liquid funding from the central credit institution or institutions that are members of the network referred to in Article 113(7), or eligible for the waiver provided in Article 10, to the extent that this funding is not colateralised by liqduid assets , if the credit institution belongs to a network in accordance with legal or statutory provisions.</t>
  </si>
  <si>
    <t>Annex III, article 10 CRR</t>
  </si>
  <si>
    <t>600</t>
  </si>
  <si>
    <t>exchange traded, centrally cleared common equity shares, that are a constituent of a major stock index, denominated in the domestic currency of the Member State and not issued by an institution or any of its affiliates</t>
  </si>
  <si>
    <t>Annex III, article 11 CRR</t>
  </si>
  <si>
    <t>610</t>
  </si>
  <si>
    <t xml:space="preserve"> gold listed on a recognised exchange, held on an allocated basis</t>
  </si>
  <si>
    <t>Annex III, article 12 CRR</t>
  </si>
  <si>
    <t>620-850</t>
  </si>
  <si>
    <t>ASSETS WHICH DO NOT MEET THE REQUIREMENTS OF ARTICLE 416 OF CRR BUT STILL MEET THE REQUIREMENTS OF ART. 417 (b) AND (c ) CRR</t>
  </si>
  <si>
    <t>620-640</t>
  </si>
  <si>
    <t xml:space="preserve"> financial corporate bonds</t>
  </si>
  <si>
    <t>Article 416 (2) of CRR</t>
  </si>
  <si>
    <t>620</t>
  </si>
  <si>
    <t>4.1.1</t>
  </si>
  <si>
    <t>Article 120(1) of CRR</t>
  </si>
  <si>
    <t>630</t>
  </si>
  <si>
    <t>4.1.2</t>
  </si>
  <si>
    <t>640</t>
  </si>
  <si>
    <t>4.1.3</t>
  </si>
  <si>
    <t>650-670</t>
  </si>
  <si>
    <t xml:space="preserve"> own issuances</t>
  </si>
  <si>
    <r>
      <t>Article 416.3(b)</t>
    </r>
    <r>
      <rPr>
        <strike/>
        <sz val="9"/>
        <rFont val="Verdana"/>
        <family val="2"/>
      </rPr>
      <t xml:space="preserve"> </t>
    </r>
    <r>
      <rPr>
        <sz val="9"/>
        <rFont val="Verdana"/>
        <family val="2"/>
      </rPr>
      <t>of CRR</t>
    </r>
  </si>
  <si>
    <t>650</t>
  </si>
  <si>
    <t>4.2.1</t>
  </si>
  <si>
    <t>660</t>
  </si>
  <si>
    <t>4.2.2</t>
  </si>
  <si>
    <t>670</t>
  </si>
  <si>
    <t>4.2.3</t>
  </si>
  <si>
    <t>680-700</t>
  </si>
  <si>
    <t xml:space="preserve"> unsecured credit institution issuances</t>
  </si>
  <si>
    <t>Article 416 of CRR</t>
  </si>
  <si>
    <t>680</t>
  </si>
  <si>
    <t>4.3.1</t>
  </si>
  <si>
    <t>690</t>
  </si>
  <si>
    <t>4.3.2</t>
  </si>
  <si>
    <t>700</t>
  </si>
  <si>
    <t>4.3.3</t>
  </si>
  <si>
    <t>710-730</t>
  </si>
  <si>
    <t>non residential mortgage backed instruments not already reported in 1.10</t>
  </si>
  <si>
    <t xml:space="preserve"> Article 416 (4)(b) CRR</t>
  </si>
  <si>
    <t>710</t>
  </si>
  <si>
    <t>4.4.1</t>
  </si>
  <si>
    <t>720</t>
  </si>
  <si>
    <t>4.4.2</t>
  </si>
  <si>
    <t>730</t>
  </si>
  <si>
    <t>4.4.3</t>
  </si>
  <si>
    <t>740-760</t>
  </si>
  <si>
    <t>residential mortgage backed instruments not already reported in 1.11</t>
  </si>
  <si>
    <t xml:space="preserve"> Article 509(3)(a) CRR</t>
  </si>
  <si>
    <t>740</t>
  </si>
  <si>
    <t>4.5.1</t>
  </si>
  <si>
    <t>Chapter 5,Title 2 of Part III  and Article 125 of CRR</t>
  </si>
  <si>
    <t>750</t>
  </si>
  <si>
    <t>4.5.2</t>
  </si>
  <si>
    <t>Chapter 5,Title 2 of Part III and Article 125 of CRR</t>
  </si>
  <si>
    <t>760</t>
  </si>
  <si>
    <t>4.5.3</t>
  </si>
  <si>
    <t>770</t>
  </si>
  <si>
    <t xml:space="preserve"> equities listed on a recognised exchange and  major index linked equity instruments, not self issued or issued by financial institutions</t>
  </si>
  <si>
    <t>Article 509(3)(c) and 416(4)(a) of CRR</t>
  </si>
  <si>
    <t>780</t>
  </si>
  <si>
    <t xml:space="preserve">  gold </t>
  </si>
  <si>
    <t>790</t>
  </si>
  <si>
    <t>guaranteed bonds not already reported above</t>
  </si>
  <si>
    <t>Article 509(3)(c) of CRR</t>
  </si>
  <si>
    <t>800</t>
  </si>
  <si>
    <t>covered bonds  not already reported above</t>
  </si>
  <si>
    <t>810</t>
  </si>
  <si>
    <t>4.10</t>
  </si>
  <si>
    <t>corporate bonds  not already reported above</t>
  </si>
  <si>
    <t>820</t>
  </si>
  <si>
    <t>4.11</t>
  </si>
  <si>
    <t>funds based on the assets reported in 4.5 -4.10</t>
  </si>
  <si>
    <t>830-850</t>
  </si>
  <si>
    <t>4.12</t>
  </si>
  <si>
    <t>other categories of central bank eligible securities or loans</t>
  </si>
  <si>
    <t>830</t>
  </si>
  <si>
    <t>4.12.1</t>
  </si>
  <si>
    <t xml:space="preserve">    local government bonds</t>
  </si>
  <si>
    <t>840</t>
  </si>
  <si>
    <t>4.12.2</t>
  </si>
  <si>
    <t xml:space="preserve">     commercial paper</t>
  </si>
  <si>
    <t>850</t>
  </si>
  <si>
    <t>4.12.3</t>
  </si>
  <si>
    <t xml:space="preserve">     credit claims</t>
  </si>
  <si>
    <t>Article 416(4)(c) of CRR</t>
  </si>
  <si>
    <t>860-870</t>
  </si>
  <si>
    <t>TREATMENT FOR JURISDICTIONS WITH INSUFFICIENT HQLA</t>
  </si>
  <si>
    <t>Article 419(2)(a) of CRR</t>
  </si>
  <si>
    <t>860</t>
  </si>
  <si>
    <t>Use of derogation A  (foreign currency)</t>
  </si>
  <si>
    <t>870</t>
  </si>
  <si>
    <t>Use of derogation B  (credit line from the relevant central bank)</t>
  </si>
  <si>
    <t>Article 419(2)(b) of CRR</t>
  </si>
  <si>
    <t>880-900</t>
  </si>
  <si>
    <t>6</t>
  </si>
  <si>
    <t>REPORTING OF SHAR'IAH COMPLIANT ASSETS AS ALTERNATIVE ASSETS UNDER 509(2)(i). Shar'iah -compliant financial products as alternative to assetss that would qualify as liquid assets for the purposes of Article 416, for the use of Shar'iah compliant banks</t>
  </si>
  <si>
    <t>Article 509(2)(i) of CRR</t>
  </si>
  <si>
    <t>880</t>
  </si>
  <si>
    <t>6.1</t>
  </si>
  <si>
    <t>890</t>
  </si>
  <si>
    <t>6.2</t>
  </si>
  <si>
    <t>900</t>
  </si>
  <si>
    <t>6.3</t>
  </si>
  <si>
    <t>Outflows beregnes generelt ved at gange den fra den delegerede retsakt givne standard outflow sats (angivet i kolonne R eller S), med værdien i kolonnen "amount". I enkelte tilfælde, er der tale om rækker med ikke-standard outflow satser eller sammensatte outflow satser. I disse tilfælde anvendes istedet det af instituttet angivne outflow beløb fra kolonnen "outflow".</t>
  </si>
  <si>
    <t>C 52.00 - LIQUIDITY COVERAGE - OUTFLOWS</t>
  </si>
  <si>
    <t>Outflow</t>
  </si>
  <si>
    <t>Outflow rate ifølge delegeret retsakt</t>
  </si>
  <si>
    <t>Beregnet outflow</t>
  </si>
  <si>
    <t>020-1370</t>
  </si>
  <si>
    <t>OUTFLOWS</t>
  </si>
  <si>
    <t>020-100</t>
  </si>
  <si>
    <t xml:space="preserve"> retail deposits</t>
  </si>
  <si>
    <t>Article 421 of CRR</t>
  </si>
  <si>
    <t>020-040</t>
  </si>
  <si>
    <t>1.1.1</t>
  </si>
  <si>
    <t xml:space="preserve"> covered by a Deposit Guarantee Scheme in accordance with Directive 94/19/EC or an equivalent deposit guarantee scheme in a third country</t>
  </si>
  <si>
    <t>Article 421(1) of CRR</t>
  </si>
  <si>
    <t>1.1.1.1</t>
  </si>
  <si>
    <t xml:space="preserve">  part of an established relationship making withdrawal highly unlikely</t>
  </si>
  <si>
    <t>Article 421(1)(a) of CRR</t>
  </si>
  <si>
    <t>1.1.1.2</t>
  </si>
  <si>
    <t xml:space="preserve">  held in transactional accounts, including accounts to which salaries are regularly credited</t>
  </si>
  <si>
    <t>Article 421(1)(b) of CRR</t>
  </si>
  <si>
    <t>1.1.2</t>
  </si>
  <si>
    <t xml:space="preserve"> covered by a Deposit Guarantee Scheme according to Directive 94/19/EC or an equivalent deposit guarantee scheme in a third country which do not qualify to be reported in items 1.1.1.1 or 1.1.1.2</t>
  </si>
  <si>
    <t>Article 421(2) of CRR</t>
  </si>
  <si>
    <t>1.1.3</t>
  </si>
  <si>
    <t xml:space="preserve"> uninsured retail deposits</t>
  </si>
  <si>
    <t>060-080</t>
  </si>
  <si>
    <t>1.1.4</t>
  </si>
  <si>
    <t xml:space="preserve"> deposits subject to different outflows than specified in Article 421(1) or 421(2)</t>
  </si>
  <si>
    <t>Article 421(3) of CRR</t>
  </si>
  <si>
    <t>1.1.4.1</t>
  </si>
  <si>
    <t>Category 1</t>
  </si>
  <si>
    <t>1.1.4.2</t>
  </si>
  <si>
    <t>Category 2</t>
  </si>
  <si>
    <t>1.1.4.3</t>
  </si>
  <si>
    <t>Category 3</t>
  </si>
  <si>
    <t>1.1.5</t>
  </si>
  <si>
    <t xml:space="preserve"> deposits in third countries where a higher outflow is applied </t>
  </si>
  <si>
    <t>Article 421(4) of CRR</t>
  </si>
  <si>
    <t>1.1.6</t>
  </si>
  <si>
    <t xml:space="preserve"> deposits exempted from the calculation of outflows where the conditions of Art. 421(5)(a) and (b) have been met</t>
  </si>
  <si>
    <t>Article 421(5) of CRR</t>
  </si>
  <si>
    <t>110-1130</t>
  </si>
  <si>
    <t xml:space="preserve"> outflows on other liabilities</t>
  </si>
  <si>
    <t/>
  </si>
  <si>
    <t xml:space="preserve"> liabilities resulting from the institution's own operating expenses</t>
  </si>
  <si>
    <t>Article 422(1) of CRR</t>
  </si>
  <si>
    <t>Where the counterparty is not a central bank</t>
  </si>
  <si>
    <t>Where the counterparty is a central bank</t>
  </si>
  <si>
    <t>Where the counterparty is the central government, a public sector entity of the Member state in which the credit istitution has been authorised or has establised a branch, or a multilateral development bank (Art.422.2(d))</t>
  </si>
  <si>
    <t>Ved beregning af secured funding outflow anvendes metodik fra den delegerede retsak, hvor outflows beregnes udfra cash benet</t>
  </si>
  <si>
    <t>Ved beregning af secured funding HQLA justerings beløb, antages at den udfyldte artikel 418 værdi er på linje med værdien efter haircuts i den delegerede retsakt. Generelt antages at aktiver defineret som level 1 i den delegerede retsakt er placeret i eHQLA kolonnerne, imens level 2 aktiver er angivet i HQLA kolonnerne. Aktiver som i henhold til den delegerede reksakt ikke anses som HQLA, antages rapporteret i kolonner for ikke-HQLA</t>
  </si>
  <si>
    <t>extremely high liquidity
and credit quality assets</t>
  </si>
  <si>
    <t xml:space="preserve">high liquidity 
and credit quality </t>
  </si>
  <si>
    <t>other liquidity 
and credit quality</t>
  </si>
  <si>
    <t>high liquidity 
and credit quality</t>
  </si>
  <si>
    <t xml:space="preserve">Assets which do not qualify as liquid assets in accordance with Article 416 </t>
  </si>
  <si>
    <t>Where the counterparty is not CB</t>
  </si>
  <si>
    <t>Where the counterparty is treated according to delegated act article 28.3(d,ii)</t>
  </si>
  <si>
    <t xml:space="preserve">Beregnet outflow </t>
  </si>
  <si>
    <t>Cash adjustment</t>
  </si>
  <si>
    <t>Adjustment to level 1 non-CB</t>
  </si>
  <si>
    <t>Adjustment to level 1 CB</t>
  </si>
  <si>
    <t>Adjustment to level 2A non-CB</t>
  </si>
  <si>
    <t>Adjustment to level 2A CB</t>
  </si>
  <si>
    <t>Adjustment to level 2B</t>
  </si>
  <si>
    <t>Amount
due</t>
  </si>
  <si>
    <t>Value according to Art. 418 CRR</t>
  </si>
  <si>
    <t>Amount due</t>
  </si>
  <si>
    <t>Level 1</t>
  </si>
  <si>
    <t>Level 2</t>
  </si>
  <si>
    <t>Non-HQLA</t>
  </si>
  <si>
    <t>120-950</t>
  </si>
  <si>
    <t>1.2.2</t>
  </si>
  <si>
    <t xml:space="preserve"> Liabilities resulting from secured lending and capital market driven transactions as defined in Article 192:</t>
  </si>
  <si>
    <t>Article 422(2) of CRR</t>
  </si>
  <si>
    <t>120-190</t>
  </si>
  <si>
    <t>1.2.2.1</t>
  </si>
  <si>
    <t>120-130</t>
  </si>
  <si>
    <t>1.2.2.1.1</t>
  </si>
  <si>
    <r>
      <t xml:space="preserve"> transferable assets representing claims on or guaranteed by the central government of a Member State,  a region with fiscal autonomy to raise and collect taxes</t>
    </r>
    <r>
      <rPr>
        <b/>
        <sz val="11"/>
        <rFont val="Verdana"/>
        <family val="2"/>
      </rPr>
      <t>,</t>
    </r>
    <r>
      <rPr>
        <sz val="11"/>
        <rFont val="Verdana"/>
        <family val="2"/>
      </rPr>
      <t xml:space="preserve"> or of a third country in the domestic currency of the central or regional government, if the institution incurs a liquidity risk in that Member State or third country that it covers by holding those liquidity assets</t>
    </r>
  </si>
  <si>
    <t>1.2.2.1.1.1</t>
  </si>
  <si>
    <t>1.2.2.1.1.2</t>
  </si>
  <si>
    <t>140-150</t>
  </si>
  <si>
    <t>1.2.2.1.2</t>
  </si>
  <si>
    <t>1.2.2.1.2.1</t>
  </si>
  <si>
    <t>1.2.2.1.2.2</t>
  </si>
  <si>
    <t>1.2.2.1.3</t>
  </si>
  <si>
    <t>transferable assets representing claims on or guaranteed by
the Bank for International Settlements, the International Monetary Fund, the Commission and multilateral development banks;</t>
  </si>
  <si>
    <t>1.2.2.1.3.1</t>
  </si>
  <si>
    <t>1.2.2.1.3.2</t>
  </si>
  <si>
    <t>180-190</t>
  </si>
  <si>
    <t>1.2.2.1.4</t>
  </si>
  <si>
    <t>1.2.2.1.4.1</t>
  </si>
  <si>
    <t>1.2.2.1.4.2</t>
  </si>
  <si>
    <t>200-220</t>
  </si>
  <si>
    <t>1.2.2.2</t>
  </si>
  <si>
    <t>1.2.2.2.1</t>
  </si>
  <si>
    <t>1.2.2.2.2</t>
  </si>
  <si>
    <t>1.2.2.2.3</t>
  </si>
  <si>
    <t>1.2.2.3</t>
  </si>
  <si>
    <t>240-260</t>
  </si>
  <si>
    <t>1.2.2.4</t>
  </si>
  <si>
    <t>1.2.2.4.1</t>
  </si>
  <si>
    <t>1.2.2.4.2</t>
  </si>
  <si>
    <t>1.2.2.4.3</t>
  </si>
  <si>
    <t>270-290</t>
  </si>
  <si>
    <t>1.2.2.5</t>
  </si>
  <si>
    <t>1.2.2.5.1</t>
  </si>
  <si>
    <t>1.2.2.5.2</t>
  </si>
  <si>
    <t>1.2.2.5.3</t>
  </si>
  <si>
    <t>300-320</t>
  </si>
  <si>
    <t>1.2.2.6</t>
  </si>
  <si>
    <t>1.2.2.6.1</t>
  </si>
  <si>
    <t>1.2.2.6.2</t>
  </si>
  <si>
    <t>1.2.2.6.3</t>
  </si>
  <si>
    <t>330-350</t>
  </si>
  <si>
    <t>1.2.2.7</t>
  </si>
  <si>
    <t>1.2.2.7.1</t>
  </si>
  <si>
    <t>1.2.2.7.2</t>
  </si>
  <si>
    <t>1.2.2.7.3</t>
  </si>
  <si>
    <t>360-380</t>
  </si>
  <si>
    <t>1.2.2.8</t>
  </si>
  <si>
    <t>bonds issued by a credit institution as defined in Art. 52(4) of Directive 2009/65/EC other than those referred to in 1.9 of LCR-Assets' template</t>
  </si>
  <si>
    <t>1.2.2.8.1</t>
  </si>
  <si>
    <t>1.2.2.8.2</t>
  </si>
  <si>
    <t>1.2.2.8.3</t>
  </si>
  <si>
    <t>390-410</t>
  </si>
  <si>
    <t>1.2.2.9</t>
  </si>
  <si>
    <t>1.2.2.9.1</t>
  </si>
  <si>
    <t>1.2.2.9.2</t>
  </si>
  <si>
    <t>1.2.2.9.3</t>
  </si>
  <si>
    <t>420-440</t>
  </si>
  <si>
    <t>1.2.2.10</t>
  </si>
  <si>
    <t>1.2.2.10.1</t>
  </si>
  <si>
    <t>1.2.2.10.2</t>
  </si>
  <si>
    <t>1.2.2.10.3</t>
  </si>
  <si>
    <t>450-460</t>
  </si>
  <si>
    <t>1.2.2.11</t>
  </si>
  <si>
    <t>Assets which meet the requirements of article 416 point (1) (b) and (d) but do not meet the requirements of Article 417 (b) and (c) CRR</t>
  </si>
  <si>
    <t>1.2.2.11.1</t>
  </si>
  <si>
    <t>1.2.2.11.2</t>
  </si>
  <si>
    <t>480-680</t>
  </si>
  <si>
    <t>1.2.2.12</t>
  </si>
  <si>
    <t>Items subject to supplementary reporting of liquid assets</t>
  </si>
  <si>
    <t>1.2.2.12.1</t>
  </si>
  <si>
    <t>1.2.2.12.2</t>
  </si>
  <si>
    <t>500-540</t>
  </si>
  <si>
    <t>1.2.2.12.3</t>
  </si>
  <si>
    <t>1.2.2.12.3.1</t>
  </si>
  <si>
    <t>1.2.2.12.3.2</t>
  </si>
  <si>
    <t>1.2.2.12.3.3</t>
  </si>
  <si>
    <t>1.2.2.12.3.4</t>
  </si>
  <si>
    <t>1.2.2.12.3.5</t>
  </si>
  <si>
    <t>1.2.2.12.4</t>
  </si>
  <si>
    <t>Transferable securities other than those referred to in 3.3 of the LCR-Assets' template representing claims on or claims guaranteed by sovereigns or central banks issued in domestic currencies by the sovereign or central bank in the currency and country in which the liquidity risk is being taken or issued in foreign currencies, to the extent that holding of such debt matches the liquidity needs of the bank’s operations in that third country</t>
  </si>
  <si>
    <t>570-610</t>
  </si>
  <si>
    <t>1.2.2.12.5</t>
  </si>
  <si>
    <t>1.2.2.12.5.1</t>
  </si>
  <si>
    <t>1.2.2.12.5.2</t>
  </si>
  <si>
    <t xml:space="preserve">  claims guaranteed by sovereigns</t>
  </si>
  <si>
    <t>1.2.2.12.5.3</t>
  </si>
  <si>
    <t>1.2.2.12.5.4</t>
  </si>
  <si>
    <t>1.2.2.12.5.5</t>
  </si>
  <si>
    <t>1.2.2.12.6</t>
  </si>
  <si>
    <t>1.2.2.12.7</t>
  </si>
  <si>
    <t>transferable securities other than those referred to in 3.3 to 3.6 of the LCR-Assets' template that qualify for a 50 % or better risk weight under Chapter 2, Title II of Part Three or are internally rated as having an equivalent credit quality, and do not represent a claim on an SSPE, an institution or any of its affiliated entities</t>
  </si>
  <si>
    <t>1.2.2.12.8</t>
  </si>
  <si>
    <t>transferable securities other than those referred to in 3.3 to 3.7 of the LCR-Assets' template that are collateralised by assets that qualify for a 35 % or better risk weight under Chapter 2, Title II of Part Three or are internally rated as having an equivalent credit quality, and are fully and completely secured by mortgages on residential property in accordance with Art. 125 CRR</t>
  </si>
  <si>
    <t>1.2.2.12.9</t>
  </si>
  <si>
    <t>1.2.2.12.10</t>
  </si>
  <si>
    <t>1.2.2.12.11</t>
  </si>
  <si>
    <t>1.2.2.12.12</t>
  </si>
  <si>
    <t>690-920</t>
  </si>
  <si>
    <t>1.2.2.13</t>
  </si>
  <si>
    <t>ASSETS WHICH DO NOT MEET THE REQUIREMENTS OF ARTICLE 416 OF CRR but still meet the requirements of Article 417 (b) and (c ) CRR.</t>
  </si>
  <si>
    <t>690-710</t>
  </si>
  <si>
    <t>1.2.2.13.1</t>
  </si>
  <si>
    <t>1.2.2.13.1.1</t>
  </si>
  <si>
    <t>1.2.2.13.1.2</t>
  </si>
  <si>
    <t>1.2.2.13.1.3</t>
  </si>
  <si>
    <t>720-740</t>
  </si>
  <si>
    <t>1.2.2.13.2</t>
  </si>
  <si>
    <t>1.2.2.13.2.1</t>
  </si>
  <si>
    <t>1.2.2.13.2.2</t>
  </si>
  <si>
    <t>1.2.2.13.2.3</t>
  </si>
  <si>
    <t>750-770</t>
  </si>
  <si>
    <t>1.2.2.13.3</t>
  </si>
  <si>
    <t>1.2.2.13.3.1</t>
  </si>
  <si>
    <t>1.2.2.13.3.2</t>
  </si>
  <si>
    <t>1.2.2.13.3.3</t>
  </si>
  <si>
    <t>780-800</t>
  </si>
  <si>
    <t>1.2.2.13.4</t>
  </si>
  <si>
    <t>asset backed securities not already reported in 1.10 to 1.11.3</t>
  </si>
  <si>
    <t>1.2.2.13.4.1</t>
  </si>
  <si>
    <t>1.2.2.13.4.2</t>
  </si>
  <si>
    <t>1.2.2.13.4.3</t>
  </si>
  <si>
    <t>810-830</t>
  </si>
  <si>
    <t>1.2.2.13.5</t>
  </si>
  <si>
    <t xml:space="preserve"> residential mortgage backed securities not already reported in 1.10 to 1.11.3</t>
  </si>
  <si>
    <t>1.2.2.13.5.1</t>
  </si>
  <si>
    <t>1.2.2.13.5.2</t>
  </si>
  <si>
    <t>1.2.2.13.5.3</t>
  </si>
  <si>
    <t>1.2.2.13.6</t>
  </si>
  <si>
    <t>1.2.2.13.7</t>
  </si>
  <si>
    <t xml:space="preserve"> gold </t>
  </si>
  <si>
    <t>1.2.2.13.8</t>
  </si>
  <si>
    <t>1.2.2.13.9</t>
  </si>
  <si>
    <t>1.2.2.13.10</t>
  </si>
  <si>
    <t>1.2.2.13.11</t>
  </si>
  <si>
    <t>funds based on the assets reported in 4.5 -4.9</t>
  </si>
  <si>
    <t>900-920</t>
  </si>
  <si>
    <t>1.2.2.13.12</t>
  </si>
  <si>
    <t>1.2.2.13.12.1</t>
  </si>
  <si>
    <t>910</t>
  </si>
  <si>
    <t>1.2.2.13.12.2</t>
  </si>
  <si>
    <t>920</t>
  </si>
  <si>
    <t>1.2.2.13.12.3</t>
  </si>
  <si>
    <t>930-950</t>
  </si>
  <si>
    <t>1.2.2.14</t>
  </si>
  <si>
    <t>Reporting of Shar'iah compliant assets as an alternative assets under 509(2)(i)</t>
  </si>
  <si>
    <t>1.2.2.14.1</t>
  </si>
  <si>
    <t>Shar'iah -compliant financial products as an alternative to assetss that would qualify as liquid assets for the purposes of Article 416, for the use of Shar'iah compliant banks</t>
  </si>
  <si>
    <t>930</t>
  </si>
  <si>
    <t>1.2.2.14.1.1</t>
  </si>
  <si>
    <t>940</t>
  </si>
  <si>
    <t>1.2.2.14.1.2</t>
  </si>
  <si>
    <t>950</t>
  </si>
  <si>
    <t>1.2.2.14.1.3</t>
  </si>
  <si>
    <t>Legal References</t>
  </si>
  <si>
    <t>Amount deposited by clients that are financial customers</t>
  </si>
  <si>
    <t>Amount deposited by clients that are not financial customers</t>
  </si>
  <si>
    <t>Financial customers</t>
  </si>
  <si>
    <t>Non-financial customers</t>
  </si>
  <si>
    <t>960-1030</t>
  </si>
  <si>
    <t>1.2.3</t>
  </si>
  <si>
    <t xml:space="preserve"> deposits that have to be maintained by the depositor:</t>
  </si>
  <si>
    <t>Article 422 (3) of CRR</t>
  </si>
  <si>
    <t>960-990</t>
  </si>
  <si>
    <t>1.2.3.1.</t>
  </si>
  <si>
    <t xml:space="preserve"> in order to obtain clearing, custody or cash management services or other comparable services (excluding correspondent banking or prime brokerage services)</t>
  </si>
  <si>
    <t>Article 422 (3)(a) of CRR</t>
  </si>
  <si>
    <t>960-970</t>
  </si>
  <si>
    <t>1.2.3.1.1</t>
  </si>
  <si>
    <t xml:space="preserve">  which are covered by a Deposit Guarantee Scheme according to Directive 94/19/EC or an equivalent deposit guarantee scheme in a third country</t>
  </si>
  <si>
    <t>960</t>
  </si>
  <si>
    <t>1.2.3.1.1.1</t>
  </si>
  <si>
    <t xml:space="preserve"> of which there is evidence that the client is unable to withdraw amounts legally due over a 30 day horizon without compromising its operational functionality</t>
  </si>
  <si>
    <t>970</t>
  </si>
  <si>
    <t>1.2.3.1.1.2</t>
  </si>
  <si>
    <t xml:space="preserve"> of which  there is no evidence that the client is unable to withdraw amounts legally due over a 30 day horizon without compromising its operational functionality</t>
  </si>
  <si>
    <t>`</t>
  </si>
  <si>
    <t>980-990</t>
  </si>
  <si>
    <t>1.2.3.1.2</t>
  </si>
  <si>
    <t xml:space="preserve">  which are not covered by a Deposit Guarantee Scheme according to Directive 94/19/EC or an equivalent deposit guarantee scheme in a third country</t>
  </si>
  <si>
    <t>980</t>
  </si>
  <si>
    <t>1.2.3.1.2.1</t>
  </si>
  <si>
    <t>990</t>
  </si>
  <si>
    <t>1.2.3.1.2.2</t>
  </si>
  <si>
    <t>1000</t>
  </si>
  <si>
    <t>1.2.3.2</t>
  </si>
  <si>
    <t xml:space="preserve"> in the context of an established operational relationship other than that reported in 1.2.3.1.1 and 1.2.3.1.2</t>
  </si>
  <si>
    <t>Article 422 (3)(c) of CRR</t>
  </si>
  <si>
    <t>1010</t>
  </si>
  <si>
    <t>1.2.3.2.1</t>
  </si>
  <si>
    <t>of which are correspondent banking or prime brokerage services</t>
  </si>
  <si>
    <t>Article 422 (3)(c) and (4) of CRR</t>
  </si>
  <si>
    <t>1020</t>
  </si>
  <si>
    <t>1.2.3.3</t>
  </si>
  <si>
    <t xml:space="preserve"> in the context of common task sharing within an institutional protection scheme meeting the requirements of Article 113(7) or as a legal or statutory minimum deposit by another entity being a member of the same institutional protection scheme</t>
  </si>
  <si>
    <t>Article 422 (3)(b) of CRR</t>
  </si>
  <si>
    <t>1030</t>
  </si>
  <si>
    <t>1.2.3.4</t>
  </si>
  <si>
    <t>to obtain cash clearing and central credit institution services and
where the credit institution belongs to a network in accordance with legal or statutory provisions;</t>
  </si>
  <si>
    <t>Article 422.3(d)  of CRR</t>
  </si>
  <si>
    <t>1040</t>
  </si>
  <si>
    <t>1.2.4</t>
  </si>
  <si>
    <t>Deposits from credit institutions placed at central credit institutions that are considered as liquid assets in accordance with Article 416(1)(f)</t>
  </si>
  <si>
    <t xml:space="preserve">Article 422(3) of CRR </t>
  </si>
  <si>
    <t>1050</t>
  </si>
  <si>
    <t>1.2.5</t>
  </si>
  <si>
    <t xml:space="preserve">liqudity lines for assets specified in Article 416(1)(f) </t>
  </si>
  <si>
    <t xml:space="preserve"> Article 416(1)(f) </t>
  </si>
  <si>
    <t>1060-1070</t>
  </si>
  <si>
    <t>1.2.6</t>
  </si>
  <si>
    <t xml:space="preserve"> liabilities not reported  in 1.2.2 to 1.2.5 resulting from deposits by clients that are not financial customers</t>
  </si>
  <si>
    <t>Article 422(5) of CRR</t>
  </si>
  <si>
    <t>1060</t>
  </si>
  <si>
    <t>1.2.6.1</t>
  </si>
  <si>
    <t xml:space="preserve">  which are covered by a Deposit Guarantee Scheme in accordance with Directive 94/19/EC or an equivalent deposit guarantee scheme in a third country</t>
  </si>
  <si>
    <t>1070</t>
  </si>
  <si>
    <t>1.2.6.2</t>
  </si>
  <si>
    <t xml:space="preserve">  which are not covered by a Deposit Guarantee Scheme in accordance with Directive 94/19/EC or an equivalent deposit guarantee scheme in a third country</t>
  </si>
  <si>
    <t>1080</t>
  </si>
  <si>
    <t>1.2.7</t>
  </si>
  <si>
    <t xml:space="preserve"> net amount payable from the contracts listed in Annex II (net of collateral to be received that qualifies as liquid assets under Article 416</t>
  </si>
  <si>
    <t>Article 422(6) of CRR</t>
  </si>
  <si>
    <t>1090-1100</t>
  </si>
  <si>
    <t>1.2.8</t>
  </si>
  <si>
    <t xml:space="preserve"> liabilities for which the competent authority has determined a lower outflow in accordance with Article 422(8)</t>
  </si>
  <si>
    <t>Article 422(8) of CRR</t>
  </si>
  <si>
    <t>1090</t>
  </si>
  <si>
    <t>1.2.8.1</t>
  </si>
  <si>
    <t xml:space="preserve"> where all the conditions of Article 422(8) (a), (b), (c) and (d) are met</t>
  </si>
  <si>
    <t>Fastsættes efter aftale med FT</t>
  </si>
  <si>
    <t>Brug rapporteret outflow</t>
  </si>
  <si>
    <t>1100</t>
  </si>
  <si>
    <t>1.2.8.2</t>
  </si>
  <si>
    <t xml:space="preserve"> where point (d) of Article 422(8)(d) has been waived by the competent authorities and all the conditions of Article 422 (8) (a), (b), and (c) are met for the purposes of applying the intra-group treatment of Article 19 (1)(b) in relation to institutions that are not subject to the waiver of Article 8 liabilities for which the competent authority has determined a lower outflow in accordance with article 422(9)</t>
  </si>
  <si>
    <t>Article 422(9) of CRR</t>
  </si>
  <si>
    <t>1110-1120</t>
  </si>
  <si>
    <t>1.2.9</t>
  </si>
  <si>
    <t xml:space="preserve"> outflows not captured above</t>
  </si>
  <si>
    <t>Article 420(1)(e) of CRR</t>
  </si>
  <si>
    <t>1110</t>
  </si>
  <si>
    <t>1.2.9.1</t>
  </si>
  <si>
    <t xml:space="preserve">       liabilities, including any contractual arrangements such as other off balance sheet and contingent funding obligations, including, but not limited to committed funding facilities, un-drawn loans and advances to wholesale counterparties, mortgages that have been agreed but not yet drawn down, credit cards, overdrafts, planned outflows related to renewal or extension of new retail or wholesale loans, planned derivative payables</t>
  </si>
  <si>
    <t>Article 420(2) of CRR</t>
  </si>
  <si>
    <t>1120</t>
  </si>
  <si>
    <t>1.2.9.2</t>
  </si>
  <si>
    <t xml:space="preserve">        trade finance off balance sheet related products, as defined in Article 429 and Annex I </t>
  </si>
  <si>
    <t>1130</t>
  </si>
  <si>
    <t>1.2.10</t>
  </si>
  <si>
    <t xml:space="preserve"> all other liabilities</t>
  </si>
  <si>
    <t>Article 422(7) of CRR</t>
  </si>
  <si>
    <t>Value according to Article 418 of the CRR</t>
  </si>
  <si>
    <t>1140-1210</t>
  </si>
  <si>
    <t xml:space="preserve"> additional Outflows</t>
  </si>
  <si>
    <t>1140</t>
  </si>
  <si>
    <t xml:space="preserve"> for collateral other than assets referred to in Article 416.1(a) to (c) which is posted by the institution for contracts listed in Annex II and credit derivatives</t>
  </si>
  <si>
    <t>Article 423(1) of CRR</t>
  </si>
  <si>
    <t>1150</t>
  </si>
  <si>
    <t xml:space="preserve"> corresponding to additional collateral needs that would result from a material deterioration in the credit quality of the institution</t>
  </si>
  <si>
    <t>Article 423(2) of CRR</t>
  </si>
  <si>
    <t>1160</t>
  </si>
  <si>
    <t xml:space="preserve"> corresponding to additional collateral needs that would result from the impact of an adverse market scenario on the institution's derivatives transaction, financing transactions and other contracts if material</t>
  </si>
  <si>
    <t>Article 423 (3) of CRR</t>
  </si>
  <si>
    <t>1170</t>
  </si>
  <si>
    <t xml:space="preserve"> corresponding to the market value of securities or other assets sold short and to be delivered within the 30 days horizon unless the institution owns the securities to be delivered or has borrowed them at terms requiring their return only after the 30 day horizon and the securities do not form part of the institutions liquid assets</t>
  </si>
  <si>
    <t>Article 423 (4) of CRR</t>
  </si>
  <si>
    <t>1180</t>
  </si>
  <si>
    <t>1.3.5</t>
  </si>
  <si>
    <t>corresponding to the excess collateral the institution holds that can be contractually called at any time by the counterparty</t>
  </si>
  <si>
    <t>Article 423(5)(a) of CRR</t>
  </si>
  <si>
    <t>1190</t>
  </si>
  <si>
    <t>1.3.6</t>
  </si>
  <si>
    <t>corresponding to collateral that is due to be returned to a counterparty</t>
  </si>
  <si>
    <t>Article 423(5)(b) of CRR</t>
  </si>
  <si>
    <t>1200</t>
  </si>
  <si>
    <t>1.3.7</t>
  </si>
  <si>
    <t>corresponding to collateral that corresponds to assets that would qualify as liquid assets for the purposes of Article 416 that can be substituted for assets corresponding to assets that would not qualify as liquid assets for the purposes of Article 416 without the consent of the  institution.</t>
  </si>
  <si>
    <t>Article 423(5)(c) of CRR</t>
  </si>
  <si>
    <t>1210</t>
  </si>
  <si>
    <t>1.3.8</t>
  </si>
  <si>
    <t>deposits received as collateral</t>
  </si>
  <si>
    <t>Article 423(6) of CRR</t>
  </si>
  <si>
    <t>1220-1370</t>
  </si>
  <si>
    <t xml:space="preserve"> outflows from credit and liquidity facilities</t>
  </si>
  <si>
    <t>1220</t>
  </si>
  <si>
    <t xml:space="preserve"> maximum amount that can be drawn of undrawn committed credit  facilities and  undrawn committed liquidity facilities for retail clients</t>
  </si>
  <si>
    <t>Article 424 (2) of CRR</t>
  </si>
  <si>
    <t>1230-1240</t>
  </si>
  <si>
    <t xml:space="preserve"> maximum amount that can be drawn of undrawn committed credit facilities and undrawn committed liquidity facilities for clients other than retail and financial customers</t>
  </si>
  <si>
    <t>Article 424(3) of CRR</t>
  </si>
  <si>
    <t>1230</t>
  </si>
  <si>
    <t>1.4.2.1</t>
  </si>
  <si>
    <t xml:space="preserve">  undrawn committed credit facilities</t>
  </si>
  <si>
    <t>1240</t>
  </si>
  <si>
    <t>1.4.2.2</t>
  </si>
  <si>
    <t xml:space="preserve">  undrawn committed liquidity facilities</t>
  </si>
  <si>
    <t>1250</t>
  </si>
  <si>
    <t>maximum amount that can be drawn of undrawn liquidity facilities that has been provided to an SSPE for the purpose of enabling such SSPE to purchase assets other than securities from clients that are not financial customers that exceeds the amount of assets currently purchased from clients and where the maximum amount that can be drawn is contractually limited to the amount of assets currently purchased</t>
  </si>
  <si>
    <t>Article 424(4) of CRR</t>
  </si>
  <si>
    <t>1260-1270</t>
  </si>
  <si>
    <t>1.4.4</t>
  </si>
  <si>
    <t>maximum amount that can be drawn of other undrawn committed credit faciltiies and undrawn committed liquidity facilities not reported in 1.4.1, 1.4.2 or 1.4.3</t>
  </si>
  <si>
    <t>Article 424(5) of CRR</t>
  </si>
  <si>
    <t>1260</t>
  </si>
  <si>
    <t>1.4.4.1</t>
  </si>
  <si>
    <t xml:space="preserve">  granted to SSPEs other than those in 1.4.3</t>
  </si>
  <si>
    <t>Article 424(5)  (a) of CRR</t>
  </si>
  <si>
    <t>1270</t>
  </si>
  <si>
    <t>1.4.4.2</t>
  </si>
  <si>
    <r>
      <t xml:space="preserve">  arrangements under which the institution is required to buy or swap assets from a</t>
    </r>
    <r>
      <rPr>
        <sz val="11"/>
        <color indexed="10"/>
        <rFont val="Verdana"/>
        <family val="2"/>
      </rPr>
      <t>n</t>
    </r>
    <r>
      <rPr>
        <sz val="11"/>
        <rFont val="Verdana"/>
        <family val="2"/>
      </rPr>
      <t xml:space="preserve">
SSPE</t>
    </r>
  </si>
  <si>
    <t>Article 424 (5)(b) of CRR</t>
  </si>
  <si>
    <t>1280-1290</t>
  </si>
  <si>
    <t>1.4.4.3</t>
  </si>
  <si>
    <t xml:space="preserve">  extended to credit institutions</t>
  </si>
  <si>
    <t>Article 424(5)(c) of CRR</t>
  </si>
  <si>
    <t>1280</t>
  </si>
  <si>
    <t>1.4.4.3.1</t>
  </si>
  <si>
    <t xml:space="preserve">     undrawn committed credit facilities</t>
  </si>
  <si>
    <t>1290</t>
  </si>
  <si>
    <t>1.4.4.3.2</t>
  </si>
  <si>
    <t xml:space="preserve">     undrawn committed liquidity facilities</t>
  </si>
  <si>
    <t>1300-1310</t>
  </si>
  <si>
    <t>1.4.4.4</t>
  </si>
  <si>
    <t xml:space="preserve">  extended to financial institutions and investment firms</t>
  </si>
  <si>
    <t>Article 424(5) (d) of CRR</t>
  </si>
  <si>
    <t>1300</t>
  </si>
  <si>
    <t>1.4.4.4.1</t>
  </si>
  <si>
    <t xml:space="preserve">      undrawn committed credit facilities</t>
  </si>
  <si>
    <t>1310</t>
  </si>
  <si>
    <t>1.4.4.4.2</t>
  </si>
  <si>
    <t xml:space="preserve">      undrawn committed liquidity facilities</t>
  </si>
  <si>
    <t>1320</t>
  </si>
  <si>
    <t>1.4.4.5</t>
  </si>
  <si>
    <t xml:space="preserve">  extended to other clients</t>
  </si>
  <si>
    <t>1330</t>
  </si>
  <si>
    <t>1.4.4.6</t>
  </si>
  <si>
    <t xml:space="preserve">    extended to intra-group entity in accordance with article 424(5)</t>
  </si>
  <si>
    <t>Article 424(5)  (d) of CRR</t>
  </si>
  <si>
    <t>1340</t>
  </si>
  <si>
    <t>1.4.5</t>
  </si>
  <si>
    <t>maximum amount that can be drawn of undrawn credit and liquidity facilities granted for the purpose of funding promotional loans</t>
  </si>
  <si>
    <t>Article 424(6) of CRR</t>
  </si>
  <si>
    <t>1350</t>
  </si>
  <si>
    <t>1.4.6</t>
  </si>
  <si>
    <t>maximum amount that can be drawn from all other contingent liabilities</t>
  </si>
  <si>
    <t>1360</t>
  </si>
  <si>
    <t>1.4.6.1</t>
  </si>
  <si>
    <t xml:space="preserve">      Of which: extended to intra-group entity in accordance with Article 424(5)</t>
  </si>
  <si>
    <t>Article 424(5) CRR</t>
  </si>
  <si>
    <t>1370</t>
  </si>
  <si>
    <t>1.4.7</t>
  </si>
  <si>
    <t>Outflows according to Article 105 CRD</t>
  </si>
  <si>
    <t>Article 105 CRD</t>
  </si>
  <si>
    <t>Inflows beregnes generelt ved at gange den fra den delegerede retsakt givne standard inflow sats (angivet i kolonne L), med værdien i kolonnen "amount". I enkelte tilfælde, er der tale om rækker med ikke-standard inflow satser eller sammensatte inflow satser. I disse tilfælde anvendes istedet det af instituttet angivne inflow beløb fra kolonnen "inflow".</t>
  </si>
  <si>
    <t>C 53.00 - LIQUIDITY COVERAGE - INFLOWS</t>
  </si>
  <si>
    <t>Inflow</t>
  </si>
  <si>
    <t>Inflow rate ifølge delegeret retsakt</t>
  </si>
  <si>
    <t>Beregnet inflow</t>
  </si>
  <si>
    <t>010-1030</t>
  </si>
  <si>
    <t>INFLOWS</t>
  </si>
  <si>
    <t>Article 425 of CRR</t>
  </si>
  <si>
    <t>010-980</t>
  </si>
  <si>
    <t>INFLOWS (CAPPED)</t>
  </si>
  <si>
    <t>Article 425 (1) of CRR</t>
  </si>
  <si>
    <t>010-060</t>
  </si>
  <si>
    <t>1.1.</t>
  </si>
  <si>
    <t xml:space="preserve"> Monies due from customers that are not financial customers </t>
  </si>
  <si>
    <t>1.1.1.</t>
  </si>
  <si>
    <t xml:space="preserve"> Monies due from retail customers </t>
  </si>
  <si>
    <t>0,5 eller 1</t>
  </si>
  <si>
    <t>Brug rapporteret inflow</t>
  </si>
  <si>
    <t xml:space="preserve"> monies due from non-financial corporate customers payment</t>
  </si>
  <si>
    <t>1.1.2.1</t>
  </si>
  <si>
    <t>Of which:  that the institution owing those monies treats according to Article 422 (2) (e)</t>
  </si>
  <si>
    <t xml:space="preserve">Article 425 (2) (e) </t>
  </si>
  <si>
    <t xml:space="preserve"> monies due from central banks</t>
  </si>
  <si>
    <t>Article 425 (2)(a) of CRR</t>
  </si>
  <si>
    <t>1.1.1.3.1</t>
  </si>
  <si>
    <t>Of which: that the institution owing those monies treats according to Article 422 (3) and (4)</t>
  </si>
  <si>
    <t>Article 425 (2)(e) of CRR</t>
  </si>
  <si>
    <t xml:space="preserve"> monies due from other entities</t>
  </si>
  <si>
    <t>070-080</t>
  </si>
  <si>
    <t xml:space="preserve"> Monies due from financial customers</t>
  </si>
  <si>
    <t>Article 425 (2) of CRR</t>
  </si>
  <si>
    <t xml:space="preserve"> that the institution owing those monies treats according to Article 422(3) and (4)</t>
  </si>
  <si>
    <t xml:space="preserve"> that the competent authority has granted the permission to apply a lower outflow percentage according to Article 422.8 </t>
  </si>
  <si>
    <t>1.3</t>
  </si>
  <si>
    <t xml:space="preserve">monies due from trade financing transactions according to Article 425(2) point (b) </t>
  </si>
  <si>
    <t>Article 425 (2)(b) of CRR</t>
  </si>
  <si>
    <t>1.4</t>
  </si>
  <si>
    <t>assets with an undefined contractual end date that are callable within 30 days</t>
  </si>
  <si>
    <t>Article 425 (2)(c) of CRR</t>
  </si>
  <si>
    <t>1.5</t>
  </si>
  <si>
    <t>monies due from positions in major index equity instruments provided that there is no double counting with liquid assets</t>
  </si>
  <si>
    <t>Article 425 (2)(f) of CRR</t>
  </si>
  <si>
    <t>Ved beregning af secured funding inflow anvendes metodik fra den delegerede retsakt, hvor inflows beregnes udfra forskel mellem cash ben og kollateral ben, efter haircut ifølge den delegerede retsakt. Det antages at værdien i kolonnen "market value" er værdien af kollateral efter haircut ifølge den delegerede retsakt, for level 1 og level 2 aktiver. For non-HQLA anvendes cash benet rent, som udtryk for inflow.</t>
  </si>
  <si>
    <t xml:space="preserve">Beregnet inflow </t>
  </si>
  <si>
    <t>Ved beregning af secured funding HQLA justerings beløb, antages at den udfyldte market value er på linje med værdien efter haircuts i den delegerede retsakt. Generelt antages at aktiver defineret som level 1 i den delegerede retsakt er placeret i eHQLA kolonnerne, imens level 2 aktiver er angivet i HQLA kolonnerne. Aktiver som i henhold til den delegerede reksakt ikke anses som HQLA, antages rapporteret i kolonner for ikke-HQLA</t>
  </si>
  <si>
    <t>Market value of  the asset securing the transaction</t>
  </si>
  <si>
    <t>120-930</t>
  </si>
  <si>
    <t xml:space="preserve"> Monies due from secured lending and capital market driven transactions as defined in Article 192:</t>
  </si>
  <si>
    <t>Article 425.2.(d)of CRR</t>
  </si>
  <si>
    <t>1.6.1.</t>
  </si>
  <si>
    <t>1.6.1.1</t>
  </si>
  <si>
    <t>1.6.1.1.1</t>
  </si>
  <si>
    <t>1.6.1.1.2</t>
  </si>
  <si>
    <t>1.6.1.2</t>
  </si>
  <si>
    <r>
      <t>transferable assets representing claims on or guaranteed by
central banks and non-central government public sector entities</t>
    </r>
    <r>
      <rPr>
        <strike/>
        <sz val="11"/>
        <rFont val="Verdana"/>
        <family val="2"/>
      </rPr>
      <t xml:space="preserve"> </t>
    </r>
    <r>
      <rPr>
        <sz val="11"/>
        <rFont val="Verdana"/>
        <family val="2"/>
      </rPr>
      <t xml:space="preserve">in the domestic currency of the central bank and public sector entity
</t>
    </r>
  </si>
  <si>
    <t>1.6.1.2.1</t>
  </si>
  <si>
    <t>1.6.1.2.2</t>
  </si>
  <si>
    <t>1.6.1.3</t>
  </si>
  <si>
    <t xml:space="preserve">transferable assets representing claims on or guaranteed by
the Bank for International Settlements, the International Monetary Fund, the Commission and multilateral development banks;
</t>
  </si>
  <si>
    <t>1.6.1.3.1</t>
  </si>
  <si>
    <t>1.6.1.3.2</t>
  </si>
  <si>
    <t>1.6.1.4</t>
  </si>
  <si>
    <t>1.6.1.4.1</t>
  </si>
  <si>
    <t>1.6.1.4.2</t>
  </si>
  <si>
    <t>1.6.2.1</t>
  </si>
  <si>
    <t>1.6.2.2</t>
  </si>
  <si>
    <t>1.6.2.3</t>
  </si>
  <si>
    <t>1.6.3</t>
  </si>
  <si>
    <t>1.6.4</t>
  </si>
  <si>
    <t>1.6.4.1</t>
  </si>
  <si>
    <t>1.6.4.2</t>
  </si>
  <si>
    <t>1.6.4.3</t>
  </si>
  <si>
    <t>1.6.5</t>
  </si>
  <si>
    <t>1.6.5.1</t>
  </si>
  <si>
    <t>1.6.5.2</t>
  </si>
  <si>
    <t>1.6.5.3</t>
  </si>
  <si>
    <t>1.6.6</t>
  </si>
  <si>
    <t>1.6.6.1</t>
  </si>
  <si>
    <t>1.6.6.2</t>
  </si>
  <si>
    <t>1.6.6.3</t>
  </si>
  <si>
    <t>1.6.7</t>
  </si>
  <si>
    <t>1.6.7.1</t>
  </si>
  <si>
    <t>1.6.7.2</t>
  </si>
  <si>
    <t>1.6.7.3</t>
  </si>
  <si>
    <t>1.6.8</t>
  </si>
  <si>
    <t>1.6.8.1</t>
  </si>
  <si>
    <t>1.6.8.2</t>
  </si>
  <si>
    <t>1.6.8.3</t>
  </si>
  <si>
    <t>1.6.9</t>
  </si>
  <si>
    <t>1.6.9.1</t>
  </si>
  <si>
    <t>1.6.9.2</t>
  </si>
  <si>
    <t>1.6.9.3</t>
  </si>
  <si>
    <t>1.6.10</t>
  </si>
  <si>
    <t>1.6.10.1</t>
  </si>
  <si>
    <t>1.6.10.2</t>
  </si>
  <si>
    <t>1.6.10.3</t>
  </si>
  <si>
    <t>1.6.11</t>
  </si>
  <si>
    <t>1.6.11.1</t>
  </si>
  <si>
    <t>1.6.11.2</t>
  </si>
  <si>
    <t>470-660</t>
  </si>
  <si>
    <t>1.6.12</t>
  </si>
  <si>
    <t>1.6.12.1</t>
  </si>
  <si>
    <t>1.6.12.2</t>
  </si>
  <si>
    <t>490-530</t>
  </si>
  <si>
    <t>1.6.12.3</t>
  </si>
  <si>
    <t>1.6.12.3.1</t>
  </si>
  <si>
    <t>1.6.12.3.2</t>
  </si>
  <si>
    <t>1.6.12.3.3</t>
  </si>
  <si>
    <t>1.6.12.3.4</t>
  </si>
  <si>
    <t>1.6.12.3.5</t>
  </si>
  <si>
    <t>1.6.12.4</t>
  </si>
  <si>
    <t>550-590</t>
  </si>
  <si>
    <t>1.6.12.5</t>
  </si>
  <si>
    <t>1.6.12.5.1</t>
  </si>
  <si>
    <t>1.6.12.5.2</t>
  </si>
  <si>
    <t>1.6.12.5.3</t>
  </si>
  <si>
    <t>1.6.12.5.4</t>
  </si>
  <si>
    <t>1.6.12.5.5</t>
  </si>
  <si>
    <t>1.6.12.6</t>
  </si>
  <si>
    <t>transferable securities other than those referred to in point 3.3 to 3.5 of the LCR-Assets's template that fulfil all the conditions specifed in Art. 5 of Annex III CRR</t>
  </si>
  <si>
    <t>1.6.12.7</t>
  </si>
  <si>
    <t>1.6.12.8</t>
  </si>
  <si>
    <t>1.6.12.9</t>
  </si>
  <si>
    <t>1.6.12.10</t>
  </si>
  <si>
    <t>1.6.12.11</t>
  </si>
  <si>
    <t>1.6.12.12</t>
  </si>
  <si>
    <t>670-920</t>
  </si>
  <si>
    <t>1.6.13</t>
  </si>
  <si>
    <t>670-690</t>
  </si>
  <si>
    <t>1.6.13.1</t>
  </si>
  <si>
    <t>1.6.13.1.1</t>
  </si>
  <si>
    <t>1.6.13.1.2</t>
  </si>
  <si>
    <t>1.6.13.1.3</t>
  </si>
  <si>
    <t>700-720</t>
  </si>
  <si>
    <t>1.6.13.2</t>
  </si>
  <si>
    <t>1.6.13.2.1</t>
  </si>
  <si>
    <t>1.6.13.2.2</t>
  </si>
  <si>
    <t>1.6.13.2.3</t>
  </si>
  <si>
    <t>730-750</t>
  </si>
  <si>
    <t>1.6.13.3</t>
  </si>
  <si>
    <t>1.6.13.3.1</t>
  </si>
  <si>
    <t>1.6.13.3.2</t>
  </si>
  <si>
    <t>1.6.13.3.3</t>
  </si>
  <si>
    <t>760-780</t>
  </si>
  <si>
    <t>1.6.13.4</t>
  </si>
  <si>
    <t>non residential mortgage backed instruments not already reported in 1.10 of the LCR-Assets' template</t>
  </si>
  <si>
    <t>1.6.13.4.1</t>
  </si>
  <si>
    <t>1.6.13.4.2</t>
  </si>
  <si>
    <t>1.6.13.4.3</t>
  </si>
  <si>
    <t>790-810</t>
  </si>
  <si>
    <t>1.6.13.5</t>
  </si>
  <si>
    <t>residential mortgage backed instruments not already reported in 1.11 of the LCR-Assets' template</t>
  </si>
  <si>
    <t>1.6.13.5.1</t>
  </si>
  <si>
    <t>1.6.13.5.2</t>
  </si>
  <si>
    <t>1.6.13.5.3</t>
  </si>
  <si>
    <t>1.6.13.6</t>
  </si>
  <si>
    <t>1.6.13.7</t>
  </si>
  <si>
    <t>1.6.13.8</t>
  </si>
  <si>
    <t>1.6.13.9</t>
  </si>
  <si>
    <t>1.6.13.10</t>
  </si>
  <si>
    <t>1.6.13.11</t>
  </si>
  <si>
    <t>funds based on the assets reported in 4.5 - 4.9</t>
  </si>
  <si>
    <t>1.6.13.12</t>
  </si>
  <si>
    <t>1.6.13.12.1</t>
  </si>
  <si>
    <t>1.6.13.12.2</t>
  </si>
  <si>
    <t>1.6.13.12.3</t>
  </si>
  <si>
    <t>910-930</t>
  </si>
  <si>
    <t>1.6.13.13</t>
  </si>
  <si>
    <t>1.6.13.13.1</t>
  </si>
  <si>
    <t>1.6.13.13.2</t>
  </si>
  <si>
    <t>1.6.13.13.3</t>
  </si>
  <si>
    <t>940-960</t>
  </si>
  <si>
    <t xml:space="preserve"> Undrawn credit and liquidity facilities and other commitments received from intra-group entity in accordance with article 425(4) of CRR</t>
  </si>
  <si>
    <t>Article 425 (4) of CRR</t>
  </si>
  <si>
    <t>1.7.1</t>
  </si>
  <si>
    <t xml:space="preserve"> where all the conditions of Article 425.4 (a), (b) and (c) are met</t>
  </si>
  <si>
    <t>1.7.2</t>
  </si>
  <si>
    <t>where point (d) of Article 425(4) has been waived by the competent authorities and all the conditions of Article 425(4) (a), (b) and (c) are met for the purposes of applying the intra-group treatment of Article 19(1)(b) in relation to institutions that are not subject to the waiver of Article 7, undrawn credit and liquidity facilities and other commitments received from intra-group entity in accordance with article 425(5)</t>
  </si>
  <si>
    <t>Article 425 (4) (a) and (b) and (c) of CRR</t>
  </si>
  <si>
    <t>1.7.3</t>
  </si>
  <si>
    <t xml:space="preserve"> net receivables expected from the contracts listed in Annex II (net of collateral to be received that qualifies as liquid assets under Article 416) </t>
  </si>
  <si>
    <t>Article 425 (3) of CRR</t>
  </si>
  <si>
    <t xml:space="preserve"> payments due on liquid assets not reflected in the market value of the asset</t>
  </si>
  <si>
    <t>Article 425 (7) of CRR</t>
  </si>
  <si>
    <t xml:space="preserve"> other inflows</t>
  </si>
  <si>
    <t>TOTAL CASH INFLOWS EXCLUDED DUE TO THE CAP</t>
  </si>
  <si>
    <t>1000-1030</t>
  </si>
  <si>
    <t>INFLOWS EXEMPT FROM THE CAP</t>
  </si>
  <si>
    <t>3.1</t>
  </si>
  <si>
    <t>monies due from borrowers and bond investors related to mortgage lending funded by bonds eligible for the treatment set out in Article 129(4), (5) or (6) or in defined in Article 52(4) of Directive 2009/65/EC</t>
  </si>
  <si>
    <t>3.2</t>
  </si>
  <si>
    <t>inflows from promotional loans that the institution has passed through</t>
  </si>
  <si>
    <t>3.3</t>
  </si>
  <si>
    <t>inflows qualifying fro the treatment set out in article 113(6) or 113(7)</t>
  </si>
  <si>
    <t>3.4</t>
  </si>
  <si>
    <t>inflows from intra-group entity approved by competent authority</t>
  </si>
  <si>
    <t>C 54.00 - LIQUIDITY COVERAGE - COLLATERAL SWAPS</t>
  </si>
  <si>
    <t>Other assets</t>
  </si>
  <si>
    <t>Within 30 days</t>
  </si>
  <si>
    <t>Over 30 days</t>
  </si>
  <si>
    <t>Notional</t>
  </si>
  <si>
    <t>ASSETS</t>
  </si>
  <si>
    <t>cash and exposures to central banks</t>
  </si>
  <si>
    <t>Article 416(1)(a) CRR</t>
  </si>
  <si>
    <t>other transferable assets according to Article 416(1)(b)</t>
  </si>
  <si>
    <t>Article 416(1)(b) CRR</t>
  </si>
  <si>
    <t>030-060</t>
  </si>
  <si>
    <t xml:space="preserve">other transferable assets representing claims on or guaranteed by </t>
  </si>
  <si>
    <r>
      <t xml:space="preserve"> transferable assets representing claims on or guaranteed by the central government of a Member State,  on a region with fiscal autonomy to raise and collect taxes</t>
    </r>
    <r>
      <rPr>
        <b/>
        <sz val="11"/>
        <rFont val="Verdana"/>
        <family val="2"/>
      </rPr>
      <t>,</t>
    </r>
    <r>
      <rPr>
        <sz val="11"/>
        <rFont val="Verdana"/>
        <family val="2"/>
      </rPr>
      <t xml:space="preserve"> or of a third country in the domestic currency of the central or regional government, if the Institution incurs a liquidity risk in that Member State or third country that it covers by holding those liquid assets</t>
    </r>
  </si>
  <si>
    <t>transferable assets representing claims on or guaranteed by the Bank for International Settlements, the International Monetary Fund, the Commission and multilateral development banks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</si>
</sst>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55" x14ac:knownFonts="1">
    <font>
      <sz val="11"/>
      <color indexed="8"/>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Arial"/>
      <family val="2"/>
    </font>
    <font>
      <b/>
      <sz val="22"/>
      <name val="Verdana"/>
      <family val="2"/>
    </font>
    <font>
      <b/>
      <sz val="11"/>
      <name val="Verdana"/>
      <family val="2"/>
    </font>
    <font>
      <b/>
      <i/>
      <sz val="14"/>
      <name val="Verdana"/>
      <family val="2"/>
    </font>
    <font>
      <b/>
      <sz val="9"/>
      <name val="Verdana"/>
      <family val="2"/>
    </font>
    <font>
      <b/>
      <sz val="11"/>
      <name val="Verdana"/>
      <family val="2"/>
      <charset val="238"/>
    </font>
    <font>
      <sz val="11"/>
      <name val="Verdana"/>
      <family val="2"/>
    </font>
    <font>
      <b/>
      <u/>
      <sz val="11"/>
      <name val="Verdana"/>
      <family val="2"/>
    </font>
    <font>
      <sz val="11"/>
      <color indexed="8"/>
      <name val="Verdana"/>
      <family val="2"/>
    </font>
    <font>
      <sz val="11"/>
      <color indexed="10"/>
      <name val="Verdana"/>
      <family val="2"/>
    </font>
    <font>
      <sz val="8"/>
      <name val="Verdana"/>
      <family val="2"/>
    </font>
    <font>
      <strike/>
      <sz val="11"/>
      <color indexed="10"/>
      <name val="Verdana"/>
      <family val="2"/>
    </font>
    <font>
      <sz val="9"/>
      <name val="Verdana"/>
      <family val="2"/>
    </font>
    <font>
      <strike/>
      <sz val="9"/>
      <name val="Verdana"/>
      <family val="2"/>
    </font>
    <font>
      <b/>
      <sz val="11"/>
      <color indexed="53"/>
      <name val="Verdana"/>
      <family val="2"/>
    </font>
    <font>
      <sz val="9"/>
      <name val="Arial"/>
      <family val="2"/>
    </font>
    <font>
      <b/>
      <sz val="10"/>
      <name val="Verdana"/>
      <family val="2"/>
    </font>
    <font>
      <sz val="10"/>
      <name val="Verdana"/>
      <family val="2"/>
    </font>
    <font>
      <sz val="22"/>
      <name val="Verdana"/>
      <family val="2"/>
    </font>
    <font>
      <sz val="22"/>
      <name val="Arial"/>
      <family val="2"/>
    </font>
    <font>
      <b/>
      <sz val="8"/>
      <name val="Verdana"/>
      <family val="2"/>
    </font>
    <font>
      <sz val="11"/>
      <color indexed="10"/>
      <name val="Verdana"/>
      <family val="2"/>
      <charset val="238"/>
    </font>
    <font>
      <b/>
      <sz val="11"/>
      <color indexed="8"/>
      <name val="Calibri"/>
      <family val="2"/>
    </font>
    <font>
      <b/>
      <sz val="11"/>
      <color indexed="9"/>
      <name val="Calibri"/>
      <family val="2"/>
    </font>
    <font>
      <sz val="11"/>
      <color indexed="9"/>
      <name val="Calibri"/>
      <family val="2"/>
    </font>
    <font>
      <i/>
      <sz val="11"/>
      <color indexed="8"/>
      <name val="Calibri"/>
      <family val="2"/>
    </font>
    <font>
      <b/>
      <sz val="14"/>
      <color indexed="8"/>
      <name val="Calibri"/>
      <family val="2"/>
    </font>
    <font>
      <b/>
      <sz val="11"/>
      <color indexed="8"/>
      <name val="Verdana"/>
      <family val="2"/>
    </font>
    <font>
      <b/>
      <u/>
      <sz val="11"/>
      <color indexed="8"/>
      <name val="Verdana"/>
      <family val="2"/>
    </font>
    <font>
      <b/>
      <sz val="10"/>
      <name val="Arial"/>
      <family val="2"/>
    </font>
    <font>
      <sz val="11"/>
      <name val="Calibri"/>
      <family val="2"/>
    </font>
    <font>
      <i/>
      <sz val="11"/>
      <name val="Calibri"/>
      <family val="2"/>
    </font>
    <font>
      <strike/>
      <sz val="10"/>
      <color indexed="10"/>
      <name val="Verdana"/>
      <family val="2"/>
    </font>
    <font>
      <b/>
      <sz val="9"/>
      <color indexed="8"/>
      <name val="Tahoma"/>
      <family val="2"/>
    </font>
    <font>
      <sz val="9"/>
      <color indexed="8"/>
      <name val="Tahoma"/>
      <family val="2"/>
    </font>
    <font>
      <strike/>
      <sz val="11"/>
      <name val="Verdan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rgb="FFFFFFFF"/>
        <bgColor indexed="64"/>
      </patternFill>
    </fill>
    <fill>
      <patternFill patternType="solid">
        <fgColor rgb="FFFF0000"/>
        <bgColor indexed="64"/>
      </patternFill>
    </fill>
    <fill>
      <patternFill patternType="solid">
        <fgColor rgb="FF538DD5"/>
        <bgColor indexed="64"/>
      </patternFill>
    </fill>
    <fill>
      <patternFill patternType="solid">
        <fgColor rgb="FFA6A6A6"/>
        <bgColor indexed="64"/>
      </patternFill>
    </fill>
    <fill>
      <patternFill patternType="solid">
        <fgColor rgb="FFC5D9F1"/>
        <bgColor indexed="64"/>
      </patternFill>
    </fill>
    <fill>
      <patternFill patternType="solid">
        <fgColor rgb="FF8DB4E2"/>
        <bgColor indexed="64"/>
      </patternFill>
    </fill>
  </fills>
  <borders count="1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auto="1"/>
      </left>
      <right style="medium">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style="thin">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ck">
        <color auto="1"/>
      </left>
      <right style="thin">
        <color auto="1"/>
      </right>
      <top style="thin">
        <color auto="1"/>
      </top>
      <bottom style="thin">
        <color auto="1"/>
      </bottom>
      <diagonal/>
    </border>
    <border>
      <left style="hair">
        <color auto="1"/>
      </left>
      <right/>
      <top style="thin">
        <color auto="1"/>
      </top>
      <bottom style="hair">
        <color auto="1"/>
      </bottom>
      <diagonal/>
    </border>
    <border>
      <left/>
      <right style="thick">
        <color auto="1"/>
      </right>
      <top/>
      <bottom/>
      <diagonal/>
    </border>
    <border>
      <left/>
      <right style="thin">
        <color auto="1"/>
      </right>
      <top style="medium">
        <color auto="1"/>
      </top>
      <bottom style="hair">
        <color auto="1"/>
      </bottom>
      <diagonal/>
    </border>
    <border>
      <left/>
      <right/>
      <top style="medium">
        <color auto="1"/>
      </top>
      <bottom/>
      <diagonal/>
    </border>
    <border>
      <left style="thin">
        <color auto="1"/>
      </left>
      <right style="medium">
        <color auto="1"/>
      </right>
      <top style="medium">
        <color auto="1"/>
      </top>
      <bottom style="hair">
        <color auto="1"/>
      </bottom>
      <diagonal/>
    </border>
    <border>
      <left style="hair">
        <color auto="1"/>
      </left>
      <right/>
      <top style="hair">
        <color auto="1"/>
      </top>
      <bottom style="hair">
        <color auto="1"/>
      </bottom>
      <diagonal/>
    </border>
    <border>
      <left/>
      <right style="thin">
        <color auto="1"/>
      </right>
      <top style="hair">
        <color auto="1"/>
      </top>
      <bottom style="hair">
        <color auto="1"/>
      </bottom>
      <diagonal/>
    </border>
    <border>
      <left style="hair">
        <color auto="1"/>
      </left>
      <right/>
      <top style="hair">
        <color auto="1"/>
      </top>
      <bottom style="thin">
        <color auto="1"/>
      </bottom>
      <diagonal/>
    </border>
    <border>
      <left style="thin">
        <color auto="1"/>
      </left>
      <right/>
      <top/>
      <bottom style="thin">
        <color auto="1"/>
      </bottom>
      <diagonal/>
    </border>
    <border>
      <left/>
      <right/>
      <top/>
      <bottom style="thin">
        <color auto="1"/>
      </bottom>
      <diagonal/>
    </border>
    <border>
      <left/>
      <right style="thick">
        <color auto="1"/>
      </right>
      <top/>
      <bottom style="thin">
        <color auto="1"/>
      </bottom>
      <diagonal/>
    </border>
    <border>
      <left/>
      <right style="thin">
        <color auto="1"/>
      </right>
      <top style="hair">
        <color auto="1"/>
      </top>
      <bottom style="medium">
        <color auto="1"/>
      </bottom>
      <diagonal/>
    </border>
    <border>
      <left/>
      <right/>
      <top/>
      <bottom style="medium">
        <color auto="1"/>
      </bottom>
      <diagonal/>
    </border>
    <border>
      <left style="thin">
        <color auto="1"/>
      </left>
      <right style="medium">
        <color auto="1"/>
      </right>
      <top style="hair">
        <color auto="1"/>
      </top>
      <bottom style="medium">
        <color auto="1"/>
      </bottom>
      <diagonal/>
    </border>
    <border>
      <left style="thick">
        <color auto="1"/>
      </left>
      <right style="thin">
        <color auto="1"/>
      </right>
      <top style="thin">
        <color auto="1"/>
      </top>
      <bottom/>
      <diagonal/>
    </border>
    <border>
      <left style="thick">
        <color auto="1"/>
      </left>
      <right style="thin">
        <color auto="1"/>
      </right>
      <top/>
      <bottom/>
      <diagonal/>
    </border>
    <border>
      <left/>
      <right style="thin">
        <color auto="1"/>
      </right>
      <top/>
      <bottom style="thin">
        <color auto="1"/>
      </bottom>
      <diagonal/>
    </border>
    <border>
      <left style="thin">
        <color auto="1"/>
      </left>
      <right style="thick">
        <color auto="1"/>
      </right>
      <top/>
      <bottom style="thin">
        <color auto="1"/>
      </bottom>
      <diagonal/>
    </border>
    <border>
      <left style="thick">
        <color auto="1"/>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thin">
        <color auto="1"/>
      </left>
      <right style="medium">
        <color auto="1"/>
      </right>
      <top style="medium">
        <color auto="1"/>
      </top>
      <bottom style="medium">
        <color auto="1"/>
      </bottom>
      <diagonal/>
    </border>
    <border>
      <left/>
      <right style="medium">
        <color auto="1"/>
      </right>
      <top/>
      <bottom style="medium">
        <color auto="1"/>
      </bottom>
      <diagonal/>
    </border>
    <border>
      <left style="hair">
        <color auto="1"/>
      </left>
      <right style="thick">
        <color auto="1"/>
      </right>
      <top style="thin">
        <color auto="1"/>
      </top>
      <bottom style="hair">
        <color auto="1"/>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medium">
        <color auto="1"/>
      </top>
      <bottom style="hair">
        <color auto="1"/>
      </bottom>
      <diagonal/>
    </border>
    <border>
      <left style="medium">
        <color auto="1"/>
      </left>
      <right style="medium">
        <color auto="1"/>
      </right>
      <top style="thin">
        <color auto="1"/>
      </top>
      <bottom style="hair">
        <color auto="1"/>
      </bottom>
      <diagonal/>
    </border>
    <border>
      <left style="hair">
        <color auto="1"/>
      </left>
      <right style="thick">
        <color auto="1"/>
      </right>
      <top style="hair">
        <color auto="1"/>
      </top>
      <bottom style="hair">
        <color auto="1"/>
      </bottom>
      <diagonal/>
    </border>
    <border>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medium">
        <color auto="1"/>
      </left>
      <right style="medium">
        <color auto="1"/>
      </right>
      <top style="hair">
        <color auto="1"/>
      </top>
      <bottom style="hair">
        <color auto="1"/>
      </bottom>
      <diagonal/>
    </border>
    <border>
      <left style="thin">
        <color auto="1"/>
      </left>
      <right style="thick">
        <color auto="1"/>
      </right>
      <top style="hair">
        <color auto="1"/>
      </top>
      <bottom style="hair">
        <color auto="1"/>
      </bottom>
      <diagonal/>
    </border>
    <border>
      <left style="medium">
        <color auto="1"/>
      </left>
      <right style="hair">
        <color auto="1"/>
      </right>
      <top style="hair">
        <color auto="1"/>
      </top>
      <bottom/>
      <diagonal/>
    </border>
    <border>
      <left style="hair">
        <color auto="1"/>
      </left>
      <right style="medium">
        <color auto="1"/>
      </right>
      <top style="hair">
        <color auto="1"/>
      </top>
      <bottom/>
      <diagonal/>
    </border>
    <border>
      <left style="medium">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style="hair">
        <color auto="1"/>
      </right>
      <top/>
      <bottom style="hair">
        <color auto="1"/>
      </bottom>
      <diagonal/>
    </border>
    <border>
      <left style="hair">
        <color auto="1"/>
      </left>
      <right style="medium">
        <color auto="1"/>
      </right>
      <top/>
      <bottom style="hair">
        <color auto="1"/>
      </bottom>
      <diagonal/>
    </border>
    <border>
      <left/>
      <right style="hair">
        <color auto="1"/>
      </right>
      <top style="hair">
        <color auto="1"/>
      </top>
      <bottom style="medium">
        <color auto="1"/>
      </bottom>
      <diagonal/>
    </border>
    <border>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right style="hair">
        <color auto="1"/>
      </right>
      <top style="hair">
        <color auto="1"/>
      </top>
      <bottom/>
      <diagonal/>
    </border>
    <border>
      <left style="hair">
        <color auto="1"/>
      </left>
      <right style="hair">
        <color auto="1"/>
      </right>
      <top style="hair">
        <color auto="1"/>
      </top>
      <bottom/>
      <diagonal/>
    </border>
    <border>
      <left style="thick">
        <color auto="1"/>
      </left>
      <right style="hair">
        <color auto="1"/>
      </right>
      <top style="medium">
        <color auto="1"/>
      </top>
      <bottom style="medium">
        <color auto="1"/>
      </bottom>
      <diagonal/>
    </border>
    <border>
      <left style="hair">
        <color auto="1"/>
      </left>
      <right style="thick">
        <color auto="1"/>
      </right>
      <top style="hair">
        <color auto="1"/>
      </top>
      <bottom/>
      <diagonal/>
    </border>
    <border>
      <left/>
      <right style="thick">
        <color auto="1"/>
      </right>
      <top style="thin">
        <color auto="1"/>
      </top>
      <bottom/>
      <diagonal/>
    </border>
    <border>
      <left style="medium">
        <color auto="1"/>
      </left>
      <right style="thin">
        <color auto="1"/>
      </right>
      <top style="medium">
        <color auto="1"/>
      </top>
      <bottom style="medium">
        <color auto="1"/>
      </bottom>
      <diagonal/>
    </border>
    <border>
      <left style="medium">
        <color auto="1"/>
      </left>
      <right style="hair">
        <color auto="1"/>
      </right>
      <top style="hair">
        <color auto="1"/>
      </top>
      <bottom style="medium">
        <color auto="1"/>
      </bottom>
      <diagonal/>
    </border>
    <border>
      <left style="thin">
        <color auto="1"/>
      </left>
      <right style="hair">
        <color auto="1"/>
      </right>
      <top style="medium">
        <color auto="1"/>
      </top>
      <bottom style="medium">
        <color auto="1"/>
      </bottom>
      <diagonal/>
    </border>
    <border>
      <left style="hair">
        <color auto="1"/>
      </left>
      <right style="thin">
        <color auto="1"/>
      </right>
      <top style="thin">
        <color auto="1"/>
      </top>
      <bottom style="hair">
        <color auto="1"/>
      </bottom>
      <diagonal/>
    </border>
    <border>
      <left style="thick">
        <color auto="1"/>
      </left>
      <right style="thin">
        <color auto="1"/>
      </right>
      <top style="thin">
        <color auto="1"/>
      </top>
      <bottom style="thick">
        <color auto="1"/>
      </bottom>
      <diagonal/>
    </border>
    <border>
      <left style="thin">
        <color auto="1"/>
      </left>
      <right style="thin">
        <color auto="1"/>
      </right>
      <top/>
      <bottom style="thick">
        <color auto="1"/>
      </bottom>
      <diagonal/>
    </border>
    <border>
      <left style="thin">
        <color auto="1"/>
      </left>
      <right style="thin">
        <color auto="1"/>
      </right>
      <top style="thin">
        <color auto="1"/>
      </top>
      <bottom style="thick">
        <color auto="1"/>
      </bottom>
      <diagonal/>
    </border>
    <border>
      <left style="thin">
        <color auto="1"/>
      </left>
      <right style="hair">
        <color auto="1"/>
      </right>
      <top style="hair">
        <color auto="1"/>
      </top>
      <bottom style="thick">
        <color auto="1"/>
      </bottom>
      <diagonal/>
    </border>
    <border>
      <left style="hair">
        <color auto="1"/>
      </left>
      <right/>
      <top style="hair">
        <color auto="1"/>
      </top>
      <bottom style="thick">
        <color auto="1"/>
      </bottom>
      <diagonal/>
    </border>
    <border>
      <left style="thin">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medium">
        <color auto="1"/>
      </right>
      <top style="medium">
        <color auto="1"/>
      </top>
      <bottom style="thin">
        <color auto="1"/>
      </bottom>
      <diagonal/>
    </border>
    <border>
      <left/>
      <right style="medium">
        <color auto="1"/>
      </right>
      <top/>
      <bottom/>
      <diagonal/>
    </border>
    <border>
      <left/>
      <right style="medium">
        <color auto="1"/>
      </right>
      <top/>
      <bottom style="thin">
        <color auto="1"/>
      </bottom>
      <diagonal/>
    </border>
    <border>
      <left style="thin">
        <color auto="1"/>
      </left>
      <right style="medium">
        <color auto="1"/>
      </right>
      <top style="hair">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bottom style="medium">
        <color auto="1"/>
      </bottom>
      <diagonal/>
    </border>
    <border>
      <left style="hair">
        <color auto="1"/>
      </left>
      <right/>
      <top style="hair">
        <color auto="1"/>
      </top>
      <bottom style="medium">
        <color auto="1"/>
      </bottom>
      <diagonal/>
    </border>
    <border>
      <left style="thin">
        <color auto="1"/>
      </left>
      <right/>
      <top/>
      <bottom style="medium">
        <color auto="1"/>
      </bottom>
      <diagonal/>
    </border>
    <border>
      <left style="medium">
        <color auto="1"/>
      </left>
      <right style="thin">
        <color auto="1"/>
      </right>
      <top style="hair">
        <color auto="1"/>
      </top>
      <bottom style="medium">
        <color auto="1"/>
      </bottom>
      <diagonal/>
    </border>
    <border>
      <left style="medium">
        <color auto="1"/>
      </left>
      <right/>
      <top/>
      <bottom style="thin">
        <color auto="1"/>
      </bottom>
      <diagonal/>
    </border>
    <border>
      <left style="medium">
        <color auto="1"/>
      </left>
      <right style="hair">
        <color auto="1"/>
      </right>
      <top style="thin">
        <color auto="1"/>
      </top>
      <bottom style="hair">
        <color auto="1"/>
      </bottom>
      <diagonal/>
    </border>
    <border>
      <left style="thin">
        <color auto="1"/>
      </left>
      <right/>
      <top style="thin">
        <color auto="1"/>
      </top>
      <bottom style="medium">
        <color auto="1"/>
      </bottom>
      <diagonal/>
    </border>
  </borders>
  <cellStyleXfs count="47">
    <xf numFmtId="0" fontId="0" fillId="0" borderId="0"/>
    <xf numFmtId="43" fontId="18" fillId="0" borderId="0" applyFont="0" applyFill="0" applyBorder="0" applyAlignment="0" applyProtection="0"/>
    <xf numFmtId="9" fontId="18"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18" fillId="0" borderId="0"/>
    <xf numFmtId="0" fontId="18" fillId="0" borderId="0"/>
  </cellStyleXfs>
  <cellXfs count="624">
    <xf numFmtId="0" fontId="0" fillId="0" borderId="0" xfId="0"/>
    <xf numFmtId="0" fontId="27" fillId="0" borderId="0" xfId="0" applyFont="1"/>
    <xf numFmtId="0" fontId="47" fillId="0" borderId="0" xfId="44" applyFont="1" applyFill="1" applyBorder="1" applyAlignment="1">
      <alignment horizontal="left" vertical="center"/>
    </xf>
    <xf numFmtId="0" fontId="27" fillId="0" borderId="0" xfId="44" applyFont="1" applyFill="1" applyBorder="1" applyAlignment="1">
      <alignment horizontal="left" vertical="center"/>
    </xf>
    <xf numFmtId="0" fontId="21" fillId="33" borderId="10" xfId="44" applyFont="1" applyFill="1" applyBorder="1" applyAlignment="1">
      <alignment horizontal="center" vertical="center"/>
    </xf>
    <xf numFmtId="0" fontId="21" fillId="33" borderId="10" xfId="44" applyFont="1" applyFill="1" applyBorder="1" applyAlignment="1">
      <alignment horizontal="center" vertical="center" wrapText="1"/>
    </xf>
    <xf numFmtId="0" fontId="27" fillId="0" borderId="17" xfId="44" applyFont="1" applyFill="1" applyBorder="1" applyAlignment="1">
      <alignment horizontal="center" vertical="center"/>
    </xf>
    <xf numFmtId="0" fontId="27" fillId="0" borderId="17" xfId="44" applyFont="1" applyFill="1" applyBorder="1" applyAlignment="1">
      <alignment horizontal="left" vertical="center"/>
    </xf>
    <xf numFmtId="0" fontId="46" fillId="34" borderId="17" xfId="44" applyFont="1" applyFill="1" applyBorder="1" applyAlignment="1">
      <alignment horizontal="left" vertical="center"/>
    </xf>
    <xf numFmtId="0" fontId="27" fillId="0" borderId="18" xfId="44" applyFont="1" applyFill="1" applyBorder="1" applyAlignment="1">
      <alignment horizontal="center" vertical="center"/>
    </xf>
    <xf numFmtId="0" fontId="27" fillId="34" borderId="18" xfId="44" applyFont="1" applyFill="1" applyBorder="1" applyAlignment="1">
      <alignment horizontal="left" vertical="center"/>
    </xf>
    <xf numFmtId="0" fontId="46" fillId="34" borderId="18" xfId="44" applyFont="1" applyFill="1" applyBorder="1" applyAlignment="1">
      <alignment horizontal="left" vertical="center"/>
    </xf>
    <xf numFmtId="0" fontId="27" fillId="0" borderId="11" xfId="44" applyFont="1" applyFill="1" applyBorder="1" applyAlignment="1">
      <alignment horizontal="center" vertical="center"/>
    </xf>
    <xf numFmtId="0" fontId="27" fillId="0" borderId="19" xfId="44" applyFont="1" applyFill="1" applyBorder="1" applyAlignment="1">
      <alignment horizontal="center" vertical="center"/>
    </xf>
    <xf numFmtId="0" fontId="27" fillId="34" borderId="19" xfId="44" applyFont="1" applyFill="1" applyBorder="1" applyAlignment="1">
      <alignment horizontal="left" vertical="center"/>
    </xf>
    <xf numFmtId="0" fontId="27" fillId="35" borderId="0" xfId="0" applyFont="1" applyFill="1"/>
    <xf numFmtId="0" fontId="27" fillId="36" borderId="0" xfId="0" applyFont="1" applyFill="1"/>
    <xf numFmtId="0" fontId="41" fillId="0" borderId="0" xfId="0" applyFont="1"/>
    <xf numFmtId="0" fontId="0" fillId="0" borderId="0" xfId="0" applyAlignment="1">
      <alignment horizontal="center" vertical="center"/>
    </xf>
    <xf numFmtId="0" fontId="45" fillId="0" borderId="0" xfId="0" applyFont="1"/>
    <xf numFmtId="0" fontId="0" fillId="0" borderId="0" xfId="0" applyAlignment="1">
      <alignment wrapText="1"/>
    </xf>
    <xf numFmtId="0" fontId="42" fillId="37" borderId="0" xfId="0" applyFont="1" applyFill="1"/>
    <xf numFmtId="0" fontId="43" fillId="37" borderId="0" xfId="0" applyFont="1" applyFill="1" applyAlignment="1">
      <alignment horizontal="center"/>
    </xf>
    <xf numFmtId="0" fontId="43" fillId="37" borderId="0" xfId="0" applyFont="1" applyFill="1" applyAlignment="1">
      <alignment horizontal="left" wrapText="1"/>
    </xf>
    <xf numFmtId="164" fontId="18" fillId="0" borderId="0" xfId="1" applyNumberFormat="1" applyFont="1" applyAlignment="1">
      <alignment horizontal="center"/>
    </xf>
    <xf numFmtId="164" fontId="49" fillId="0" borderId="0" xfId="1" applyNumberFormat="1" applyFont="1" applyFill="1" applyAlignment="1">
      <alignment horizontal="left"/>
    </xf>
    <xf numFmtId="0" fontId="44" fillId="0" borderId="14" xfId="0" applyFont="1" applyBorder="1"/>
    <xf numFmtId="164" fontId="44" fillId="0" borderId="14" xfId="1" applyNumberFormat="1" applyFont="1" applyBorder="1" applyAlignment="1">
      <alignment horizontal="center"/>
    </xf>
    <xf numFmtId="164" fontId="50" fillId="0" borderId="0" xfId="1" applyNumberFormat="1" applyFont="1" applyFill="1" applyBorder="1" applyAlignment="1">
      <alignment horizontal="center"/>
    </xf>
    <xf numFmtId="0" fontId="0" fillId="0" borderId="0" xfId="0" applyFill="1"/>
    <xf numFmtId="164" fontId="18" fillId="0" borderId="0" xfId="1" applyNumberFormat="1" applyFont="1" applyFill="1" applyAlignment="1">
      <alignment horizontal="center"/>
    </xf>
    <xf numFmtId="164" fontId="18" fillId="0" borderId="0" xfId="1" applyNumberFormat="1" applyFont="1" applyFill="1" applyAlignment="1">
      <alignment horizontal="left"/>
    </xf>
    <xf numFmtId="0" fontId="0" fillId="0" borderId="16" xfId="0" applyFill="1" applyBorder="1"/>
    <xf numFmtId="164" fontId="18" fillId="0" borderId="16" xfId="1" applyNumberFormat="1" applyFont="1" applyFill="1" applyBorder="1" applyAlignment="1">
      <alignment horizontal="center"/>
    </xf>
    <xf numFmtId="164" fontId="18" fillId="0" borderId="0" xfId="1" applyNumberFormat="1" applyFont="1" applyFill="1" applyBorder="1" applyAlignment="1">
      <alignment horizontal="center"/>
    </xf>
    <xf numFmtId="0" fontId="0" fillId="0" borderId="14" xfId="0" applyFill="1" applyBorder="1"/>
    <xf numFmtId="164" fontId="18" fillId="0" borderId="14" xfId="1" applyNumberFormat="1" applyFont="1" applyFill="1" applyBorder="1" applyAlignment="1">
      <alignment horizontal="center"/>
    </xf>
    <xf numFmtId="164" fontId="18" fillId="0" borderId="0" xfId="1" applyNumberFormat="1" applyFont="1" applyFill="1" applyBorder="1" applyAlignment="1">
      <alignment horizontal="left"/>
    </xf>
    <xf numFmtId="0" fontId="0" fillId="0" borderId="20" xfId="0" applyBorder="1"/>
    <xf numFmtId="164" fontId="49" fillId="0" borderId="20" xfId="1" applyNumberFormat="1" applyFont="1" applyFill="1" applyBorder="1" applyAlignment="1">
      <alignment horizontal="center"/>
    </xf>
    <xf numFmtId="164" fontId="18" fillId="0" borderId="0" xfId="1" applyNumberFormat="1" applyFont="1" applyBorder="1" applyAlignment="1">
      <alignment horizontal="center"/>
    </xf>
    <xf numFmtId="0" fontId="0" fillId="0" borderId="0" xfId="0" applyFill="1" applyBorder="1"/>
    <xf numFmtId="9" fontId="18" fillId="0" borderId="0" xfId="2" applyFont="1" applyBorder="1" applyAlignment="1">
      <alignment horizontal="center"/>
    </xf>
    <xf numFmtId="0" fontId="0" fillId="0" borderId="14" xfId="0" applyBorder="1"/>
    <xf numFmtId="164" fontId="18" fillId="0" borderId="14" xfId="1" applyNumberFormat="1" applyFont="1" applyBorder="1" applyAlignment="1">
      <alignment horizontal="center"/>
    </xf>
    <xf numFmtId="0" fontId="0" fillId="0" borderId="0" xfId="0" applyBorder="1" applyAlignment="1">
      <alignment horizontal="center"/>
    </xf>
    <xf numFmtId="0" fontId="0" fillId="0" borderId="0" xfId="0" applyFont="1"/>
    <xf numFmtId="43" fontId="18" fillId="0" borderId="0" xfId="1" applyFont="1" applyAlignment="1">
      <alignment horizontal="center"/>
    </xf>
    <xf numFmtId="0" fontId="0" fillId="0" borderId="0" xfId="0" applyBorder="1"/>
    <xf numFmtId="0" fontId="0" fillId="0" borderId="0" xfId="0" applyAlignment="1">
      <alignment horizontal="center"/>
    </xf>
    <xf numFmtId="9" fontId="18" fillId="0" borderId="0" xfId="2" applyFont="1" applyAlignment="1">
      <alignment horizontal="right"/>
    </xf>
    <xf numFmtId="164" fontId="0" fillId="0" borderId="0" xfId="0" applyNumberFormat="1" applyAlignment="1">
      <alignment horizontal="center"/>
    </xf>
    <xf numFmtId="9" fontId="18" fillId="0" borderId="0" xfId="2" applyFont="1"/>
    <xf numFmtId="0" fontId="27" fillId="0" borderId="0" xfId="45" applyFont="1" applyFill="1" applyAlignment="1">
      <alignment vertical="center"/>
    </xf>
    <xf numFmtId="49" fontId="27" fillId="0" borderId="0" xfId="45" applyNumberFormat="1" applyFont="1" applyFill="1" applyAlignment="1">
      <alignment horizontal="center" vertical="center"/>
    </xf>
    <xf numFmtId="0" fontId="27" fillId="0" borderId="0" xfId="45" applyFont="1" applyFill="1" applyAlignment="1">
      <alignment horizontal="center" vertical="center"/>
    </xf>
    <xf numFmtId="0" fontId="27" fillId="0" borderId="0" xfId="45" applyFont="1" applyFill="1" applyAlignment="1">
      <alignment horizontal="center" vertical="center" wrapText="1"/>
    </xf>
    <xf numFmtId="0" fontId="27" fillId="34" borderId="0" xfId="45" applyFont="1" applyFill="1" applyBorder="1" applyAlignment="1">
      <alignment vertical="center"/>
    </xf>
    <xf numFmtId="49" fontId="27" fillId="34" borderId="0" xfId="45" applyNumberFormat="1" applyFont="1" applyFill="1" applyBorder="1" applyAlignment="1">
      <alignment vertical="center"/>
    </xf>
    <xf numFmtId="0" fontId="21" fillId="34" borderId="0" xfId="45" applyFont="1" applyFill="1" applyBorder="1" applyAlignment="1">
      <alignment horizontal="center" vertical="center" wrapText="1"/>
    </xf>
    <xf numFmtId="49" fontId="27" fillId="33" borderId="26" xfId="45" applyNumberFormat="1" applyFont="1" applyFill="1" applyBorder="1" applyAlignment="1">
      <alignment horizontal="center" vertical="center"/>
    </xf>
    <xf numFmtId="49" fontId="27" fillId="33" borderId="27" xfId="45" applyNumberFormat="1" applyFont="1" applyFill="1" applyBorder="1" applyAlignment="1">
      <alignment horizontal="center" vertical="center"/>
    </xf>
    <xf numFmtId="49" fontId="27" fillId="33" borderId="28" xfId="45" applyNumberFormat="1" applyFont="1" applyFill="1" applyBorder="1" applyAlignment="1">
      <alignment horizontal="center" vertical="center"/>
    </xf>
    <xf numFmtId="0" fontId="21" fillId="33" borderId="29" xfId="45" applyFont="1" applyFill="1" applyBorder="1" applyAlignment="1">
      <alignment horizontal="center" vertical="center" wrapText="1"/>
    </xf>
    <xf numFmtId="0" fontId="21" fillId="33" borderId="30" xfId="45" applyFont="1" applyFill="1" applyBorder="1" applyAlignment="1">
      <alignment horizontal="center" vertical="center" wrapText="1"/>
    </xf>
    <xf numFmtId="0" fontId="21" fillId="33" borderId="31" xfId="45" applyFont="1" applyFill="1" applyBorder="1" applyAlignment="1">
      <alignment horizontal="center" vertical="center" wrapText="1"/>
    </xf>
    <xf numFmtId="49" fontId="21" fillId="33" borderId="32" xfId="45" applyNumberFormat="1" applyFont="1" applyFill="1" applyBorder="1" applyAlignment="1">
      <alignment horizontal="center" vertical="center" wrapText="1"/>
    </xf>
    <xf numFmtId="0" fontId="21" fillId="33" borderId="10" xfId="45" applyFont="1" applyFill="1" applyBorder="1" applyAlignment="1">
      <alignment horizontal="left" vertical="center" wrapText="1"/>
    </xf>
    <xf numFmtId="0" fontId="21" fillId="33" borderId="10" xfId="45" applyFont="1" applyFill="1" applyBorder="1" applyAlignment="1">
      <alignment horizontal="center" vertical="center" wrapText="1"/>
    </xf>
    <xf numFmtId="49" fontId="36" fillId="33" borderId="10" xfId="45" applyNumberFormat="1" applyFont="1" applyFill="1" applyBorder="1" applyAlignment="1">
      <alignment horizontal="center" vertical="center"/>
    </xf>
    <xf numFmtId="49" fontId="36" fillId="33" borderId="32" xfId="45" applyNumberFormat="1" applyFont="1" applyFill="1" applyBorder="1" applyAlignment="1">
      <alignment horizontal="center" vertical="center"/>
    </xf>
    <xf numFmtId="49" fontId="35" fillId="0" borderId="10" xfId="45" applyNumberFormat="1" applyFont="1" applyFill="1" applyBorder="1" applyAlignment="1">
      <alignment horizontal="left" vertical="center"/>
    </xf>
    <xf numFmtId="49" fontId="21" fillId="0" borderId="10" xfId="45" applyNumberFormat="1" applyFont="1" applyFill="1" applyBorder="1" applyAlignment="1">
      <alignment horizontal="left" vertical="center" wrapText="1"/>
    </xf>
    <xf numFmtId="0" fontId="31" fillId="0" borderId="10" xfId="45" applyFont="1" applyFill="1" applyBorder="1" applyAlignment="1">
      <alignment horizontal="center" vertical="center" wrapText="1"/>
    </xf>
    <xf numFmtId="0" fontId="27" fillId="37" borderId="33" xfId="45" applyFont="1" applyFill="1" applyBorder="1" applyAlignment="1">
      <alignment vertical="center"/>
    </xf>
    <xf numFmtId="0" fontId="25" fillId="37" borderId="34" xfId="45" applyFont="1" applyFill="1" applyBorder="1" applyAlignment="1">
      <alignment vertical="center" wrapText="1"/>
    </xf>
    <xf numFmtId="0" fontId="25" fillId="37" borderId="35" xfId="45" applyFont="1" applyFill="1" applyBorder="1" applyAlignment="1">
      <alignment vertical="center" wrapText="1"/>
    </xf>
    <xf numFmtId="0" fontId="21" fillId="0" borderId="10" xfId="45" applyFont="1" applyFill="1" applyBorder="1" applyAlignment="1">
      <alignment horizontal="left" vertical="center" wrapText="1" indent="1"/>
    </xf>
    <xf numFmtId="0" fontId="27" fillId="37" borderId="36" xfId="45" applyFont="1" applyFill="1" applyBorder="1" applyAlignment="1">
      <alignment vertical="center"/>
    </xf>
    <xf numFmtId="3" fontId="25" fillId="37" borderId="37" xfId="45" applyNumberFormat="1" applyFont="1" applyFill="1" applyBorder="1" applyAlignment="1">
      <alignment horizontal="center" vertical="center" wrapText="1"/>
    </xf>
    <xf numFmtId="0" fontId="25" fillId="0" borderId="36" xfId="45" applyFont="1" applyFill="1" applyBorder="1" applyAlignment="1">
      <alignment vertical="center" wrapText="1"/>
    </xf>
    <xf numFmtId="3" fontId="25" fillId="37" borderId="38" xfId="45" applyNumberFormat="1" applyFont="1" applyFill="1" applyBorder="1" applyAlignment="1">
      <alignment horizontal="center" vertical="center" wrapText="1"/>
    </xf>
    <xf numFmtId="49" fontId="36" fillId="0" borderId="10" xfId="45" applyNumberFormat="1" applyFont="1" applyFill="1" applyBorder="1" applyAlignment="1">
      <alignment horizontal="left" vertical="center"/>
    </xf>
    <xf numFmtId="0" fontId="27" fillId="0" borderId="10" xfId="45" applyFont="1" applyFill="1" applyBorder="1" applyAlignment="1">
      <alignment horizontal="left" vertical="center" wrapText="1" indent="3"/>
    </xf>
    <xf numFmtId="0" fontId="25" fillId="37" borderId="36" xfId="45" applyFont="1" applyFill="1" applyBorder="1" applyAlignment="1">
      <alignment vertical="center" wrapText="1"/>
    </xf>
    <xf numFmtId="0" fontId="25" fillId="37" borderId="37" xfId="45" applyFont="1" applyFill="1" applyBorder="1" applyAlignment="1">
      <alignment vertical="center" wrapText="1"/>
    </xf>
    <xf numFmtId="0" fontId="25" fillId="37" borderId="38" xfId="45" applyFont="1" applyFill="1" applyBorder="1" applyAlignment="1">
      <alignment vertical="center" wrapText="1"/>
    </xf>
    <xf numFmtId="0" fontId="25" fillId="0" borderId="10" xfId="45" applyFont="1" applyFill="1" applyBorder="1" applyAlignment="1">
      <alignment horizontal="left" vertical="center" wrapText="1" indent="1"/>
    </xf>
    <xf numFmtId="0" fontId="25" fillId="0" borderId="10" xfId="45" applyFont="1" applyFill="1" applyBorder="1" applyAlignment="1">
      <alignment horizontal="left" vertical="center" wrapText="1" indent="3"/>
    </xf>
    <xf numFmtId="0" fontId="25" fillId="0" borderId="10" xfId="45" applyFont="1" applyFill="1" applyBorder="1" applyAlignment="1">
      <alignment horizontal="left" vertical="center" wrapText="1" indent="2"/>
    </xf>
    <xf numFmtId="0" fontId="27" fillId="37" borderId="37" xfId="45" applyFont="1" applyFill="1" applyBorder="1" applyAlignment="1">
      <alignment vertical="center"/>
    </xf>
    <xf numFmtId="0" fontId="25" fillId="0" borderId="39" xfId="45" applyFont="1" applyFill="1" applyBorder="1" applyAlignment="1">
      <alignment vertical="center" wrapText="1"/>
    </xf>
    <xf numFmtId="0" fontId="28" fillId="37" borderId="37" xfId="45" applyFont="1" applyFill="1" applyBorder="1" applyAlignment="1">
      <alignment vertical="center" wrapText="1"/>
    </xf>
    <xf numFmtId="0" fontId="28" fillId="37" borderId="38" xfId="45" applyFont="1" applyFill="1" applyBorder="1" applyAlignment="1">
      <alignment vertical="center" wrapText="1"/>
    </xf>
    <xf numFmtId="0" fontId="27" fillId="37" borderId="40" xfId="45" applyFont="1" applyFill="1" applyBorder="1" applyAlignment="1">
      <alignment vertical="center"/>
    </xf>
    <xf numFmtId="0" fontId="27" fillId="37" borderId="41" xfId="45" applyFont="1" applyFill="1" applyBorder="1" applyAlignment="1">
      <alignment vertical="center"/>
    </xf>
    <xf numFmtId="0" fontId="25" fillId="37" borderId="41" xfId="45" applyFont="1" applyFill="1" applyBorder="1" applyAlignment="1">
      <alignment vertical="center" wrapText="1"/>
    </xf>
    <xf numFmtId="49" fontId="21" fillId="33" borderId="10" xfId="45" applyNumberFormat="1" applyFont="1" applyFill="1" applyBorder="1" applyAlignment="1">
      <alignment horizontal="left" vertical="center" wrapText="1"/>
    </xf>
    <xf numFmtId="0" fontId="21" fillId="33" borderId="44" xfId="45" applyFont="1" applyFill="1" applyBorder="1" applyAlignment="1">
      <alignment horizontal="center" vertical="center" wrapText="1"/>
    </xf>
    <xf numFmtId="0" fontId="31" fillId="0" borderId="10" xfId="45" applyFont="1" applyFill="1" applyBorder="1" applyAlignment="1">
      <alignment horizontal="center" vertical="center"/>
    </xf>
    <xf numFmtId="0" fontId="28" fillId="0" borderId="0" xfId="45" applyFont="1" applyFill="1" applyAlignment="1">
      <alignment vertical="center"/>
    </xf>
    <xf numFmtId="0" fontId="21" fillId="0" borderId="10" xfId="45" applyFont="1" applyFill="1" applyBorder="1" applyAlignment="1">
      <alignment vertical="center" wrapText="1"/>
    </xf>
    <xf numFmtId="0" fontId="28" fillId="34" borderId="0" xfId="45" applyFont="1" applyFill="1" applyAlignment="1">
      <alignment vertical="center"/>
    </xf>
    <xf numFmtId="49" fontId="36" fillId="34" borderId="10" xfId="45" applyNumberFormat="1" applyFont="1" applyFill="1" applyBorder="1" applyAlignment="1">
      <alignment horizontal="left" vertical="center"/>
    </xf>
    <xf numFmtId="0" fontId="25" fillId="34" borderId="10" xfId="45" applyFont="1" applyFill="1" applyBorder="1" applyAlignment="1">
      <alignment horizontal="left" vertical="center" wrapText="1" indent="3"/>
    </xf>
    <xf numFmtId="0" fontId="31" fillId="34" borderId="10" xfId="45" applyFont="1" applyFill="1" applyBorder="1" applyAlignment="1">
      <alignment horizontal="center" vertical="center" wrapText="1"/>
    </xf>
    <xf numFmtId="49" fontId="35" fillId="34" borderId="10" xfId="45" applyNumberFormat="1" applyFont="1" applyFill="1" applyBorder="1" applyAlignment="1">
      <alignment horizontal="left" vertical="center"/>
    </xf>
    <xf numFmtId="0" fontId="21" fillId="34" borderId="10" xfId="45" applyFont="1" applyFill="1" applyBorder="1" applyAlignment="1">
      <alignment vertical="center" wrapText="1"/>
    </xf>
    <xf numFmtId="0" fontId="31" fillId="0" borderId="17" xfId="45" applyFont="1" applyFill="1" applyBorder="1" applyAlignment="1">
      <alignment horizontal="center" vertical="center" wrapText="1"/>
    </xf>
    <xf numFmtId="49" fontId="36" fillId="33" borderId="42" xfId="45" applyNumberFormat="1" applyFont="1" applyFill="1" applyBorder="1" applyAlignment="1">
      <alignment horizontal="center" vertical="center"/>
    </xf>
    <xf numFmtId="49" fontId="35" fillId="0" borderId="17" xfId="45" applyNumberFormat="1" applyFont="1" applyFill="1" applyBorder="1" applyAlignment="1">
      <alignment horizontal="left" vertical="center"/>
    </xf>
    <xf numFmtId="0" fontId="21" fillId="0" borderId="0" xfId="45" applyFont="1" applyFill="1" applyBorder="1" applyAlignment="1">
      <alignment vertical="center" wrapText="1"/>
    </xf>
    <xf numFmtId="0" fontId="25" fillId="0" borderId="0" xfId="45" applyFont="1" applyFill="1" applyAlignment="1">
      <alignment vertical="center"/>
    </xf>
    <xf numFmtId="0" fontId="21" fillId="0" borderId="46" xfId="45" applyFont="1" applyFill="1" applyBorder="1" applyAlignment="1">
      <alignment vertical="center" wrapText="1"/>
    </xf>
    <xf numFmtId="0" fontId="31" fillId="0" borderId="16" xfId="45" applyFont="1" applyFill="1" applyBorder="1" applyAlignment="1">
      <alignment horizontal="center" vertical="center" wrapText="1"/>
    </xf>
    <xf numFmtId="49" fontId="36" fillId="33" borderId="43" xfId="45" applyNumberFormat="1" applyFont="1" applyFill="1" applyBorder="1" applyAlignment="1">
      <alignment horizontal="center" vertical="center"/>
    </xf>
    <xf numFmtId="49" fontId="35" fillId="0" borderId="19" xfId="45" applyNumberFormat="1" applyFont="1" applyFill="1" applyBorder="1" applyAlignment="1">
      <alignment horizontal="left" vertical="center"/>
    </xf>
    <xf numFmtId="0" fontId="31" fillId="0" borderId="18" xfId="45" applyFont="1" applyFill="1" applyBorder="1" applyAlignment="1">
      <alignment horizontal="center" vertical="center" wrapText="1"/>
    </xf>
    <xf numFmtId="0" fontId="25" fillId="37" borderId="33" xfId="45" applyFont="1" applyFill="1" applyBorder="1" applyAlignment="1">
      <alignment vertical="center" wrapText="1"/>
    </xf>
    <xf numFmtId="0" fontId="31" fillId="34" borderId="12" xfId="45" applyFont="1" applyFill="1" applyBorder="1" applyAlignment="1">
      <alignment horizontal="center" vertical="center" wrapText="1"/>
    </xf>
    <xf numFmtId="49" fontId="29" fillId="37" borderId="37" xfId="45" applyNumberFormat="1" applyFont="1" applyFill="1" applyBorder="1" applyAlignment="1">
      <alignment horizontal="left" vertical="top"/>
    </xf>
    <xf numFmtId="49" fontId="29" fillId="37" borderId="38" xfId="45" applyNumberFormat="1" applyFont="1" applyFill="1" applyBorder="1" applyAlignment="1">
      <alignment horizontal="left" vertical="top"/>
    </xf>
    <xf numFmtId="0" fontId="25" fillId="37" borderId="36" xfId="45" applyFont="1" applyFill="1" applyBorder="1" applyAlignment="1">
      <alignment horizontal="left" vertical="center" wrapText="1" indent="1"/>
    </xf>
    <xf numFmtId="0" fontId="25" fillId="37" borderId="37" xfId="45" applyFont="1" applyFill="1" applyBorder="1" applyAlignment="1">
      <alignment horizontal="left" vertical="center" wrapText="1" indent="1"/>
    </xf>
    <xf numFmtId="0" fontId="25" fillId="37" borderId="38" xfId="45" applyFont="1" applyFill="1" applyBorder="1" applyAlignment="1">
      <alignment horizontal="left" vertical="center" wrapText="1" indent="1"/>
    </xf>
    <xf numFmtId="49" fontId="36" fillId="33" borderId="47" xfId="45" applyNumberFormat="1" applyFont="1" applyFill="1" applyBorder="1" applyAlignment="1">
      <alignment horizontal="center" vertical="center"/>
    </xf>
    <xf numFmtId="49" fontId="36" fillId="0" borderId="48" xfId="45" applyNumberFormat="1" applyFont="1" applyFill="1" applyBorder="1" applyAlignment="1">
      <alignment horizontal="left" vertical="center"/>
    </xf>
    <xf numFmtId="0" fontId="25" fillId="0" borderId="48" xfId="45" applyFont="1" applyFill="1" applyBorder="1" applyAlignment="1">
      <alignment horizontal="left" vertical="center" wrapText="1" indent="1"/>
    </xf>
    <xf numFmtId="0" fontId="31" fillId="0" borderId="48" xfId="45" applyFont="1" applyFill="1" applyBorder="1" applyAlignment="1">
      <alignment horizontal="center" vertical="center" wrapText="1"/>
    </xf>
    <xf numFmtId="0" fontId="25" fillId="0" borderId="49" xfId="45" applyFont="1" applyFill="1" applyBorder="1" applyAlignment="1">
      <alignment vertical="center" wrapText="1"/>
    </xf>
    <xf numFmtId="0" fontId="25" fillId="37" borderId="50" xfId="45" applyFont="1" applyFill="1" applyBorder="1" applyAlignment="1">
      <alignment horizontal="left" vertical="center" wrapText="1" indent="1"/>
    </xf>
    <xf numFmtId="0" fontId="25" fillId="37" borderId="51" xfId="45" applyFont="1" applyFill="1" applyBorder="1" applyAlignment="1">
      <alignment horizontal="left" vertical="center" wrapText="1" indent="1"/>
    </xf>
    <xf numFmtId="49" fontId="27" fillId="0" borderId="0" xfId="45" applyNumberFormat="1" applyFont="1" applyFill="1" applyAlignment="1">
      <alignment vertical="center"/>
    </xf>
    <xf numFmtId="0" fontId="19" fillId="0" borderId="0" xfId="0" applyFont="1"/>
    <xf numFmtId="0" fontId="34" fillId="0" borderId="0" xfId="0" applyFont="1" applyAlignment="1">
      <alignment wrapText="1"/>
    </xf>
    <xf numFmtId="0" fontId="19" fillId="0" borderId="0" xfId="0" applyFont="1" applyAlignment="1">
      <alignment wrapText="1"/>
    </xf>
    <xf numFmtId="0" fontId="19" fillId="0" borderId="0" xfId="0" applyFont="1" applyAlignment="1">
      <alignment horizontal="center"/>
    </xf>
    <xf numFmtId="0" fontId="25" fillId="0" borderId="0" xfId="0" applyFont="1" applyAlignment="1">
      <alignment horizontal="center" vertical="center"/>
    </xf>
    <xf numFmtId="0" fontId="25" fillId="0" borderId="0" xfId="0" applyFont="1" applyAlignment="1">
      <alignment vertical="center"/>
    </xf>
    <xf numFmtId="0" fontId="31" fillId="0" borderId="0" xfId="0" applyFont="1" applyAlignment="1">
      <alignment vertical="center" wrapText="1"/>
    </xf>
    <xf numFmtId="0" fontId="25" fillId="0" borderId="0" xfId="0" applyFont="1" applyAlignment="1">
      <alignment vertical="center" wrapText="1"/>
    </xf>
    <xf numFmtId="0" fontId="25" fillId="0" borderId="0" xfId="0" applyFont="1" applyAlignment="1">
      <alignment horizontal="center" vertical="center" wrapText="1"/>
    </xf>
    <xf numFmtId="0" fontId="38" fillId="0" borderId="0" xfId="0" applyFont="1"/>
    <xf numFmtId="0" fontId="38" fillId="0" borderId="0" xfId="0" applyFont="1" applyAlignment="1">
      <alignment horizontal="center"/>
    </xf>
    <xf numFmtId="0" fontId="37" fillId="0" borderId="0" xfId="45" applyFont="1" applyFill="1" applyAlignment="1">
      <alignment vertical="center"/>
    </xf>
    <xf numFmtId="0" fontId="19" fillId="34" borderId="0" xfId="0" applyFont="1" applyFill="1" applyBorder="1"/>
    <xf numFmtId="0" fontId="19" fillId="34" borderId="0" xfId="0" applyFont="1" applyFill="1" applyBorder="1" applyAlignment="1">
      <alignment horizontal="center"/>
    </xf>
    <xf numFmtId="0" fontId="25" fillId="34" borderId="0" xfId="45" applyFont="1" applyFill="1" applyBorder="1" applyAlignment="1">
      <alignment vertical="center"/>
    </xf>
    <xf numFmtId="0" fontId="21" fillId="34" borderId="0" xfId="0" applyFont="1" applyFill="1" applyBorder="1" applyAlignment="1">
      <alignment horizontal="center" vertical="center" wrapText="1"/>
    </xf>
    <xf numFmtId="0" fontId="23" fillId="34" borderId="0" xfId="0" applyFont="1" applyFill="1" applyBorder="1" applyAlignment="1">
      <alignment horizontal="center" vertical="center" wrapText="1"/>
    </xf>
    <xf numFmtId="0" fontId="21" fillId="33" borderId="55" xfId="0" applyFont="1" applyFill="1" applyBorder="1" applyAlignment="1">
      <alignment horizontal="center" vertical="center" wrapText="1"/>
    </xf>
    <xf numFmtId="0" fontId="21" fillId="33" borderId="56" xfId="0" applyFont="1" applyFill="1" applyBorder="1" applyAlignment="1">
      <alignment horizontal="center" vertical="center" wrapText="1"/>
    </xf>
    <xf numFmtId="0" fontId="23" fillId="33" borderId="57" xfId="0" applyFont="1" applyFill="1" applyBorder="1" applyAlignment="1">
      <alignment horizontal="center" vertical="center" wrapText="1"/>
    </xf>
    <xf numFmtId="0" fontId="21" fillId="33" borderId="58" xfId="0" applyFont="1" applyFill="1" applyBorder="1" applyAlignment="1">
      <alignment horizontal="center" vertical="center" wrapText="1"/>
    </xf>
    <xf numFmtId="0" fontId="21" fillId="33" borderId="59" xfId="0" applyFont="1" applyFill="1" applyBorder="1" applyAlignment="1">
      <alignment horizontal="center" vertical="center" wrapText="1"/>
    </xf>
    <xf numFmtId="0" fontId="19" fillId="33" borderId="60" xfId="0" applyFont="1" applyFill="1" applyBorder="1"/>
    <xf numFmtId="0" fontId="21" fillId="33" borderId="61" xfId="0" applyFont="1" applyFill="1" applyBorder="1" applyAlignment="1">
      <alignment horizontal="center" vertical="center" wrapText="1"/>
    </xf>
    <xf numFmtId="0" fontId="21" fillId="33" borderId="62" xfId="0" applyFont="1" applyFill="1" applyBorder="1" applyAlignment="1">
      <alignment horizontal="center" vertical="center" wrapText="1"/>
    </xf>
    <xf numFmtId="0" fontId="19" fillId="0" borderId="0" xfId="0" applyFont="1" applyBorder="1" applyAlignment="1">
      <alignment horizontal="center"/>
    </xf>
    <xf numFmtId="0" fontId="21" fillId="33" borderId="63" xfId="0" applyFont="1" applyFill="1" applyBorder="1" applyAlignment="1">
      <alignment horizontal="center" vertical="center" wrapText="1"/>
    </xf>
    <xf numFmtId="0" fontId="21" fillId="33" borderId="19" xfId="0" applyFont="1" applyFill="1" applyBorder="1" applyAlignment="1">
      <alignment horizontal="center" vertical="center" wrapText="1"/>
    </xf>
    <xf numFmtId="0" fontId="23" fillId="33" borderId="19" xfId="0" applyFont="1" applyFill="1" applyBorder="1" applyAlignment="1">
      <alignment horizontal="center" vertical="center" wrapText="1"/>
    </xf>
    <xf numFmtId="49" fontId="36" fillId="33" borderId="10" xfId="0" applyNumberFormat="1" applyFont="1" applyFill="1" applyBorder="1" applyAlignment="1">
      <alignment horizontal="center" vertical="center" wrapText="1"/>
    </xf>
    <xf numFmtId="49" fontId="36" fillId="33" borderId="64" xfId="0" applyNumberFormat="1" applyFont="1" applyFill="1" applyBorder="1" applyAlignment="1">
      <alignment horizontal="center" vertical="center" wrapText="1"/>
    </xf>
    <xf numFmtId="0" fontId="21" fillId="38" borderId="65" xfId="0" applyFont="1" applyFill="1" applyBorder="1" applyAlignment="1">
      <alignment horizontal="center" vertical="center" wrapText="1"/>
    </xf>
    <xf numFmtId="0" fontId="21" fillId="38" borderId="66" xfId="0" applyFont="1" applyFill="1" applyBorder="1" applyAlignment="1">
      <alignment horizontal="center" vertical="center" wrapText="1"/>
    </xf>
    <xf numFmtId="0" fontId="21" fillId="38" borderId="67" xfId="0" applyFont="1" applyFill="1" applyBorder="1" applyAlignment="1">
      <alignment horizontal="center" vertical="center" wrapText="1"/>
    </xf>
    <xf numFmtId="0" fontId="21" fillId="38" borderId="21" xfId="0" applyFont="1" applyFill="1" applyBorder="1" applyAlignment="1">
      <alignment horizontal="center" vertical="center" wrapText="1"/>
    </xf>
    <xf numFmtId="0" fontId="48" fillId="0" borderId="0" xfId="0" applyFont="1" applyAlignment="1">
      <alignment horizontal="center"/>
    </xf>
    <xf numFmtId="49" fontId="31" fillId="33" borderId="68" xfId="0" applyNumberFormat="1" applyFont="1" applyFill="1" applyBorder="1" applyAlignment="1">
      <alignment horizontal="left" vertical="top"/>
    </xf>
    <xf numFmtId="0" fontId="31" fillId="0" borderId="10" xfId="0" applyFont="1" applyFill="1" applyBorder="1" applyAlignment="1">
      <alignment horizontal="left" vertical="top"/>
    </xf>
    <xf numFmtId="49" fontId="26" fillId="0" borderId="10" xfId="0" applyNumberFormat="1" applyFont="1" applyFill="1" applyBorder="1" applyAlignment="1">
      <alignment horizontal="left" vertical="center" wrapText="1"/>
    </xf>
    <xf numFmtId="0" fontId="31" fillId="0" borderId="10" xfId="0" applyFont="1" applyFill="1" applyBorder="1" applyAlignment="1">
      <alignment horizontal="left" vertical="center" wrapText="1"/>
    </xf>
    <xf numFmtId="0" fontId="25" fillId="37" borderId="33" xfId="0" applyFont="1" applyFill="1" applyBorder="1" applyAlignment="1">
      <alignment horizontal="center" vertical="center" wrapText="1"/>
    </xf>
    <xf numFmtId="0" fontId="25" fillId="37" borderId="69" xfId="0" applyFont="1" applyFill="1" applyBorder="1" applyAlignment="1">
      <alignment horizontal="center" vertical="center" wrapText="1"/>
    </xf>
    <xf numFmtId="0" fontId="19" fillId="37" borderId="11" xfId="0" applyFont="1" applyFill="1" applyBorder="1"/>
    <xf numFmtId="0" fontId="25" fillId="37" borderId="0" xfId="0" applyFont="1" applyFill="1" applyBorder="1" applyAlignment="1">
      <alignment horizontal="center" vertical="center" wrapText="1"/>
    </xf>
    <xf numFmtId="0" fontId="25" fillId="37" borderId="70" xfId="0" applyFont="1" applyFill="1" applyBorder="1" applyAlignment="1">
      <alignment horizontal="center" vertical="center" wrapText="1"/>
    </xf>
    <xf numFmtId="0" fontId="25" fillId="39" borderId="71" xfId="0" applyFont="1" applyFill="1" applyBorder="1" applyAlignment="1">
      <alignment horizontal="center" vertical="center" wrapText="1"/>
    </xf>
    <xf numFmtId="0" fontId="19" fillId="0" borderId="72" xfId="0" applyFont="1" applyBorder="1"/>
    <xf numFmtId="0" fontId="25" fillId="39" borderId="73" xfId="0" applyFont="1" applyFill="1" applyBorder="1" applyAlignment="1">
      <alignment horizontal="center" vertical="center" wrapText="1"/>
    </xf>
    <xf numFmtId="49" fontId="21" fillId="0" borderId="10" xfId="0" applyNumberFormat="1" applyFont="1" applyFill="1" applyBorder="1" applyAlignment="1">
      <alignment horizontal="left" vertical="center" wrapText="1"/>
    </xf>
    <xf numFmtId="0" fontId="25" fillId="37" borderId="36" xfId="0" applyFont="1" applyFill="1" applyBorder="1" applyAlignment="1">
      <alignment vertical="center" wrapText="1"/>
    </xf>
    <xf numFmtId="0" fontId="25" fillId="37" borderId="74" xfId="0" applyFont="1" applyFill="1" applyBorder="1" applyAlignment="1">
      <alignment vertical="center" wrapText="1"/>
    </xf>
    <xf numFmtId="3" fontId="25" fillId="37" borderId="0" xfId="0" applyNumberFormat="1" applyFont="1" applyFill="1" applyBorder="1" applyAlignment="1">
      <alignment horizontal="center" vertical="center" wrapText="1"/>
    </xf>
    <xf numFmtId="0" fontId="25" fillId="37" borderId="0" xfId="0" applyFont="1" applyFill="1" applyBorder="1" applyAlignment="1">
      <alignment vertical="center" wrapText="1"/>
    </xf>
    <xf numFmtId="3" fontId="25" fillId="37" borderId="70" xfId="0" applyNumberFormat="1" applyFont="1" applyFill="1" applyBorder="1" applyAlignment="1">
      <alignment horizontal="center" vertical="center" wrapText="1"/>
    </xf>
    <xf numFmtId="0" fontId="25" fillId="39" borderId="75" xfId="0" applyFont="1" applyFill="1" applyBorder="1" applyAlignment="1">
      <alignment vertical="center" wrapText="1"/>
    </xf>
    <xf numFmtId="0" fontId="19" fillId="0" borderId="0" xfId="0" applyFont="1" applyBorder="1"/>
    <xf numFmtId="0" fontId="25" fillId="39" borderId="39" xfId="0" applyFont="1" applyFill="1" applyBorder="1" applyAlignment="1">
      <alignment vertical="center" wrapText="1"/>
    </xf>
    <xf numFmtId="0" fontId="25" fillId="0" borderId="10" xfId="0" applyFont="1" applyFill="1" applyBorder="1" applyAlignment="1">
      <alignment horizontal="left" vertical="center" wrapText="1" indent="1"/>
    </xf>
    <xf numFmtId="0" fontId="25" fillId="0" borderId="10" xfId="0" applyFont="1" applyFill="1" applyBorder="1" applyAlignment="1" applyProtection="1">
      <alignment horizontal="left" vertical="center" wrapText="1" indent="3"/>
    </xf>
    <xf numFmtId="0" fontId="31" fillId="0" borderId="10" xfId="0" applyFont="1" applyFill="1" applyBorder="1" applyAlignment="1">
      <alignment vertical="center" wrapText="1"/>
    </xf>
    <xf numFmtId="0" fontId="25" fillId="0" borderId="75" xfId="45" applyFont="1" applyFill="1" applyBorder="1" applyAlignment="1">
      <alignment vertical="center" wrapText="1"/>
    </xf>
    <xf numFmtId="0" fontId="25" fillId="0" borderId="0" xfId="0" applyFont="1" applyBorder="1" applyAlignment="1">
      <alignment horizontal="right"/>
    </xf>
    <xf numFmtId="3" fontId="25" fillId="37" borderId="36" xfId="0" applyNumberFormat="1" applyFont="1" applyFill="1" applyBorder="1" applyAlignment="1">
      <alignment horizontal="center" vertical="center" wrapText="1"/>
    </xf>
    <xf numFmtId="3" fontId="25" fillId="37" borderId="74" xfId="0" applyNumberFormat="1" applyFont="1" applyFill="1" applyBorder="1" applyAlignment="1">
      <alignment horizontal="center" vertical="center" wrapText="1"/>
    </xf>
    <xf numFmtId="3" fontId="25" fillId="39" borderId="75" xfId="0" applyNumberFormat="1" applyFont="1" applyFill="1" applyBorder="1" applyAlignment="1">
      <alignment horizontal="center" vertical="center" wrapText="1"/>
    </xf>
    <xf numFmtId="3" fontId="25" fillId="39" borderId="39" xfId="0" applyNumberFormat="1" applyFont="1" applyFill="1" applyBorder="1" applyAlignment="1">
      <alignment horizontal="center" vertical="center" wrapText="1"/>
    </xf>
    <xf numFmtId="3" fontId="25" fillId="37" borderId="76" xfId="0" applyNumberFormat="1" applyFont="1" applyFill="1" applyBorder="1" applyAlignment="1">
      <alignment horizontal="center" vertical="center" wrapText="1"/>
    </xf>
    <xf numFmtId="0" fontId="19" fillId="37" borderId="77" xfId="0" applyFont="1" applyFill="1" applyBorder="1"/>
    <xf numFmtId="3" fontId="25" fillId="37" borderId="78" xfId="0" applyNumberFormat="1" applyFont="1" applyFill="1" applyBorder="1" applyAlignment="1">
      <alignment horizontal="center" vertical="center" wrapText="1"/>
    </xf>
    <xf numFmtId="0" fontId="25" fillId="37" borderId="78" xfId="0" applyFont="1" applyFill="1" applyBorder="1" applyAlignment="1">
      <alignment vertical="center" wrapText="1"/>
    </xf>
    <xf numFmtId="3" fontId="25" fillId="37" borderId="79" xfId="0" applyNumberFormat="1" applyFont="1" applyFill="1" applyBorder="1" applyAlignment="1">
      <alignment horizontal="center" vertical="center" wrapText="1"/>
    </xf>
    <xf numFmtId="0" fontId="25" fillId="0" borderId="80" xfId="45" applyFont="1" applyFill="1" applyBorder="1" applyAlignment="1">
      <alignment vertical="center" wrapText="1"/>
    </xf>
    <xf numFmtId="0" fontId="25" fillId="0" borderId="81" xfId="0" applyFont="1" applyBorder="1" applyAlignment="1">
      <alignment horizontal="right"/>
    </xf>
    <xf numFmtId="0" fontId="25" fillId="0" borderId="82" xfId="45" applyFont="1" applyFill="1" applyBorder="1" applyAlignment="1">
      <alignment vertical="center" wrapText="1"/>
    </xf>
    <xf numFmtId="0" fontId="21" fillId="33" borderId="68" xfId="45" applyFont="1" applyFill="1" applyBorder="1" applyAlignment="1">
      <alignment horizontal="center" vertical="center" wrapText="1"/>
    </xf>
    <xf numFmtId="0" fontId="21" fillId="33" borderId="10" xfId="0" applyFont="1" applyFill="1" applyBorder="1" applyAlignment="1">
      <alignment horizontal="center" vertical="center" wrapText="1"/>
    </xf>
    <xf numFmtId="0" fontId="21" fillId="33" borderId="86" xfId="45" applyFont="1" applyFill="1" applyBorder="1" applyAlignment="1">
      <alignment horizontal="center" vertical="center" wrapText="1"/>
    </xf>
    <xf numFmtId="0" fontId="25" fillId="35" borderId="88" xfId="45" applyFont="1" applyFill="1" applyBorder="1" applyAlignment="1">
      <alignment vertical="center" wrapText="1"/>
    </xf>
    <xf numFmtId="0" fontId="21" fillId="33" borderId="64" xfId="45" applyFont="1" applyFill="1" applyBorder="1" applyAlignment="1">
      <alignment horizontal="center" vertical="center" wrapText="1"/>
    </xf>
    <xf numFmtId="0" fontId="21" fillId="38" borderId="89" xfId="0" applyFont="1" applyFill="1" applyBorder="1" applyAlignment="1">
      <alignment horizontal="center" wrapText="1"/>
    </xf>
    <xf numFmtId="0" fontId="21" fillId="38" borderId="72" xfId="0" applyFont="1" applyFill="1" applyBorder="1" applyAlignment="1">
      <alignment horizontal="center" wrapText="1"/>
    </xf>
    <xf numFmtId="0" fontId="21" fillId="38" borderId="91" xfId="0" applyFont="1" applyFill="1" applyBorder="1" applyAlignment="1">
      <alignment horizontal="center" wrapText="1"/>
    </xf>
    <xf numFmtId="0" fontId="24" fillId="33" borderId="10" xfId="0" applyFont="1" applyFill="1" applyBorder="1" applyAlignment="1">
      <alignment horizontal="center" vertical="center" wrapText="1"/>
    </xf>
    <xf numFmtId="0" fontId="21" fillId="33" borderId="64" xfId="0" applyFont="1" applyFill="1" applyBorder="1" applyAlignment="1">
      <alignment horizontal="center" vertical="center" wrapText="1"/>
    </xf>
    <xf numFmtId="0" fontId="21" fillId="38" borderId="23" xfId="0" applyFont="1" applyFill="1" applyBorder="1" applyAlignment="1">
      <alignment horizontal="center" vertical="center" wrapText="1"/>
    </xf>
    <xf numFmtId="0" fontId="21" fillId="38" borderId="92" xfId="0" applyFont="1" applyFill="1" applyBorder="1" applyAlignment="1">
      <alignment horizontal="center" vertical="center" wrapText="1"/>
    </xf>
    <xf numFmtId="0" fontId="21" fillId="38" borderId="88" xfId="0" applyFont="1" applyFill="1" applyBorder="1" applyAlignment="1">
      <alignment horizontal="center"/>
    </xf>
    <xf numFmtId="0" fontId="21" fillId="38" borderId="81" xfId="0" applyFont="1" applyFill="1" applyBorder="1" applyAlignment="1">
      <alignment horizontal="center"/>
    </xf>
    <xf numFmtId="0" fontId="21" fillId="38" borderId="93" xfId="0" applyFont="1" applyFill="1" applyBorder="1" applyAlignment="1">
      <alignment horizontal="center"/>
    </xf>
    <xf numFmtId="0" fontId="21" fillId="0" borderId="10" xfId="0" applyFont="1" applyFill="1" applyBorder="1" applyAlignment="1">
      <alignment horizontal="left" vertical="center" wrapText="1" indent="1"/>
    </xf>
    <xf numFmtId="0" fontId="25" fillId="37" borderId="94" xfId="45" applyFont="1" applyFill="1" applyBorder="1" applyAlignment="1">
      <alignment vertical="center" wrapText="1"/>
    </xf>
    <xf numFmtId="0" fontId="25" fillId="39" borderId="95" xfId="45" applyFont="1" applyFill="1" applyBorder="1" applyAlignment="1">
      <alignment vertical="center" wrapText="1"/>
    </xf>
    <xf numFmtId="0" fontId="25" fillId="39" borderId="96" xfId="45" applyFont="1" applyFill="1" applyBorder="1" applyAlignment="1">
      <alignment vertical="center" wrapText="1"/>
    </xf>
    <xf numFmtId="0" fontId="25" fillId="39" borderId="97" xfId="45" applyFont="1" applyFill="1" applyBorder="1" applyAlignment="1">
      <alignment vertical="center" wrapText="1"/>
    </xf>
    <xf numFmtId="0" fontId="25" fillId="39" borderId="98" xfId="45" applyFont="1" applyFill="1" applyBorder="1" applyAlignment="1">
      <alignment vertical="center" wrapText="1"/>
    </xf>
    <xf numFmtId="0" fontId="25" fillId="39" borderId="99" xfId="45" applyFont="1" applyFill="1" applyBorder="1" applyAlignment="1">
      <alignment vertical="center" wrapText="1"/>
    </xf>
    <xf numFmtId="0" fontId="19" fillId="39" borderId="95" xfId="0" applyFont="1" applyFill="1" applyBorder="1" applyAlignment="1">
      <alignment horizontal="center"/>
    </xf>
    <xf numFmtId="0" fontId="19" fillId="39" borderId="96" xfId="0" applyFont="1" applyFill="1" applyBorder="1" applyAlignment="1">
      <alignment horizontal="center"/>
    </xf>
    <xf numFmtId="0" fontId="19" fillId="39" borderId="97" xfId="0" applyFont="1" applyFill="1" applyBorder="1" applyAlignment="1">
      <alignment horizontal="center"/>
    </xf>
    <xf numFmtId="0" fontId="31" fillId="0" borderId="10" xfId="45" applyFont="1" applyFill="1" applyBorder="1" applyAlignment="1">
      <alignment horizontal="left" vertical="top"/>
    </xf>
    <xf numFmtId="0" fontId="31" fillId="0" borderId="10" xfId="45" applyFont="1" applyFill="1" applyBorder="1" applyAlignment="1">
      <alignment vertical="center" wrapText="1"/>
    </xf>
    <xf numFmtId="0" fontId="25" fillId="37" borderId="100" xfId="45" applyFont="1" applyFill="1" applyBorder="1" applyAlignment="1">
      <alignment vertical="center" wrapText="1"/>
    </xf>
    <xf numFmtId="0" fontId="25" fillId="39" borderId="101" xfId="45" applyFont="1" applyFill="1" applyBorder="1" applyAlignment="1">
      <alignment vertical="center" wrapText="1"/>
    </xf>
    <xf numFmtId="0" fontId="25" fillId="39" borderId="37" xfId="45" applyFont="1" applyFill="1" applyBorder="1" applyAlignment="1">
      <alignment vertical="center" wrapText="1"/>
    </xf>
    <xf numFmtId="0" fontId="25" fillId="39" borderId="38" xfId="45" applyFont="1" applyFill="1" applyBorder="1" applyAlignment="1">
      <alignment vertical="center" wrapText="1"/>
    </xf>
    <xf numFmtId="0" fontId="25" fillId="39" borderId="102" xfId="45" applyFont="1" applyFill="1" applyBorder="1" applyAlignment="1">
      <alignment vertical="center" wrapText="1"/>
    </xf>
    <xf numFmtId="0" fontId="25" fillId="39" borderId="103" xfId="45" applyFont="1" applyFill="1" applyBorder="1" applyAlignment="1">
      <alignment vertical="center" wrapText="1"/>
    </xf>
    <xf numFmtId="0" fontId="27" fillId="39" borderId="101" xfId="45" applyFont="1" applyFill="1" applyBorder="1" applyAlignment="1">
      <alignment horizontal="center" vertical="center"/>
    </xf>
    <xf numFmtId="0" fontId="27" fillId="39" borderId="37" xfId="45" applyFont="1" applyFill="1" applyBorder="1" applyAlignment="1">
      <alignment horizontal="center" vertical="center"/>
    </xf>
    <xf numFmtId="0" fontId="27" fillId="39" borderId="38" xfId="45" applyFont="1" applyFill="1" applyBorder="1" applyAlignment="1">
      <alignment horizontal="center" vertical="center"/>
    </xf>
    <xf numFmtId="0" fontId="25" fillId="0" borderId="37" xfId="45" applyFont="1" applyFill="1" applyBorder="1" applyAlignment="1">
      <alignment vertical="center" wrapText="1"/>
    </xf>
    <xf numFmtId="0" fontId="25" fillId="0" borderId="104" xfId="45" applyFont="1" applyFill="1" applyBorder="1" applyAlignment="1">
      <alignment vertical="center" wrapText="1"/>
    </xf>
    <xf numFmtId="0" fontId="25" fillId="0" borderId="101" xfId="45" applyFont="1" applyFill="1" applyBorder="1" applyAlignment="1">
      <alignment vertical="center" wrapText="1"/>
    </xf>
    <xf numFmtId="0" fontId="25" fillId="0" borderId="38" xfId="45" applyFont="1" applyFill="1" applyBorder="1" applyAlignment="1">
      <alignment vertical="center" wrapText="1"/>
    </xf>
    <xf numFmtId="0" fontId="25" fillId="0" borderId="102" xfId="45" applyFont="1" applyFill="1" applyBorder="1" applyAlignment="1">
      <alignment vertical="center" wrapText="1"/>
    </xf>
    <xf numFmtId="0" fontId="25" fillId="0" borderId="103" xfId="45" applyFont="1" applyFill="1" applyBorder="1" applyAlignment="1">
      <alignment vertical="center" wrapText="1"/>
    </xf>
    <xf numFmtId="0" fontId="25" fillId="0" borderId="101" xfId="0" applyFont="1" applyFill="1" applyBorder="1" applyAlignment="1">
      <alignment horizontal="right" vertical="center" wrapText="1"/>
    </xf>
    <xf numFmtId="0" fontId="25" fillId="0" borderId="37" xfId="0" applyFont="1" applyFill="1" applyBorder="1" applyAlignment="1">
      <alignment horizontal="right" vertical="center" wrapText="1"/>
    </xf>
    <xf numFmtId="0" fontId="25" fillId="0" borderId="38" xfId="0" applyFont="1" applyFill="1" applyBorder="1" applyAlignment="1">
      <alignment horizontal="right" vertical="center" wrapText="1"/>
    </xf>
    <xf numFmtId="0" fontId="27" fillId="39" borderId="101" xfId="45" applyFont="1" applyFill="1" applyBorder="1" applyAlignment="1">
      <alignment horizontal="right" vertical="center"/>
    </xf>
    <xf numFmtId="0" fontId="27" fillId="39" borderId="37" xfId="45" applyFont="1" applyFill="1" applyBorder="1" applyAlignment="1">
      <alignment horizontal="right" vertical="center"/>
    </xf>
    <xf numFmtId="0" fontId="27" fillId="39" borderId="38" xfId="45" applyFont="1" applyFill="1" applyBorder="1" applyAlignment="1">
      <alignment horizontal="right" vertical="center"/>
    </xf>
    <xf numFmtId="0" fontId="31" fillId="0" borderId="10" xfId="45" applyFont="1" applyFill="1" applyBorder="1" applyAlignment="1">
      <alignment vertical="center"/>
    </xf>
    <xf numFmtId="0" fontId="25" fillId="34" borderId="37" xfId="45" applyFont="1" applyFill="1" applyBorder="1" applyAlignment="1">
      <alignment vertical="center" wrapText="1"/>
    </xf>
    <xf numFmtId="0" fontId="25" fillId="34" borderId="101" xfId="45" applyFont="1" applyFill="1" applyBorder="1" applyAlignment="1">
      <alignment vertical="center" wrapText="1"/>
    </xf>
    <xf numFmtId="0" fontId="25" fillId="34" borderId="38" xfId="45" applyFont="1" applyFill="1" applyBorder="1" applyAlignment="1">
      <alignment vertical="center" wrapText="1"/>
    </xf>
    <xf numFmtId="0" fontId="25" fillId="34" borderId="102" xfId="45" applyFont="1" applyFill="1" applyBorder="1" applyAlignment="1">
      <alignment vertical="center" wrapText="1"/>
    </xf>
    <xf numFmtId="0" fontId="25" fillId="34" borderId="103" xfId="45" applyFont="1" applyFill="1" applyBorder="1" applyAlignment="1">
      <alignment vertical="center" wrapText="1"/>
    </xf>
    <xf numFmtId="0" fontId="25" fillId="34" borderId="10" xfId="45" applyFont="1" applyFill="1" applyBorder="1" applyAlignment="1">
      <alignment vertical="center" wrapText="1"/>
    </xf>
    <xf numFmtId="0" fontId="31" fillId="34" borderId="10" xfId="45" applyFont="1" applyFill="1" applyBorder="1" applyAlignment="1">
      <alignment vertical="center" wrapText="1"/>
    </xf>
    <xf numFmtId="0" fontId="25" fillId="0" borderId="105" xfId="45" applyFont="1" applyFill="1" applyBorder="1" applyAlignment="1">
      <alignment vertical="center" wrapText="1"/>
    </xf>
    <xf numFmtId="0" fontId="25" fillId="0" borderId="106" xfId="45" applyFont="1" applyFill="1" applyBorder="1" applyAlignment="1">
      <alignment vertical="center" wrapText="1"/>
    </xf>
    <xf numFmtId="49" fontId="25" fillId="0" borderId="10" xfId="45" applyNumberFormat="1" applyFont="1" applyFill="1" applyBorder="1" applyAlignment="1">
      <alignment horizontal="left" vertical="center" wrapText="1"/>
    </xf>
    <xf numFmtId="0" fontId="31" fillId="0" borderId="17" xfId="45" applyFont="1" applyFill="1" applyBorder="1" applyAlignment="1">
      <alignment vertical="center" wrapText="1"/>
    </xf>
    <xf numFmtId="0" fontId="25" fillId="35" borderId="107" xfId="45" applyFont="1" applyFill="1" applyBorder="1" applyAlignment="1">
      <alignment vertical="center" wrapText="1"/>
    </xf>
    <xf numFmtId="0" fontId="25" fillId="35" borderId="108" xfId="45" applyFont="1" applyFill="1" applyBorder="1" applyAlignment="1">
      <alignment vertical="center" wrapText="1"/>
    </xf>
    <xf numFmtId="0" fontId="25" fillId="0" borderId="109" xfId="45" applyFont="1" applyFill="1" applyBorder="1" applyAlignment="1">
      <alignment vertical="center" wrapText="1"/>
    </xf>
    <xf numFmtId="0" fontId="25" fillId="0" borderId="110" xfId="45" applyFont="1" applyFill="1" applyBorder="1" applyAlignment="1">
      <alignment vertical="center" wrapText="1"/>
    </xf>
    <xf numFmtId="0" fontId="27" fillId="0" borderId="101" xfId="45" applyFont="1" applyFill="1" applyBorder="1" applyAlignment="1">
      <alignment horizontal="right" vertical="center"/>
    </xf>
    <xf numFmtId="0" fontId="27" fillId="0" borderId="37" xfId="45" applyFont="1" applyFill="1" applyBorder="1" applyAlignment="1">
      <alignment horizontal="right" vertical="center"/>
    </xf>
    <xf numFmtId="0" fontId="27" fillId="0" borderId="38" xfId="45" applyFont="1" applyFill="1" applyBorder="1" applyAlignment="1">
      <alignment horizontal="right" vertical="center"/>
    </xf>
    <xf numFmtId="3" fontId="25" fillId="37" borderId="100" xfId="45" applyNumberFormat="1" applyFont="1" applyFill="1" applyBorder="1" applyAlignment="1">
      <alignment horizontal="center" vertical="center" wrapText="1"/>
    </xf>
    <xf numFmtId="3" fontId="25" fillId="39" borderId="101" xfId="45" applyNumberFormat="1" applyFont="1" applyFill="1" applyBorder="1" applyAlignment="1">
      <alignment horizontal="center" vertical="center" wrapText="1"/>
    </xf>
    <xf numFmtId="3" fontId="25" fillId="39" borderId="37" xfId="45" applyNumberFormat="1" applyFont="1" applyFill="1" applyBorder="1" applyAlignment="1">
      <alignment horizontal="center" vertical="center" wrapText="1"/>
    </xf>
    <xf numFmtId="3" fontId="25" fillId="39" borderId="38" xfId="45" applyNumberFormat="1" applyFont="1" applyFill="1" applyBorder="1" applyAlignment="1">
      <alignment horizontal="center" vertical="center" wrapText="1"/>
    </xf>
    <xf numFmtId="3" fontId="25" fillId="35" borderId="107" xfId="45" applyNumberFormat="1" applyFont="1" applyFill="1" applyBorder="1" applyAlignment="1">
      <alignment horizontal="right" vertical="center" wrapText="1"/>
    </xf>
    <xf numFmtId="3" fontId="25" fillId="39" borderId="108" xfId="45" applyNumberFormat="1" applyFont="1" applyFill="1" applyBorder="1" applyAlignment="1">
      <alignment horizontal="right" vertical="center" wrapText="1"/>
    </xf>
    <xf numFmtId="0" fontId="25" fillId="34" borderId="109" xfId="45" applyFont="1" applyFill="1" applyBorder="1" applyAlignment="1">
      <alignment vertical="center" wrapText="1"/>
    </xf>
    <xf numFmtId="0" fontId="25" fillId="34" borderId="110" xfId="45" applyFont="1" applyFill="1" applyBorder="1" applyAlignment="1">
      <alignment vertical="center" wrapText="1"/>
    </xf>
    <xf numFmtId="0" fontId="25" fillId="0" borderId="0" xfId="45" applyFont="1" applyFill="1" applyAlignment="1">
      <alignment vertical="center" wrapText="1"/>
    </xf>
    <xf numFmtId="0" fontId="25" fillId="34" borderId="12" xfId="45" applyFont="1" applyFill="1" applyBorder="1" applyAlignment="1">
      <alignment horizontal="left" vertical="center" wrapText="1" indent="1"/>
    </xf>
    <xf numFmtId="0" fontId="31" fillId="34" borderId="12" xfId="45" applyFont="1" applyFill="1" applyBorder="1" applyAlignment="1">
      <alignment vertical="center" wrapText="1"/>
    </xf>
    <xf numFmtId="0" fontId="25" fillId="0" borderId="10" xfId="45" applyFont="1" applyFill="1" applyBorder="1" applyAlignment="1">
      <alignment vertical="center" wrapText="1"/>
    </xf>
    <xf numFmtId="0" fontId="25" fillId="0" borderId="111" xfId="0" applyFont="1" applyFill="1" applyBorder="1" applyAlignment="1">
      <alignment horizontal="right" vertical="center" wrapText="1"/>
    </xf>
    <xf numFmtId="0" fontId="25" fillId="0" borderId="50" xfId="0" applyFont="1" applyFill="1" applyBorder="1" applyAlignment="1">
      <alignment horizontal="right" vertical="center" wrapText="1"/>
    </xf>
    <xf numFmtId="0" fontId="25" fillId="0" borderId="51" xfId="0" applyFont="1" applyFill="1" applyBorder="1" applyAlignment="1">
      <alignment horizontal="right" vertical="center" wrapText="1"/>
    </xf>
    <xf numFmtId="0" fontId="27" fillId="35" borderId="112" xfId="45" applyFont="1" applyFill="1" applyBorder="1" applyAlignment="1">
      <alignment horizontal="right" vertical="center"/>
    </xf>
    <xf numFmtId="0" fontId="27" fillId="35" borderId="113" xfId="45" applyFont="1" applyFill="1" applyBorder="1" applyAlignment="1">
      <alignment horizontal="right" vertical="center"/>
    </xf>
    <xf numFmtId="0" fontId="27" fillId="35" borderId="108" xfId="45" applyFont="1" applyFill="1" applyBorder="1" applyAlignment="1">
      <alignment horizontal="right" vertical="center"/>
    </xf>
    <xf numFmtId="0" fontId="25" fillId="39" borderId="109" xfId="45" applyFont="1" applyFill="1" applyBorder="1" applyAlignment="1">
      <alignment vertical="center" wrapText="1"/>
    </xf>
    <xf numFmtId="0" fontId="25" fillId="39" borderId="110" xfId="45" applyFont="1" applyFill="1" applyBorder="1" applyAlignment="1">
      <alignment vertical="center" wrapText="1"/>
    </xf>
    <xf numFmtId="0" fontId="25" fillId="34" borderId="100" xfId="45" applyFont="1" applyFill="1" applyBorder="1" applyAlignment="1">
      <alignment vertical="center" wrapText="1"/>
    </xf>
    <xf numFmtId="0" fontId="25" fillId="34" borderId="114" xfId="45" applyFont="1" applyFill="1" applyBorder="1" applyAlignment="1">
      <alignment vertical="center" wrapText="1"/>
    </xf>
    <xf numFmtId="0" fontId="25" fillId="34" borderId="115" xfId="45" applyFont="1" applyFill="1" applyBorder="1" applyAlignment="1">
      <alignment vertical="center" wrapText="1"/>
    </xf>
    <xf numFmtId="0" fontId="25" fillId="34" borderId="106" xfId="45" applyFont="1" applyFill="1" applyBorder="1" applyAlignment="1">
      <alignment vertical="center" wrapText="1"/>
    </xf>
    <xf numFmtId="0" fontId="25" fillId="34" borderId="105" xfId="45" applyFont="1" applyFill="1" applyBorder="1" applyAlignment="1">
      <alignment vertical="center" wrapText="1"/>
    </xf>
    <xf numFmtId="0" fontId="25" fillId="39" borderId="116" xfId="45" applyFont="1" applyFill="1" applyBorder="1" applyAlignment="1">
      <alignment vertical="center" wrapText="1"/>
    </xf>
    <xf numFmtId="0" fontId="25" fillId="39" borderId="113" xfId="45" applyFont="1" applyFill="1" applyBorder="1" applyAlignment="1">
      <alignment vertical="center" wrapText="1"/>
    </xf>
    <xf numFmtId="0" fontId="25" fillId="39" borderId="108" xfId="45" applyFont="1" applyFill="1" applyBorder="1" applyAlignment="1">
      <alignment vertical="center" wrapText="1"/>
    </xf>
    <xf numFmtId="0" fontId="25" fillId="39" borderId="107" xfId="45" applyFont="1" applyFill="1" applyBorder="1" applyAlignment="1">
      <alignment vertical="center" wrapText="1"/>
    </xf>
    <xf numFmtId="0" fontId="25" fillId="35" borderId="21" xfId="45" applyFont="1" applyFill="1" applyBorder="1" applyAlignment="1">
      <alignment vertical="center" wrapText="1"/>
    </xf>
    <xf numFmtId="0" fontId="25" fillId="0" borderId="0" xfId="45" applyFont="1" applyFill="1" applyBorder="1" applyAlignment="1">
      <alignment vertical="center" wrapText="1"/>
    </xf>
    <xf numFmtId="0" fontId="25" fillId="0" borderId="100" xfId="45" applyFont="1" applyFill="1" applyBorder="1" applyAlignment="1">
      <alignment vertical="center" wrapText="1"/>
    </xf>
    <xf numFmtId="0" fontId="27" fillId="0" borderId="0" xfId="45" applyFont="1" applyFill="1" applyBorder="1" applyAlignment="1">
      <alignment horizontal="center" vertical="center"/>
    </xf>
    <xf numFmtId="0" fontId="25" fillId="0" borderId="40" xfId="45" applyFont="1" applyFill="1" applyBorder="1" applyAlignment="1">
      <alignment vertical="center" wrapText="1"/>
    </xf>
    <xf numFmtId="0" fontId="25" fillId="0" borderId="41" xfId="45" applyFont="1" applyFill="1" applyBorder="1" applyAlignment="1">
      <alignment vertical="center" wrapText="1"/>
    </xf>
    <xf numFmtId="0" fontId="25" fillId="0" borderId="115" xfId="45" applyFont="1" applyFill="1" applyBorder="1" applyAlignment="1">
      <alignment vertical="center" wrapText="1"/>
    </xf>
    <xf numFmtId="0" fontId="25" fillId="0" borderId="117" xfId="45" applyFont="1" applyFill="1" applyBorder="1" applyAlignment="1">
      <alignment vertical="center" wrapText="1"/>
    </xf>
    <xf numFmtId="0" fontId="21" fillId="33" borderId="12" xfId="0" applyFont="1" applyFill="1" applyBorder="1" applyAlignment="1">
      <alignment horizontal="center" vertical="center" wrapText="1"/>
    </xf>
    <xf numFmtId="0" fontId="19" fillId="37" borderId="15" xfId="0" applyFont="1" applyFill="1" applyBorder="1"/>
    <xf numFmtId="0" fontId="19" fillId="37" borderId="16" xfId="0" applyFont="1" applyFill="1" applyBorder="1"/>
    <xf numFmtId="0" fontId="19" fillId="37" borderId="118" xfId="0" applyFont="1" applyFill="1" applyBorder="1"/>
    <xf numFmtId="0" fontId="21" fillId="38" borderId="119" xfId="0" applyFont="1" applyFill="1" applyBorder="1" applyAlignment="1">
      <alignment horizontal="center" vertical="center" wrapText="1"/>
    </xf>
    <xf numFmtId="0" fontId="25" fillId="0" borderId="0" xfId="0" applyFont="1" applyBorder="1" applyAlignment="1">
      <alignment horizontal="center"/>
    </xf>
    <xf numFmtId="0" fontId="25" fillId="37" borderId="34" xfId="0" applyFont="1" applyFill="1" applyBorder="1" applyAlignment="1">
      <alignment vertical="center" wrapText="1"/>
    </xf>
    <xf numFmtId="0" fontId="19" fillId="37" borderId="69" xfId="0" applyFont="1" applyFill="1" applyBorder="1"/>
    <xf numFmtId="0" fontId="19" fillId="37" borderId="0" xfId="0" applyFont="1" applyFill="1" applyBorder="1"/>
    <xf numFmtId="0" fontId="19" fillId="37" borderId="70" xfId="0" applyFont="1" applyFill="1" applyBorder="1"/>
    <xf numFmtId="0" fontId="25" fillId="39" borderId="95" xfId="0" applyFont="1" applyFill="1" applyBorder="1" applyAlignment="1">
      <alignment vertical="center" wrapText="1"/>
    </xf>
    <xf numFmtId="0" fontId="25" fillId="39" borderId="96" xfId="0" applyFont="1" applyFill="1" applyBorder="1" applyAlignment="1">
      <alignment vertical="center" wrapText="1"/>
    </xf>
    <xf numFmtId="0" fontId="25" fillId="39" borderId="98" xfId="0" applyFont="1" applyFill="1" applyBorder="1" applyAlignment="1">
      <alignment vertical="center" wrapText="1"/>
    </xf>
    <xf numFmtId="0" fontId="25" fillId="39" borderId="97" xfId="0" applyFont="1" applyFill="1" applyBorder="1" applyAlignment="1">
      <alignment vertical="center" wrapText="1"/>
    </xf>
    <xf numFmtId="0" fontId="25" fillId="0" borderId="10" xfId="0" applyFont="1" applyFill="1" applyBorder="1" applyAlignment="1">
      <alignment horizontal="left" vertical="center" wrapText="1" indent="3"/>
    </xf>
    <xf numFmtId="0" fontId="25" fillId="37" borderId="37" xfId="0" applyFont="1" applyFill="1" applyBorder="1" applyAlignment="1">
      <alignment vertical="center" wrapText="1"/>
    </xf>
    <xf numFmtId="0" fontId="19" fillId="37" borderId="74" xfId="0" applyFont="1" applyFill="1" applyBorder="1"/>
    <xf numFmtId="0" fontId="25" fillId="39" borderId="101" xfId="0" applyFont="1" applyFill="1" applyBorder="1" applyAlignment="1">
      <alignment vertical="center" wrapText="1"/>
    </xf>
    <xf numFmtId="0" fontId="25" fillId="39" borderId="37" xfId="0" applyFont="1" applyFill="1" applyBorder="1" applyAlignment="1">
      <alignment vertical="center" wrapText="1"/>
    </xf>
    <xf numFmtId="0" fontId="25" fillId="39" borderId="102" xfId="0" applyFont="1" applyFill="1" applyBorder="1" applyAlignment="1">
      <alignment vertical="center" wrapText="1"/>
    </xf>
    <xf numFmtId="0" fontId="25" fillId="39" borderId="38" xfId="0" applyFont="1" applyFill="1" applyBorder="1" applyAlignment="1">
      <alignment vertical="center" wrapText="1"/>
    </xf>
    <xf numFmtId="0" fontId="25" fillId="0" borderId="10" xfId="0" applyFont="1" applyFill="1" applyBorder="1" applyAlignment="1" applyProtection="1">
      <alignment horizontal="left" vertical="center" wrapText="1" indent="5"/>
    </xf>
    <xf numFmtId="0" fontId="25" fillId="37" borderId="41" xfId="0" applyFont="1" applyFill="1" applyBorder="1" applyAlignment="1">
      <alignment vertical="center" wrapText="1"/>
    </xf>
    <xf numFmtId="0" fontId="25" fillId="37" borderId="115" xfId="0" applyFont="1" applyFill="1" applyBorder="1" applyAlignment="1">
      <alignment vertical="center" wrapText="1"/>
    </xf>
    <xf numFmtId="0" fontId="25" fillId="34" borderId="111" xfId="45" applyFont="1" applyFill="1" applyBorder="1" applyAlignment="1">
      <alignment vertical="center" wrapText="1"/>
    </xf>
    <xf numFmtId="0" fontId="25" fillId="34" borderId="50" xfId="45" applyFont="1" applyFill="1" applyBorder="1" applyAlignment="1">
      <alignment vertical="center" wrapText="1"/>
    </xf>
    <xf numFmtId="0" fontId="19" fillId="0" borderId="81" xfId="0" applyFont="1" applyBorder="1"/>
    <xf numFmtId="0" fontId="25" fillId="34" borderId="120" xfId="45" applyFont="1" applyFill="1" applyBorder="1" applyAlignment="1">
      <alignment vertical="center" wrapText="1"/>
    </xf>
    <xf numFmtId="0" fontId="25" fillId="34" borderId="51" xfId="45" applyFont="1" applyFill="1" applyBorder="1" applyAlignment="1">
      <alignment vertical="center" wrapText="1"/>
    </xf>
    <xf numFmtId="0" fontId="25" fillId="0" borderId="107" xfId="45" applyFont="1" applyFill="1" applyBorder="1" applyAlignment="1">
      <alignment vertical="center" wrapText="1"/>
    </xf>
    <xf numFmtId="0" fontId="25" fillId="0" borderId="121" xfId="45" applyFont="1" applyFill="1" applyBorder="1" applyAlignment="1">
      <alignment vertical="center" wrapText="1"/>
    </xf>
    <xf numFmtId="0" fontId="19" fillId="0" borderId="25" xfId="0" applyFont="1" applyBorder="1"/>
    <xf numFmtId="0" fontId="19" fillId="35" borderId="23" xfId="0" applyFont="1" applyFill="1" applyBorder="1"/>
    <xf numFmtId="0" fontId="19" fillId="35" borderId="24" xfId="0" applyFont="1" applyFill="1" applyBorder="1"/>
    <xf numFmtId="0" fontId="31" fillId="0" borderId="12" xfId="0" applyFont="1" applyFill="1" applyBorder="1" applyAlignment="1">
      <alignment vertical="center" wrapText="1"/>
    </xf>
    <xf numFmtId="0" fontId="25" fillId="37" borderId="69" xfId="0" applyFont="1" applyFill="1" applyBorder="1" applyAlignment="1">
      <alignment vertical="center" wrapText="1"/>
    </xf>
    <xf numFmtId="0" fontId="25" fillId="35" borderId="38" xfId="45" applyFont="1" applyFill="1" applyBorder="1" applyAlignment="1">
      <alignment vertical="center" wrapText="1"/>
    </xf>
    <xf numFmtId="0" fontId="25" fillId="0" borderId="0" xfId="46" applyFont="1" applyFill="1" applyAlignment="1">
      <alignment vertical="center"/>
    </xf>
    <xf numFmtId="0" fontId="31" fillId="34" borderId="10" xfId="0" applyFont="1" applyFill="1" applyBorder="1" applyAlignment="1">
      <alignment horizontal="left" vertical="top"/>
    </xf>
    <xf numFmtId="0" fontId="31" fillId="0" borderId="12" xfId="0" applyFont="1" applyFill="1" applyBorder="1" applyAlignment="1">
      <alignment horizontal="left" vertical="center" wrapText="1"/>
    </xf>
    <xf numFmtId="0" fontId="21" fillId="33" borderId="77" xfId="0" applyFont="1" applyFill="1" applyBorder="1" applyAlignment="1">
      <alignment horizontal="center" vertical="center" wrapText="1"/>
    </xf>
    <xf numFmtId="0" fontId="19" fillId="37" borderId="0" xfId="0" applyFont="1" applyFill="1"/>
    <xf numFmtId="0" fontId="21" fillId="37" borderId="0" xfId="0" applyFont="1" applyFill="1" applyBorder="1" applyAlignment="1">
      <alignment horizontal="center" vertical="top" wrapText="1"/>
    </xf>
    <xf numFmtId="0" fontId="21" fillId="37" borderId="70" xfId="0" applyFont="1" applyFill="1" applyBorder="1" applyAlignment="1">
      <alignment horizontal="center" vertical="top" wrapText="1"/>
    </xf>
    <xf numFmtId="0" fontId="25" fillId="37" borderId="33" xfId="0" applyFont="1" applyFill="1" applyBorder="1" applyAlignment="1">
      <alignment vertical="center" wrapText="1"/>
    </xf>
    <xf numFmtId="0" fontId="25" fillId="37" borderId="122" xfId="0" applyFont="1" applyFill="1" applyBorder="1" applyAlignment="1">
      <alignment vertical="center" wrapText="1"/>
    </xf>
    <xf numFmtId="49" fontId="31" fillId="0" borderId="10" xfId="0" applyNumberFormat="1" applyFont="1" applyFill="1" applyBorder="1" applyAlignment="1">
      <alignment horizontal="left" vertical="top"/>
    </xf>
    <xf numFmtId="0" fontId="40" fillId="37" borderId="36" xfId="0" applyFont="1" applyFill="1" applyBorder="1" applyAlignment="1">
      <alignment vertical="center" wrapText="1"/>
    </xf>
    <xf numFmtId="0" fontId="40" fillId="37" borderId="40" xfId="0" applyFont="1" applyFill="1" applyBorder="1" applyAlignment="1">
      <alignment vertical="center" wrapText="1"/>
    </xf>
    <xf numFmtId="0" fontId="25" fillId="33" borderId="33" xfId="0" applyFont="1" applyFill="1" applyBorder="1" applyAlignment="1">
      <alignment vertical="center" wrapText="1"/>
    </xf>
    <xf numFmtId="0" fontId="25" fillId="33" borderId="69" xfId="0" applyFont="1" applyFill="1" applyBorder="1" applyAlignment="1">
      <alignment vertical="center" wrapText="1"/>
    </xf>
    <xf numFmtId="0" fontId="25" fillId="0" borderId="36" xfId="0" applyFont="1" applyFill="1" applyBorder="1" applyAlignment="1">
      <alignment vertical="center" wrapText="1"/>
    </xf>
    <xf numFmtId="0" fontId="25" fillId="0" borderId="74" xfId="0" applyFont="1" applyFill="1" applyBorder="1" applyAlignment="1">
      <alignment vertical="center" wrapText="1"/>
    </xf>
    <xf numFmtId="0" fontId="25" fillId="33" borderId="36" xfId="0" applyFont="1" applyFill="1" applyBorder="1" applyAlignment="1">
      <alignment vertical="center" wrapText="1"/>
    </xf>
    <xf numFmtId="0" fontId="25" fillId="33" borderId="74" xfId="0" applyFont="1" applyFill="1" applyBorder="1" applyAlignment="1">
      <alignment vertical="center" wrapText="1"/>
    </xf>
    <xf numFmtId="0" fontId="25" fillId="0" borderId="10" xfId="0" applyFont="1" applyBorder="1" applyAlignment="1">
      <alignment horizontal="left" vertical="center" wrapText="1" indent="1"/>
    </xf>
    <xf numFmtId="0" fontId="28" fillId="0" borderId="36" xfId="0" applyFont="1" applyFill="1" applyBorder="1" applyAlignment="1">
      <alignment vertical="center" wrapText="1"/>
    </xf>
    <xf numFmtId="0" fontId="28" fillId="33" borderId="36" xfId="0" applyFont="1" applyFill="1" applyBorder="1" applyAlignment="1">
      <alignment vertical="center" wrapText="1"/>
    </xf>
    <xf numFmtId="0" fontId="28" fillId="34" borderId="101" xfId="45" applyFont="1" applyFill="1" applyBorder="1" applyAlignment="1">
      <alignment vertical="center" wrapText="1"/>
    </xf>
    <xf numFmtId="0" fontId="28" fillId="34" borderId="36" xfId="0" applyFont="1" applyFill="1" applyBorder="1" applyAlignment="1">
      <alignment vertical="center" wrapText="1"/>
    </xf>
    <xf numFmtId="0" fontId="25" fillId="34" borderId="74" xfId="0" applyFont="1" applyFill="1" applyBorder="1" applyAlignment="1">
      <alignment vertical="center" wrapText="1"/>
    </xf>
    <xf numFmtId="0" fontId="25" fillId="0" borderId="10" xfId="0" applyFont="1" applyFill="1" applyBorder="1" applyAlignment="1">
      <alignment horizontal="left" vertical="center" wrapText="1"/>
    </xf>
    <xf numFmtId="0" fontId="31" fillId="0" borderId="17" xfId="0" applyFont="1" applyFill="1" applyBorder="1" applyAlignment="1">
      <alignment vertical="center" wrapText="1"/>
    </xf>
    <xf numFmtId="0" fontId="31" fillId="0" borderId="19" xfId="0" applyFont="1" applyFill="1" applyBorder="1" applyAlignment="1">
      <alignment horizontal="left" vertical="top"/>
    </xf>
    <xf numFmtId="0" fontId="25" fillId="0" borderId="19" xfId="0" applyFont="1" applyFill="1" applyBorder="1" applyAlignment="1">
      <alignment horizontal="left" vertical="center" wrapText="1"/>
    </xf>
    <xf numFmtId="49" fontId="31" fillId="33" borderId="123" xfId="0" applyNumberFormat="1" applyFont="1" applyFill="1" applyBorder="1" applyAlignment="1">
      <alignment horizontal="left" vertical="top"/>
    </xf>
    <xf numFmtId="0" fontId="31" fillId="0" borderId="124" xfId="0" applyFont="1" applyFill="1" applyBorder="1" applyAlignment="1">
      <alignment horizontal="left" vertical="top"/>
    </xf>
    <xf numFmtId="0" fontId="21" fillId="0" borderId="124" xfId="0" applyFont="1" applyFill="1" applyBorder="1" applyAlignment="1">
      <alignment horizontal="left" vertical="center" wrapText="1"/>
    </xf>
    <xf numFmtId="0" fontId="23" fillId="0" borderId="125" xfId="0" applyFont="1" applyFill="1" applyBorder="1" applyAlignment="1">
      <alignment vertical="center" wrapText="1"/>
    </xf>
    <xf numFmtId="0" fontId="33" fillId="0" borderId="126" xfId="0" applyFont="1" applyFill="1" applyBorder="1" applyAlignment="1">
      <alignment vertical="center" wrapText="1"/>
    </xf>
    <xf numFmtId="0" fontId="25" fillId="0" borderId="127" xfId="0" applyFont="1" applyFill="1" applyBorder="1" applyAlignment="1">
      <alignment vertical="center" wrapText="1"/>
    </xf>
    <xf numFmtId="0" fontId="19" fillId="37" borderId="128" xfId="0" applyFont="1" applyFill="1" applyBorder="1"/>
    <xf numFmtId="0" fontId="19" fillId="37" borderId="129" xfId="0" applyFont="1" applyFill="1" applyBorder="1"/>
    <xf numFmtId="0" fontId="19" fillId="37" borderId="130" xfId="0" applyFont="1" applyFill="1" applyBorder="1"/>
    <xf numFmtId="0" fontId="25" fillId="0" borderId="0" xfId="46" applyFont="1" applyFill="1" applyAlignment="1">
      <alignment horizontal="center" vertical="center"/>
    </xf>
    <xf numFmtId="0" fontId="19" fillId="0" borderId="0" xfId="46" applyFont="1" applyFill="1" applyAlignment="1">
      <alignment vertical="center"/>
    </xf>
    <xf numFmtId="0" fontId="25" fillId="0" borderId="0" xfId="46" applyFont="1" applyFill="1" applyBorder="1" applyAlignment="1">
      <alignment horizontal="center" vertical="center"/>
    </xf>
    <xf numFmtId="0" fontId="25" fillId="0" borderId="0" xfId="46"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horizontal="center" vertical="center" wrapText="1"/>
    </xf>
    <xf numFmtId="0" fontId="21" fillId="0" borderId="0" xfId="46" applyFont="1" applyFill="1" applyBorder="1" applyAlignment="1">
      <alignment horizontal="center" vertical="center"/>
    </xf>
    <xf numFmtId="0" fontId="37" fillId="0" borderId="0" xfId="46" applyFont="1" applyFill="1" applyAlignment="1">
      <alignment vertical="center"/>
    </xf>
    <xf numFmtId="0" fontId="37" fillId="0" borderId="0" xfId="46" applyFont="1" applyFill="1" applyBorder="1" applyAlignment="1">
      <alignment vertical="center"/>
    </xf>
    <xf numFmtId="0" fontId="25" fillId="34" borderId="0" xfId="46" applyFont="1" applyFill="1" applyBorder="1" applyAlignment="1">
      <alignment vertical="center"/>
    </xf>
    <xf numFmtId="0" fontId="21" fillId="34" borderId="0" xfId="46" applyFont="1" applyFill="1" applyBorder="1" applyAlignment="1">
      <alignment horizontal="center" vertical="center" wrapText="1"/>
    </xf>
    <xf numFmtId="0" fontId="25" fillId="33" borderId="26" xfId="46" applyFont="1" applyFill="1" applyBorder="1" applyAlignment="1">
      <alignment horizontal="center" vertical="center"/>
    </xf>
    <xf numFmtId="0" fontId="25" fillId="33" borderId="27" xfId="46" applyFont="1" applyFill="1" applyBorder="1" applyAlignment="1">
      <alignment horizontal="center" vertical="center"/>
    </xf>
    <xf numFmtId="0" fontId="25" fillId="33" borderId="28" xfId="46" applyFont="1" applyFill="1" applyBorder="1" applyAlignment="1">
      <alignment horizontal="center" vertical="center"/>
    </xf>
    <xf numFmtId="0" fontId="21" fillId="33" borderId="29" xfId="46" applyFont="1" applyFill="1" applyBorder="1" applyAlignment="1">
      <alignment horizontal="center" vertical="center" wrapText="1"/>
    </xf>
    <xf numFmtId="49" fontId="36" fillId="33" borderId="30" xfId="45" applyNumberFormat="1" applyFont="1" applyFill="1" applyBorder="1" applyAlignment="1">
      <alignment horizontal="center" vertical="center"/>
    </xf>
    <xf numFmtId="49" fontId="36" fillId="33" borderId="27" xfId="45" applyNumberFormat="1" applyFont="1" applyFill="1" applyBorder="1" applyAlignment="1">
      <alignment horizontal="center" vertical="center"/>
    </xf>
    <xf numFmtId="49" fontId="36" fillId="33" borderId="131" xfId="45" applyNumberFormat="1" applyFont="1" applyFill="1" applyBorder="1" applyAlignment="1">
      <alignment horizontal="center" vertical="center"/>
    </xf>
    <xf numFmtId="0" fontId="21" fillId="33" borderId="43" xfId="46" applyFont="1" applyFill="1" applyBorder="1" applyAlignment="1">
      <alignment horizontal="center" vertical="center" wrapText="1"/>
    </xf>
    <xf numFmtId="0" fontId="21" fillId="33" borderId="19" xfId="46" applyFont="1" applyFill="1" applyBorder="1" applyAlignment="1">
      <alignment horizontal="center" vertical="center" wrapText="1"/>
    </xf>
    <xf numFmtId="49" fontId="36" fillId="33" borderId="44" xfId="45" applyNumberFormat="1" applyFont="1" applyFill="1" applyBorder="1" applyAlignment="1">
      <alignment horizontal="center" vertical="center"/>
    </xf>
    <xf numFmtId="49" fontId="29" fillId="0" borderId="32" xfId="46" applyNumberFormat="1" applyFont="1" applyFill="1" applyBorder="1" applyAlignment="1">
      <alignment horizontal="left" vertical="top"/>
    </xf>
    <xf numFmtId="0" fontId="29" fillId="0" borderId="10" xfId="46" applyFont="1" applyFill="1" applyBorder="1" applyAlignment="1">
      <alignment horizontal="left" vertical="center"/>
    </xf>
    <xf numFmtId="0" fontId="26" fillId="0" borderId="10" xfId="46" applyFont="1" applyFill="1" applyBorder="1" applyAlignment="1">
      <alignment horizontal="left" vertical="center" wrapText="1"/>
    </xf>
    <xf numFmtId="0" fontId="31" fillId="0" borderId="10" xfId="46" applyFont="1" applyFill="1" applyBorder="1" applyAlignment="1">
      <alignment vertical="center" wrapText="1"/>
    </xf>
    <xf numFmtId="0" fontId="25" fillId="37" borderId="10" xfId="46" applyFont="1" applyFill="1" applyBorder="1" applyAlignment="1">
      <alignment vertical="center" wrapText="1"/>
    </xf>
    <xf numFmtId="0" fontId="25" fillId="37" borderId="12" xfId="0" applyFont="1" applyFill="1" applyBorder="1" applyAlignment="1">
      <alignment horizontal="left" vertical="center" wrapText="1"/>
    </xf>
    <xf numFmtId="3" fontId="25" fillId="37" borderId="11" xfId="0" applyNumberFormat="1" applyFont="1" applyFill="1" applyBorder="1" applyAlignment="1">
      <alignment vertical="center" wrapText="1"/>
    </xf>
    <xf numFmtId="3" fontId="25" fillId="37" borderId="0" xfId="0" applyNumberFormat="1" applyFont="1" applyFill="1" applyBorder="1" applyAlignment="1">
      <alignment vertical="center" wrapText="1"/>
    </xf>
    <xf numFmtId="3" fontId="25" fillId="37" borderId="132" xfId="0" applyNumberFormat="1" applyFont="1" applyFill="1" applyBorder="1" applyAlignment="1">
      <alignment vertical="center" wrapText="1"/>
    </xf>
    <xf numFmtId="0" fontId="39" fillId="0" borderId="10" xfId="46" applyFont="1" applyFill="1" applyBorder="1" applyAlignment="1">
      <alignment horizontal="left" vertical="center"/>
    </xf>
    <xf numFmtId="0" fontId="21" fillId="0" borderId="10" xfId="46" applyFont="1" applyFill="1" applyBorder="1" applyAlignment="1">
      <alignment horizontal="left" vertical="center" wrapText="1"/>
    </xf>
    <xf numFmtId="0" fontId="25" fillId="37" borderId="11" xfId="0" applyFont="1" applyFill="1" applyBorder="1" applyAlignment="1">
      <alignment vertical="center" wrapText="1"/>
    </xf>
    <xf numFmtId="0" fontId="25" fillId="37" borderId="0" xfId="0" applyFont="1" applyFill="1" applyBorder="1" applyAlignment="1">
      <alignment horizontal="left" vertical="center" wrapText="1"/>
    </xf>
    <xf numFmtId="3" fontId="25" fillId="37" borderId="132" xfId="0" applyNumberFormat="1" applyFont="1" applyFill="1" applyBorder="1" applyAlignment="1">
      <alignment horizontal="center" vertical="center" wrapText="1"/>
    </xf>
    <xf numFmtId="3" fontId="25" fillId="37" borderId="11" xfId="0" applyNumberFormat="1" applyFont="1" applyFill="1" applyBorder="1" applyAlignment="1">
      <alignment horizontal="center" vertical="center" wrapText="1"/>
    </xf>
    <xf numFmtId="0" fontId="25" fillId="34" borderId="10" xfId="46" applyFont="1" applyFill="1" applyBorder="1" applyAlignment="1" applyProtection="1">
      <alignment horizontal="left" vertical="center" wrapText="1" indent="3"/>
    </xf>
    <xf numFmtId="0" fontId="25" fillId="0" borderId="33" xfId="46" applyFont="1" applyFill="1" applyBorder="1" applyAlignment="1">
      <alignment vertical="center" wrapText="1"/>
    </xf>
    <xf numFmtId="0" fontId="25" fillId="0" borderId="69" xfId="0" applyFont="1" applyFill="1" applyBorder="1" applyAlignment="1">
      <alignment vertical="center" wrapText="1"/>
    </xf>
    <xf numFmtId="0" fontId="25" fillId="35" borderId="39" xfId="45" applyFont="1" applyFill="1" applyBorder="1" applyAlignment="1">
      <alignment vertical="center" wrapText="1"/>
    </xf>
    <xf numFmtId="0" fontId="25" fillId="0" borderId="36" xfId="46" applyFont="1" applyFill="1" applyBorder="1" applyAlignment="1">
      <alignment vertical="center" wrapText="1"/>
    </xf>
    <xf numFmtId="0" fontId="25" fillId="34" borderId="10" xfId="46" applyFont="1" applyFill="1" applyBorder="1" applyAlignment="1" applyProtection="1">
      <alignment horizontal="left" vertical="center" wrapText="1" indent="5"/>
    </xf>
    <xf numFmtId="0" fontId="30" fillId="0" borderId="36" xfId="46" applyFont="1" applyFill="1" applyBorder="1" applyAlignment="1">
      <alignment vertical="center" wrapText="1"/>
    </xf>
    <xf numFmtId="0" fontId="25" fillId="0" borderId="74" xfId="45" applyFont="1" applyFill="1" applyBorder="1" applyAlignment="1">
      <alignment vertical="center" wrapText="1"/>
    </xf>
    <xf numFmtId="0" fontId="25" fillId="37" borderId="0" xfId="45" applyFont="1" applyFill="1" applyBorder="1" applyAlignment="1">
      <alignment vertical="center" wrapText="1"/>
    </xf>
    <xf numFmtId="3" fontId="25" fillId="37" borderId="0" xfId="45" applyNumberFormat="1" applyFont="1" applyFill="1" applyBorder="1" applyAlignment="1">
      <alignment horizontal="center" vertical="center" wrapText="1"/>
    </xf>
    <xf numFmtId="3" fontId="25" fillId="37" borderId="132" xfId="45" applyNumberFormat="1" applyFont="1" applyFill="1" applyBorder="1" applyAlignment="1">
      <alignment horizontal="center" vertical="center" wrapText="1"/>
    </xf>
    <xf numFmtId="0" fontId="25" fillId="37" borderId="36" xfId="46" applyFont="1" applyFill="1" applyBorder="1" applyAlignment="1">
      <alignment vertical="center" wrapText="1"/>
    </xf>
    <xf numFmtId="0" fontId="25" fillId="35" borderId="39" xfId="0" applyFont="1" applyFill="1" applyBorder="1" applyAlignment="1">
      <alignment vertical="center" wrapText="1"/>
    </xf>
    <xf numFmtId="0" fontId="25" fillId="0" borderId="10" xfId="46" applyFont="1" applyFill="1" applyBorder="1" applyAlignment="1" applyProtection="1">
      <alignment horizontal="left" vertical="center" wrapText="1" indent="3"/>
    </xf>
    <xf numFmtId="0" fontId="25" fillId="0" borderId="10" xfId="46" applyFont="1" applyFill="1" applyBorder="1" applyAlignment="1" applyProtection="1">
      <alignment horizontal="left" vertical="center" wrapText="1" indent="4"/>
    </xf>
    <xf numFmtId="49" fontId="39" fillId="0" borderId="10" xfId="46" applyNumberFormat="1" applyFont="1" applyFill="1" applyBorder="1" applyAlignment="1">
      <alignment horizontal="left" vertical="center"/>
    </xf>
    <xf numFmtId="0" fontId="21" fillId="0" borderId="10" xfId="46" applyFont="1" applyFill="1" applyBorder="1" applyAlignment="1" applyProtection="1">
      <alignment horizontal="left" vertical="center" wrapText="1" indent="1"/>
    </xf>
    <xf numFmtId="0" fontId="28" fillId="0" borderId="36" xfId="46" applyFont="1" applyFill="1" applyBorder="1" applyAlignment="1">
      <alignment vertical="center" wrapText="1"/>
    </xf>
    <xf numFmtId="0" fontId="28" fillId="0" borderId="40" xfId="46" applyFont="1" applyFill="1" applyBorder="1" applyAlignment="1">
      <alignment vertical="center" wrapText="1"/>
    </xf>
    <xf numFmtId="0" fontId="25" fillId="0" borderId="76" xfId="45" applyFont="1" applyFill="1" applyBorder="1" applyAlignment="1">
      <alignment vertical="center" wrapText="1"/>
    </xf>
    <xf numFmtId="0" fontId="25" fillId="37" borderId="77" xfId="0" applyFont="1" applyFill="1" applyBorder="1" applyAlignment="1">
      <alignment vertical="center" wrapText="1"/>
    </xf>
    <xf numFmtId="0" fontId="25" fillId="37" borderId="78" xfId="45" applyFont="1" applyFill="1" applyBorder="1" applyAlignment="1">
      <alignment vertical="center" wrapText="1"/>
    </xf>
    <xf numFmtId="3" fontId="25" fillId="37" borderId="78" xfId="45" applyNumberFormat="1" applyFont="1" applyFill="1" applyBorder="1" applyAlignment="1">
      <alignment horizontal="center" vertical="center" wrapText="1"/>
    </xf>
    <xf numFmtId="3" fontId="25" fillId="37" borderId="133" xfId="45" applyNumberFormat="1" applyFont="1" applyFill="1" applyBorder="1" applyAlignment="1">
      <alignment horizontal="center" vertical="center" wrapText="1"/>
    </xf>
    <xf numFmtId="0" fontId="25" fillId="35" borderId="134" xfId="45" applyFont="1" applyFill="1" applyBorder="1" applyAlignment="1">
      <alignment vertical="center" wrapText="1"/>
    </xf>
    <xf numFmtId="0" fontId="24" fillId="33" borderId="44" xfId="0" applyFont="1" applyFill="1" applyBorder="1" applyAlignment="1">
      <alignment horizontal="center" vertical="center" wrapText="1"/>
    </xf>
    <xf numFmtId="0" fontId="21" fillId="38" borderId="21" xfId="0" applyFont="1" applyFill="1" applyBorder="1" applyAlignment="1">
      <alignment horizontal="center" wrapText="1"/>
    </xf>
    <xf numFmtId="0" fontId="21" fillId="38" borderId="25" xfId="0" applyFont="1" applyFill="1" applyBorder="1" applyAlignment="1">
      <alignment horizontal="center" wrapText="1"/>
    </xf>
    <xf numFmtId="0" fontId="21" fillId="38" borderId="24" xfId="0" applyFont="1" applyFill="1" applyBorder="1" applyAlignment="1">
      <alignment horizontal="center" wrapText="1"/>
    </xf>
    <xf numFmtId="49" fontId="29" fillId="0" borderId="32" xfId="0" applyNumberFormat="1" applyFont="1" applyFill="1" applyBorder="1" applyAlignment="1">
      <alignment horizontal="left" vertical="top"/>
    </xf>
    <xf numFmtId="0" fontId="39" fillId="0" borderId="10" xfId="0" applyFont="1" applyFill="1" applyBorder="1" applyAlignment="1">
      <alignment horizontal="left" vertical="center"/>
    </xf>
    <xf numFmtId="0" fontId="23" fillId="0" borderId="10" xfId="46" applyFont="1" applyFill="1" applyBorder="1" applyAlignment="1">
      <alignment vertical="center" wrapText="1"/>
    </xf>
    <xf numFmtId="3" fontId="25" fillId="37" borderId="34" xfId="45" applyNumberFormat="1" applyFont="1" applyFill="1" applyBorder="1" applyAlignment="1">
      <alignment horizontal="center" vertical="center" wrapText="1"/>
    </xf>
    <xf numFmtId="3" fontId="25" fillId="37" borderId="35" xfId="45" applyNumberFormat="1" applyFont="1" applyFill="1" applyBorder="1" applyAlignment="1">
      <alignment horizontal="center" vertical="center" wrapText="1"/>
    </xf>
    <xf numFmtId="0" fontId="29" fillId="0" borderId="135" xfId="0" applyFont="1" applyFill="1" applyBorder="1" applyAlignment="1">
      <alignment horizontal="left" vertical="top"/>
    </xf>
    <xf numFmtId="49" fontId="29" fillId="0" borderId="10" xfId="45" applyNumberFormat="1" applyFont="1" applyFill="1" applyBorder="1" applyAlignment="1">
      <alignment horizontal="left" vertical="center"/>
    </xf>
    <xf numFmtId="3" fontId="25" fillId="0" borderId="37" xfId="45" applyNumberFormat="1" applyFont="1" applyFill="1" applyBorder="1" applyAlignment="1">
      <alignment horizontal="center" vertical="center" wrapText="1"/>
    </xf>
    <xf numFmtId="3" fontId="25" fillId="0" borderId="38" xfId="45" applyNumberFormat="1" applyFont="1" applyFill="1" applyBorder="1" applyAlignment="1">
      <alignment horizontal="center" vertical="center" wrapText="1"/>
    </xf>
    <xf numFmtId="3" fontId="25" fillId="0" borderId="103" xfId="45" applyNumberFormat="1" applyFont="1" applyFill="1" applyBorder="1" applyAlignment="1">
      <alignment vertical="center" wrapText="1"/>
    </xf>
    <xf numFmtId="3" fontId="25" fillId="0" borderId="101" xfId="0" applyNumberFormat="1" applyFont="1" applyFill="1" applyBorder="1" applyAlignment="1">
      <alignment horizontal="right" vertical="center" wrapText="1"/>
    </xf>
    <xf numFmtId="0" fontId="29" fillId="0" borderId="10" xfId="45" applyFont="1" applyFill="1" applyBorder="1" applyAlignment="1">
      <alignment horizontal="left" vertical="center"/>
    </xf>
    <xf numFmtId="3" fontId="25" fillId="0" borderId="37" xfId="0" applyNumberFormat="1" applyFont="1" applyFill="1" applyBorder="1" applyAlignment="1">
      <alignment horizontal="right" vertical="center" wrapText="1"/>
    </xf>
    <xf numFmtId="3" fontId="25" fillId="0" borderId="38" xfId="0" applyNumberFormat="1" applyFont="1" applyFill="1" applyBorder="1" applyAlignment="1">
      <alignment horizontal="right" vertical="center" wrapText="1"/>
    </xf>
    <xf numFmtId="0" fontId="25" fillId="35" borderId="102" xfId="45" applyFont="1" applyFill="1" applyBorder="1" applyAlignment="1">
      <alignment vertical="center" wrapText="1"/>
    </xf>
    <xf numFmtId="0" fontId="25" fillId="0" borderId="0" xfId="45" applyFont="1" applyFill="1" applyBorder="1" applyAlignment="1">
      <alignment horizontal="left" vertical="center" wrapText="1" indent="1"/>
    </xf>
    <xf numFmtId="49" fontId="29" fillId="34" borderId="10" xfId="45" applyNumberFormat="1" applyFont="1" applyFill="1" applyBorder="1" applyAlignment="1">
      <alignment horizontal="left" vertical="center"/>
    </xf>
    <xf numFmtId="0" fontId="29" fillId="34" borderId="135" xfId="0" applyFont="1" applyFill="1" applyBorder="1" applyAlignment="1">
      <alignment horizontal="left" vertical="top"/>
    </xf>
    <xf numFmtId="0" fontId="25" fillId="0" borderId="10" xfId="45" applyFont="1" applyFill="1" applyBorder="1" applyAlignment="1">
      <alignment horizontal="left" vertical="center" wrapText="1"/>
    </xf>
    <xf numFmtId="0" fontId="25" fillId="34" borderId="12" xfId="45" applyFont="1" applyFill="1" applyBorder="1" applyAlignment="1">
      <alignment vertical="center" wrapText="1"/>
    </xf>
    <xf numFmtId="3" fontId="25" fillId="0" borderId="37" xfId="45" applyNumberFormat="1" applyFont="1" applyFill="1" applyBorder="1" applyAlignment="1">
      <alignment vertical="center" wrapText="1"/>
    </xf>
    <xf numFmtId="3" fontId="25" fillId="0" borderId="102" xfId="45" applyNumberFormat="1" applyFont="1" applyFill="1" applyBorder="1" applyAlignment="1">
      <alignment vertical="center" wrapText="1"/>
    </xf>
    <xf numFmtId="0" fontId="25" fillId="0" borderId="19" xfId="45" applyFont="1" applyFill="1" applyBorder="1" applyAlignment="1">
      <alignment horizontal="left" vertical="center" wrapText="1" indent="1"/>
    </xf>
    <xf numFmtId="0" fontId="25" fillId="0" borderId="120" xfId="45" applyFont="1" applyFill="1" applyBorder="1" applyAlignment="1">
      <alignment vertical="center" wrapText="1"/>
    </xf>
    <xf numFmtId="0" fontId="25" fillId="0" borderId="50" xfId="45" applyFont="1" applyFill="1" applyBorder="1" applyAlignment="1">
      <alignment vertical="center" wrapText="1"/>
    </xf>
    <xf numFmtId="0" fontId="25" fillId="0" borderId="51" xfId="45" applyFont="1" applyFill="1" applyBorder="1" applyAlignment="1">
      <alignment vertical="center" wrapText="1"/>
    </xf>
    <xf numFmtId="0" fontId="25" fillId="35" borderId="120" xfId="45" applyFont="1" applyFill="1" applyBorder="1" applyAlignment="1">
      <alignment vertical="center" wrapText="1"/>
    </xf>
    <xf numFmtId="3" fontId="25" fillId="0" borderId="36" xfId="45" applyNumberFormat="1" applyFont="1" applyFill="1" applyBorder="1" applyAlignment="1">
      <alignment horizontal="center" vertical="center" wrapText="1"/>
    </xf>
    <xf numFmtId="3" fontId="19" fillId="0" borderId="0" xfId="0" applyNumberFormat="1" applyFont="1" applyAlignment="1">
      <alignment horizontal="center"/>
    </xf>
    <xf numFmtId="0" fontId="29" fillId="0" borderId="136" xfId="0" applyFont="1" applyFill="1" applyBorder="1" applyAlignment="1">
      <alignment horizontal="left" vertical="top"/>
    </xf>
    <xf numFmtId="49" fontId="29" fillId="0" borderId="17" xfId="45" applyNumberFormat="1" applyFont="1" applyFill="1" applyBorder="1" applyAlignment="1">
      <alignment horizontal="left" vertical="center"/>
    </xf>
    <xf numFmtId="0" fontId="25" fillId="0" borderId="17" xfId="45" applyFont="1" applyFill="1" applyBorder="1" applyAlignment="1">
      <alignment horizontal="left" vertical="center" wrapText="1" indent="3"/>
    </xf>
    <xf numFmtId="3" fontId="25" fillId="0" borderId="40" xfId="45" applyNumberFormat="1" applyFont="1" applyFill="1" applyBorder="1" applyAlignment="1">
      <alignment horizontal="center" vertical="center" wrapText="1"/>
    </xf>
    <xf numFmtId="3" fontId="25" fillId="37" borderId="41" xfId="45" applyNumberFormat="1" applyFont="1" applyFill="1" applyBorder="1" applyAlignment="1">
      <alignment horizontal="center" vertical="center" wrapText="1"/>
    </xf>
    <xf numFmtId="3" fontId="25" fillId="37" borderId="115" xfId="45" applyNumberFormat="1" applyFont="1" applyFill="1" applyBorder="1" applyAlignment="1">
      <alignment horizontal="center" vertical="center" wrapText="1"/>
    </xf>
    <xf numFmtId="3" fontId="25" fillId="0" borderId="106" xfId="45" applyNumberFormat="1" applyFont="1" applyFill="1" applyBorder="1" applyAlignment="1">
      <alignment horizontal="center" vertical="center" wrapText="1"/>
    </xf>
    <xf numFmtId="0" fontId="21" fillId="33" borderId="32" xfId="46" applyFont="1" applyFill="1" applyBorder="1" applyAlignment="1">
      <alignment horizontal="center" vertical="center" wrapText="1"/>
    </xf>
    <xf numFmtId="0" fontId="21" fillId="33" borderId="10" xfId="46" applyFont="1" applyFill="1" applyBorder="1" applyAlignment="1">
      <alignment horizontal="center" vertical="center" wrapText="1"/>
    </xf>
    <xf numFmtId="0" fontId="21" fillId="33" borderId="45" xfId="0" applyFont="1" applyFill="1" applyBorder="1" applyAlignment="1">
      <alignment horizontal="center" vertical="top" wrapText="1"/>
    </xf>
    <xf numFmtId="0" fontId="21" fillId="34" borderId="10" xfId="46" applyFont="1" applyFill="1" applyBorder="1" applyAlignment="1">
      <alignment horizontal="left" vertical="center" wrapText="1"/>
    </xf>
    <xf numFmtId="0" fontId="31" fillId="34" borderId="10" xfId="46" applyFont="1" applyFill="1" applyBorder="1" applyAlignment="1">
      <alignment vertical="center" wrapText="1"/>
    </xf>
    <xf numFmtId="0" fontId="25" fillId="37" borderId="33" xfId="46" applyFont="1" applyFill="1" applyBorder="1" applyAlignment="1">
      <alignment vertical="center" wrapText="1"/>
    </xf>
    <xf numFmtId="0" fontId="25" fillId="37" borderId="69" xfId="45" applyFont="1" applyFill="1" applyBorder="1" applyAlignment="1">
      <alignment vertical="center" wrapText="1"/>
    </xf>
    <xf numFmtId="3" fontId="25" fillId="37" borderId="11" xfId="45" applyNumberFormat="1" applyFont="1" applyFill="1" applyBorder="1" applyAlignment="1">
      <alignment horizontal="center" vertical="center" wrapText="1"/>
    </xf>
    <xf numFmtId="0" fontId="25" fillId="39" borderId="137" xfId="0" applyFont="1" applyFill="1" applyBorder="1" applyAlignment="1">
      <alignment vertical="center" wrapText="1"/>
    </xf>
    <xf numFmtId="0" fontId="25" fillId="39" borderId="73" xfId="0" applyFont="1" applyFill="1" applyBorder="1" applyAlignment="1">
      <alignment vertical="center" wrapText="1"/>
    </xf>
    <xf numFmtId="0" fontId="25" fillId="34" borderId="10" xfId="0" applyFont="1" applyFill="1" applyBorder="1" applyAlignment="1" applyProtection="1">
      <alignment horizontal="left" vertical="center" wrapText="1" indent="3"/>
    </xf>
    <xf numFmtId="0" fontId="32" fillId="34" borderId="10" xfId="46" applyFont="1" applyFill="1" applyBorder="1" applyAlignment="1">
      <alignment vertical="center" wrapText="1"/>
    </xf>
    <xf numFmtId="0" fontId="30" fillId="34" borderId="36" xfId="46" applyFont="1" applyFill="1" applyBorder="1" applyAlignment="1">
      <alignment vertical="center" wrapText="1"/>
    </xf>
    <xf numFmtId="0" fontId="25" fillId="34" borderId="74" xfId="45" applyFont="1" applyFill="1" applyBorder="1" applyAlignment="1">
      <alignment vertical="center" wrapText="1"/>
    </xf>
    <xf numFmtId="0" fontId="25" fillId="0" borderId="138" xfId="45" applyFont="1" applyFill="1" applyBorder="1" applyAlignment="1">
      <alignment vertical="center" wrapText="1"/>
    </xf>
    <xf numFmtId="0" fontId="25" fillId="34" borderId="10" xfId="0" applyFont="1" applyFill="1" applyBorder="1" applyAlignment="1" applyProtection="1">
      <alignment horizontal="left" vertical="center" wrapText="1" indent="4"/>
    </xf>
    <xf numFmtId="0" fontId="25" fillId="0" borderId="10" xfId="46" applyFont="1" applyFill="1" applyBorder="1" applyAlignment="1">
      <alignment horizontal="left" vertical="center" wrapText="1" indent="4"/>
    </xf>
    <xf numFmtId="0" fontId="39" fillId="34" borderId="10" xfId="46" applyFont="1" applyFill="1" applyBorder="1" applyAlignment="1">
      <alignment horizontal="left" vertical="center"/>
    </xf>
    <xf numFmtId="0" fontId="39" fillId="34" borderId="17" xfId="46" applyFont="1" applyFill="1" applyBorder="1" applyAlignment="1">
      <alignment horizontal="left" vertical="center"/>
    </xf>
    <xf numFmtId="0" fontId="21" fillId="0" borderId="17" xfId="46" applyFont="1" applyFill="1" applyBorder="1" applyAlignment="1">
      <alignment horizontal="left" vertical="center" wrapText="1"/>
    </xf>
    <xf numFmtId="0" fontId="31" fillId="0" borderId="17" xfId="46" applyFont="1" applyFill="1" applyBorder="1" applyAlignment="1">
      <alignment vertical="center" wrapText="1"/>
    </xf>
    <xf numFmtId="0" fontId="25" fillId="37" borderId="74" xfId="45" applyFont="1" applyFill="1" applyBorder="1" applyAlignment="1">
      <alignment vertical="center" wrapText="1"/>
    </xf>
    <xf numFmtId="0" fontId="25" fillId="39" borderId="138" xfId="0" applyFont="1" applyFill="1" applyBorder="1" applyAlignment="1">
      <alignment vertical="center" wrapText="1"/>
    </xf>
    <xf numFmtId="49" fontId="29" fillId="34" borderId="42" xfId="46" applyNumberFormat="1" applyFont="1" applyFill="1" applyBorder="1" applyAlignment="1">
      <alignment horizontal="left" vertical="top"/>
    </xf>
    <xf numFmtId="49" fontId="39" fillId="34" borderId="10" xfId="46" applyNumberFormat="1" applyFont="1" applyFill="1" applyBorder="1" applyAlignment="1">
      <alignment horizontal="left" vertical="center"/>
    </xf>
    <xf numFmtId="0" fontId="21" fillId="0" borderId="10" xfId="46" applyFont="1" applyFill="1" applyBorder="1" applyAlignment="1">
      <alignment horizontal="left" vertical="center" wrapText="1" indent="2"/>
    </xf>
    <xf numFmtId="0" fontId="21" fillId="0" borderId="17" xfId="46" applyFont="1" applyFill="1" applyBorder="1" applyAlignment="1">
      <alignment horizontal="left" vertical="center" wrapText="1" indent="2"/>
    </xf>
    <xf numFmtId="49" fontId="29" fillId="34" borderId="47" xfId="46" applyNumberFormat="1" applyFont="1" applyFill="1" applyBorder="1" applyAlignment="1">
      <alignment horizontal="left" vertical="top"/>
    </xf>
    <xf numFmtId="49" fontId="39" fillId="34" borderId="48" xfId="46" applyNumberFormat="1" applyFont="1" applyFill="1" applyBorder="1" applyAlignment="1">
      <alignment horizontal="left" vertical="center"/>
    </xf>
    <xf numFmtId="0" fontId="21" fillId="0" borderId="139" xfId="46" applyFont="1" applyFill="1" applyBorder="1" applyAlignment="1">
      <alignment horizontal="left" vertical="center" wrapText="1" indent="2"/>
    </xf>
    <xf numFmtId="0" fontId="31" fillId="0" borderId="48" xfId="46" applyFont="1" applyFill="1" applyBorder="1" applyAlignment="1">
      <alignment vertical="center" wrapText="1"/>
    </xf>
    <xf numFmtId="0" fontId="25" fillId="0" borderId="49" xfId="46" applyFont="1" applyFill="1" applyBorder="1" applyAlignment="1">
      <alignment vertical="center" wrapText="1"/>
    </xf>
    <xf numFmtId="0" fontId="25" fillId="0" borderId="140" xfId="45" applyFont="1" applyFill="1" applyBorder="1" applyAlignment="1">
      <alignment vertical="center" wrapText="1"/>
    </xf>
    <xf numFmtId="3" fontId="25" fillId="37" borderId="141" xfId="45" applyNumberFormat="1" applyFont="1" applyFill="1" applyBorder="1" applyAlignment="1">
      <alignment horizontal="center" vertical="center" wrapText="1"/>
    </xf>
    <xf numFmtId="0" fontId="25" fillId="37" borderId="81" xfId="45" applyFont="1" applyFill="1" applyBorder="1" applyAlignment="1">
      <alignment vertical="center" wrapText="1"/>
    </xf>
    <xf numFmtId="3" fontId="25" fillId="37" borderId="81" xfId="45" applyNumberFormat="1" applyFont="1" applyFill="1" applyBorder="1" applyAlignment="1">
      <alignment horizontal="center" vertical="center" wrapText="1"/>
    </xf>
    <xf numFmtId="3" fontId="25" fillId="37" borderId="93" xfId="45" applyNumberFormat="1" applyFont="1" applyFill="1" applyBorder="1" applyAlignment="1">
      <alignment horizontal="center" vertical="center" wrapText="1"/>
    </xf>
    <xf numFmtId="0" fontId="25" fillId="0" borderId="142" xfId="45" applyFont="1" applyFill="1" applyBorder="1" applyAlignment="1">
      <alignment vertical="center" wrapText="1"/>
    </xf>
    <xf numFmtId="0" fontId="25" fillId="0" borderId="119" xfId="45" applyFont="1" applyFill="1" applyBorder="1" applyAlignment="1">
      <alignment vertical="center" wrapText="1"/>
    </xf>
    <xf numFmtId="0" fontId="25" fillId="0" borderId="25" xfId="0" applyFont="1" applyBorder="1" applyAlignment="1">
      <alignment horizontal="right"/>
    </xf>
    <xf numFmtId="0" fontId="25" fillId="35" borderId="92" xfId="45" applyFont="1" applyFill="1" applyBorder="1" applyAlignment="1">
      <alignment vertical="center" wrapText="1"/>
    </xf>
    <xf numFmtId="0" fontId="21" fillId="33" borderId="44" xfId="46" applyFont="1" applyFill="1" applyBorder="1" applyAlignment="1">
      <alignment horizontal="center" vertical="center" wrapText="1"/>
    </xf>
    <xf numFmtId="0" fontId="21" fillId="33" borderId="77" xfId="46" applyFont="1" applyFill="1" applyBorder="1" applyAlignment="1">
      <alignment horizontal="center" vertical="center" wrapText="1"/>
    </xf>
    <xf numFmtId="49" fontId="36" fillId="33" borderId="32" xfId="46" applyNumberFormat="1" applyFont="1" applyFill="1" applyBorder="1" applyAlignment="1">
      <alignment horizontal="center" vertical="center" wrapText="1"/>
    </xf>
    <xf numFmtId="49" fontId="36" fillId="33" borderId="10" xfId="46" applyNumberFormat="1" applyFont="1" applyFill="1" applyBorder="1" applyAlignment="1">
      <alignment horizontal="center" vertical="center" wrapText="1"/>
    </xf>
    <xf numFmtId="49" fontId="36" fillId="33" borderId="44" xfId="46" applyNumberFormat="1" applyFont="1" applyFill="1" applyBorder="1" applyAlignment="1">
      <alignment horizontal="center" vertical="center" wrapText="1"/>
    </xf>
    <xf numFmtId="49" fontId="36" fillId="0" borderId="32" xfId="46" applyNumberFormat="1" applyFont="1" applyFill="1" applyBorder="1" applyAlignment="1">
      <alignment horizontal="center" vertical="top"/>
    </xf>
    <xf numFmtId="0" fontId="29" fillId="0" borderId="10" xfId="46" applyFont="1" applyFill="1" applyBorder="1" applyAlignment="1">
      <alignment horizontal="left" vertical="top"/>
    </xf>
    <xf numFmtId="0" fontId="21" fillId="0" borderId="10" xfId="46" applyFont="1" applyFill="1" applyBorder="1" applyAlignment="1">
      <alignment vertical="center" wrapText="1"/>
    </xf>
    <xf numFmtId="0" fontId="51" fillId="0" borderId="12" xfId="46" applyFont="1" applyFill="1" applyBorder="1" applyAlignment="1">
      <alignment horizontal="left" vertical="center" wrapText="1" indent="1"/>
    </xf>
    <xf numFmtId="0" fontId="30" fillId="37" borderId="144" xfId="46" applyFont="1" applyFill="1" applyBorder="1" applyAlignment="1">
      <alignment vertical="center" wrapText="1"/>
    </xf>
    <xf numFmtId="0" fontId="30" fillId="37" borderId="34" xfId="46" applyFont="1" applyFill="1" applyBorder="1" applyAlignment="1">
      <alignment vertical="center" wrapText="1"/>
    </xf>
    <xf numFmtId="0" fontId="30" fillId="37" borderId="35" xfId="46" applyFont="1" applyFill="1" applyBorder="1" applyAlignment="1">
      <alignment vertical="center" wrapText="1"/>
    </xf>
    <xf numFmtId="0" fontId="36" fillId="0" borderId="12" xfId="46" applyFont="1" applyFill="1" applyBorder="1" applyAlignment="1">
      <alignment horizontal="left" vertical="center" wrapText="1" indent="1"/>
    </xf>
    <xf numFmtId="0" fontId="30" fillId="0" borderId="102" xfId="46" applyFont="1" applyFill="1" applyBorder="1" applyAlignment="1">
      <alignment vertical="center" wrapText="1"/>
    </xf>
    <xf numFmtId="0" fontId="30" fillId="0" borderId="37" xfId="46" applyFont="1" applyFill="1" applyBorder="1" applyAlignment="1">
      <alignment vertical="center" wrapText="1"/>
    </xf>
    <xf numFmtId="0" fontId="30" fillId="0" borderId="38" xfId="46" applyFont="1" applyFill="1" applyBorder="1" applyAlignment="1">
      <alignment vertical="center" wrapText="1"/>
    </xf>
    <xf numFmtId="0" fontId="36" fillId="0" borderId="12" xfId="45" applyFont="1" applyFill="1" applyBorder="1" applyAlignment="1">
      <alignment horizontal="left" vertical="center" wrapText="1" indent="1"/>
    </xf>
    <xf numFmtId="0" fontId="30" fillId="37" borderId="102" xfId="46" applyFont="1" applyFill="1" applyBorder="1" applyAlignment="1">
      <alignment vertical="center" wrapText="1"/>
    </xf>
    <xf numFmtId="0" fontId="30" fillId="37" borderId="37" xfId="46" applyFont="1" applyFill="1" applyBorder="1" applyAlignment="1">
      <alignment vertical="center" wrapText="1"/>
    </xf>
    <xf numFmtId="0" fontId="30" fillId="37" borderId="38" xfId="46" applyFont="1" applyFill="1" applyBorder="1" applyAlignment="1">
      <alignment vertical="center" wrapText="1"/>
    </xf>
    <xf numFmtId="49" fontId="36" fillId="0" borderId="47" xfId="46" applyNumberFormat="1" applyFont="1" applyFill="1" applyBorder="1" applyAlignment="1">
      <alignment horizontal="center" vertical="top"/>
    </xf>
    <xf numFmtId="0" fontId="29" fillId="0" borderId="48" xfId="46" applyFont="1" applyFill="1" applyBorder="1" applyAlignment="1">
      <alignment horizontal="left" vertical="top"/>
    </xf>
    <xf numFmtId="0" fontId="36" fillId="0" borderId="145" xfId="45" applyFont="1" applyFill="1" applyBorder="1" applyAlignment="1">
      <alignment horizontal="left" vertical="center" wrapText="1" indent="1"/>
    </xf>
    <xf numFmtId="0" fontId="30" fillId="0" borderId="120" xfId="46" applyFont="1" applyFill="1" applyBorder="1" applyAlignment="1">
      <alignment vertical="center" wrapText="1"/>
    </xf>
    <xf numFmtId="0" fontId="30" fillId="0" borderId="50" xfId="46" applyFont="1" applyFill="1" applyBorder="1" applyAlignment="1">
      <alignment vertical="center" wrapText="1"/>
    </xf>
    <xf numFmtId="0" fontId="30" fillId="0" borderId="51" xfId="46" applyFont="1" applyFill="1" applyBorder="1" applyAlignment="1">
      <alignment vertical="center" wrapText="1"/>
    </xf>
    <xf numFmtId="0" fontId="21" fillId="33" borderId="12" xfId="44" applyFont="1" applyFill="1" applyBorder="1" applyAlignment="1">
      <alignment horizontal="center" vertical="center"/>
    </xf>
    <xf numFmtId="0" fontId="21" fillId="33" borderId="14" xfId="44" applyFont="1" applyFill="1" applyBorder="1" applyAlignment="1">
      <alignment horizontal="center" vertical="center"/>
    </xf>
    <xf numFmtId="0" fontId="21" fillId="33" borderId="13" xfId="44" applyFont="1" applyFill="1" applyBorder="1" applyAlignment="1">
      <alignment horizontal="center" vertical="center"/>
    </xf>
    <xf numFmtId="0" fontId="21" fillId="33" borderId="12" xfId="44" applyFont="1" applyFill="1" applyBorder="1" applyAlignment="1">
      <alignment horizontal="left" vertical="center" indent="3"/>
    </xf>
    <xf numFmtId="0" fontId="21" fillId="33" borderId="14" xfId="44" applyFont="1" applyFill="1" applyBorder="1" applyAlignment="1">
      <alignment horizontal="left" vertical="center" indent="3"/>
    </xf>
    <xf numFmtId="0" fontId="21" fillId="33" borderId="13" xfId="44" applyFont="1" applyFill="1" applyBorder="1" applyAlignment="1">
      <alignment horizontal="left" vertical="center" indent="3"/>
    </xf>
    <xf numFmtId="0" fontId="27" fillId="0" borderId="0" xfId="0" applyFont="1" applyAlignment="1">
      <alignment horizontal="center" wrapText="1"/>
    </xf>
    <xf numFmtId="0" fontId="20" fillId="33" borderId="23" xfId="45" applyFont="1" applyFill="1" applyBorder="1" applyAlignment="1">
      <alignment horizontal="left" vertical="center" wrapText="1" indent="3"/>
    </xf>
    <xf numFmtId="0" fontId="20" fillId="33" borderId="25" xfId="45" applyFont="1" applyFill="1" applyBorder="1" applyAlignment="1">
      <alignment horizontal="left" vertical="center" wrapText="1" indent="3"/>
    </xf>
    <xf numFmtId="0" fontId="20" fillId="33" borderId="24" xfId="45" applyFont="1" applyFill="1" applyBorder="1" applyAlignment="1">
      <alignment horizontal="left" vertical="center" wrapText="1" indent="3"/>
    </xf>
    <xf numFmtId="49" fontId="21" fillId="33" borderId="42" xfId="45" applyNumberFormat="1" applyFont="1" applyFill="1" applyBorder="1" applyAlignment="1">
      <alignment horizontal="center" vertical="center" wrapText="1"/>
    </xf>
    <xf numFmtId="49" fontId="21" fillId="33" borderId="43" xfId="45" applyNumberFormat="1" applyFont="1" applyFill="1" applyBorder="1" applyAlignment="1">
      <alignment horizontal="center" vertical="center" wrapText="1"/>
    </xf>
    <xf numFmtId="49" fontId="21" fillId="33" borderId="17" xfId="45" applyNumberFormat="1" applyFont="1" applyFill="1" applyBorder="1" applyAlignment="1">
      <alignment horizontal="left" vertical="center" wrapText="1"/>
    </xf>
    <xf numFmtId="49" fontId="21" fillId="33" borderId="19" xfId="45" applyNumberFormat="1" applyFont="1" applyFill="1" applyBorder="1" applyAlignment="1">
      <alignment horizontal="left" vertical="center" wrapText="1"/>
    </xf>
    <xf numFmtId="0" fontId="21" fillId="33" borderId="17" xfId="45" applyFont="1" applyFill="1" applyBorder="1" applyAlignment="1">
      <alignment horizontal="center" vertical="center" wrapText="1"/>
    </xf>
    <xf numFmtId="0" fontId="21" fillId="33" borderId="19" xfId="45" applyFont="1" applyFill="1" applyBorder="1" applyAlignment="1">
      <alignment horizontal="center" vertical="center" wrapText="1"/>
    </xf>
    <xf numFmtId="0" fontId="21" fillId="33" borderId="12" xfId="45" applyFont="1" applyFill="1" applyBorder="1" applyAlignment="1">
      <alignment horizontal="center" vertical="center" wrapText="1"/>
    </xf>
    <xf numFmtId="0" fontId="21" fillId="33" borderId="13" xfId="45" applyFont="1" applyFill="1" applyBorder="1" applyAlignment="1">
      <alignment horizontal="center" vertical="center" wrapText="1"/>
    </xf>
    <xf numFmtId="3" fontId="21" fillId="33" borderId="12" xfId="45" applyNumberFormat="1" applyFont="1" applyFill="1" applyBorder="1" applyAlignment="1">
      <alignment horizontal="center" vertical="center" wrapText="1"/>
    </xf>
    <xf numFmtId="3" fontId="21" fillId="33" borderId="45" xfId="45" applyNumberFormat="1" applyFont="1" applyFill="1" applyBorder="1" applyAlignment="1">
      <alignment horizontal="center" vertical="center" wrapText="1"/>
    </xf>
    <xf numFmtId="0" fontId="22" fillId="0" borderId="0" xfId="0" applyFont="1" applyAlignment="1">
      <alignment horizontal="center" wrapText="1"/>
    </xf>
    <xf numFmtId="0" fontId="20" fillId="33" borderId="52" xfId="0" applyFont="1" applyFill="1" applyBorder="1" applyAlignment="1">
      <alignment horizontal="left" vertical="center" wrapText="1" indent="3"/>
    </xf>
    <xf numFmtId="0" fontId="20" fillId="33" borderId="54" xfId="0" applyFont="1" applyFill="1" applyBorder="1" applyAlignment="1">
      <alignment horizontal="left" vertical="center" wrapText="1" indent="3"/>
    </xf>
    <xf numFmtId="0" fontId="20" fillId="33" borderId="53" xfId="0" applyFont="1" applyFill="1" applyBorder="1" applyAlignment="1">
      <alignment horizontal="left" vertical="center" wrapText="1" indent="3"/>
    </xf>
    <xf numFmtId="0" fontId="21" fillId="33" borderId="83" xfId="45" applyFont="1" applyFill="1" applyBorder="1" applyAlignment="1">
      <alignment horizontal="center" vertical="center" wrapText="1"/>
    </xf>
    <xf numFmtId="0" fontId="21" fillId="33" borderId="84" xfId="45" applyFont="1" applyFill="1" applyBorder="1" applyAlignment="1">
      <alignment horizontal="center" vertical="center" wrapText="1"/>
    </xf>
    <xf numFmtId="0" fontId="21" fillId="33" borderId="63" xfId="45" applyFont="1" applyFill="1" applyBorder="1" applyAlignment="1">
      <alignment horizontal="center" vertical="center" wrapText="1"/>
    </xf>
    <xf numFmtId="0" fontId="21" fillId="33" borderId="18" xfId="45" applyFont="1" applyFill="1" applyBorder="1" applyAlignment="1">
      <alignment horizontal="center" vertical="center" wrapText="1"/>
    </xf>
    <xf numFmtId="0" fontId="23" fillId="33" borderId="17" xfId="45" applyFont="1" applyFill="1" applyBorder="1" applyAlignment="1">
      <alignment horizontal="center" vertical="center" wrapText="1"/>
    </xf>
    <xf numFmtId="0" fontId="23" fillId="33" borderId="18" xfId="45" applyFont="1" applyFill="1" applyBorder="1" applyAlignment="1">
      <alignment horizontal="center" vertical="center" wrapText="1"/>
    </xf>
    <xf numFmtId="0" fontId="23" fillId="33" borderId="19" xfId="45" applyFont="1" applyFill="1" applyBorder="1" applyAlignment="1">
      <alignment horizontal="center" vertical="center" wrapText="1"/>
    </xf>
    <xf numFmtId="0" fontId="21" fillId="33" borderId="17" xfId="0" applyFont="1" applyFill="1" applyBorder="1" applyAlignment="1">
      <alignment horizontal="center" vertical="center" wrapText="1"/>
    </xf>
    <xf numFmtId="0" fontId="21" fillId="33" borderId="18" xfId="0" applyFont="1" applyFill="1" applyBorder="1" applyAlignment="1">
      <alignment horizontal="center" vertical="center" wrapText="1"/>
    </xf>
    <xf numFmtId="0" fontId="21" fillId="33" borderId="19" xfId="0" applyFont="1" applyFill="1" applyBorder="1" applyAlignment="1">
      <alignment horizontal="center" vertical="center" wrapText="1"/>
    </xf>
    <xf numFmtId="0" fontId="21" fillId="33" borderId="77" xfId="45" applyFont="1" applyFill="1" applyBorder="1" applyAlignment="1">
      <alignment horizontal="center" vertical="center" wrapText="1"/>
    </xf>
    <xf numFmtId="0" fontId="21" fillId="33" borderId="78" xfId="45" applyFont="1" applyFill="1" applyBorder="1" applyAlignment="1">
      <alignment horizontal="center" vertical="center" wrapText="1"/>
    </xf>
    <xf numFmtId="0" fontId="21" fillId="33" borderId="85" xfId="45" applyFont="1" applyFill="1" applyBorder="1" applyAlignment="1">
      <alignment horizontal="center" vertical="center" wrapText="1"/>
    </xf>
    <xf numFmtId="0" fontId="22" fillId="0" borderId="87" xfId="0" applyFont="1" applyBorder="1" applyAlignment="1">
      <alignment horizontal="center" wrapText="1"/>
    </xf>
    <xf numFmtId="0" fontId="22" fillId="0" borderId="25" xfId="0" applyFont="1" applyBorder="1" applyAlignment="1">
      <alignment horizontal="center" wrapText="1"/>
    </xf>
    <xf numFmtId="0" fontId="22" fillId="0" borderId="24" xfId="0" applyFont="1" applyBorder="1" applyAlignment="1">
      <alignment horizontal="center" wrapText="1"/>
    </xf>
    <xf numFmtId="0" fontId="22" fillId="0" borderId="81" xfId="0" applyFont="1" applyFill="1" applyBorder="1" applyAlignment="1">
      <alignment horizontal="center" wrapText="1"/>
    </xf>
    <xf numFmtId="0" fontId="21" fillId="33" borderId="14" xfId="45" applyFont="1" applyFill="1" applyBorder="1" applyAlignment="1">
      <alignment horizontal="center" vertical="center" wrapText="1"/>
    </xf>
    <xf numFmtId="0" fontId="21" fillId="38" borderId="25" xfId="0" applyFont="1" applyFill="1" applyBorder="1" applyAlignment="1">
      <alignment horizontal="center" vertical="center" wrapText="1"/>
    </xf>
    <xf numFmtId="0" fontId="21" fillId="38" borderId="65" xfId="0" applyFont="1" applyFill="1" applyBorder="1" applyAlignment="1">
      <alignment horizontal="center" vertical="center" wrapText="1"/>
    </xf>
    <xf numFmtId="0" fontId="21" fillId="38" borderId="90" xfId="0" applyFont="1" applyFill="1" applyBorder="1" applyAlignment="1">
      <alignment horizontal="center" vertical="center" wrapText="1"/>
    </xf>
    <xf numFmtId="0" fontId="21" fillId="38" borderId="91" xfId="0" applyFont="1" applyFill="1" applyBorder="1" applyAlignment="1">
      <alignment horizontal="center" vertical="center" wrapText="1"/>
    </xf>
    <xf numFmtId="0" fontId="21" fillId="38" borderId="23" xfId="0" applyFont="1" applyFill="1" applyBorder="1" applyAlignment="1">
      <alignment horizontal="center" vertical="center" wrapText="1"/>
    </xf>
    <xf numFmtId="0" fontId="21" fillId="38" borderId="24" xfId="0" applyFont="1" applyFill="1" applyBorder="1" applyAlignment="1">
      <alignment horizontal="center" vertical="center" wrapText="1"/>
    </xf>
    <xf numFmtId="0" fontId="21" fillId="33" borderId="12" xfId="0" applyFont="1" applyFill="1" applyBorder="1" applyAlignment="1">
      <alignment horizontal="center" vertical="top" wrapText="1"/>
    </xf>
    <xf numFmtId="0" fontId="21" fillId="33" borderId="14" xfId="0" applyFont="1" applyFill="1" applyBorder="1" applyAlignment="1">
      <alignment horizontal="center" vertical="top" wrapText="1"/>
    </xf>
    <xf numFmtId="0" fontId="20" fillId="33" borderId="23" xfId="46" applyFont="1" applyFill="1" applyBorder="1" applyAlignment="1">
      <alignment horizontal="left" vertical="center" wrapText="1" indent="3"/>
    </xf>
    <xf numFmtId="0" fontId="20" fillId="33" borderId="25" xfId="46" applyFont="1" applyFill="1" applyBorder="1" applyAlignment="1">
      <alignment horizontal="left" vertical="center" wrapText="1" indent="3"/>
    </xf>
    <xf numFmtId="0" fontId="20" fillId="33" borderId="24" xfId="46" applyFont="1" applyFill="1" applyBorder="1" applyAlignment="1">
      <alignment horizontal="left" vertical="center" wrapText="1" indent="3"/>
    </xf>
    <xf numFmtId="0" fontId="21" fillId="33" borderId="42" xfId="45" applyFont="1" applyFill="1" applyBorder="1" applyAlignment="1">
      <alignment horizontal="center" vertical="center" wrapText="1"/>
    </xf>
    <xf numFmtId="0" fontId="21" fillId="33" borderId="43" xfId="45" applyFont="1" applyFill="1" applyBorder="1" applyAlignment="1">
      <alignment horizontal="center" vertical="center" wrapText="1"/>
    </xf>
    <xf numFmtId="0" fontId="24" fillId="33" borderId="12" xfId="45" applyFont="1" applyFill="1" applyBorder="1" applyAlignment="1">
      <alignment horizontal="center" vertical="center" wrapText="1"/>
    </xf>
    <xf numFmtId="0" fontId="24" fillId="33" borderId="13" xfId="45" applyFont="1" applyFill="1" applyBorder="1" applyAlignment="1">
      <alignment horizontal="center" vertical="center" wrapText="1"/>
    </xf>
    <xf numFmtId="0" fontId="24" fillId="33" borderId="45" xfId="45" applyFont="1" applyFill="1" applyBorder="1" applyAlignment="1">
      <alignment horizontal="center" vertical="center" wrapText="1"/>
    </xf>
    <xf numFmtId="0" fontId="21" fillId="33" borderId="90" xfId="46" applyFont="1" applyFill="1" applyBorder="1" applyAlignment="1">
      <alignment horizontal="center" vertical="center" wrapText="1"/>
    </xf>
    <xf numFmtId="0" fontId="21" fillId="33" borderId="22" xfId="46" applyFont="1" applyFill="1" applyBorder="1" applyAlignment="1">
      <alignment horizontal="center" vertical="center" wrapText="1"/>
    </xf>
    <xf numFmtId="0" fontId="21" fillId="33" borderId="143" xfId="46" applyFont="1" applyFill="1" applyBorder="1" applyAlignment="1">
      <alignment horizontal="center" vertical="center" wrapText="1"/>
    </xf>
    <xf numFmtId="0" fontId="21" fillId="33" borderId="72" xfId="46" applyFont="1" applyFill="1" applyBorder="1" applyAlignment="1">
      <alignment horizontal="center" vertical="center" wrapText="1"/>
    </xf>
    <xf numFmtId="0" fontId="21" fillId="33" borderId="0" xfId="46" applyFont="1" applyFill="1" applyBorder="1" applyAlignment="1">
      <alignment horizontal="center" vertical="center" wrapText="1"/>
    </xf>
    <xf numFmtId="0" fontId="21" fillId="33" borderId="78" xfId="46" applyFont="1" applyFill="1" applyBorder="1" applyAlignment="1">
      <alignment horizontal="center" vertical="center" wrapText="1"/>
    </xf>
    <xf numFmtId="0" fontId="21" fillId="33" borderId="26" xfId="46" applyFont="1" applyFill="1" applyBorder="1" applyAlignment="1">
      <alignment horizontal="center" vertical="center" wrapText="1"/>
    </xf>
    <xf numFmtId="0" fontId="21" fillId="33" borderId="27" xfId="46" applyFont="1" applyFill="1" applyBorder="1" applyAlignment="1">
      <alignment horizontal="center" vertical="center" wrapText="1"/>
    </xf>
    <xf numFmtId="0" fontId="21" fillId="33" borderId="131" xfId="46" applyFont="1" applyFill="1" applyBorder="1" applyAlignment="1">
      <alignment horizontal="center" vertical="center" wrapText="1"/>
    </xf>
    <xf numFmtId="0" fontId="21" fillId="33" borderId="135" xfId="46" applyFont="1" applyFill="1" applyBorder="1" applyAlignment="1">
      <alignment horizontal="center" vertical="center" wrapText="1"/>
    </xf>
    <xf numFmtId="0" fontId="21" fillId="33" borderId="13" xfId="46" applyFont="1" applyFill="1" applyBorder="1" applyAlignment="1">
      <alignment horizontal="center" vertical="center" wrapText="1"/>
    </xf>
    <xf numFmtId="0" fontId="21" fillId="33" borderId="12" xfId="46" applyFont="1" applyFill="1" applyBorder="1" applyAlignment="1">
      <alignment horizontal="center" vertical="center" wrapText="1"/>
    </xf>
    <xf numFmtId="0" fontId="21" fillId="33" borderId="45" xfId="46" applyFont="1" applyFill="1" applyBorder="1" applyAlignment="1">
      <alignment horizontal="center" vertical="center" wrapText="1"/>
    </xf>
  </cellXfs>
  <cellStyles count="47">
    <cellStyle name="20 % - Markeringsfarve1" xfId="21" builtinId="30" customBuiltin="1"/>
    <cellStyle name="20 % - Markeringsfarve2" xfId="25" builtinId="34" customBuiltin="1"/>
    <cellStyle name="20 % - Markeringsfarve3" xfId="29" builtinId="38" customBuiltin="1"/>
    <cellStyle name="20 % - Markeringsfarve4" xfId="33" builtinId="42" customBuiltin="1"/>
    <cellStyle name="20 % - Markeringsfarve5" xfId="37" builtinId="46" customBuiltin="1"/>
    <cellStyle name="20 % - Markeringsfarve6" xfId="41" builtinId="50" customBuiltin="1"/>
    <cellStyle name="40 % - Markeringsfarve1" xfId="22" builtinId="31" customBuiltin="1"/>
    <cellStyle name="40 % - Markeringsfarve2" xfId="26" builtinId="35" customBuiltin="1"/>
    <cellStyle name="40 % - Markeringsfarve3" xfId="30" builtinId="39" customBuiltin="1"/>
    <cellStyle name="40 % - Markeringsfarve4" xfId="34" builtinId="43" customBuiltin="1"/>
    <cellStyle name="40 % - Markeringsfarve5" xfId="38" builtinId="47" customBuiltin="1"/>
    <cellStyle name="40 % - Markeringsfarve6" xfId="42" builtinId="51" customBuiltin="1"/>
    <cellStyle name="60 % - Markeringsfarve1" xfId="23" builtinId="32" customBuiltin="1"/>
    <cellStyle name="60 % - Markeringsfarve2" xfId="27" builtinId="36" customBuiltin="1"/>
    <cellStyle name="60 % - Markeringsfarve3" xfId="31" builtinId="40" customBuiltin="1"/>
    <cellStyle name="60 % - Markeringsfarve4" xfId="35" builtinId="44" customBuiltin="1"/>
    <cellStyle name="60 % - Markeringsfarve5" xfId="39" builtinId="48" customBuiltin="1"/>
    <cellStyle name="60 % - Markeringsfarve6" xfId="43" builtinId="52" customBuiltin="1"/>
    <cellStyle name="Advarselstekst" xfId="16" builtinId="11" customBuiltin="1"/>
    <cellStyle name="Bemærk!" xfId="17" builtinId="10" customBuiltin="1"/>
    <cellStyle name="Beregning" xfId="13" builtinId="22" customBuiltin="1"/>
    <cellStyle name="Forklarende tekst" xfId="18" builtinId="53" customBuiltin="1"/>
    <cellStyle name="God" xfId="8" builtinId="26" customBuiltin="1"/>
    <cellStyle name="Input" xfId="11" builtinId="20" customBuiltin="1"/>
    <cellStyle name="Komma" xfId="1" builtinId="3" customBuiltin="1"/>
    <cellStyle name="Kontroller celle" xfId="15" builtinId="23" customBuiltin="1"/>
    <cellStyle name="Markeringsfarve1" xfId="20" builtinId="29" customBuiltin="1"/>
    <cellStyle name="Markeringsfarve2" xfId="24" builtinId="33" customBuiltin="1"/>
    <cellStyle name="Markeringsfarve3" xfId="28" builtinId="37" customBuiltin="1"/>
    <cellStyle name="Markeringsfarve4" xfId="32" builtinId="41" customBuiltin="1"/>
    <cellStyle name="Markeringsfarve5" xfId="36" builtinId="45" customBuiltin="1"/>
    <cellStyle name="Markeringsfarve6" xfId="40" builtinId="49" customBuiltin="1"/>
    <cellStyle name="Neutral" xfId="10" builtinId="28" customBuiltin="1"/>
    <cellStyle name="Normal" xfId="0" builtinId="0" customBuiltin="1"/>
    <cellStyle name="Normal 2 2 2" xfId="44"/>
    <cellStyle name="Normal_Assets Final" xfId="45"/>
    <cellStyle name="Normal_Inflows" xfId="46"/>
    <cellStyle name="Output" xfId="12" builtinId="21" customBuiltin="1"/>
    <cellStyle name="Overskrift 1" xfId="4" builtinId="16" customBuiltin="1"/>
    <cellStyle name="Overskrift 2" xfId="5" builtinId="17" customBuiltin="1"/>
    <cellStyle name="Overskrift 3" xfId="6" builtinId="18" customBuiltin="1"/>
    <cellStyle name="Overskrift 4" xfId="7" builtinId="19" customBuiltin="1"/>
    <cellStyle name="Procent" xfId="2" builtinId="5" customBuiltin="1"/>
    <cellStyle name="Sammenkædet celle" xfId="14" builtinId="24" customBuiltin="1"/>
    <cellStyle name="Titel" xfId="3" builtinId="15" customBuiltin="1"/>
    <cellStyle name="Total" xfId="19" builtinId="25" customBuiltin="1"/>
    <cellStyle name="Ugyldig" xfId="9"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7"/>
  <sheetViews>
    <sheetView zoomScale="75" workbookViewId="0">
      <selection activeCell="B2" sqref="B2"/>
    </sheetView>
  </sheetViews>
  <sheetFormatPr defaultColWidth="9.140625" defaultRowHeight="14.25" customHeight="1" x14ac:dyDescent="0.2"/>
  <cols>
    <col min="1" max="1" width="9.140625" style="1"/>
    <col min="2" max="2" width="22.85546875" style="1" customWidth="1"/>
    <col min="3" max="3" width="13" style="1" customWidth="1"/>
    <col min="4" max="4" width="92.5703125" style="1" customWidth="1"/>
    <col min="5" max="16384" width="9.140625" style="1"/>
  </cols>
  <sheetData>
    <row r="3" spans="2:4" ht="14.25" customHeight="1" x14ac:dyDescent="0.2">
      <c r="B3" s="2" t="s">
        <v>0</v>
      </c>
      <c r="C3" s="2"/>
      <c r="D3" s="2"/>
    </row>
    <row r="4" spans="2:4" ht="14.25" customHeight="1" x14ac:dyDescent="0.2">
      <c r="B4" s="3"/>
      <c r="C4" s="3"/>
      <c r="D4" s="3"/>
    </row>
    <row r="5" spans="2:4" ht="14.25" customHeight="1" x14ac:dyDescent="0.2">
      <c r="B5" s="553" t="s">
        <v>1</v>
      </c>
      <c r="C5" s="554"/>
      <c r="D5" s="555"/>
    </row>
    <row r="6" spans="2:4" ht="28.5" customHeight="1" x14ac:dyDescent="0.2">
      <c r="B6" s="5" t="s">
        <v>2</v>
      </c>
      <c r="C6" s="5" t="s">
        <v>3</v>
      </c>
      <c r="D6" s="4" t="s">
        <v>4</v>
      </c>
    </row>
    <row r="7" spans="2:4" ht="14.25" customHeight="1" x14ac:dyDescent="0.2">
      <c r="B7" s="556" t="s">
        <v>5</v>
      </c>
      <c r="C7" s="557"/>
      <c r="D7" s="558"/>
    </row>
    <row r="8" spans="2:4" ht="14.25" customHeight="1" x14ac:dyDescent="0.2">
      <c r="B8" s="6"/>
      <c r="C8" s="7"/>
      <c r="D8" s="8" t="s">
        <v>6</v>
      </c>
    </row>
    <row r="9" spans="2:4" ht="14.25" customHeight="1" x14ac:dyDescent="0.2">
      <c r="B9" s="9">
        <v>51</v>
      </c>
      <c r="C9" s="9" t="s">
        <v>7</v>
      </c>
      <c r="D9" s="10" t="s">
        <v>8</v>
      </c>
    </row>
    <row r="10" spans="2:4" ht="14.25" customHeight="1" x14ac:dyDescent="0.2">
      <c r="B10" s="9"/>
      <c r="C10" s="9"/>
      <c r="D10" s="11" t="s">
        <v>9</v>
      </c>
    </row>
    <row r="11" spans="2:4" ht="14.25" customHeight="1" x14ac:dyDescent="0.2">
      <c r="B11" s="9">
        <v>52</v>
      </c>
      <c r="C11" s="9" t="s">
        <v>10</v>
      </c>
      <c r="D11" s="10" t="s">
        <v>11</v>
      </c>
    </row>
    <row r="12" spans="2:4" ht="14.25" customHeight="1" x14ac:dyDescent="0.2">
      <c r="B12" s="9"/>
      <c r="C12" s="9"/>
      <c r="D12" s="11" t="s">
        <v>12</v>
      </c>
    </row>
    <row r="13" spans="2:4" ht="14.25" customHeight="1" x14ac:dyDescent="0.2">
      <c r="B13" s="9">
        <v>53</v>
      </c>
      <c r="C13" s="9" t="s">
        <v>13</v>
      </c>
      <c r="D13" s="10" t="s">
        <v>14</v>
      </c>
    </row>
    <row r="14" spans="2:4" ht="14.25" customHeight="1" x14ac:dyDescent="0.2">
      <c r="B14" s="9"/>
      <c r="C14" s="9"/>
      <c r="D14" s="11" t="s">
        <v>15</v>
      </c>
    </row>
    <row r="15" spans="2:4" ht="14.25" customHeight="1" x14ac:dyDescent="0.2">
      <c r="B15" s="12">
        <v>54</v>
      </c>
      <c r="C15" s="9" t="s">
        <v>16</v>
      </c>
      <c r="D15" s="10" t="s">
        <v>17</v>
      </c>
    </row>
    <row r="16" spans="2:4" ht="14.25" customHeight="1" x14ac:dyDescent="0.2">
      <c r="B16" s="9"/>
      <c r="C16" s="9"/>
      <c r="D16" s="11"/>
    </row>
    <row r="17" spans="2:4" ht="14.25" customHeight="1" x14ac:dyDescent="0.2">
      <c r="B17" s="13"/>
      <c r="C17" s="13"/>
      <c r="D17" s="14"/>
    </row>
    <row r="20" spans="2:4" ht="14.25" customHeight="1" x14ac:dyDescent="0.2">
      <c r="B20" s="15"/>
      <c r="D20" s="1" t="s">
        <v>18</v>
      </c>
    </row>
    <row r="21" spans="2:4" ht="14.25" customHeight="1" x14ac:dyDescent="0.2">
      <c r="B21" s="16"/>
      <c r="D21" s="1" t="s">
        <v>19</v>
      </c>
    </row>
    <row r="23" spans="2:4" ht="14.25" customHeight="1" x14ac:dyDescent="0.2">
      <c r="D23" s="559" t="s">
        <v>20</v>
      </c>
    </row>
    <row r="24" spans="2:4" ht="14.25" customHeight="1" x14ac:dyDescent="0.2">
      <c r="D24" s="559"/>
    </row>
    <row r="25" spans="2:4" ht="14.25" customHeight="1" x14ac:dyDescent="0.2">
      <c r="D25" s="559"/>
    </row>
    <row r="26" spans="2:4" ht="14.25" customHeight="1" x14ac:dyDescent="0.2">
      <c r="D26" s="559"/>
    </row>
    <row r="27" spans="2:4" ht="14.25" customHeight="1" x14ac:dyDescent="0.2">
      <c r="D27" s="559"/>
    </row>
  </sheetData>
  <mergeCells count="3">
    <mergeCell ref="B5:D5"/>
    <mergeCell ref="B7:D7"/>
    <mergeCell ref="D23:D27"/>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4"/>
  <sheetViews>
    <sheetView tabSelected="1" topLeftCell="A50" workbookViewId="0">
      <selection activeCell="E50" sqref="E1:XFD1048576"/>
    </sheetView>
  </sheetViews>
  <sheetFormatPr defaultRowHeight="15" customHeight="1" x14ac:dyDescent="0.25"/>
  <cols>
    <col min="1" max="1" width="8.7109375" customWidth="1"/>
    <col min="2" max="2" width="82.140625" customWidth="1"/>
    <col min="3" max="3" width="23.28515625" customWidth="1"/>
    <col min="4" max="4" width="17.42578125" customWidth="1"/>
  </cols>
  <sheetData>
    <row r="1" spans="2:4" ht="15" customHeight="1" x14ac:dyDescent="0.25">
      <c r="B1" t="s">
        <v>21</v>
      </c>
    </row>
    <row r="3" spans="2:4" ht="15" customHeight="1" x14ac:dyDescent="0.25">
      <c r="B3" s="18"/>
    </row>
    <row r="4" spans="2:4" ht="18.75" customHeight="1" x14ac:dyDescent="0.3">
      <c r="B4" s="19" t="s">
        <v>22</v>
      </c>
    </row>
    <row r="6" spans="2:4" ht="30" customHeight="1" x14ac:dyDescent="0.25">
      <c r="C6" s="20" t="s">
        <v>23</v>
      </c>
      <c r="D6" s="20"/>
    </row>
    <row r="7" spans="2:4" ht="45" customHeight="1" x14ac:dyDescent="0.25">
      <c r="C7" s="20" t="s">
        <v>24</v>
      </c>
      <c r="D7" s="20"/>
    </row>
    <row r="8" spans="2:4" s="17" customFormat="1" ht="15" customHeight="1" x14ac:dyDescent="0.25">
      <c r="B8" s="21" t="s">
        <v>25</v>
      </c>
      <c r="C8" s="22"/>
      <c r="D8" s="23"/>
    </row>
    <row r="9" spans="2:4" ht="15" customHeight="1" x14ac:dyDescent="0.25">
      <c r="B9" t="s">
        <v>26</v>
      </c>
      <c r="C9" s="24">
        <f>SUM('51'!F12:F13,'51'!F15:F16,'51'!F18:F19,'51'!F21:F22,'51'!F24,'51'!F25*(1-Haircuts!B4),'51'!H7,'51'!H9,'51'!I27,'51'!F33,'51'!H33,'51'!F55:F57,'51'!F69:F74)</f>
        <v>0</v>
      </c>
      <c r="D9" s="25"/>
    </row>
    <row r="10" spans="2:4" ht="15" customHeight="1" x14ac:dyDescent="0.25">
      <c r="B10" t="s">
        <v>27</v>
      </c>
      <c r="C10" s="24">
        <f>SUM('51'!F39,'51'!F51)*(1-Haircuts!B3)</f>
        <v>0</v>
      </c>
      <c r="D10" s="25"/>
    </row>
    <row r="11" spans="2:4" ht="15" customHeight="1" x14ac:dyDescent="0.25">
      <c r="B11" s="26" t="s">
        <v>28</v>
      </c>
      <c r="C11" s="27">
        <f>SUM(C9:C10)</f>
        <v>0</v>
      </c>
      <c r="D11" s="28"/>
    </row>
    <row r="12" spans="2:4" ht="15" customHeight="1" x14ac:dyDescent="0.25">
      <c r="B12" t="s">
        <v>29</v>
      </c>
      <c r="C12" s="24">
        <f>SUM('51'!F40,'51'!H40,'51'!F52,'51'!H52,'51'!H39,'51'!H51,)*(1-Haircuts!B5)</f>
        <v>0</v>
      </c>
      <c r="D12" s="25"/>
    </row>
    <row r="13" spans="2:4" ht="15" customHeight="1" x14ac:dyDescent="0.25">
      <c r="B13" t="s">
        <v>30</v>
      </c>
      <c r="C13" s="24">
        <f>SUM('51'!F35,'51'!H35,'51'!F76:F80,'51'!H76:H80,'51'!H69:H74,'51'!H59:H61)*(1-Haircuts!B6)+'51'!F26*(1-Haircuts!B7)</f>
        <v>0</v>
      </c>
      <c r="D13" s="25"/>
    </row>
    <row r="14" spans="2:4" ht="15" customHeight="1" x14ac:dyDescent="0.25">
      <c r="B14" t="s">
        <v>31</v>
      </c>
      <c r="C14" s="24">
        <f>SUM('51'!F36:F37,'51'!H36:H37,'51'!F86,'51'!H86)*(1-Haircuts!B9)+SUM('51'!F43,'51'!H43,'51'!F47,'51'!H47)*(1-Haircuts!B8)+SUM('51'!F41,'51'!H41,'51'!F53,'51'!H53)*(1-Haircuts!B10)</f>
        <v>0</v>
      </c>
      <c r="D14" s="25"/>
    </row>
    <row r="15" spans="2:4" ht="15" customHeight="1" x14ac:dyDescent="0.25">
      <c r="B15" s="26" t="s">
        <v>32</v>
      </c>
      <c r="C15" s="27">
        <f>SUM(C12:C14)</f>
        <v>0</v>
      </c>
      <c r="D15" s="28"/>
    </row>
    <row r="16" spans="2:4" ht="15" customHeight="1" x14ac:dyDescent="0.25">
      <c r="B16" s="29" t="s">
        <v>33</v>
      </c>
      <c r="C16" s="30">
        <f>'52'!AA97-'52'!Z128+'53'!S127-'53'!T96</f>
        <v>0</v>
      </c>
      <c r="D16" s="25"/>
    </row>
    <row r="17" spans="2:4" ht="15" customHeight="1" x14ac:dyDescent="0.25">
      <c r="B17" s="29" t="s">
        <v>34</v>
      </c>
      <c r="C17" s="30">
        <f>'52'!AB97-'53'!U96</f>
        <v>0</v>
      </c>
      <c r="D17" s="25"/>
    </row>
    <row r="18" spans="2:4" ht="15" customHeight="1" x14ac:dyDescent="0.25">
      <c r="B18" s="29" t="s">
        <v>35</v>
      </c>
      <c r="C18" s="30">
        <f>'52'!AC97+'52'!AD97-'53'!V96-'53'!W96</f>
        <v>0</v>
      </c>
      <c r="D18" s="25"/>
    </row>
    <row r="19" spans="2:4" ht="15" customHeight="1" x14ac:dyDescent="0.25">
      <c r="B19" s="29" t="s">
        <v>36</v>
      </c>
      <c r="C19" s="30">
        <f>'52'!AE97-'53'!X96</f>
        <v>0</v>
      </c>
      <c r="D19" s="31"/>
    </row>
    <row r="20" spans="2:4" ht="15" customHeight="1" x14ac:dyDescent="0.25">
      <c r="B20" s="32" t="s">
        <v>37</v>
      </c>
      <c r="C20" s="33">
        <f>C9+C16</f>
        <v>0</v>
      </c>
      <c r="D20" s="34"/>
    </row>
    <row r="21" spans="2:4" ht="15" customHeight="1" x14ac:dyDescent="0.25">
      <c r="B21" s="29" t="s">
        <v>38</v>
      </c>
      <c r="C21" s="34">
        <f>C10+C17</f>
        <v>0</v>
      </c>
      <c r="D21" s="34"/>
    </row>
    <row r="22" spans="2:4" ht="15" customHeight="1" x14ac:dyDescent="0.25">
      <c r="B22" s="29" t="s">
        <v>39</v>
      </c>
      <c r="C22" s="34">
        <f>C12+C13+C18</f>
        <v>0</v>
      </c>
      <c r="D22" s="34"/>
    </row>
    <row r="23" spans="2:4" ht="15" customHeight="1" x14ac:dyDescent="0.25">
      <c r="B23" s="29" t="s">
        <v>40</v>
      </c>
      <c r="C23" s="34">
        <f>C14+C19</f>
        <v>0</v>
      </c>
      <c r="D23" s="34"/>
    </row>
    <row r="24" spans="2:4" ht="15" customHeight="1" x14ac:dyDescent="0.25">
      <c r="B24" s="35" t="s">
        <v>41</v>
      </c>
      <c r="C24" s="36">
        <f>SUM(C20:C23)-MIN(SUM(C20:C23),C20/0.3,(C20+C21)/0.6,(C20+C21+C22)/0.85)</f>
        <v>0</v>
      </c>
      <c r="D24" s="37"/>
    </row>
    <row r="25" spans="2:4" ht="15.75" customHeight="1" thickBot="1" x14ac:dyDescent="0.3">
      <c r="B25" s="38" t="s">
        <v>42</v>
      </c>
      <c r="C25" s="39">
        <f>C11+C15-MIN(C11+C15,C24)</f>
        <v>0</v>
      </c>
      <c r="D25" s="40"/>
    </row>
    <row r="26" spans="2:4" ht="15" customHeight="1" x14ac:dyDescent="0.25">
      <c r="B26" s="41"/>
      <c r="C26" s="42"/>
      <c r="D26" s="42"/>
    </row>
    <row r="27" spans="2:4" ht="15" customHeight="1" x14ac:dyDescent="0.25">
      <c r="B27" s="21" t="s">
        <v>43</v>
      </c>
      <c r="C27" s="22"/>
      <c r="D27" s="22"/>
    </row>
    <row r="28" spans="2:4" ht="15" customHeight="1" x14ac:dyDescent="0.25">
      <c r="B28" t="s">
        <v>44</v>
      </c>
      <c r="C28" s="24">
        <f>'52'!V21</f>
        <v>0</v>
      </c>
      <c r="D28" s="24"/>
    </row>
    <row r="29" spans="2:4" ht="15" customHeight="1" x14ac:dyDescent="0.25">
      <c r="B29" t="s">
        <v>45</v>
      </c>
      <c r="C29" s="24">
        <f>'52'!W148+'52'!W150+'52'!W151</f>
        <v>0</v>
      </c>
      <c r="D29" s="24"/>
    </row>
    <row r="30" spans="2:4" ht="15" customHeight="1" x14ac:dyDescent="0.25">
      <c r="B30" t="s">
        <v>46</v>
      </c>
      <c r="C30" s="24">
        <f>'52'!V148</f>
        <v>0</v>
      </c>
      <c r="D30" s="24"/>
    </row>
    <row r="31" spans="2:4" ht="15" customHeight="1" x14ac:dyDescent="0.25">
      <c r="B31" t="s">
        <v>47</v>
      </c>
      <c r="C31" s="24">
        <f>'52'!V71+'52'!V97</f>
        <v>0</v>
      </c>
      <c r="D31" s="24"/>
    </row>
    <row r="32" spans="2:4" ht="15" customHeight="1" x14ac:dyDescent="0.25">
      <c r="B32" t="s">
        <v>48</v>
      </c>
      <c r="C32" s="24">
        <f>'52'!V74</f>
        <v>0</v>
      </c>
      <c r="D32" s="24"/>
    </row>
    <row r="33" spans="2:4" ht="15" customHeight="1" x14ac:dyDescent="0.25">
      <c r="B33" t="s">
        <v>49</v>
      </c>
      <c r="C33" s="24">
        <f>'52'!W71+'52'!W97+'52'!W128</f>
        <v>0</v>
      </c>
      <c r="D33" s="24"/>
    </row>
    <row r="34" spans="2:4" ht="15" customHeight="1" x14ac:dyDescent="0.25">
      <c r="B34" t="s">
        <v>50</v>
      </c>
      <c r="C34" s="24">
        <f>SUM('52'!W154:W155)</f>
        <v>0</v>
      </c>
      <c r="D34" s="24"/>
    </row>
    <row r="35" spans="2:4" ht="15" customHeight="1" x14ac:dyDescent="0.25">
      <c r="B35" t="s">
        <v>51</v>
      </c>
      <c r="C35" s="24">
        <f>'52'!W152</f>
        <v>0</v>
      </c>
      <c r="D35" s="24"/>
    </row>
    <row r="36" spans="2:4" ht="15" customHeight="1" x14ac:dyDescent="0.25">
      <c r="B36" t="s">
        <v>52</v>
      </c>
      <c r="C36" s="24">
        <f>'52'!W170</f>
        <v>0</v>
      </c>
      <c r="D36" s="24"/>
    </row>
    <row r="37" spans="2:4" ht="15" customHeight="1" x14ac:dyDescent="0.25">
      <c r="B37" t="s">
        <v>53</v>
      </c>
      <c r="C37" s="24">
        <f>'52'!W192</f>
        <v>0</v>
      </c>
      <c r="D37" s="24"/>
    </row>
    <row r="38" spans="2:4" ht="15" customHeight="1" x14ac:dyDescent="0.25">
      <c r="B38" t="s">
        <v>54</v>
      </c>
      <c r="C38" s="30">
        <f>'52'!W160</f>
        <v>0</v>
      </c>
      <c r="D38" s="24"/>
    </row>
    <row r="39" spans="2:4" ht="15" customHeight="1" x14ac:dyDescent="0.25">
      <c r="B39" s="43" t="s">
        <v>55</v>
      </c>
      <c r="C39" s="44">
        <f>SUM(C28:C38)</f>
        <v>0</v>
      </c>
      <c r="D39" s="40"/>
    </row>
    <row r="40" spans="2:4" ht="15" customHeight="1" x14ac:dyDescent="0.25">
      <c r="C40" s="45"/>
      <c r="D40" s="45"/>
    </row>
    <row r="41" spans="2:4" ht="15" customHeight="1" x14ac:dyDescent="0.25">
      <c r="B41" s="21" t="s">
        <v>56</v>
      </c>
      <c r="C41" s="22"/>
      <c r="D41" s="22"/>
    </row>
    <row r="42" spans="2:4" ht="15" customHeight="1" x14ac:dyDescent="0.25">
      <c r="B42" s="46" t="s">
        <v>57</v>
      </c>
      <c r="C42" s="24">
        <f>'53'!N9</f>
        <v>0</v>
      </c>
      <c r="D42" s="24"/>
    </row>
    <row r="43" spans="2:4" ht="15" customHeight="1" x14ac:dyDescent="0.25">
      <c r="B43" s="46" t="s">
        <v>58</v>
      </c>
      <c r="C43" s="24">
        <f>'53'!N15</f>
        <v>0</v>
      </c>
      <c r="D43" s="24"/>
    </row>
    <row r="44" spans="2:4" ht="15" customHeight="1" x14ac:dyDescent="0.25">
      <c r="B44" s="46" t="s">
        <v>59</v>
      </c>
      <c r="C44" s="24">
        <f>'53'!N16+'53'!N17</f>
        <v>0</v>
      </c>
      <c r="D44" s="24"/>
    </row>
    <row r="45" spans="2:4" ht="15" customHeight="1" x14ac:dyDescent="0.25">
      <c r="B45" t="s">
        <v>60</v>
      </c>
      <c r="C45" s="24">
        <f>'53'!O70+'53'!O96</f>
        <v>0</v>
      </c>
      <c r="D45" s="47"/>
    </row>
    <row r="46" spans="2:4" ht="15" customHeight="1" x14ac:dyDescent="0.25">
      <c r="B46" t="s">
        <v>61</v>
      </c>
      <c r="C46" s="24">
        <f>'53'!O73</f>
        <v>0</v>
      </c>
      <c r="D46" s="47"/>
    </row>
    <row r="47" spans="2:4" ht="15" customHeight="1" x14ac:dyDescent="0.25">
      <c r="B47" t="s">
        <v>63</v>
      </c>
      <c r="C47" s="24">
        <f>'53'!P70+'53'!P96+'53'!P127</f>
        <v>0</v>
      </c>
      <c r="D47" s="47"/>
    </row>
    <row r="48" spans="2:4" ht="15" customHeight="1" x14ac:dyDescent="0.25">
      <c r="C48" s="24"/>
      <c r="D48" s="24"/>
    </row>
    <row r="49" spans="2:4" ht="15" customHeight="1" x14ac:dyDescent="0.25">
      <c r="B49" t="s">
        <v>64</v>
      </c>
      <c r="C49" s="24">
        <f>SUM('53'!N133:N134)</f>
        <v>0</v>
      </c>
      <c r="D49" s="24"/>
    </row>
    <row r="50" spans="2:4" ht="15" customHeight="1" x14ac:dyDescent="0.25">
      <c r="B50" t="s">
        <v>51</v>
      </c>
      <c r="C50" s="24">
        <f>'53'!N135</f>
        <v>0</v>
      </c>
      <c r="D50" s="24"/>
    </row>
    <row r="51" spans="2:4" ht="15" customHeight="1" x14ac:dyDescent="0.25">
      <c r="B51" t="s">
        <v>65</v>
      </c>
      <c r="C51" s="24">
        <f>'53'!N136</f>
        <v>0</v>
      </c>
      <c r="D51" s="24"/>
    </row>
    <row r="52" spans="2:4" ht="15" customHeight="1" x14ac:dyDescent="0.25">
      <c r="B52" t="s">
        <v>66</v>
      </c>
      <c r="C52" s="24">
        <f>SUM('53'!N18:N20)+'53'!N137</f>
        <v>0</v>
      </c>
      <c r="D52" s="24"/>
    </row>
    <row r="53" spans="2:4" ht="15" customHeight="1" x14ac:dyDescent="0.25">
      <c r="B53" s="43" t="s">
        <v>67</v>
      </c>
      <c r="C53" s="44">
        <f>SUM(C42:C52)</f>
        <v>0</v>
      </c>
      <c r="D53" s="40"/>
    </row>
    <row r="54" spans="2:4" ht="15" customHeight="1" x14ac:dyDescent="0.25">
      <c r="B54" s="48"/>
      <c r="C54" s="45"/>
      <c r="D54" s="45"/>
    </row>
    <row r="55" spans="2:4" ht="15" customHeight="1" x14ac:dyDescent="0.25">
      <c r="B55" s="41" t="s">
        <v>68</v>
      </c>
      <c r="C55" s="40">
        <f>'53'!N144</f>
        <v>0</v>
      </c>
      <c r="D55" s="40"/>
    </row>
    <row r="56" spans="2:4" ht="15" customHeight="1" x14ac:dyDescent="0.25">
      <c r="B56" s="48" t="s">
        <v>69</v>
      </c>
      <c r="C56" s="34">
        <f>C53+C55</f>
        <v>0</v>
      </c>
      <c r="D56" s="34"/>
    </row>
    <row r="57" spans="2:4" ht="15" customHeight="1" x14ac:dyDescent="0.25">
      <c r="C57" s="49"/>
      <c r="D57" s="49"/>
    </row>
    <row r="58" spans="2:4" ht="15" customHeight="1" x14ac:dyDescent="0.25">
      <c r="B58" s="21" t="s">
        <v>70</v>
      </c>
      <c r="C58" s="22"/>
      <c r="D58" s="22"/>
    </row>
    <row r="59" spans="2:4" ht="15" customHeight="1" x14ac:dyDescent="0.25">
      <c r="B59" t="s">
        <v>71</v>
      </c>
      <c r="C59" s="30">
        <f>C39-MIN(C55,C39)-MIN(C53,0.75*MAX(C39-C55,0))</f>
        <v>0</v>
      </c>
      <c r="D59" s="31"/>
    </row>
    <row r="60" spans="2:4" ht="15" customHeight="1" x14ac:dyDescent="0.25">
      <c r="C60" s="24"/>
      <c r="D60" s="24"/>
    </row>
    <row r="61" spans="2:4" ht="15" customHeight="1" x14ac:dyDescent="0.25">
      <c r="B61" s="21" t="s">
        <v>72</v>
      </c>
      <c r="C61" s="22"/>
      <c r="D61" s="22"/>
    </row>
    <row r="62" spans="2:4" ht="15" customHeight="1" x14ac:dyDescent="0.25">
      <c r="B62" s="17" t="s">
        <v>73</v>
      </c>
      <c r="C62" s="50" t="e">
        <f>C25/C59</f>
        <v>#DIV/0!</v>
      </c>
      <c r="D62" s="50"/>
    </row>
    <row r="63" spans="2:4" ht="15" customHeight="1" x14ac:dyDescent="0.25">
      <c r="B63" t="s">
        <v>74</v>
      </c>
      <c r="C63" s="51">
        <f>C25-C59</f>
        <v>0</v>
      </c>
      <c r="D63" s="51"/>
    </row>
    <row r="64" spans="2:4" ht="15" customHeight="1" x14ac:dyDescent="0.25">
      <c r="B64" t="s">
        <v>62</v>
      </c>
    </row>
  </sheetData>
  <pageMargins left="0.70866141732283472" right="0.70866141732283472" top="0.19685039370078741" bottom="0.19685039370078741" header="0.31496062992125984" footer="0.31496062992125984"/>
  <pageSetup paperSize="9" scale="45" orientation="portrait" cellComments="asDisplayed"/>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2"/>
  <sheetViews>
    <sheetView workbookViewId="0">
      <selection activeCell="A20" sqref="A20"/>
    </sheetView>
  </sheetViews>
  <sheetFormatPr defaultRowHeight="15" customHeight="1" x14ac:dyDescent="0.25"/>
  <cols>
    <col min="1" max="1" width="46.7109375" bestFit="1" customWidth="1"/>
  </cols>
  <sheetData>
    <row r="1" spans="1:2" ht="15" customHeight="1" x14ac:dyDescent="0.25">
      <c r="A1" s="17" t="s">
        <v>75</v>
      </c>
      <c r="B1" t="s">
        <v>76</v>
      </c>
    </row>
    <row r="2" spans="1:2" ht="15" customHeight="1" x14ac:dyDescent="0.25">
      <c r="A2" t="s">
        <v>26</v>
      </c>
      <c r="B2" s="52">
        <v>0</v>
      </c>
    </row>
    <row r="3" spans="1:2" ht="15" customHeight="1" x14ac:dyDescent="0.25">
      <c r="A3" t="s">
        <v>27</v>
      </c>
      <c r="B3" s="52">
        <v>7.0000000000000007E-2</v>
      </c>
    </row>
    <row r="4" spans="1:2" ht="15" customHeight="1" x14ac:dyDescent="0.25">
      <c r="A4" t="s">
        <v>77</v>
      </c>
      <c r="B4" s="52">
        <v>0.05</v>
      </c>
    </row>
    <row r="5" spans="1:2" ht="15" customHeight="1" x14ac:dyDescent="0.25">
      <c r="A5" t="s">
        <v>29</v>
      </c>
      <c r="B5" s="52">
        <v>0.15</v>
      </c>
    </row>
    <row r="6" spans="1:2" ht="15" customHeight="1" x14ac:dyDescent="0.25">
      <c r="A6" t="s">
        <v>30</v>
      </c>
      <c r="B6" s="52">
        <v>0.15</v>
      </c>
    </row>
    <row r="7" spans="1:2" ht="15" customHeight="1" x14ac:dyDescent="0.25">
      <c r="A7" t="s">
        <v>78</v>
      </c>
      <c r="B7" s="52">
        <v>0.2</v>
      </c>
    </row>
    <row r="8" spans="1:2" ht="15" customHeight="1" x14ac:dyDescent="0.25">
      <c r="A8" t="s">
        <v>79</v>
      </c>
      <c r="B8" s="52">
        <v>0.25</v>
      </c>
    </row>
    <row r="9" spans="1:2" ht="15" customHeight="1" x14ac:dyDescent="0.25">
      <c r="A9" t="s">
        <v>80</v>
      </c>
      <c r="B9" s="52">
        <v>0.5</v>
      </c>
    </row>
    <row r="10" spans="1:2" ht="15" customHeight="1" x14ac:dyDescent="0.25">
      <c r="A10" t="s">
        <v>81</v>
      </c>
      <c r="B10" s="52">
        <v>0.3</v>
      </c>
    </row>
    <row r="12" spans="1:2" ht="15" customHeight="1" x14ac:dyDescent="0.25">
      <c r="A12" s="17" t="s">
        <v>82</v>
      </c>
    </row>
    <row r="13" spans="1:2" ht="15" customHeight="1" x14ac:dyDescent="0.25">
      <c r="A13" t="s">
        <v>83</v>
      </c>
      <c r="B13" s="52">
        <v>0.7</v>
      </c>
    </row>
    <row r="14" spans="1:2" ht="15" customHeight="1" x14ac:dyDescent="0.25">
      <c r="A14" t="s">
        <v>84</v>
      </c>
      <c r="B14" s="52">
        <v>0.4</v>
      </c>
    </row>
    <row r="15" spans="1:2" ht="15" customHeight="1" x14ac:dyDescent="0.25">
      <c r="A15" t="s">
        <v>85</v>
      </c>
      <c r="B15" s="52">
        <v>0.15</v>
      </c>
    </row>
    <row r="17" spans="1:1" ht="12.75" customHeight="1" x14ac:dyDescent="0.25">
      <c r="A17" s="17"/>
    </row>
    <row r="32" spans="1:1" ht="15" customHeight="1" x14ac:dyDescent="0.25">
      <c r="A32" s="1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7"/>
  <sheetViews>
    <sheetView showGridLines="0" zoomScale="70" zoomScaleSheetLayoutView="50" workbookViewId="0">
      <pane xSplit="5" ySplit="5" topLeftCell="F6" activePane="bottomRight" state="frozen"/>
      <selection activeCell="D22" sqref="D22"/>
      <selection pane="topRight" activeCell="D22" sqref="D22"/>
      <selection pane="bottomLeft" activeCell="D22" sqref="D22"/>
      <selection pane="bottomRight" activeCell="I120" sqref="I120"/>
    </sheetView>
  </sheetViews>
  <sheetFormatPr defaultColWidth="11.42578125" defaultRowHeight="30" customHeight="1" x14ac:dyDescent="0.25"/>
  <cols>
    <col min="1" max="1" width="1.140625" style="53" customWidth="1"/>
    <col min="2" max="2" width="11.28515625" style="54" customWidth="1"/>
    <col min="3" max="3" width="8.140625" style="55" customWidth="1"/>
    <col min="4" max="4" width="118.5703125" style="53" customWidth="1"/>
    <col min="5" max="5" width="34.140625" style="55" customWidth="1"/>
    <col min="6" max="7" width="25.140625" style="53" customWidth="1"/>
    <col min="8" max="9" width="25.140625" style="56" customWidth="1"/>
    <col min="10" max="10" width="3.7109375" style="53" customWidth="1"/>
    <col min="11" max="11" width="20.28515625" style="53" customWidth="1"/>
    <col min="12" max="12" width="19.28515625" style="53" customWidth="1"/>
    <col min="13" max="16384" width="11.42578125" style="53"/>
  </cols>
  <sheetData>
    <row r="1" spans="2:9" ht="9" customHeight="1" thickBot="1" x14ac:dyDescent="0.3"/>
    <row r="2" spans="2:9" ht="36" customHeight="1" thickBot="1" x14ac:dyDescent="0.3">
      <c r="B2" s="560" t="s">
        <v>86</v>
      </c>
      <c r="C2" s="561"/>
      <c r="D2" s="561"/>
      <c r="E2" s="561"/>
      <c r="F2" s="561"/>
      <c r="G2" s="561"/>
      <c r="H2" s="561"/>
      <c r="I2" s="562"/>
    </row>
    <row r="3" spans="2:9" s="57" customFormat="1" ht="6.75" customHeight="1" thickBot="1" x14ac:dyDescent="0.3">
      <c r="B3" s="58"/>
      <c r="C3" s="59"/>
      <c r="D3" s="59"/>
      <c r="E3" s="59"/>
      <c r="F3" s="59"/>
      <c r="G3" s="59"/>
      <c r="H3" s="59"/>
      <c r="I3" s="59"/>
    </row>
    <row r="4" spans="2:9" s="57" customFormat="1" ht="39.950000000000003" customHeight="1" x14ac:dyDescent="0.25">
      <c r="B4" s="60"/>
      <c r="C4" s="61"/>
      <c r="D4" s="61"/>
      <c r="E4" s="62"/>
      <c r="F4" s="63" t="s">
        <v>87</v>
      </c>
      <c r="G4" s="64" t="s">
        <v>88</v>
      </c>
      <c r="H4" s="63" t="s">
        <v>89</v>
      </c>
      <c r="I4" s="65" t="s">
        <v>90</v>
      </c>
    </row>
    <row r="5" spans="2:9" ht="24.95" customHeight="1" x14ac:dyDescent="0.25">
      <c r="B5" s="66" t="s">
        <v>91</v>
      </c>
      <c r="C5" s="67" t="s">
        <v>92</v>
      </c>
      <c r="D5" s="68" t="s">
        <v>93</v>
      </c>
      <c r="E5" s="68" t="s">
        <v>94</v>
      </c>
      <c r="F5" s="69" t="s">
        <v>95</v>
      </c>
      <c r="G5" s="69" t="s">
        <v>96</v>
      </c>
      <c r="H5" s="69" t="s">
        <v>97</v>
      </c>
      <c r="I5" s="69" t="s">
        <v>98</v>
      </c>
    </row>
    <row r="6" spans="2:9" ht="24.95" customHeight="1" x14ac:dyDescent="0.25">
      <c r="B6" s="70" t="s">
        <v>99</v>
      </c>
      <c r="C6" s="71">
        <v>1</v>
      </c>
      <c r="D6" s="72" t="s">
        <v>100</v>
      </c>
      <c r="E6" s="73" t="s">
        <v>101</v>
      </c>
      <c r="F6" s="74"/>
      <c r="G6" s="75"/>
      <c r="H6" s="75"/>
      <c r="I6" s="76"/>
    </row>
    <row r="7" spans="2:9" ht="24.95" customHeight="1" x14ac:dyDescent="0.25">
      <c r="B7" s="70" t="s">
        <v>95</v>
      </c>
      <c r="C7" s="71">
        <v>1.1000000000000001</v>
      </c>
      <c r="D7" s="77" t="s">
        <v>102</v>
      </c>
      <c r="E7" s="73" t="s">
        <v>103</v>
      </c>
      <c r="F7" s="78"/>
      <c r="G7" s="79"/>
      <c r="H7" s="80"/>
      <c r="I7" s="81"/>
    </row>
    <row r="8" spans="2:9" ht="24.95" customHeight="1" x14ac:dyDescent="0.25">
      <c r="B8" s="70" t="s">
        <v>96</v>
      </c>
      <c r="C8" s="71">
        <v>1.2</v>
      </c>
      <c r="D8" s="77" t="s">
        <v>104</v>
      </c>
      <c r="E8" s="73" t="s">
        <v>103</v>
      </c>
      <c r="F8" s="78"/>
      <c r="G8" s="79"/>
      <c r="H8" s="80"/>
      <c r="I8" s="81"/>
    </row>
    <row r="9" spans="2:9" ht="24.95" customHeight="1" x14ac:dyDescent="0.25">
      <c r="B9" s="70" t="s">
        <v>97</v>
      </c>
      <c r="C9" s="82" t="s">
        <v>105</v>
      </c>
      <c r="D9" s="83" t="s">
        <v>106</v>
      </c>
      <c r="E9" s="73" t="s">
        <v>103</v>
      </c>
      <c r="F9" s="78"/>
      <c r="G9" s="79"/>
      <c r="H9" s="80"/>
      <c r="I9" s="81"/>
    </row>
    <row r="10" spans="2:9" ht="24.95" customHeight="1" x14ac:dyDescent="0.25">
      <c r="B10" s="70" t="s">
        <v>107</v>
      </c>
      <c r="C10" s="71">
        <v>1.3</v>
      </c>
      <c r="D10" s="77" t="s">
        <v>108</v>
      </c>
      <c r="E10" s="73" t="s">
        <v>109</v>
      </c>
      <c r="F10" s="84"/>
      <c r="G10" s="85"/>
      <c r="H10" s="85"/>
      <c r="I10" s="86"/>
    </row>
    <row r="11" spans="2:9" ht="84" customHeight="1" x14ac:dyDescent="0.25">
      <c r="B11" s="70" t="s">
        <v>110</v>
      </c>
      <c r="C11" s="82" t="s">
        <v>111</v>
      </c>
      <c r="D11" s="87" t="s">
        <v>112</v>
      </c>
      <c r="E11" s="73" t="s">
        <v>113</v>
      </c>
      <c r="F11" s="84"/>
      <c r="G11" s="85"/>
      <c r="H11" s="79"/>
      <c r="I11" s="81"/>
    </row>
    <row r="12" spans="2:9" ht="24.95" customHeight="1" x14ac:dyDescent="0.25">
      <c r="B12" s="70" t="s">
        <v>98</v>
      </c>
      <c r="C12" s="82" t="s">
        <v>114</v>
      </c>
      <c r="D12" s="88" t="s">
        <v>115</v>
      </c>
      <c r="E12" s="73" t="s">
        <v>113</v>
      </c>
      <c r="F12" s="80"/>
      <c r="G12" s="80"/>
      <c r="H12" s="79"/>
      <c r="I12" s="81"/>
    </row>
    <row r="13" spans="2:9" ht="24.95" customHeight="1" x14ac:dyDescent="0.25">
      <c r="B13" s="70" t="s">
        <v>116</v>
      </c>
      <c r="C13" s="82" t="s">
        <v>117</v>
      </c>
      <c r="D13" s="88" t="s">
        <v>118</v>
      </c>
      <c r="E13" s="73" t="s">
        <v>113</v>
      </c>
      <c r="F13" s="80"/>
      <c r="G13" s="80"/>
      <c r="H13" s="79"/>
      <c r="I13" s="81"/>
    </row>
    <row r="14" spans="2:9" ht="45.75" customHeight="1" x14ac:dyDescent="0.25">
      <c r="B14" s="70" t="s">
        <v>119</v>
      </c>
      <c r="C14" s="82" t="s">
        <v>120</v>
      </c>
      <c r="D14" s="89" t="s">
        <v>121</v>
      </c>
      <c r="E14" s="73" t="s">
        <v>122</v>
      </c>
      <c r="F14" s="84"/>
      <c r="G14" s="85"/>
      <c r="H14" s="79"/>
      <c r="I14" s="81"/>
    </row>
    <row r="15" spans="2:9" ht="24.95" customHeight="1" x14ac:dyDescent="0.25">
      <c r="B15" s="70" t="s">
        <v>123</v>
      </c>
      <c r="C15" s="82" t="s">
        <v>124</v>
      </c>
      <c r="D15" s="88" t="s">
        <v>125</v>
      </c>
      <c r="E15" s="73" t="s">
        <v>122</v>
      </c>
      <c r="F15" s="80"/>
      <c r="G15" s="80"/>
      <c r="H15" s="79"/>
      <c r="I15" s="81"/>
    </row>
    <row r="16" spans="2:9" ht="24.95" customHeight="1" x14ac:dyDescent="0.25">
      <c r="B16" s="70" t="s">
        <v>126</v>
      </c>
      <c r="C16" s="82" t="s">
        <v>127</v>
      </c>
      <c r="D16" s="88" t="s">
        <v>118</v>
      </c>
      <c r="E16" s="73" t="s">
        <v>122</v>
      </c>
      <c r="F16" s="80"/>
      <c r="G16" s="80"/>
      <c r="H16" s="79"/>
      <c r="I16" s="81"/>
    </row>
    <row r="17" spans="2:9" ht="45.95" customHeight="1" x14ac:dyDescent="0.25">
      <c r="B17" s="70" t="s">
        <v>128</v>
      </c>
      <c r="C17" s="82" t="s">
        <v>129</v>
      </c>
      <c r="D17" s="89" t="s">
        <v>130</v>
      </c>
      <c r="E17" s="73" t="s">
        <v>131</v>
      </c>
      <c r="F17" s="84"/>
      <c r="G17" s="85"/>
      <c r="H17" s="79"/>
      <c r="I17" s="81"/>
    </row>
    <row r="18" spans="2:9" ht="24.95" customHeight="1" x14ac:dyDescent="0.25">
      <c r="B18" s="70" t="s">
        <v>132</v>
      </c>
      <c r="C18" s="82" t="s">
        <v>133</v>
      </c>
      <c r="D18" s="88" t="s">
        <v>125</v>
      </c>
      <c r="E18" s="73" t="s">
        <v>131</v>
      </c>
      <c r="F18" s="80"/>
      <c r="G18" s="80"/>
      <c r="H18" s="79"/>
      <c r="I18" s="81"/>
    </row>
    <row r="19" spans="2:9" ht="24.95" customHeight="1" x14ac:dyDescent="0.25">
      <c r="B19" s="70" t="s">
        <v>134</v>
      </c>
      <c r="C19" s="82" t="s">
        <v>135</v>
      </c>
      <c r="D19" s="88" t="s">
        <v>118</v>
      </c>
      <c r="E19" s="73" t="s">
        <v>131</v>
      </c>
      <c r="F19" s="80"/>
      <c r="G19" s="80"/>
      <c r="H19" s="79"/>
      <c r="I19" s="81"/>
    </row>
    <row r="20" spans="2:9" ht="32.1" customHeight="1" x14ac:dyDescent="0.25">
      <c r="B20" s="70" t="s">
        <v>136</v>
      </c>
      <c r="C20" s="82" t="s">
        <v>137</v>
      </c>
      <c r="D20" s="89" t="s">
        <v>138</v>
      </c>
      <c r="E20" s="73" t="s">
        <v>139</v>
      </c>
      <c r="F20" s="84"/>
      <c r="G20" s="85"/>
      <c r="H20" s="79"/>
      <c r="I20" s="81"/>
    </row>
    <row r="21" spans="2:9" ht="24.95" customHeight="1" x14ac:dyDescent="0.25">
      <c r="B21" s="70" t="s">
        <v>140</v>
      </c>
      <c r="C21" s="82" t="s">
        <v>141</v>
      </c>
      <c r="D21" s="88" t="s">
        <v>125</v>
      </c>
      <c r="E21" s="73" t="s">
        <v>139</v>
      </c>
      <c r="F21" s="80"/>
      <c r="G21" s="80"/>
      <c r="H21" s="79"/>
      <c r="I21" s="81"/>
    </row>
    <row r="22" spans="2:9" ht="24.95" customHeight="1" x14ac:dyDescent="0.25">
      <c r="B22" s="70" t="s">
        <v>142</v>
      </c>
      <c r="C22" s="82" t="s">
        <v>143</v>
      </c>
      <c r="D22" s="88" t="s">
        <v>118</v>
      </c>
      <c r="E22" s="73" t="s">
        <v>139</v>
      </c>
      <c r="F22" s="80"/>
      <c r="G22" s="80"/>
      <c r="H22" s="79"/>
      <c r="I22" s="81"/>
    </row>
    <row r="23" spans="2:9" ht="24.95" customHeight="1" x14ac:dyDescent="0.25">
      <c r="B23" s="70" t="s">
        <v>144</v>
      </c>
      <c r="C23" s="71">
        <v>1.4</v>
      </c>
      <c r="D23" s="77" t="s">
        <v>145</v>
      </c>
      <c r="E23" s="73" t="s">
        <v>146</v>
      </c>
      <c r="F23" s="84"/>
      <c r="G23" s="85"/>
      <c r="H23" s="79"/>
      <c r="I23" s="81"/>
    </row>
    <row r="24" spans="2:9" ht="24.95" customHeight="1" x14ac:dyDescent="0.25">
      <c r="B24" s="70" t="s">
        <v>147</v>
      </c>
      <c r="C24" s="82" t="s">
        <v>148</v>
      </c>
      <c r="D24" s="88" t="s">
        <v>149</v>
      </c>
      <c r="E24" s="73" t="s">
        <v>150</v>
      </c>
      <c r="F24" s="80"/>
      <c r="G24" s="80"/>
      <c r="H24" s="79"/>
      <c r="I24" s="81"/>
    </row>
    <row r="25" spans="2:9" ht="24.95" customHeight="1" x14ac:dyDescent="0.25">
      <c r="B25" s="70" t="s">
        <v>151</v>
      </c>
      <c r="C25" s="82" t="s">
        <v>152</v>
      </c>
      <c r="D25" s="88" t="s">
        <v>153</v>
      </c>
      <c r="E25" s="73" t="s">
        <v>154</v>
      </c>
      <c r="F25" s="80"/>
      <c r="G25" s="80"/>
      <c r="H25" s="79"/>
      <c r="I25" s="81"/>
    </row>
    <row r="26" spans="2:9" ht="24.95" customHeight="1" x14ac:dyDescent="0.25">
      <c r="B26" s="70" t="s">
        <v>155</v>
      </c>
      <c r="C26" s="82" t="s">
        <v>156</v>
      </c>
      <c r="D26" s="88" t="s">
        <v>157</v>
      </c>
      <c r="E26" s="73" t="s">
        <v>158</v>
      </c>
      <c r="F26" s="80"/>
      <c r="G26" s="80"/>
      <c r="H26" s="79"/>
      <c r="I26" s="81"/>
    </row>
    <row r="27" spans="2:9" ht="58.5" customHeight="1" x14ac:dyDescent="0.25">
      <c r="B27" s="70" t="s">
        <v>159</v>
      </c>
      <c r="C27" s="71">
        <v>1.5</v>
      </c>
      <c r="D27" s="77" t="s">
        <v>160</v>
      </c>
      <c r="E27" s="73" t="s">
        <v>161</v>
      </c>
      <c r="F27" s="78"/>
      <c r="G27" s="90"/>
      <c r="H27" s="85"/>
      <c r="I27" s="91"/>
    </row>
    <row r="28" spans="2:9" ht="81" customHeight="1" x14ac:dyDescent="0.25">
      <c r="B28" s="70" t="s">
        <v>162</v>
      </c>
      <c r="C28" s="71">
        <v>1.6</v>
      </c>
      <c r="D28" s="77" t="s">
        <v>163</v>
      </c>
      <c r="E28" s="73" t="s">
        <v>164</v>
      </c>
      <c r="F28" s="78"/>
      <c r="G28" s="90"/>
      <c r="H28" s="92"/>
      <c r="I28" s="93"/>
    </row>
    <row r="29" spans="2:9" ht="24.95" customHeight="1" x14ac:dyDescent="0.25">
      <c r="B29" s="70" t="s">
        <v>165</v>
      </c>
      <c r="C29" s="82" t="s">
        <v>166</v>
      </c>
      <c r="D29" s="89" t="s">
        <v>167</v>
      </c>
      <c r="E29" s="73" t="s">
        <v>164</v>
      </c>
      <c r="F29" s="78"/>
      <c r="G29" s="90"/>
      <c r="H29" s="80"/>
      <c r="I29" s="86"/>
    </row>
    <row r="30" spans="2:9" ht="24.95" customHeight="1" x14ac:dyDescent="0.25">
      <c r="B30" s="70" t="s">
        <v>168</v>
      </c>
      <c r="C30" s="82" t="s">
        <v>169</v>
      </c>
      <c r="D30" s="89" t="s">
        <v>170</v>
      </c>
      <c r="E30" s="73" t="s">
        <v>164</v>
      </c>
      <c r="F30" s="94"/>
      <c r="G30" s="95"/>
      <c r="H30" s="96"/>
      <c r="I30" s="91"/>
    </row>
    <row r="31" spans="2:9" ht="39.950000000000003" customHeight="1" x14ac:dyDescent="0.25">
      <c r="B31" s="563" t="s">
        <v>91</v>
      </c>
      <c r="C31" s="565" t="s">
        <v>92</v>
      </c>
      <c r="D31" s="567" t="s">
        <v>93</v>
      </c>
      <c r="E31" s="567" t="s">
        <v>94</v>
      </c>
      <c r="F31" s="569" t="s">
        <v>171</v>
      </c>
      <c r="G31" s="570"/>
      <c r="H31" s="571" t="s">
        <v>172</v>
      </c>
      <c r="I31" s="572"/>
    </row>
    <row r="32" spans="2:9" ht="39.950000000000003" customHeight="1" x14ac:dyDescent="0.25">
      <c r="B32" s="564"/>
      <c r="C32" s="566"/>
      <c r="D32" s="568"/>
      <c r="E32" s="568"/>
      <c r="F32" s="68" t="s">
        <v>173</v>
      </c>
      <c r="G32" s="68" t="s">
        <v>88</v>
      </c>
      <c r="H32" s="68" t="s">
        <v>173</v>
      </c>
      <c r="I32" s="98" t="s">
        <v>88</v>
      </c>
    </row>
    <row r="33" spans="2:9" ht="45.95" customHeight="1" x14ac:dyDescent="0.25">
      <c r="B33" s="70" t="s">
        <v>174</v>
      </c>
      <c r="C33" s="71">
        <v>1.7</v>
      </c>
      <c r="D33" s="77" t="s">
        <v>175</v>
      </c>
      <c r="E33" s="99" t="s">
        <v>176</v>
      </c>
      <c r="F33" s="80"/>
      <c r="G33" s="80"/>
      <c r="H33" s="80"/>
      <c r="I33" s="91"/>
    </row>
    <row r="34" spans="2:9" ht="24.95" customHeight="1" x14ac:dyDescent="0.25">
      <c r="B34" s="70" t="s">
        <v>177</v>
      </c>
      <c r="C34" s="71">
        <v>1.8</v>
      </c>
      <c r="D34" s="77" t="s">
        <v>178</v>
      </c>
      <c r="E34" s="73" t="s">
        <v>179</v>
      </c>
      <c r="F34" s="84"/>
      <c r="G34" s="85"/>
      <c r="H34" s="79"/>
      <c r="I34" s="81"/>
    </row>
    <row r="35" spans="2:9" ht="24.95" customHeight="1" x14ac:dyDescent="0.25">
      <c r="B35" s="70" t="s">
        <v>180</v>
      </c>
      <c r="C35" s="82" t="s">
        <v>181</v>
      </c>
      <c r="D35" s="88" t="s">
        <v>182</v>
      </c>
      <c r="E35" s="73" t="s">
        <v>183</v>
      </c>
      <c r="F35" s="80"/>
      <c r="G35" s="80"/>
      <c r="H35" s="80"/>
      <c r="I35" s="91"/>
    </row>
    <row r="36" spans="2:9" ht="24.95" customHeight="1" x14ac:dyDescent="0.25">
      <c r="B36" s="70" t="s">
        <v>184</v>
      </c>
      <c r="C36" s="82" t="s">
        <v>185</v>
      </c>
      <c r="D36" s="88" t="s">
        <v>186</v>
      </c>
      <c r="E36" s="73" t="s">
        <v>183</v>
      </c>
      <c r="F36" s="80"/>
      <c r="G36" s="80"/>
      <c r="H36" s="80"/>
      <c r="I36" s="91"/>
    </row>
    <row r="37" spans="2:9" ht="24.95" customHeight="1" x14ac:dyDescent="0.25">
      <c r="B37" s="70" t="s">
        <v>187</v>
      </c>
      <c r="C37" s="82" t="s">
        <v>188</v>
      </c>
      <c r="D37" s="88" t="s">
        <v>189</v>
      </c>
      <c r="E37" s="73" t="s">
        <v>183</v>
      </c>
      <c r="F37" s="80"/>
      <c r="G37" s="80"/>
      <c r="H37" s="80"/>
      <c r="I37" s="91"/>
    </row>
    <row r="38" spans="2:9" ht="32.1" customHeight="1" x14ac:dyDescent="0.25">
      <c r="B38" s="70" t="s">
        <v>190</v>
      </c>
      <c r="C38" s="71">
        <v>1.9</v>
      </c>
      <c r="D38" s="77" t="s">
        <v>191</v>
      </c>
      <c r="E38" s="73" t="s">
        <v>192</v>
      </c>
      <c r="F38" s="84"/>
      <c r="G38" s="85"/>
      <c r="H38" s="79"/>
      <c r="I38" s="81"/>
    </row>
    <row r="39" spans="2:9" ht="24.95" customHeight="1" x14ac:dyDescent="0.25">
      <c r="B39" s="70" t="s">
        <v>193</v>
      </c>
      <c r="C39" s="82" t="s">
        <v>194</v>
      </c>
      <c r="D39" s="88" t="s">
        <v>182</v>
      </c>
      <c r="E39" s="73" t="s">
        <v>195</v>
      </c>
      <c r="F39" s="80"/>
      <c r="G39" s="80"/>
      <c r="H39" s="80"/>
      <c r="I39" s="91"/>
    </row>
    <row r="40" spans="2:9" ht="24.95" customHeight="1" x14ac:dyDescent="0.25">
      <c r="B40" s="70" t="s">
        <v>196</v>
      </c>
      <c r="C40" s="82" t="s">
        <v>197</v>
      </c>
      <c r="D40" s="88" t="s">
        <v>186</v>
      </c>
      <c r="E40" s="73" t="s">
        <v>195</v>
      </c>
      <c r="F40" s="80"/>
      <c r="G40" s="80"/>
      <c r="H40" s="80"/>
      <c r="I40" s="91"/>
    </row>
    <row r="41" spans="2:9" ht="24.95" customHeight="1" x14ac:dyDescent="0.25">
      <c r="B41" s="70" t="s">
        <v>198</v>
      </c>
      <c r="C41" s="82" t="s">
        <v>199</v>
      </c>
      <c r="D41" s="88" t="s">
        <v>189</v>
      </c>
      <c r="E41" s="73" t="s">
        <v>195</v>
      </c>
      <c r="F41" s="80"/>
      <c r="G41" s="80"/>
      <c r="H41" s="80"/>
      <c r="I41" s="91"/>
    </row>
    <row r="42" spans="2:9" ht="45.95" customHeight="1" x14ac:dyDescent="0.25">
      <c r="B42" s="70" t="s">
        <v>200</v>
      </c>
      <c r="C42" s="71" t="s">
        <v>201</v>
      </c>
      <c r="D42" s="77" t="s">
        <v>202</v>
      </c>
      <c r="E42" s="73" t="s">
        <v>192</v>
      </c>
      <c r="F42" s="84"/>
      <c r="G42" s="85"/>
      <c r="H42" s="79"/>
      <c r="I42" s="81"/>
    </row>
    <row r="43" spans="2:9" ht="24.95" customHeight="1" x14ac:dyDescent="0.25">
      <c r="B43" s="70" t="s">
        <v>203</v>
      </c>
      <c r="C43" s="82" t="s">
        <v>204</v>
      </c>
      <c r="D43" s="88" t="s">
        <v>182</v>
      </c>
      <c r="E43" s="73" t="s">
        <v>205</v>
      </c>
      <c r="F43" s="80"/>
      <c r="G43" s="80"/>
      <c r="H43" s="80"/>
      <c r="I43" s="91"/>
    </row>
    <row r="44" spans="2:9" ht="24.95" customHeight="1" x14ac:dyDescent="0.25">
      <c r="B44" s="70" t="s">
        <v>206</v>
      </c>
      <c r="C44" s="82" t="s">
        <v>207</v>
      </c>
      <c r="D44" s="88" t="s">
        <v>186</v>
      </c>
      <c r="E44" s="73" t="s">
        <v>205</v>
      </c>
      <c r="F44" s="80"/>
      <c r="G44" s="80"/>
      <c r="H44" s="80"/>
      <c r="I44" s="91"/>
    </row>
    <row r="45" spans="2:9" ht="24.95" customHeight="1" x14ac:dyDescent="0.25">
      <c r="B45" s="70" t="s">
        <v>208</v>
      </c>
      <c r="C45" s="82" t="s">
        <v>209</v>
      </c>
      <c r="D45" s="88" t="s">
        <v>189</v>
      </c>
      <c r="E45" s="73" t="s">
        <v>205</v>
      </c>
      <c r="F45" s="80"/>
      <c r="G45" s="80"/>
      <c r="H45" s="80"/>
      <c r="I45" s="91"/>
    </row>
    <row r="46" spans="2:9" ht="45" customHeight="1" x14ac:dyDescent="0.25">
      <c r="B46" s="70" t="s">
        <v>210</v>
      </c>
      <c r="C46" s="71">
        <v>1.1100000000000001</v>
      </c>
      <c r="D46" s="77" t="s">
        <v>211</v>
      </c>
      <c r="E46" s="73" t="s">
        <v>192</v>
      </c>
      <c r="F46" s="84"/>
      <c r="G46" s="85"/>
      <c r="H46" s="79"/>
      <c r="I46" s="81"/>
    </row>
    <row r="47" spans="2:9" ht="24.95" customHeight="1" x14ac:dyDescent="0.25">
      <c r="B47" s="70" t="s">
        <v>212</v>
      </c>
      <c r="C47" s="82" t="s">
        <v>213</v>
      </c>
      <c r="D47" s="88" t="s">
        <v>182</v>
      </c>
      <c r="E47" s="73" t="s">
        <v>214</v>
      </c>
      <c r="F47" s="80"/>
      <c r="G47" s="80"/>
      <c r="H47" s="80"/>
      <c r="I47" s="91"/>
    </row>
    <row r="48" spans="2:9" ht="24.95" customHeight="1" x14ac:dyDescent="0.25">
      <c r="B48" s="70" t="s">
        <v>215</v>
      </c>
      <c r="C48" s="82" t="s">
        <v>216</v>
      </c>
      <c r="D48" s="88" t="s">
        <v>186</v>
      </c>
      <c r="E48" s="73" t="s">
        <v>217</v>
      </c>
      <c r="F48" s="80"/>
      <c r="G48" s="80"/>
      <c r="H48" s="80"/>
      <c r="I48" s="91"/>
    </row>
    <row r="49" spans="2:9" ht="24.95" customHeight="1" x14ac:dyDescent="0.25">
      <c r="B49" s="70" t="s">
        <v>218</v>
      </c>
      <c r="C49" s="82" t="s">
        <v>219</v>
      </c>
      <c r="D49" s="88" t="s">
        <v>189</v>
      </c>
      <c r="E49" s="73" t="s">
        <v>220</v>
      </c>
      <c r="F49" s="80"/>
      <c r="G49" s="80"/>
      <c r="H49" s="80"/>
      <c r="I49" s="91"/>
    </row>
    <row r="50" spans="2:9" s="100" customFormat="1" ht="32.1" customHeight="1" x14ac:dyDescent="0.25">
      <c r="B50" s="70" t="s">
        <v>221</v>
      </c>
      <c r="C50" s="71" t="s">
        <v>222</v>
      </c>
      <c r="D50" s="77" t="s">
        <v>223</v>
      </c>
      <c r="E50" s="73" t="s">
        <v>224</v>
      </c>
      <c r="F50" s="84"/>
      <c r="G50" s="85"/>
      <c r="H50" s="79"/>
      <c r="I50" s="81"/>
    </row>
    <row r="51" spans="2:9" s="100" customFormat="1" ht="24.95" customHeight="1" x14ac:dyDescent="0.25">
      <c r="B51" s="70" t="s">
        <v>225</v>
      </c>
      <c r="C51" s="82" t="s">
        <v>226</v>
      </c>
      <c r="D51" s="88" t="s">
        <v>182</v>
      </c>
      <c r="E51" s="73" t="s">
        <v>195</v>
      </c>
      <c r="F51" s="80"/>
      <c r="G51" s="80"/>
      <c r="H51" s="80"/>
      <c r="I51" s="91"/>
    </row>
    <row r="52" spans="2:9" s="100" customFormat="1" ht="24.95" customHeight="1" x14ac:dyDescent="0.25">
      <c r="B52" s="70" t="s">
        <v>227</v>
      </c>
      <c r="C52" s="82" t="s">
        <v>228</v>
      </c>
      <c r="D52" s="88" t="s">
        <v>186</v>
      </c>
      <c r="E52" s="73" t="s">
        <v>195</v>
      </c>
      <c r="F52" s="80"/>
      <c r="G52" s="80"/>
      <c r="H52" s="80"/>
      <c r="I52" s="91"/>
    </row>
    <row r="53" spans="2:9" s="100" customFormat="1" ht="24.95" customHeight="1" x14ac:dyDescent="0.25">
      <c r="B53" s="70" t="s">
        <v>229</v>
      </c>
      <c r="C53" s="82" t="s">
        <v>230</v>
      </c>
      <c r="D53" s="88" t="s">
        <v>189</v>
      </c>
      <c r="E53" s="73" t="s">
        <v>195</v>
      </c>
      <c r="F53" s="80"/>
      <c r="G53" s="80"/>
      <c r="H53" s="80"/>
      <c r="I53" s="91"/>
    </row>
    <row r="54" spans="2:9" s="100" customFormat="1" ht="24.95" customHeight="1" x14ac:dyDescent="0.25">
      <c r="B54" s="70" t="s">
        <v>231</v>
      </c>
      <c r="C54" s="71">
        <v>1.1299999999999999</v>
      </c>
      <c r="D54" s="101" t="s">
        <v>232</v>
      </c>
      <c r="E54" s="73" t="s">
        <v>233</v>
      </c>
      <c r="F54" s="84"/>
      <c r="G54" s="85"/>
      <c r="H54" s="79"/>
      <c r="I54" s="81"/>
    </row>
    <row r="55" spans="2:9" s="102" customFormat="1" ht="24.95" customHeight="1" x14ac:dyDescent="0.25">
      <c r="B55" s="70" t="s">
        <v>234</v>
      </c>
      <c r="C55" s="103" t="s">
        <v>235</v>
      </c>
      <c r="D55" s="104" t="s">
        <v>182</v>
      </c>
      <c r="E55" s="105" t="s">
        <v>236</v>
      </c>
      <c r="F55" s="80"/>
      <c r="G55" s="80"/>
      <c r="H55" s="80"/>
      <c r="I55" s="91"/>
    </row>
    <row r="56" spans="2:9" s="102" customFormat="1" ht="24.95" customHeight="1" x14ac:dyDescent="0.25">
      <c r="B56" s="70" t="s">
        <v>237</v>
      </c>
      <c r="C56" s="103" t="s">
        <v>238</v>
      </c>
      <c r="D56" s="104" t="s">
        <v>186</v>
      </c>
      <c r="E56" s="105" t="s">
        <v>236</v>
      </c>
      <c r="F56" s="80"/>
      <c r="G56" s="80"/>
      <c r="H56" s="80"/>
      <c r="I56" s="91"/>
    </row>
    <row r="57" spans="2:9" s="102" customFormat="1" ht="24.95" customHeight="1" x14ac:dyDescent="0.25">
      <c r="B57" s="70" t="s">
        <v>239</v>
      </c>
      <c r="C57" s="103" t="s">
        <v>240</v>
      </c>
      <c r="D57" s="104" t="s">
        <v>189</v>
      </c>
      <c r="E57" s="105" t="s">
        <v>236</v>
      </c>
      <c r="F57" s="80"/>
      <c r="G57" s="80"/>
      <c r="H57" s="80"/>
      <c r="I57" s="91"/>
    </row>
    <row r="58" spans="2:9" s="102" customFormat="1" ht="24.95" customHeight="1" x14ac:dyDescent="0.25">
      <c r="B58" s="70" t="s">
        <v>241</v>
      </c>
      <c r="C58" s="106">
        <v>1.1399999999999999</v>
      </c>
      <c r="D58" s="107" t="s">
        <v>242</v>
      </c>
      <c r="E58" s="105" t="s">
        <v>243</v>
      </c>
      <c r="F58" s="84"/>
      <c r="G58" s="85"/>
      <c r="H58" s="85"/>
      <c r="I58" s="86"/>
    </row>
    <row r="59" spans="2:9" s="102" customFormat="1" ht="24.95" customHeight="1" x14ac:dyDescent="0.25">
      <c r="B59" s="70" t="s">
        <v>244</v>
      </c>
      <c r="C59" s="103" t="s">
        <v>245</v>
      </c>
      <c r="D59" s="104" t="s">
        <v>182</v>
      </c>
      <c r="E59" s="105" t="s">
        <v>236</v>
      </c>
      <c r="F59" s="80"/>
      <c r="G59" s="80"/>
      <c r="H59" s="80"/>
      <c r="I59" s="91"/>
    </row>
    <row r="60" spans="2:9" s="102" customFormat="1" ht="24.95" customHeight="1" x14ac:dyDescent="0.25">
      <c r="B60" s="70" t="s">
        <v>246</v>
      </c>
      <c r="C60" s="103" t="s">
        <v>247</v>
      </c>
      <c r="D60" s="104" t="s">
        <v>186</v>
      </c>
      <c r="E60" s="105" t="s">
        <v>236</v>
      </c>
      <c r="F60" s="80"/>
      <c r="G60" s="80"/>
      <c r="H60" s="80"/>
      <c r="I60" s="91"/>
    </row>
    <row r="61" spans="2:9" s="102" customFormat="1" ht="24.95" customHeight="1" x14ac:dyDescent="0.25">
      <c r="B61" s="70" t="s">
        <v>248</v>
      </c>
      <c r="C61" s="103" t="s">
        <v>249</v>
      </c>
      <c r="D61" s="104" t="s">
        <v>189</v>
      </c>
      <c r="E61" s="105" t="s">
        <v>236</v>
      </c>
      <c r="F61" s="80"/>
      <c r="G61" s="80"/>
      <c r="H61" s="80"/>
      <c r="I61" s="91"/>
    </row>
    <row r="62" spans="2:9" ht="30.75" customHeight="1" x14ac:dyDescent="0.25">
      <c r="B62" s="70" t="s">
        <v>250</v>
      </c>
      <c r="C62" s="71">
        <v>2</v>
      </c>
      <c r="D62" s="72" t="s">
        <v>251</v>
      </c>
      <c r="E62" s="108"/>
      <c r="F62" s="84"/>
      <c r="G62" s="85"/>
      <c r="H62" s="85"/>
      <c r="I62" s="86"/>
    </row>
    <row r="63" spans="2:9" ht="24.95" customHeight="1" x14ac:dyDescent="0.25">
      <c r="B63" s="70" t="s">
        <v>252</v>
      </c>
      <c r="C63" s="71">
        <v>2.1</v>
      </c>
      <c r="D63" s="77" t="s">
        <v>253</v>
      </c>
      <c r="E63" s="108" t="s">
        <v>254</v>
      </c>
      <c r="F63" s="80"/>
      <c r="G63" s="80"/>
      <c r="H63" s="80"/>
      <c r="I63" s="91"/>
    </row>
    <row r="64" spans="2:9" ht="45.95" customHeight="1" x14ac:dyDescent="0.25">
      <c r="B64" s="70" t="s">
        <v>255</v>
      </c>
      <c r="C64" s="71">
        <v>2.2000000000000002</v>
      </c>
      <c r="D64" s="77" t="s">
        <v>256</v>
      </c>
      <c r="E64" s="73" t="s">
        <v>257</v>
      </c>
      <c r="F64" s="80"/>
      <c r="G64" s="80"/>
      <c r="H64" s="80"/>
      <c r="I64" s="91"/>
    </row>
    <row r="65" spans="2:9" ht="24.95" customHeight="1" x14ac:dyDescent="0.25">
      <c r="B65" s="109" t="s">
        <v>258</v>
      </c>
      <c r="C65" s="110">
        <v>3</v>
      </c>
      <c r="D65" s="72" t="s">
        <v>259</v>
      </c>
      <c r="E65" s="73"/>
      <c r="F65" s="84"/>
      <c r="G65" s="85"/>
      <c r="H65" s="79"/>
      <c r="I65" s="81"/>
    </row>
    <row r="66" spans="2:9" ht="24.95" customHeight="1" x14ac:dyDescent="0.25">
      <c r="B66" s="109" t="s">
        <v>260</v>
      </c>
      <c r="C66" s="110">
        <v>3.1</v>
      </c>
      <c r="D66" s="77" t="s">
        <v>261</v>
      </c>
      <c r="E66" s="73" t="s">
        <v>262</v>
      </c>
      <c r="F66" s="80"/>
      <c r="G66" s="80"/>
      <c r="H66" s="80"/>
      <c r="I66" s="91"/>
    </row>
    <row r="67" spans="2:9" ht="32.1" customHeight="1" x14ac:dyDescent="0.25">
      <c r="B67" s="109" t="s">
        <v>263</v>
      </c>
      <c r="C67" s="110">
        <v>3.2</v>
      </c>
      <c r="D67" s="77" t="s">
        <v>264</v>
      </c>
      <c r="E67" s="73" t="s">
        <v>265</v>
      </c>
      <c r="F67" s="80"/>
      <c r="G67" s="80"/>
      <c r="H67" s="80"/>
      <c r="I67" s="91"/>
    </row>
    <row r="68" spans="2:9" ht="32.1" customHeight="1" x14ac:dyDescent="0.25">
      <c r="B68" s="109" t="s">
        <v>266</v>
      </c>
      <c r="C68" s="110">
        <v>3.3</v>
      </c>
      <c r="D68" s="77" t="s">
        <v>267</v>
      </c>
      <c r="E68" s="73" t="s">
        <v>268</v>
      </c>
      <c r="F68" s="84"/>
      <c r="G68" s="85"/>
      <c r="H68" s="79"/>
      <c r="I68" s="81"/>
    </row>
    <row r="69" spans="2:9" ht="24.95" customHeight="1" x14ac:dyDescent="0.25">
      <c r="B69" s="70" t="s">
        <v>269</v>
      </c>
      <c r="C69" s="82" t="s">
        <v>270</v>
      </c>
      <c r="D69" s="88" t="s">
        <v>271</v>
      </c>
      <c r="E69" s="73" t="s">
        <v>268</v>
      </c>
      <c r="F69" s="80"/>
      <c r="G69" s="80"/>
      <c r="H69" s="80"/>
      <c r="I69" s="91"/>
    </row>
    <row r="70" spans="2:9" ht="24.95" customHeight="1" x14ac:dyDescent="0.25">
      <c r="B70" s="70" t="s">
        <v>272</v>
      </c>
      <c r="C70" s="82" t="s">
        <v>273</v>
      </c>
      <c r="D70" s="88" t="s">
        <v>274</v>
      </c>
      <c r="E70" s="73" t="s">
        <v>268</v>
      </c>
      <c r="F70" s="80"/>
      <c r="G70" s="80"/>
      <c r="H70" s="80"/>
      <c r="I70" s="91"/>
    </row>
    <row r="71" spans="2:9" ht="24.95" customHeight="1" x14ac:dyDescent="0.25">
      <c r="B71" s="70" t="s">
        <v>275</v>
      </c>
      <c r="C71" s="82" t="s">
        <v>276</v>
      </c>
      <c r="D71" s="88" t="s">
        <v>277</v>
      </c>
      <c r="E71" s="73" t="s">
        <v>268</v>
      </c>
      <c r="F71" s="80"/>
      <c r="G71" s="80"/>
      <c r="H71" s="80"/>
      <c r="I71" s="91"/>
    </row>
    <row r="72" spans="2:9" ht="32.1" customHeight="1" x14ac:dyDescent="0.25">
      <c r="B72" s="70" t="s">
        <v>278</v>
      </c>
      <c r="C72" s="82" t="s">
        <v>279</v>
      </c>
      <c r="D72" s="88" t="s">
        <v>280</v>
      </c>
      <c r="E72" s="73" t="s">
        <v>268</v>
      </c>
      <c r="F72" s="80"/>
      <c r="G72" s="80"/>
      <c r="H72" s="80"/>
      <c r="I72" s="91"/>
    </row>
    <row r="73" spans="2:9" ht="45.95" customHeight="1" x14ac:dyDescent="0.25">
      <c r="B73" s="70" t="s">
        <v>281</v>
      </c>
      <c r="C73" s="82" t="s">
        <v>282</v>
      </c>
      <c r="D73" s="88" t="s">
        <v>283</v>
      </c>
      <c r="E73" s="73" t="s">
        <v>268</v>
      </c>
      <c r="F73" s="80"/>
      <c r="G73" s="80"/>
      <c r="H73" s="80"/>
      <c r="I73" s="91"/>
    </row>
    <row r="74" spans="2:9" ht="71.25" customHeight="1" x14ac:dyDescent="0.25">
      <c r="B74" s="70" t="s">
        <v>284</v>
      </c>
      <c r="C74" s="71">
        <v>3.4</v>
      </c>
      <c r="D74" s="111" t="s">
        <v>285</v>
      </c>
      <c r="E74" s="73" t="s">
        <v>286</v>
      </c>
      <c r="F74" s="80"/>
      <c r="G74" s="80"/>
      <c r="H74" s="80"/>
      <c r="I74" s="91"/>
    </row>
    <row r="75" spans="2:9" ht="32.1" customHeight="1" x14ac:dyDescent="0.25">
      <c r="B75" s="70" t="s">
        <v>287</v>
      </c>
      <c r="C75" s="71">
        <v>3.5</v>
      </c>
      <c r="D75" s="77" t="s">
        <v>288</v>
      </c>
      <c r="E75" s="73" t="s">
        <v>289</v>
      </c>
      <c r="F75" s="84"/>
      <c r="G75" s="85"/>
      <c r="H75" s="79"/>
      <c r="I75" s="81"/>
    </row>
    <row r="76" spans="2:9" ht="24.95" customHeight="1" x14ac:dyDescent="0.25">
      <c r="B76" s="70" t="s">
        <v>290</v>
      </c>
      <c r="C76" s="82" t="s">
        <v>291</v>
      </c>
      <c r="D76" s="88" t="s">
        <v>271</v>
      </c>
      <c r="E76" s="73" t="s">
        <v>289</v>
      </c>
      <c r="F76" s="80"/>
      <c r="G76" s="80"/>
      <c r="H76" s="80"/>
      <c r="I76" s="91"/>
    </row>
    <row r="77" spans="2:9" ht="24.95" customHeight="1" x14ac:dyDescent="0.25">
      <c r="B77" s="70" t="s">
        <v>292</v>
      </c>
      <c r="C77" s="82" t="s">
        <v>293</v>
      </c>
      <c r="D77" s="88" t="s">
        <v>274</v>
      </c>
      <c r="E77" s="73" t="s">
        <v>289</v>
      </c>
      <c r="F77" s="80"/>
      <c r="G77" s="80"/>
      <c r="H77" s="80"/>
      <c r="I77" s="91"/>
    </row>
    <row r="78" spans="2:9" ht="24.95" customHeight="1" x14ac:dyDescent="0.25">
      <c r="B78" s="70" t="s">
        <v>294</v>
      </c>
      <c r="C78" s="82" t="s">
        <v>295</v>
      </c>
      <c r="D78" s="88" t="s">
        <v>277</v>
      </c>
      <c r="E78" s="73" t="s">
        <v>289</v>
      </c>
      <c r="F78" s="80"/>
      <c r="G78" s="80"/>
      <c r="H78" s="80"/>
      <c r="I78" s="91"/>
    </row>
    <row r="79" spans="2:9" ht="31.5" customHeight="1" x14ac:dyDescent="0.25">
      <c r="B79" s="70" t="s">
        <v>296</v>
      </c>
      <c r="C79" s="82" t="s">
        <v>297</v>
      </c>
      <c r="D79" s="88" t="s">
        <v>298</v>
      </c>
      <c r="E79" s="73" t="s">
        <v>289</v>
      </c>
      <c r="F79" s="80"/>
      <c r="G79" s="80"/>
      <c r="H79" s="80"/>
      <c r="I79" s="91"/>
    </row>
    <row r="80" spans="2:9" ht="24.95" customHeight="1" x14ac:dyDescent="0.25">
      <c r="B80" s="70" t="s">
        <v>299</v>
      </c>
      <c r="C80" s="82" t="s">
        <v>300</v>
      </c>
      <c r="D80" s="88" t="s">
        <v>301</v>
      </c>
      <c r="E80" s="73" t="s">
        <v>289</v>
      </c>
      <c r="F80" s="80"/>
      <c r="G80" s="80"/>
      <c r="H80" s="80"/>
      <c r="I80" s="91"/>
    </row>
    <row r="81" spans="1:9" ht="38.25" customHeight="1" x14ac:dyDescent="0.25">
      <c r="A81" s="112"/>
      <c r="B81" s="70" t="s">
        <v>302</v>
      </c>
      <c r="C81" s="71">
        <v>3.6</v>
      </c>
      <c r="D81" s="113" t="s">
        <v>303</v>
      </c>
      <c r="E81" s="114" t="s">
        <v>304</v>
      </c>
      <c r="F81" s="80"/>
      <c r="G81" s="80"/>
      <c r="H81" s="80"/>
      <c r="I81" s="91"/>
    </row>
    <row r="82" spans="1:9" ht="60.75" customHeight="1" x14ac:dyDescent="0.25">
      <c r="A82" s="112"/>
      <c r="B82" s="70" t="s">
        <v>305</v>
      </c>
      <c r="C82" s="71">
        <v>3.7</v>
      </c>
      <c r="D82" s="113" t="s">
        <v>306</v>
      </c>
      <c r="E82" s="114" t="s">
        <v>307</v>
      </c>
      <c r="F82" s="80"/>
      <c r="G82" s="80"/>
      <c r="H82" s="80"/>
      <c r="I82" s="91"/>
    </row>
    <row r="83" spans="1:9" ht="71.25" customHeight="1" x14ac:dyDescent="0.25">
      <c r="A83" s="112"/>
      <c r="B83" s="70" t="s">
        <v>308</v>
      </c>
      <c r="C83" s="71">
        <v>3.8</v>
      </c>
      <c r="D83" s="113" t="s">
        <v>309</v>
      </c>
      <c r="E83" s="114" t="s">
        <v>310</v>
      </c>
      <c r="F83" s="80"/>
      <c r="G83" s="80"/>
      <c r="H83" s="80"/>
      <c r="I83" s="91"/>
    </row>
    <row r="84" spans="1:9" ht="48.75" customHeight="1" x14ac:dyDescent="0.25">
      <c r="A84" s="112"/>
      <c r="B84" s="70" t="s">
        <v>311</v>
      </c>
      <c r="C84" s="71">
        <v>3.9</v>
      </c>
      <c r="D84" s="113" t="s">
        <v>160</v>
      </c>
      <c r="E84" s="114" t="s">
        <v>312</v>
      </c>
      <c r="F84" s="80"/>
      <c r="G84" s="80"/>
      <c r="H84" s="80"/>
      <c r="I84" s="91"/>
    </row>
    <row r="85" spans="1:9" ht="92.25" customHeight="1" x14ac:dyDescent="0.25">
      <c r="A85" s="112"/>
      <c r="B85" s="70" t="s">
        <v>313</v>
      </c>
      <c r="C85" s="71" t="s">
        <v>314</v>
      </c>
      <c r="D85" s="113" t="s">
        <v>315</v>
      </c>
      <c r="E85" s="114" t="s">
        <v>316</v>
      </c>
      <c r="F85" s="80"/>
      <c r="G85" s="80"/>
      <c r="H85" s="80"/>
      <c r="I85" s="91"/>
    </row>
    <row r="86" spans="1:9" ht="45.75" customHeight="1" x14ac:dyDescent="0.25">
      <c r="A86" s="112"/>
      <c r="B86" s="70" t="s">
        <v>317</v>
      </c>
      <c r="C86" s="71">
        <v>3.11</v>
      </c>
      <c r="D86" s="113" t="s">
        <v>318</v>
      </c>
      <c r="E86" s="114" t="s">
        <v>319</v>
      </c>
      <c r="F86" s="80"/>
      <c r="G86" s="80"/>
      <c r="H86" s="80"/>
      <c r="I86" s="91"/>
    </row>
    <row r="87" spans="1:9" ht="18.75" customHeight="1" x14ac:dyDescent="0.25">
      <c r="A87" s="112"/>
      <c r="B87" s="70" t="s">
        <v>320</v>
      </c>
      <c r="C87" s="71">
        <v>3.12</v>
      </c>
      <c r="D87" s="113" t="s">
        <v>321</v>
      </c>
      <c r="E87" s="114" t="s">
        <v>322</v>
      </c>
      <c r="F87" s="80"/>
      <c r="G87" s="80"/>
      <c r="H87" s="80"/>
      <c r="I87" s="91"/>
    </row>
    <row r="88" spans="1:9" ht="39.950000000000003" customHeight="1" x14ac:dyDescent="0.25">
      <c r="B88" s="66" t="s">
        <v>91</v>
      </c>
      <c r="C88" s="97" t="s">
        <v>92</v>
      </c>
      <c r="D88" s="68" t="s">
        <v>93</v>
      </c>
      <c r="E88" s="68" t="s">
        <v>94</v>
      </c>
      <c r="F88" s="68" t="s">
        <v>87</v>
      </c>
      <c r="G88" s="68" t="s">
        <v>88</v>
      </c>
      <c r="H88" s="68" t="s">
        <v>89</v>
      </c>
      <c r="I88" s="98" t="s">
        <v>90</v>
      </c>
    </row>
    <row r="89" spans="1:9" ht="32.1" customHeight="1" x14ac:dyDescent="0.25">
      <c r="B89" s="115" t="s">
        <v>323</v>
      </c>
      <c r="C89" s="116">
        <v>4</v>
      </c>
      <c r="D89" s="72" t="s">
        <v>324</v>
      </c>
      <c r="E89" s="117"/>
      <c r="F89" s="118"/>
      <c r="G89" s="75"/>
      <c r="H89" s="75"/>
      <c r="I89" s="76"/>
    </row>
    <row r="90" spans="1:9" ht="24.95" customHeight="1" x14ac:dyDescent="0.25">
      <c r="B90" s="70" t="s">
        <v>325</v>
      </c>
      <c r="C90" s="71">
        <v>4.0999999999999996</v>
      </c>
      <c r="D90" s="77" t="s">
        <v>326</v>
      </c>
      <c r="E90" s="73" t="s">
        <v>327</v>
      </c>
      <c r="F90" s="84"/>
      <c r="G90" s="85"/>
      <c r="H90" s="79"/>
      <c r="I90" s="81"/>
    </row>
    <row r="91" spans="1:9" ht="23.1" customHeight="1" x14ac:dyDescent="0.25">
      <c r="B91" s="70" t="s">
        <v>328</v>
      </c>
      <c r="C91" s="82" t="s">
        <v>329</v>
      </c>
      <c r="D91" s="88" t="s">
        <v>182</v>
      </c>
      <c r="E91" s="73" t="s">
        <v>330</v>
      </c>
      <c r="F91" s="80"/>
      <c r="G91" s="80"/>
      <c r="H91" s="79"/>
      <c r="I91" s="81"/>
    </row>
    <row r="92" spans="1:9" ht="23.1" customHeight="1" x14ac:dyDescent="0.25">
      <c r="B92" s="70" t="s">
        <v>331</v>
      </c>
      <c r="C92" s="82" t="s">
        <v>332</v>
      </c>
      <c r="D92" s="88" t="s">
        <v>186</v>
      </c>
      <c r="E92" s="73" t="s">
        <v>330</v>
      </c>
      <c r="F92" s="80"/>
      <c r="G92" s="80"/>
      <c r="H92" s="79"/>
      <c r="I92" s="81"/>
    </row>
    <row r="93" spans="1:9" ht="23.1" customHeight="1" x14ac:dyDescent="0.25">
      <c r="B93" s="70" t="s">
        <v>333</v>
      </c>
      <c r="C93" s="82" t="s">
        <v>334</v>
      </c>
      <c r="D93" s="88" t="s">
        <v>189</v>
      </c>
      <c r="E93" s="73" t="s">
        <v>330</v>
      </c>
      <c r="F93" s="80"/>
      <c r="G93" s="80"/>
      <c r="H93" s="79"/>
      <c r="I93" s="81"/>
    </row>
    <row r="94" spans="1:9" ht="24.95" customHeight="1" x14ac:dyDescent="0.25">
      <c r="B94" s="70" t="s">
        <v>335</v>
      </c>
      <c r="C94" s="71">
        <v>4.2</v>
      </c>
      <c r="D94" s="77" t="s">
        <v>336</v>
      </c>
      <c r="E94" s="73" t="s">
        <v>337</v>
      </c>
      <c r="F94" s="84"/>
      <c r="G94" s="85"/>
      <c r="H94" s="79"/>
      <c r="I94" s="81"/>
    </row>
    <row r="95" spans="1:9" ht="23.1" customHeight="1" x14ac:dyDescent="0.25">
      <c r="B95" s="70" t="s">
        <v>338</v>
      </c>
      <c r="C95" s="82" t="s">
        <v>339</v>
      </c>
      <c r="D95" s="88" t="s">
        <v>182</v>
      </c>
      <c r="E95" s="73" t="s">
        <v>330</v>
      </c>
      <c r="F95" s="80"/>
      <c r="G95" s="80"/>
      <c r="H95" s="79"/>
      <c r="I95" s="81"/>
    </row>
    <row r="96" spans="1:9" ht="23.1" customHeight="1" x14ac:dyDescent="0.25">
      <c r="B96" s="70" t="s">
        <v>340</v>
      </c>
      <c r="C96" s="82" t="s">
        <v>341</v>
      </c>
      <c r="D96" s="88" t="s">
        <v>186</v>
      </c>
      <c r="E96" s="73" t="s">
        <v>330</v>
      </c>
      <c r="F96" s="80"/>
      <c r="G96" s="80"/>
      <c r="H96" s="79"/>
      <c r="I96" s="81"/>
    </row>
    <row r="97" spans="2:9" ht="23.1" customHeight="1" x14ac:dyDescent="0.25">
      <c r="B97" s="70" t="s">
        <v>342</v>
      </c>
      <c r="C97" s="82" t="s">
        <v>343</v>
      </c>
      <c r="D97" s="88" t="s">
        <v>189</v>
      </c>
      <c r="E97" s="73" t="s">
        <v>330</v>
      </c>
      <c r="F97" s="80"/>
      <c r="G97" s="80"/>
      <c r="H97" s="79"/>
      <c r="I97" s="81"/>
    </row>
    <row r="98" spans="2:9" ht="24.95" customHeight="1" x14ac:dyDescent="0.25">
      <c r="B98" s="70" t="s">
        <v>344</v>
      </c>
      <c r="C98" s="71">
        <v>4.3</v>
      </c>
      <c r="D98" s="77" t="s">
        <v>345</v>
      </c>
      <c r="E98" s="73" t="s">
        <v>346</v>
      </c>
      <c r="F98" s="84"/>
      <c r="G98" s="85"/>
      <c r="H98" s="79"/>
      <c r="I98" s="81"/>
    </row>
    <row r="99" spans="2:9" ht="23.1" customHeight="1" x14ac:dyDescent="0.25">
      <c r="B99" s="70" t="s">
        <v>347</v>
      </c>
      <c r="C99" s="82" t="s">
        <v>348</v>
      </c>
      <c r="D99" s="88" t="s">
        <v>182</v>
      </c>
      <c r="E99" s="73" t="s">
        <v>330</v>
      </c>
      <c r="F99" s="80"/>
      <c r="G99" s="80"/>
      <c r="H99" s="79"/>
      <c r="I99" s="81"/>
    </row>
    <row r="100" spans="2:9" ht="23.1" customHeight="1" x14ac:dyDescent="0.25">
      <c r="B100" s="70" t="s">
        <v>349</v>
      </c>
      <c r="C100" s="82" t="s">
        <v>350</v>
      </c>
      <c r="D100" s="88" t="s">
        <v>186</v>
      </c>
      <c r="E100" s="73" t="s">
        <v>330</v>
      </c>
      <c r="F100" s="80"/>
      <c r="G100" s="80"/>
      <c r="H100" s="79"/>
      <c r="I100" s="81"/>
    </row>
    <row r="101" spans="2:9" ht="23.1" customHeight="1" x14ac:dyDescent="0.25">
      <c r="B101" s="70" t="s">
        <v>351</v>
      </c>
      <c r="C101" s="82" t="s">
        <v>352</v>
      </c>
      <c r="D101" s="88" t="s">
        <v>189</v>
      </c>
      <c r="E101" s="73" t="s">
        <v>330</v>
      </c>
      <c r="F101" s="80"/>
      <c r="G101" s="80"/>
      <c r="H101" s="79"/>
      <c r="I101" s="81"/>
    </row>
    <row r="102" spans="2:9" ht="24.95" customHeight="1" x14ac:dyDescent="0.25">
      <c r="B102" s="70" t="s">
        <v>353</v>
      </c>
      <c r="C102" s="71">
        <v>4.4000000000000004</v>
      </c>
      <c r="D102" s="77" t="s">
        <v>354</v>
      </c>
      <c r="E102" s="73" t="s">
        <v>355</v>
      </c>
      <c r="F102" s="84"/>
      <c r="G102" s="85"/>
      <c r="H102" s="79"/>
      <c r="I102" s="81"/>
    </row>
    <row r="103" spans="2:9" ht="23.1" customHeight="1" x14ac:dyDescent="0.25">
      <c r="B103" s="70" t="s">
        <v>356</v>
      </c>
      <c r="C103" s="82" t="s">
        <v>357</v>
      </c>
      <c r="D103" s="88" t="s">
        <v>182</v>
      </c>
      <c r="E103" s="73" t="s">
        <v>205</v>
      </c>
      <c r="F103" s="80"/>
      <c r="G103" s="80"/>
      <c r="H103" s="79"/>
      <c r="I103" s="81"/>
    </row>
    <row r="104" spans="2:9" ht="23.1" customHeight="1" x14ac:dyDescent="0.25">
      <c r="B104" s="70" t="s">
        <v>358</v>
      </c>
      <c r="C104" s="82" t="s">
        <v>359</v>
      </c>
      <c r="D104" s="88" t="s">
        <v>186</v>
      </c>
      <c r="E104" s="73" t="s">
        <v>205</v>
      </c>
      <c r="F104" s="80"/>
      <c r="G104" s="80"/>
      <c r="H104" s="79"/>
      <c r="I104" s="81"/>
    </row>
    <row r="105" spans="2:9" ht="23.1" customHeight="1" x14ac:dyDescent="0.25">
      <c r="B105" s="70" t="s">
        <v>360</v>
      </c>
      <c r="C105" s="82" t="s">
        <v>361</v>
      </c>
      <c r="D105" s="88" t="s">
        <v>189</v>
      </c>
      <c r="E105" s="73" t="s">
        <v>205</v>
      </c>
      <c r="F105" s="80"/>
      <c r="G105" s="80"/>
      <c r="H105" s="79"/>
      <c r="I105" s="81"/>
    </row>
    <row r="106" spans="2:9" ht="24.95" customHeight="1" x14ac:dyDescent="0.25">
      <c r="B106" s="70" t="s">
        <v>362</v>
      </c>
      <c r="C106" s="71">
        <v>4.5</v>
      </c>
      <c r="D106" s="77" t="s">
        <v>363</v>
      </c>
      <c r="E106" s="73" t="s">
        <v>364</v>
      </c>
      <c r="F106" s="84"/>
      <c r="G106" s="85"/>
      <c r="H106" s="79"/>
      <c r="I106" s="81"/>
    </row>
    <row r="107" spans="2:9" ht="23.1" customHeight="1" x14ac:dyDescent="0.25">
      <c r="B107" s="70" t="s">
        <v>365</v>
      </c>
      <c r="C107" s="82" t="s">
        <v>366</v>
      </c>
      <c r="D107" s="88" t="s">
        <v>182</v>
      </c>
      <c r="E107" s="73" t="s">
        <v>367</v>
      </c>
      <c r="F107" s="80"/>
      <c r="G107" s="80"/>
      <c r="H107" s="79"/>
      <c r="I107" s="81"/>
    </row>
    <row r="108" spans="2:9" ht="23.1" customHeight="1" x14ac:dyDescent="0.25">
      <c r="B108" s="70" t="s">
        <v>368</v>
      </c>
      <c r="C108" s="82" t="s">
        <v>369</v>
      </c>
      <c r="D108" s="88" t="s">
        <v>186</v>
      </c>
      <c r="E108" s="73" t="s">
        <v>370</v>
      </c>
      <c r="F108" s="80"/>
      <c r="G108" s="80"/>
      <c r="H108" s="79"/>
      <c r="I108" s="81"/>
    </row>
    <row r="109" spans="2:9" ht="23.1" customHeight="1" x14ac:dyDescent="0.25">
      <c r="B109" s="70" t="s">
        <v>371</v>
      </c>
      <c r="C109" s="82" t="s">
        <v>372</v>
      </c>
      <c r="D109" s="88" t="s">
        <v>189</v>
      </c>
      <c r="E109" s="73" t="s">
        <v>370</v>
      </c>
      <c r="F109" s="80"/>
      <c r="G109" s="80"/>
      <c r="H109" s="79"/>
      <c r="I109" s="81"/>
    </row>
    <row r="110" spans="2:9" ht="32.1" customHeight="1" x14ac:dyDescent="0.25">
      <c r="B110" s="70" t="s">
        <v>373</v>
      </c>
      <c r="C110" s="71">
        <v>4.5999999999999996</v>
      </c>
      <c r="D110" s="77" t="s">
        <v>374</v>
      </c>
      <c r="E110" s="73" t="s">
        <v>375</v>
      </c>
      <c r="F110" s="80"/>
      <c r="G110" s="80"/>
      <c r="H110" s="79"/>
      <c r="I110" s="81"/>
    </row>
    <row r="111" spans="2:9" ht="24.95" customHeight="1" x14ac:dyDescent="0.25">
      <c r="B111" s="70" t="s">
        <v>376</v>
      </c>
      <c r="C111" s="71">
        <v>4.7</v>
      </c>
      <c r="D111" s="107" t="s">
        <v>377</v>
      </c>
      <c r="E111" s="119" t="s">
        <v>375</v>
      </c>
      <c r="F111" s="80"/>
      <c r="G111" s="80"/>
      <c r="H111" s="79"/>
      <c r="I111" s="81"/>
    </row>
    <row r="112" spans="2:9" ht="24.95" customHeight="1" x14ac:dyDescent="0.25">
      <c r="B112" s="70" t="s">
        <v>378</v>
      </c>
      <c r="C112" s="71">
        <v>4.8</v>
      </c>
      <c r="D112" s="77" t="s">
        <v>379</v>
      </c>
      <c r="E112" s="73" t="s">
        <v>380</v>
      </c>
      <c r="F112" s="80"/>
      <c r="G112" s="80"/>
      <c r="H112" s="79"/>
      <c r="I112" s="81"/>
    </row>
    <row r="113" spans="2:9" ht="24.95" customHeight="1" x14ac:dyDescent="0.25">
      <c r="B113" s="70" t="s">
        <v>381</v>
      </c>
      <c r="C113" s="71">
        <v>4.9000000000000004</v>
      </c>
      <c r="D113" s="77" t="s">
        <v>382</v>
      </c>
      <c r="E113" s="73" t="s">
        <v>380</v>
      </c>
      <c r="F113" s="80"/>
      <c r="G113" s="80"/>
      <c r="H113" s="79"/>
      <c r="I113" s="81"/>
    </row>
    <row r="114" spans="2:9" ht="24.95" customHeight="1" x14ac:dyDescent="0.25">
      <c r="B114" s="70" t="s">
        <v>383</v>
      </c>
      <c r="C114" s="71" t="s">
        <v>384</v>
      </c>
      <c r="D114" s="77" t="s">
        <v>385</v>
      </c>
      <c r="E114" s="73" t="s">
        <v>380</v>
      </c>
      <c r="F114" s="80"/>
      <c r="G114" s="80"/>
      <c r="H114" s="79"/>
      <c r="I114" s="81"/>
    </row>
    <row r="115" spans="2:9" ht="24.95" customHeight="1" x14ac:dyDescent="0.25">
      <c r="B115" s="70" t="s">
        <v>386</v>
      </c>
      <c r="C115" s="71" t="s">
        <v>387</v>
      </c>
      <c r="D115" s="77" t="s">
        <v>388</v>
      </c>
      <c r="E115" s="73" t="s">
        <v>380</v>
      </c>
      <c r="F115" s="80"/>
      <c r="G115" s="80"/>
      <c r="H115" s="79"/>
      <c r="I115" s="81"/>
    </row>
    <row r="116" spans="2:9" ht="24.95" customHeight="1" x14ac:dyDescent="0.25">
      <c r="B116" s="70" t="s">
        <v>389</v>
      </c>
      <c r="C116" s="71" t="s">
        <v>390</v>
      </c>
      <c r="D116" s="77" t="s">
        <v>391</v>
      </c>
      <c r="E116" s="73" t="s">
        <v>380</v>
      </c>
      <c r="F116" s="84"/>
      <c r="G116" s="85"/>
      <c r="H116" s="120"/>
      <c r="I116" s="121"/>
    </row>
    <row r="117" spans="2:9" ht="23.1" customHeight="1" x14ac:dyDescent="0.25">
      <c r="B117" s="70" t="s">
        <v>392</v>
      </c>
      <c r="C117" s="82" t="s">
        <v>393</v>
      </c>
      <c r="D117" s="87" t="s">
        <v>394</v>
      </c>
      <c r="E117" s="73" t="s">
        <v>380</v>
      </c>
      <c r="F117" s="80"/>
      <c r="G117" s="80"/>
      <c r="H117" s="120"/>
      <c r="I117" s="121"/>
    </row>
    <row r="118" spans="2:9" ht="23.1" customHeight="1" x14ac:dyDescent="0.25">
      <c r="B118" s="70" t="s">
        <v>395</v>
      </c>
      <c r="C118" s="82" t="s">
        <v>396</v>
      </c>
      <c r="D118" s="87" t="s">
        <v>397</v>
      </c>
      <c r="E118" s="73" t="s">
        <v>380</v>
      </c>
      <c r="F118" s="80"/>
      <c r="G118" s="80"/>
      <c r="H118" s="120"/>
      <c r="I118" s="121"/>
    </row>
    <row r="119" spans="2:9" ht="23.1" customHeight="1" x14ac:dyDescent="0.25">
      <c r="B119" s="70" t="s">
        <v>398</v>
      </c>
      <c r="C119" s="82" t="s">
        <v>399</v>
      </c>
      <c r="D119" s="87" t="s">
        <v>400</v>
      </c>
      <c r="E119" s="73" t="s">
        <v>401</v>
      </c>
      <c r="F119" s="80"/>
      <c r="G119" s="80"/>
      <c r="H119" s="120"/>
      <c r="I119" s="121"/>
    </row>
    <row r="120" spans="2:9" ht="24.95" customHeight="1" x14ac:dyDescent="0.25">
      <c r="B120" s="70" t="s">
        <v>402</v>
      </c>
      <c r="C120" s="71">
        <v>5</v>
      </c>
      <c r="D120" s="72" t="s">
        <v>403</v>
      </c>
      <c r="E120" s="73" t="s">
        <v>404</v>
      </c>
      <c r="F120" s="84"/>
      <c r="G120" s="85"/>
      <c r="H120" s="85"/>
      <c r="I120" s="121"/>
    </row>
    <row r="121" spans="2:9" ht="24.95" customHeight="1" x14ac:dyDescent="0.25">
      <c r="B121" s="70" t="s">
        <v>405</v>
      </c>
      <c r="C121" s="71">
        <v>5.0999999999999996</v>
      </c>
      <c r="D121" s="77" t="s">
        <v>406</v>
      </c>
      <c r="E121" s="73" t="s">
        <v>404</v>
      </c>
      <c r="F121" s="80"/>
      <c r="G121" s="80"/>
      <c r="H121" s="85"/>
      <c r="I121" s="121"/>
    </row>
    <row r="122" spans="2:9" ht="24.95" customHeight="1" x14ac:dyDescent="0.25">
      <c r="B122" s="70" t="s">
        <v>407</v>
      </c>
      <c r="C122" s="71">
        <v>5.2</v>
      </c>
      <c r="D122" s="77" t="s">
        <v>408</v>
      </c>
      <c r="E122" s="73" t="s">
        <v>409</v>
      </c>
      <c r="F122" s="84"/>
      <c r="G122" s="85"/>
      <c r="H122" s="80"/>
      <c r="I122" s="121"/>
    </row>
    <row r="123" spans="2:9" ht="63.75" customHeight="1" x14ac:dyDescent="0.25">
      <c r="B123" s="70" t="s">
        <v>410</v>
      </c>
      <c r="C123" s="71" t="s">
        <v>411</v>
      </c>
      <c r="D123" s="72" t="s">
        <v>412</v>
      </c>
      <c r="E123" s="73" t="s">
        <v>413</v>
      </c>
      <c r="F123" s="122"/>
      <c r="G123" s="123"/>
      <c r="H123" s="123"/>
      <c r="I123" s="124"/>
    </row>
    <row r="124" spans="2:9" ht="23.1" customHeight="1" x14ac:dyDescent="0.25">
      <c r="B124" s="70" t="s">
        <v>414</v>
      </c>
      <c r="C124" s="82" t="s">
        <v>415</v>
      </c>
      <c r="D124" s="87" t="s">
        <v>182</v>
      </c>
      <c r="E124" s="73"/>
      <c r="F124" s="80"/>
      <c r="G124" s="80"/>
      <c r="H124" s="123"/>
      <c r="I124" s="124"/>
    </row>
    <row r="125" spans="2:9" ht="23.1" customHeight="1" x14ac:dyDescent="0.25">
      <c r="B125" s="70" t="s">
        <v>416</v>
      </c>
      <c r="C125" s="82" t="s">
        <v>417</v>
      </c>
      <c r="D125" s="87" t="s">
        <v>186</v>
      </c>
      <c r="E125" s="73"/>
      <c r="F125" s="80"/>
      <c r="G125" s="80"/>
      <c r="H125" s="123"/>
      <c r="I125" s="124"/>
    </row>
    <row r="126" spans="2:9" ht="23.1" customHeight="1" thickBot="1" x14ac:dyDescent="0.3">
      <c r="B126" s="125" t="s">
        <v>418</v>
      </c>
      <c r="C126" s="126" t="s">
        <v>419</v>
      </c>
      <c r="D126" s="127" t="s">
        <v>189</v>
      </c>
      <c r="E126" s="128"/>
      <c r="F126" s="129"/>
      <c r="G126" s="129"/>
      <c r="H126" s="130"/>
      <c r="I126" s="131"/>
    </row>
    <row r="127" spans="2:9" ht="14.25" customHeight="1" x14ac:dyDescent="0.25">
      <c r="B127" s="132"/>
      <c r="C127" s="53"/>
      <c r="H127" s="53"/>
      <c r="I127" s="53"/>
    </row>
    <row r="128" spans="2:9" ht="14.25" customHeight="1" x14ac:dyDescent="0.25">
      <c r="B128" s="132"/>
      <c r="C128" s="53"/>
      <c r="H128" s="53"/>
      <c r="I128" s="53"/>
    </row>
    <row r="129" spans="2:9" ht="14.25" customHeight="1" x14ac:dyDescent="0.25">
      <c r="B129" s="132"/>
      <c r="C129" s="53"/>
      <c r="H129" s="53"/>
      <c r="I129" s="53"/>
    </row>
    <row r="130" spans="2:9" ht="14.25" customHeight="1" x14ac:dyDescent="0.25">
      <c r="B130" s="132"/>
      <c r="C130" s="53"/>
      <c r="H130" s="53"/>
      <c r="I130" s="53"/>
    </row>
    <row r="131" spans="2:9" ht="14.25" customHeight="1" x14ac:dyDescent="0.25">
      <c r="B131" s="132"/>
      <c r="C131" s="53"/>
      <c r="H131" s="53"/>
      <c r="I131" s="53"/>
    </row>
    <row r="132" spans="2:9" ht="14.25" customHeight="1" x14ac:dyDescent="0.25">
      <c r="B132" s="132"/>
      <c r="C132" s="53"/>
      <c r="H132" s="53"/>
      <c r="I132" s="53"/>
    </row>
    <row r="133" spans="2:9" ht="14.25" customHeight="1" x14ac:dyDescent="0.25">
      <c r="B133" s="132"/>
      <c r="C133" s="53"/>
      <c r="H133" s="53"/>
      <c r="I133" s="53"/>
    </row>
    <row r="134" spans="2:9" ht="14.25" customHeight="1" x14ac:dyDescent="0.25"/>
    <row r="135" spans="2:9" ht="14.25" customHeight="1" x14ac:dyDescent="0.25"/>
    <row r="136" spans="2:9" ht="14.25" customHeight="1" x14ac:dyDescent="0.25"/>
    <row r="137" spans="2:9" ht="14.25" customHeight="1" x14ac:dyDescent="0.25"/>
    <row r="138" spans="2:9" ht="14.25" customHeight="1" x14ac:dyDescent="0.25"/>
    <row r="139" spans="2:9" ht="14.25" customHeight="1" x14ac:dyDescent="0.25"/>
    <row r="140" spans="2:9" ht="14.25" customHeight="1" x14ac:dyDescent="0.25"/>
    <row r="141" spans="2:9" ht="14.25" customHeight="1" x14ac:dyDescent="0.25"/>
    <row r="142" spans="2:9" ht="14.25" customHeight="1" x14ac:dyDescent="0.25"/>
    <row r="143" spans="2:9" ht="14.25" customHeight="1" x14ac:dyDescent="0.25"/>
    <row r="144" spans="2:9" ht="14.25" customHeight="1" x14ac:dyDescent="0.25"/>
    <row r="145" ht="14.25" customHeight="1" x14ac:dyDescent="0.25"/>
    <row r="146" ht="14.25" customHeight="1" x14ac:dyDescent="0.25"/>
    <row r="147" ht="14.25" customHeight="1" x14ac:dyDescent="0.25"/>
  </sheetData>
  <mergeCells count="7">
    <mergeCell ref="B2:I2"/>
    <mergeCell ref="B31:B32"/>
    <mergeCell ref="C31:C32"/>
    <mergeCell ref="D31:D32"/>
    <mergeCell ref="E31:E32"/>
    <mergeCell ref="F31:G31"/>
    <mergeCell ref="H31:I31"/>
  </mergeCells>
  <printOptions horizontalCentered="1"/>
  <pageMargins left="0.51181102362204722" right="0.51181102362204722" top="0.55118110236220474" bottom="0.55118110236220474" header="0.31496062992125984" footer="0.31496062992125984"/>
  <pageSetup paperSize="9" scale="45" fitToHeight="0" orientation="landscape" cellComments="asDisplayed"/>
  <rowBreaks count="3" manualBreakCount="3">
    <brk id="30" max="11" man="1"/>
    <brk id="61" max="11" man="1"/>
    <brk id="87"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92"/>
  <sheetViews>
    <sheetView showGridLines="0" zoomScale="60" workbookViewId="0">
      <selection activeCell="K11" sqref="K11"/>
    </sheetView>
  </sheetViews>
  <sheetFormatPr defaultColWidth="9.140625" defaultRowHeight="30" customHeight="1" x14ac:dyDescent="0.2"/>
  <cols>
    <col min="1" max="1" width="2.5703125" style="112" customWidth="1"/>
    <col min="2" max="2" width="8.42578125" style="133" bestFit="1" customWidth="1"/>
    <col min="3" max="3" width="11.85546875" style="133" bestFit="1" customWidth="1"/>
    <col min="4" max="4" width="83.5703125" style="133" customWidth="1"/>
    <col min="5" max="5" width="20.140625" style="134" customWidth="1"/>
    <col min="6" max="6" width="19.5703125" style="135" customWidth="1"/>
    <col min="7" max="7" width="16" style="133" customWidth="1"/>
    <col min="8" max="8" width="19.28515625" style="133" customWidth="1"/>
    <col min="9" max="9" width="17" style="133" customWidth="1"/>
    <col min="10" max="10" width="17.140625" style="133" customWidth="1"/>
    <col min="11" max="11" width="17" style="133" customWidth="1"/>
    <col min="12" max="12" width="15.7109375" style="133" customWidth="1"/>
    <col min="13" max="13" width="20.7109375" style="133" customWidth="1"/>
    <col min="14" max="14" width="15.7109375" style="133" customWidth="1"/>
    <col min="15" max="16" width="20.7109375" style="133" customWidth="1"/>
    <col min="17" max="17" width="45.42578125" style="133" customWidth="1"/>
    <col min="18" max="18" width="33.7109375" style="133" customWidth="1"/>
    <col min="19" max="19" width="40.42578125" style="133" customWidth="1"/>
    <col min="20" max="20" width="14.42578125" style="133" customWidth="1"/>
    <col min="21" max="21" width="14.7109375" style="133" customWidth="1"/>
    <col min="22" max="22" width="17" style="133" customWidth="1"/>
    <col min="23" max="23" width="15" style="133" customWidth="1"/>
    <col min="24" max="25" width="9.5703125" style="133" customWidth="1"/>
    <col min="26" max="26" width="18.140625" style="136" customWidth="1"/>
    <col min="27" max="28" width="18.42578125" style="133" customWidth="1"/>
    <col min="29" max="29" width="19.85546875" style="133" customWidth="1"/>
    <col min="30" max="30" width="22.7109375" style="133" customWidth="1"/>
    <col min="31" max="31" width="20.85546875" style="133" customWidth="1"/>
    <col min="32" max="16384" width="9.140625" style="133"/>
  </cols>
  <sheetData>
    <row r="1" spans="1:29" ht="26.25" customHeight="1" thickBot="1" x14ac:dyDescent="0.25">
      <c r="A1" s="112" t="s">
        <v>62</v>
      </c>
      <c r="B1" s="137"/>
      <c r="C1" s="137"/>
      <c r="D1" s="138"/>
      <c r="E1" s="139"/>
      <c r="F1" s="140"/>
      <c r="G1" s="138"/>
      <c r="H1" s="138"/>
      <c r="I1" s="138"/>
      <c r="J1" s="141"/>
      <c r="R1" s="573" t="s">
        <v>420</v>
      </c>
      <c r="S1" s="573"/>
      <c r="T1" s="573"/>
      <c r="U1" s="573"/>
      <c r="V1" s="573"/>
    </row>
    <row r="2" spans="1:29" s="142" customFormat="1" ht="37.5" customHeight="1" thickTop="1" thickBot="1" x14ac:dyDescent="0.4">
      <c r="A2" s="144"/>
      <c r="B2" s="574" t="s">
        <v>421</v>
      </c>
      <c r="C2" s="575"/>
      <c r="D2" s="575"/>
      <c r="E2" s="575"/>
      <c r="F2" s="575"/>
      <c r="G2" s="575"/>
      <c r="H2" s="575"/>
      <c r="I2" s="575"/>
      <c r="J2" s="575"/>
      <c r="K2" s="575"/>
      <c r="L2" s="575"/>
      <c r="M2" s="575"/>
      <c r="N2" s="575"/>
      <c r="O2" s="575"/>
      <c r="P2" s="575"/>
      <c r="Q2" s="576"/>
      <c r="R2" s="573"/>
      <c r="S2" s="573"/>
      <c r="T2" s="573"/>
      <c r="U2" s="573"/>
      <c r="V2" s="573"/>
      <c r="Z2" s="143"/>
      <c r="AA2" s="133"/>
      <c r="AB2" s="133"/>
      <c r="AC2" s="133"/>
    </row>
    <row r="3" spans="1:29" s="145" customFormat="1" ht="21" customHeight="1" thickTop="1" thickBot="1" x14ac:dyDescent="0.25">
      <c r="A3" s="147"/>
      <c r="B3" s="148"/>
      <c r="C3" s="148"/>
      <c r="D3" s="148"/>
      <c r="E3" s="149"/>
      <c r="F3" s="148"/>
      <c r="G3" s="148"/>
      <c r="H3" s="148"/>
      <c r="I3" s="148"/>
      <c r="J3" s="148"/>
      <c r="K3" s="148"/>
      <c r="L3" s="148"/>
      <c r="M3" s="148"/>
      <c r="N3" s="148"/>
      <c r="O3" s="148"/>
      <c r="P3" s="148"/>
      <c r="Q3" s="148"/>
      <c r="R3" s="573"/>
      <c r="S3" s="573"/>
      <c r="T3" s="573"/>
      <c r="U3" s="573"/>
      <c r="V3" s="573"/>
      <c r="Z3" s="146"/>
    </row>
    <row r="4" spans="1:29" ht="28.5" customHeight="1" thickTop="1" thickBot="1" x14ac:dyDescent="0.25">
      <c r="B4" s="150"/>
      <c r="C4" s="151"/>
      <c r="D4" s="151"/>
      <c r="E4" s="152"/>
      <c r="F4" s="153" t="s">
        <v>89</v>
      </c>
      <c r="G4" s="154" t="s">
        <v>422</v>
      </c>
      <c r="H4" s="155"/>
      <c r="I4" s="156"/>
      <c r="J4" s="156"/>
      <c r="K4" s="156"/>
      <c r="L4" s="156"/>
      <c r="M4" s="156"/>
      <c r="N4" s="156"/>
      <c r="O4" s="156"/>
      <c r="P4" s="156"/>
      <c r="Q4" s="157"/>
      <c r="R4" s="573"/>
      <c r="S4" s="573"/>
      <c r="T4" s="573"/>
      <c r="U4" s="573"/>
      <c r="V4" s="573"/>
      <c r="Z4" s="158"/>
    </row>
    <row r="5" spans="1:29" ht="33.75" customHeight="1" thickBot="1" x14ac:dyDescent="0.25">
      <c r="B5" s="159" t="s">
        <v>91</v>
      </c>
      <c r="C5" s="160" t="s">
        <v>92</v>
      </c>
      <c r="D5" s="160" t="s">
        <v>93</v>
      </c>
      <c r="E5" s="161" t="s">
        <v>94</v>
      </c>
      <c r="F5" s="162" t="s">
        <v>95</v>
      </c>
      <c r="G5" s="162" t="s">
        <v>96</v>
      </c>
      <c r="H5" s="162" t="s">
        <v>97</v>
      </c>
      <c r="I5" s="162" t="s">
        <v>98</v>
      </c>
      <c r="J5" s="162" t="s">
        <v>116</v>
      </c>
      <c r="K5" s="162" t="s">
        <v>123</v>
      </c>
      <c r="L5" s="162" t="s">
        <v>126</v>
      </c>
      <c r="M5" s="162" t="s">
        <v>132</v>
      </c>
      <c r="N5" s="162" t="s">
        <v>134</v>
      </c>
      <c r="O5" s="162" t="s">
        <v>140</v>
      </c>
      <c r="P5" s="162">
        <v>110</v>
      </c>
      <c r="Q5" s="163" t="s">
        <v>147</v>
      </c>
      <c r="R5" s="164" t="s">
        <v>423</v>
      </c>
      <c r="S5" s="165"/>
      <c r="T5" s="165"/>
      <c r="U5" s="166"/>
      <c r="V5" s="167" t="s">
        <v>424</v>
      </c>
      <c r="W5" s="168"/>
      <c r="X5" s="168"/>
      <c r="Y5" s="168"/>
      <c r="Z5" s="158"/>
    </row>
    <row r="6" spans="1:29" ht="24.95" customHeight="1" x14ac:dyDescent="0.2">
      <c r="B6" s="169" t="s">
        <v>425</v>
      </c>
      <c r="C6" s="170">
        <v>1</v>
      </c>
      <c r="D6" s="171" t="s">
        <v>426</v>
      </c>
      <c r="E6" s="172"/>
      <c r="F6" s="173"/>
      <c r="G6" s="174"/>
      <c r="H6" s="175"/>
      <c r="I6" s="176"/>
      <c r="J6" s="176"/>
      <c r="K6" s="176"/>
      <c r="L6" s="176"/>
      <c r="M6" s="176"/>
      <c r="N6" s="176"/>
      <c r="O6" s="176"/>
      <c r="P6" s="176"/>
      <c r="Q6" s="177"/>
      <c r="R6" s="178"/>
      <c r="S6" s="179"/>
      <c r="T6" s="179"/>
      <c r="U6" s="179"/>
      <c r="V6" s="180"/>
      <c r="Z6" s="158"/>
    </row>
    <row r="7" spans="1:29" ht="24.95" customHeight="1" x14ac:dyDescent="0.2">
      <c r="B7" s="169" t="s">
        <v>427</v>
      </c>
      <c r="C7" s="170">
        <v>1.1000000000000001</v>
      </c>
      <c r="D7" s="181" t="s">
        <v>428</v>
      </c>
      <c r="E7" s="172" t="s">
        <v>429</v>
      </c>
      <c r="F7" s="182"/>
      <c r="G7" s="183"/>
      <c r="H7" s="175"/>
      <c r="I7" s="184"/>
      <c r="J7" s="184"/>
      <c r="K7" s="185"/>
      <c r="L7" s="184"/>
      <c r="M7" s="184"/>
      <c r="N7" s="185"/>
      <c r="O7" s="184"/>
      <c r="P7" s="184"/>
      <c r="Q7" s="186"/>
      <c r="R7" s="187"/>
      <c r="S7" s="188"/>
      <c r="T7" s="188"/>
      <c r="U7" s="188"/>
      <c r="V7" s="189"/>
      <c r="Z7" s="158"/>
    </row>
    <row r="8" spans="1:29" ht="30" customHeight="1" x14ac:dyDescent="0.2">
      <c r="B8" s="169" t="s">
        <v>430</v>
      </c>
      <c r="C8" s="170" t="s">
        <v>431</v>
      </c>
      <c r="D8" s="190" t="s">
        <v>432</v>
      </c>
      <c r="E8" s="172" t="s">
        <v>433</v>
      </c>
      <c r="F8" s="182"/>
      <c r="G8" s="183"/>
      <c r="H8" s="175"/>
      <c r="I8" s="184"/>
      <c r="J8" s="184"/>
      <c r="K8" s="185"/>
      <c r="L8" s="184"/>
      <c r="M8" s="184"/>
      <c r="N8" s="185"/>
      <c r="O8" s="184"/>
      <c r="P8" s="184"/>
      <c r="Q8" s="186"/>
      <c r="R8" s="187"/>
      <c r="S8" s="188"/>
      <c r="T8" s="188"/>
      <c r="U8" s="188"/>
      <c r="V8" s="189"/>
      <c r="Z8" s="158"/>
    </row>
    <row r="9" spans="1:29" ht="24.95" customHeight="1" x14ac:dyDescent="0.2">
      <c r="B9" s="169" t="s">
        <v>96</v>
      </c>
      <c r="C9" s="170" t="s">
        <v>434</v>
      </c>
      <c r="D9" s="191" t="s">
        <v>435</v>
      </c>
      <c r="E9" s="192" t="s">
        <v>436</v>
      </c>
      <c r="F9" s="80"/>
      <c r="G9" s="80"/>
      <c r="H9" s="175"/>
      <c r="I9" s="184"/>
      <c r="J9" s="184"/>
      <c r="K9" s="185"/>
      <c r="L9" s="184"/>
      <c r="M9" s="184"/>
      <c r="N9" s="185"/>
      <c r="O9" s="184"/>
      <c r="P9" s="184"/>
      <c r="Q9" s="186"/>
      <c r="R9" s="193">
        <v>0.05</v>
      </c>
      <c r="S9" s="194"/>
      <c r="T9" s="194"/>
      <c r="U9" s="194"/>
      <c r="V9" s="91">
        <f>R9*F9</f>
        <v>0</v>
      </c>
      <c r="W9" s="136"/>
      <c r="X9" s="136"/>
      <c r="Y9" s="136"/>
      <c r="Z9" s="158"/>
    </row>
    <row r="10" spans="1:29" ht="30" customHeight="1" x14ac:dyDescent="0.2">
      <c r="B10" s="169" t="s">
        <v>97</v>
      </c>
      <c r="C10" s="170" t="s">
        <v>437</v>
      </c>
      <c r="D10" s="191" t="s">
        <v>438</v>
      </c>
      <c r="E10" s="192" t="s">
        <v>439</v>
      </c>
      <c r="F10" s="80"/>
      <c r="G10" s="80"/>
      <c r="H10" s="175"/>
      <c r="I10" s="184"/>
      <c r="J10" s="184"/>
      <c r="K10" s="185"/>
      <c r="L10" s="184"/>
      <c r="M10" s="184"/>
      <c r="N10" s="185"/>
      <c r="O10" s="184"/>
      <c r="P10" s="184"/>
      <c r="Q10" s="186"/>
      <c r="R10" s="193">
        <v>0.05</v>
      </c>
      <c r="S10" s="194"/>
      <c r="T10" s="194"/>
      <c r="U10" s="194"/>
      <c r="V10" s="91">
        <f>R10*F10</f>
        <v>0</v>
      </c>
      <c r="Z10" s="158"/>
    </row>
    <row r="11" spans="1:29" ht="45" customHeight="1" x14ac:dyDescent="0.2">
      <c r="B11" s="169" t="s">
        <v>98</v>
      </c>
      <c r="C11" s="170" t="s">
        <v>440</v>
      </c>
      <c r="D11" s="190" t="s">
        <v>441</v>
      </c>
      <c r="E11" s="192" t="s">
        <v>442</v>
      </c>
      <c r="F11" s="80"/>
      <c r="G11" s="80"/>
      <c r="H11" s="175"/>
      <c r="I11" s="184"/>
      <c r="J11" s="184"/>
      <c r="K11" s="185"/>
      <c r="L11" s="184"/>
      <c r="M11" s="184"/>
      <c r="N11" s="185"/>
      <c r="O11" s="184"/>
      <c r="P11" s="184"/>
      <c r="Q11" s="186"/>
      <c r="R11" s="193">
        <v>0.1</v>
      </c>
      <c r="S11" s="194"/>
      <c r="T11" s="194"/>
      <c r="U11" s="194"/>
      <c r="V11" s="91">
        <f>R11*F11</f>
        <v>0</v>
      </c>
      <c r="Z11" s="158"/>
    </row>
    <row r="12" spans="1:29" ht="24.95" customHeight="1" x14ac:dyDescent="0.2">
      <c r="B12" s="169" t="s">
        <v>116</v>
      </c>
      <c r="C12" s="170" t="s">
        <v>443</v>
      </c>
      <c r="D12" s="190" t="s">
        <v>444</v>
      </c>
      <c r="E12" s="192" t="s">
        <v>442</v>
      </c>
      <c r="F12" s="80"/>
      <c r="G12" s="80"/>
      <c r="H12" s="175"/>
      <c r="I12" s="184"/>
      <c r="J12" s="184"/>
      <c r="K12" s="185"/>
      <c r="L12" s="184"/>
      <c r="M12" s="184"/>
      <c r="N12" s="185"/>
      <c r="O12" s="184"/>
      <c r="P12" s="184"/>
      <c r="Q12" s="186"/>
      <c r="R12" s="193">
        <v>0.1</v>
      </c>
      <c r="S12" s="194"/>
      <c r="T12" s="194"/>
      <c r="U12" s="194"/>
      <c r="V12" s="91">
        <f>R12*F12</f>
        <v>0</v>
      </c>
      <c r="Z12" s="158"/>
    </row>
    <row r="13" spans="1:29" ht="24.95" customHeight="1" x14ac:dyDescent="0.2">
      <c r="B13" s="169" t="s">
        <v>445</v>
      </c>
      <c r="C13" s="170" t="s">
        <v>446</v>
      </c>
      <c r="D13" s="190" t="s">
        <v>447</v>
      </c>
      <c r="E13" s="192" t="s">
        <v>448</v>
      </c>
      <c r="F13" s="195"/>
      <c r="G13" s="196"/>
      <c r="H13" s="175"/>
      <c r="I13" s="184"/>
      <c r="J13" s="184"/>
      <c r="K13" s="185"/>
      <c r="L13" s="184"/>
      <c r="M13" s="184"/>
      <c r="N13" s="185"/>
      <c r="O13" s="184"/>
      <c r="P13" s="184"/>
      <c r="Q13" s="186"/>
      <c r="R13" s="197"/>
      <c r="S13" s="194"/>
      <c r="T13" s="194"/>
      <c r="U13" s="194"/>
      <c r="V13" s="198"/>
      <c r="Z13" s="158"/>
    </row>
    <row r="14" spans="1:29" ht="24.95" customHeight="1" x14ac:dyDescent="0.2">
      <c r="B14" s="169" t="s">
        <v>123</v>
      </c>
      <c r="C14" s="170" t="s">
        <v>449</v>
      </c>
      <c r="D14" s="191" t="s">
        <v>450</v>
      </c>
      <c r="E14" s="192"/>
      <c r="F14" s="80"/>
      <c r="G14" s="80"/>
      <c r="H14" s="175"/>
      <c r="I14" s="184"/>
      <c r="J14" s="184"/>
      <c r="K14" s="185"/>
      <c r="L14" s="184"/>
      <c r="M14" s="184"/>
      <c r="N14" s="185"/>
      <c r="O14" s="184"/>
      <c r="P14" s="184"/>
      <c r="Q14" s="186"/>
      <c r="R14" s="193">
        <v>0.1</v>
      </c>
      <c r="S14" s="194"/>
      <c r="T14" s="194"/>
      <c r="U14" s="194"/>
      <c r="V14" s="91">
        <f>R14*F14</f>
        <v>0</v>
      </c>
      <c r="Z14" s="158"/>
    </row>
    <row r="15" spans="1:29" ht="24.95" customHeight="1" x14ac:dyDescent="0.2">
      <c r="B15" s="169" t="s">
        <v>126</v>
      </c>
      <c r="C15" s="170" t="s">
        <v>451</v>
      </c>
      <c r="D15" s="191" t="s">
        <v>452</v>
      </c>
      <c r="E15" s="192"/>
      <c r="F15" s="80"/>
      <c r="G15" s="80"/>
      <c r="H15" s="175"/>
      <c r="I15" s="184"/>
      <c r="J15" s="184"/>
      <c r="K15" s="185"/>
      <c r="L15" s="184"/>
      <c r="M15" s="184"/>
      <c r="N15" s="185"/>
      <c r="O15" s="184"/>
      <c r="P15" s="184"/>
      <c r="Q15" s="186"/>
      <c r="R15" s="193">
        <v>0.15</v>
      </c>
      <c r="S15" s="194"/>
      <c r="T15" s="194"/>
      <c r="U15" s="194"/>
      <c r="V15" s="91">
        <f>R15*F15</f>
        <v>0</v>
      </c>
      <c r="Z15" s="158"/>
    </row>
    <row r="16" spans="1:29" ht="24.95" customHeight="1" x14ac:dyDescent="0.2">
      <c r="B16" s="169" t="s">
        <v>132</v>
      </c>
      <c r="C16" s="170" t="s">
        <v>453</v>
      </c>
      <c r="D16" s="191" t="s">
        <v>454</v>
      </c>
      <c r="E16" s="192"/>
      <c r="F16" s="80"/>
      <c r="G16" s="80"/>
      <c r="H16" s="175"/>
      <c r="I16" s="184"/>
      <c r="J16" s="184"/>
      <c r="K16" s="185"/>
      <c r="L16" s="184"/>
      <c r="M16" s="184"/>
      <c r="N16" s="185"/>
      <c r="O16" s="184"/>
      <c r="P16" s="184"/>
      <c r="Q16" s="186"/>
      <c r="R16" s="193">
        <v>0.2</v>
      </c>
      <c r="S16" s="194"/>
      <c r="T16" s="194"/>
      <c r="U16" s="194"/>
      <c r="V16" s="91">
        <f>R16*F16</f>
        <v>0</v>
      </c>
      <c r="Z16" s="158"/>
    </row>
    <row r="17" spans="2:31" ht="24.95" customHeight="1" x14ac:dyDescent="0.2">
      <c r="B17" s="169" t="s">
        <v>134</v>
      </c>
      <c r="C17" s="170" t="s">
        <v>455</v>
      </c>
      <c r="D17" s="190" t="s">
        <v>456</v>
      </c>
      <c r="E17" s="192" t="s">
        <v>457</v>
      </c>
      <c r="F17" s="80"/>
      <c r="G17" s="80"/>
      <c r="H17" s="175"/>
      <c r="I17" s="184"/>
      <c r="J17" s="184"/>
      <c r="K17" s="185"/>
      <c r="L17" s="184"/>
      <c r="M17" s="184"/>
      <c r="N17" s="185"/>
      <c r="O17" s="184"/>
      <c r="P17" s="184"/>
      <c r="Q17" s="186"/>
      <c r="R17" s="193">
        <v>0.1</v>
      </c>
      <c r="S17" s="194"/>
      <c r="T17" s="194"/>
      <c r="U17" s="194"/>
      <c r="V17" s="91">
        <f>R17*F17</f>
        <v>0</v>
      </c>
      <c r="Z17" s="158"/>
    </row>
    <row r="18" spans="2:31" ht="30" customHeight="1" x14ac:dyDescent="0.2">
      <c r="B18" s="169" t="s">
        <v>140</v>
      </c>
      <c r="C18" s="170" t="s">
        <v>458</v>
      </c>
      <c r="D18" s="190" t="s">
        <v>459</v>
      </c>
      <c r="E18" s="192" t="s">
        <v>460</v>
      </c>
      <c r="F18" s="80"/>
      <c r="G18" s="196"/>
      <c r="H18" s="175"/>
      <c r="I18" s="184"/>
      <c r="J18" s="184"/>
      <c r="K18" s="185"/>
      <c r="L18" s="184"/>
      <c r="M18" s="184"/>
      <c r="N18" s="185"/>
      <c r="O18" s="184"/>
      <c r="P18" s="184"/>
      <c r="Q18" s="186"/>
      <c r="R18" s="193"/>
      <c r="S18" s="194"/>
      <c r="T18" s="194"/>
      <c r="U18" s="194"/>
      <c r="V18" s="91"/>
      <c r="Z18" s="158"/>
    </row>
    <row r="19" spans="2:31" ht="24.95" customHeight="1" x14ac:dyDescent="0.2">
      <c r="B19" s="169" t="s">
        <v>461</v>
      </c>
      <c r="C19" s="170">
        <v>1.2</v>
      </c>
      <c r="D19" s="181" t="s">
        <v>462</v>
      </c>
      <c r="E19" s="192" t="s">
        <v>463</v>
      </c>
      <c r="F19" s="182"/>
      <c r="G19" s="183"/>
      <c r="H19" s="175"/>
      <c r="I19" s="184"/>
      <c r="J19" s="184"/>
      <c r="K19" s="185"/>
      <c r="L19" s="184"/>
      <c r="M19" s="184"/>
      <c r="N19" s="185"/>
      <c r="O19" s="184"/>
      <c r="P19" s="184"/>
      <c r="Q19" s="186"/>
      <c r="R19" s="187"/>
      <c r="S19" s="194"/>
      <c r="T19" s="194"/>
      <c r="U19" s="194"/>
      <c r="V19" s="189"/>
      <c r="Z19" s="158"/>
    </row>
    <row r="20" spans="2:31" ht="24.95" customHeight="1" thickBot="1" x14ac:dyDescent="0.25">
      <c r="B20" s="169" t="s">
        <v>142</v>
      </c>
      <c r="C20" s="170" t="s">
        <v>105</v>
      </c>
      <c r="D20" s="190" t="s">
        <v>464</v>
      </c>
      <c r="E20" s="192" t="s">
        <v>465</v>
      </c>
      <c r="F20" s="80"/>
      <c r="G20" s="199"/>
      <c r="H20" s="200"/>
      <c r="I20" s="201"/>
      <c r="J20" s="201"/>
      <c r="K20" s="202"/>
      <c r="L20" s="201"/>
      <c r="M20" s="201"/>
      <c r="N20" s="202"/>
      <c r="O20" s="201"/>
      <c r="P20" s="201"/>
      <c r="Q20" s="203"/>
      <c r="R20" s="204"/>
      <c r="S20" s="205"/>
      <c r="T20" s="205"/>
      <c r="U20" s="205"/>
      <c r="V20" s="206"/>
      <c r="Z20" s="158"/>
    </row>
    <row r="21" spans="2:31" ht="104.25" customHeight="1" thickBot="1" x14ac:dyDescent="0.3">
      <c r="B21" s="577" t="s">
        <v>91</v>
      </c>
      <c r="C21" s="567" t="s">
        <v>92</v>
      </c>
      <c r="D21" s="567" t="s">
        <v>93</v>
      </c>
      <c r="E21" s="581" t="s">
        <v>94</v>
      </c>
      <c r="F21" s="584" t="s">
        <v>87</v>
      </c>
      <c r="G21" s="587" t="s">
        <v>466</v>
      </c>
      <c r="H21" s="588"/>
      <c r="I21" s="588"/>
      <c r="J21" s="588"/>
      <c r="K21" s="588"/>
      <c r="L21" s="587" t="s">
        <v>467</v>
      </c>
      <c r="M21" s="588"/>
      <c r="N21" s="588"/>
      <c r="O21" s="588"/>
      <c r="P21" s="589"/>
      <c r="Q21" s="209" t="s">
        <v>468</v>
      </c>
      <c r="R21" s="590" t="s">
        <v>469</v>
      </c>
      <c r="S21" s="591"/>
      <c r="T21" s="591"/>
      <c r="U21" s="592"/>
      <c r="V21" s="210">
        <f>SUM(V9:V20)</f>
        <v>0</v>
      </c>
      <c r="Z21" s="593" t="s">
        <v>470</v>
      </c>
      <c r="AA21" s="593"/>
      <c r="AB21" s="593"/>
      <c r="AC21" s="593"/>
      <c r="AD21" s="593"/>
      <c r="AE21" s="593"/>
    </row>
    <row r="22" spans="2:31" ht="129" customHeight="1" thickBot="1" x14ac:dyDescent="0.25">
      <c r="B22" s="578"/>
      <c r="C22" s="580"/>
      <c r="D22" s="580"/>
      <c r="E22" s="582"/>
      <c r="F22" s="585"/>
      <c r="G22" s="569" t="s">
        <v>471</v>
      </c>
      <c r="H22" s="594"/>
      <c r="I22" s="569" t="s">
        <v>472</v>
      </c>
      <c r="J22" s="570"/>
      <c r="K22" s="68" t="s">
        <v>473</v>
      </c>
      <c r="L22" s="569" t="s">
        <v>471</v>
      </c>
      <c r="M22" s="570"/>
      <c r="N22" s="569" t="s">
        <v>474</v>
      </c>
      <c r="O22" s="570"/>
      <c r="P22" s="68" t="s">
        <v>473</v>
      </c>
      <c r="Q22" s="211" t="s">
        <v>475</v>
      </c>
      <c r="R22" s="595" t="s">
        <v>476</v>
      </c>
      <c r="S22" s="595"/>
      <c r="T22" s="596"/>
      <c r="U22" s="166" t="s">
        <v>477</v>
      </c>
      <c r="V22" s="597" t="s">
        <v>478</v>
      </c>
      <c r="W22" s="598"/>
      <c r="Z22" s="212" t="s">
        <v>479</v>
      </c>
      <c r="AA22" s="213" t="s">
        <v>480</v>
      </c>
      <c r="AB22" s="213" t="s">
        <v>481</v>
      </c>
      <c r="AC22" s="213" t="s">
        <v>482</v>
      </c>
      <c r="AD22" s="213" t="s">
        <v>483</v>
      </c>
      <c r="AE22" s="214" t="s">
        <v>484</v>
      </c>
    </row>
    <row r="23" spans="2:31" ht="50.25" customHeight="1" thickBot="1" x14ac:dyDescent="0.25">
      <c r="B23" s="579"/>
      <c r="C23" s="568"/>
      <c r="D23" s="568"/>
      <c r="E23" s="583"/>
      <c r="F23" s="586"/>
      <c r="G23" s="208" t="s">
        <v>485</v>
      </c>
      <c r="H23" s="215" t="s">
        <v>486</v>
      </c>
      <c r="I23" s="208" t="s">
        <v>485</v>
      </c>
      <c r="J23" s="215" t="s">
        <v>486</v>
      </c>
      <c r="K23" s="208" t="s">
        <v>485</v>
      </c>
      <c r="L23" s="208" t="s">
        <v>485</v>
      </c>
      <c r="M23" s="215" t="s">
        <v>486</v>
      </c>
      <c r="N23" s="208" t="s">
        <v>485</v>
      </c>
      <c r="O23" s="215" t="s">
        <v>486</v>
      </c>
      <c r="P23" s="208" t="s">
        <v>485</v>
      </c>
      <c r="Q23" s="216" t="s">
        <v>487</v>
      </c>
      <c r="R23" s="164" t="s">
        <v>488</v>
      </c>
      <c r="S23" s="165" t="s">
        <v>489</v>
      </c>
      <c r="T23" s="165" t="s">
        <v>490</v>
      </c>
      <c r="U23" s="166" t="s">
        <v>490</v>
      </c>
      <c r="V23" s="217" t="s">
        <v>25</v>
      </c>
      <c r="W23" s="218" t="s">
        <v>490</v>
      </c>
      <c r="Z23" s="219"/>
      <c r="AA23" s="220"/>
      <c r="AB23" s="220"/>
      <c r="AC23" s="220"/>
      <c r="AD23" s="220"/>
      <c r="AE23" s="221"/>
    </row>
    <row r="24" spans="2:31" ht="30" customHeight="1" x14ac:dyDescent="0.2">
      <c r="B24" s="169" t="s">
        <v>491</v>
      </c>
      <c r="C24" s="170" t="s">
        <v>492</v>
      </c>
      <c r="D24" s="222" t="s">
        <v>493</v>
      </c>
      <c r="E24" s="192" t="s">
        <v>494</v>
      </c>
      <c r="F24" s="118"/>
      <c r="G24" s="75"/>
      <c r="H24" s="75"/>
      <c r="I24" s="75"/>
      <c r="J24" s="75"/>
      <c r="K24" s="75"/>
      <c r="L24" s="75"/>
      <c r="M24" s="75"/>
      <c r="N24" s="75"/>
      <c r="O24" s="75"/>
      <c r="P24" s="75"/>
      <c r="Q24" s="223"/>
      <c r="R24" s="224"/>
      <c r="S24" s="225"/>
      <c r="T24" s="225"/>
      <c r="U24" s="226"/>
      <c r="V24" s="227"/>
      <c r="W24" s="226"/>
      <c r="Z24" s="228"/>
      <c r="AA24" s="229"/>
      <c r="AB24" s="230"/>
      <c r="AC24" s="230"/>
      <c r="AD24" s="230"/>
      <c r="AE24" s="231"/>
    </row>
    <row r="25" spans="2:31" s="53" customFormat="1" ht="24.95" customHeight="1" x14ac:dyDescent="0.25">
      <c r="B25" s="169" t="s">
        <v>495</v>
      </c>
      <c r="C25" s="232" t="s">
        <v>496</v>
      </c>
      <c r="D25" s="87" t="s">
        <v>108</v>
      </c>
      <c r="E25" s="233" t="s">
        <v>109</v>
      </c>
      <c r="F25" s="84"/>
      <c r="G25" s="85"/>
      <c r="H25" s="85"/>
      <c r="I25" s="85"/>
      <c r="J25" s="85"/>
      <c r="K25" s="85"/>
      <c r="L25" s="85"/>
      <c r="M25" s="85"/>
      <c r="N25" s="85"/>
      <c r="O25" s="85"/>
      <c r="P25" s="85"/>
      <c r="Q25" s="234"/>
      <c r="R25" s="235"/>
      <c r="S25" s="236"/>
      <c r="T25" s="236"/>
      <c r="U25" s="237"/>
      <c r="V25" s="238"/>
      <c r="W25" s="237"/>
      <c r="Z25" s="239"/>
      <c r="AA25" s="240"/>
      <c r="AB25" s="241"/>
      <c r="AC25" s="241"/>
      <c r="AD25" s="241"/>
      <c r="AE25" s="242"/>
    </row>
    <row r="26" spans="2:31" s="53" customFormat="1" ht="85.5" customHeight="1" x14ac:dyDescent="0.25">
      <c r="B26" s="169" t="s">
        <v>497</v>
      </c>
      <c r="C26" s="232" t="s">
        <v>498</v>
      </c>
      <c r="D26" s="87" t="s">
        <v>499</v>
      </c>
      <c r="E26" s="233" t="s">
        <v>113</v>
      </c>
      <c r="F26" s="84"/>
      <c r="G26" s="85"/>
      <c r="H26" s="85"/>
      <c r="I26" s="85"/>
      <c r="J26" s="85"/>
      <c r="K26" s="85"/>
      <c r="L26" s="85"/>
      <c r="M26" s="85"/>
      <c r="N26" s="85"/>
      <c r="O26" s="85"/>
      <c r="P26" s="85"/>
      <c r="Q26" s="234"/>
      <c r="R26" s="235"/>
      <c r="S26" s="236"/>
      <c r="T26" s="236"/>
      <c r="U26" s="237"/>
      <c r="V26" s="238"/>
      <c r="W26" s="237"/>
      <c r="Z26" s="239"/>
      <c r="AA26" s="240"/>
      <c r="AB26" s="241"/>
      <c r="AC26" s="241"/>
      <c r="AD26" s="241"/>
      <c r="AE26" s="242"/>
    </row>
    <row r="27" spans="2:31" s="53" customFormat="1" ht="24.95" customHeight="1" x14ac:dyDescent="0.25">
      <c r="B27" s="169" t="s">
        <v>147</v>
      </c>
      <c r="C27" s="232" t="s">
        <v>500</v>
      </c>
      <c r="D27" s="88" t="s">
        <v>115</v>
      </c>
      <c r="E27" s="233" t="s">
        <v>113</v>
      </c>
      <c r="F27" s="80"/>
      <c r="G27" s="80"/>
      <c r="H27" s="80"/>
      <c r="I27" s="80"/>
      <c r="J27" s="80"/>
      <c r="K27" s="85"/>
      <c r="L27" s="80"/>
      <c r="M27" s="243"/>
      <c r="N27" s="80"/>
      <c r="O27" s="243"/>
      <c r="P27" s="85"/>
      <c r="Q27" s="244"/>
      <c r="R27" s="245">
        <v>0</v>
      </c>
      <c r="S27" s="243">
        <v>0.15</v>
      </c>
      <c r="T27" s="243"/>
      <c r="U27" s="246">
        <v>0.25</v>
      </c>
      <c r="V27" s="247">
        <f>R27*G27+S27*I27</f>
        <v>0</v>
      </c>
      <c r="W27" s="246">
        <f>T27*K27+U27*Q27</f>
        <v>0</v>
      </c>
      <c r="Z27" s="248">
        <f>G27+I27+L27+N27+Q27</f>
        <v>0</v>
      </c>
      <c r="AA27" s="249">
        <f>H27+M27</f>
        <v>0</v>
      </c>
      <c r="AB27" s="250"/>
      <c r="AC27" s="250"/>
      <c r="AD27" s="250"/>
      <c r="AE27" s="251"/>
    </row>
    <row r="28" spans="2:31" s="53" customFormat="1" ht="24.95" customHeight="1" x14ac:dyDescent="0.25">
      <c r="B28" s="169" t="s">
        <v>151</v>
      </c>
      <c r="C28" s="232" t="s">
        <v>501</v>
      </c>
      <c r="D28" s="88" t="s">
        <v>118</v>
      </c>
      <c r="E28" s="233" t="s">
        <v>113</v>
      </c>
      <c r="F28" s="80"/>
      <c r="G28" s="80"/>
      <c r="H28" s="80"/>
      <c r="I28" s="80"/>
      <c r="J28" s="80"/>
      <c r="K28" s="85"/>
      <c r="L28" s="80"/>
      <c r="M28" s="243"/>
      <c r="N28" s="80"/>
      <c r="O28" s="243"/>
      <c r="P28" s="85"/>
      <c r="Q28" s="244"/>
      <c r="R28" s="245">
        <v>0</v>
      </c>
      <c r="S28" s="243">
        <v>0.15</v>
      </c>
      <c r="T28" s="243"/>
      <c r="U28" s="246">
        <v>0.25</v>
      </c>
      <c r="V28" s="247">
        <f>R28*G28+S28*I28</f>
        <v>0</v>
      </c>
      <c r="W28" s="246">
        <f>T28*K28+U28*Q28</f>
        <v>0</v>
      </c>
      <c r="Z28" s="248">
        <f>G28+I28+L28+N28+Q28</f>
        <v>0</v>
      </c>
      <c r="AA28" s="249">
        <f>H28+M28</f>
        <v>0</v>
      </c>
      <c r="AB28" s="250"/>
      <c r="AC28" s="250"/>
      <c r="AD28" s="250"/>
      <c r="AE28" s="251"/>
    </row>
    <row r="29" spans="2:31" s="53" customFormat="1" ht="42.75" customHeight="1" x14ac:dyDescent="0.25">
      <c r="B29" s="169" t="s">
        <v>502</v>
      </c>
      <c r="C29" s="232" t="s">
        <v>503</v>
      </c>
      <c r="D29" s="89" t="s">
        <v>121</v>
      </c>
      <c r="E29" s="233" t="s">
        <v>122</v>
      </c>
      <c r="F29" s="84"/>
      <c r="G29" s="85"/>
      <c r="H29" s="85"/>
      <c r="I29" s="85"/>
      <c r="J29" s="85"/>
      <c r="K29" s="85"/>
      <c r="L29" s="85"/>
      <c r="M29" s="85"/>
      <c r="N29" s="85"/>
      <c r="O29" s="85"/>
      <c r="P29" s="85"/>
      <c r="Q29" s="234"/>
      <c r="R29" s="235"/>
      <c r="S29" s="236"/>
      <c r="T29" s="236"/>
      <c r="U29" s="237"/>
      <c r="V29" s="238"/>
      <c r="W29" s="237"/>
      <c r="Z29" s="239"/>
      <c r="AA29" s="252"/>
      <c r="AB29" s="253"/>
      <c r="AC29" s="253"/>
      <c r="AD29" s="253"/>
      <c r="AE29" s="254"/>
    </row>
    <row r="30" spans="2:31" s="53" customFormat="1" ht="24.95" customHeight="1" x14ac:dyDescent="0.25">
      <c r="B30" s="169" t="s">
        <v>155</v>
      </c>
      <c r="C30" s="232" t="s">
        <v>504</v>
      </c>
      <c r="D30" s="88" t="s">
        <v>125</v>
      </c>
      <c r="E30" s="233" t="s">
        <v>122</v>
      </c>
      <c r="F30" s="80"/>
      <c r="G30" s="80"/>
      <c r="H30" s="80"/>
      <c r="I30" s="80"/>
      <c r="J30" s="80"/>
      <c r="K30" s="85"/>
      <c r="L30" s="80"/>
      <c r="M30" s="243"/>
      <c r="N30" s="80"/>
      <c r="O30" s="243"/>
      <c r="P30" s="85"/>
      <c r="Q30" s="244"/>
      <c r="R30" s="245">
        <v>0</v>
      </c>
      <c r="S30" s="243">
        <v>0.15</v>
      </c>
      <c r="T30" s="243"/>
      <c r="U30" s="246">
        <v>0.25</v>
      </c>
      <c r="V30" s="247">
        <f>R30*G30+S30*I30</f>
        <v>0</v>
      </c>
      <c r="W30" s="246">
        <f>T30*K30+U30*Q30</f>
        <v>0</v>
      </c>
      <c r="Z30" s="248">
        <f>G30+I30+L30+N30+Q30</f>
        <v>0</v>
      </c>
      <c r="AA30" s="249">
        <f>H30+M30</f>
        <v>0</v>
      </c>
      <c r="AB30" s="250"/>
      <c r="AC30" s="250"/>
      <c r="AD30" s="250"/>
      <c r="AE30" s="251"/>
    </row>
    <row r="31" spans="2:31" s="53" customFormat="1" ht="24.95" customHeight="1" x14ac:dyDescent="0.25">
      <c r="B31" s="169" t="s">
        <v>159</v>
      </c>
      <c r="C31" s="232" t="s">
        <v>505</v>
      </c>
      <c r="D31" s="88" t="s">
        <v>118</v>
      </c>
      <c r="E31" s="233" t="s">
        <v>122</v>
      </c>
      <c r="F31" s="80"/>
      <c r="G31" s="80"/>
      <c r="H31" s="80"/>
      <c r="I31" s="80"/>
      <c r="J31" s="80"/>
      <c r="K31" s="85"/>
      <c r="L31" s="80"/>
      <c r="M31" s="243"/>
      <c r="N31" s="80"/>
      <c r="O31" s="243"/>
      <c r="P31" s="85"/>
      <c r="Q31" s="244"/>
      <c r="R31" s="245">
        <v>0</v>
      </c>
      <c r="S31" s="243">
        <v>0.15</v>
      </c>
      <c r="T31" s="243"/>
      <c r="U31" s="246">
        <v>0.25</v>
      </c>
      <c r="V31" s="247">
        <f>R31*G31+S31*I31</f>
        <v>0</v>
      </c>
      <c r="W31" s="246">
        <f>T31*K31+U31*Q31</f>
        <v>0</v>
      </c>
      <c r="Z31" s="248">
        <f>G31+I31+L31+N31+Q31</f>
        <v>0</v>
      </c>
      <c r="AA31" s="249">
        <f>H31+M31</f>
        <v>0</v>
      </c>
      <c r="AB31" s="250"/>
      <c r="AC31" s="250"/>
      <c r="AD31" s="250"/>
      <c r="AE31" s="251"/>
    </row>
    <row r="32" spans="2:31" s="53" customFormat="1" ht="42.75" customHeight="1" x14ac:dyDescent="0.25">
      <c r="B32" s="169" t="s">
        <v>162</v>
      </c>
      <c r="C32" s="232" t="s">
        <v>506</v>
      </c>
      <c r="D32" s="89" t="s">
        <v>507</v>
      </c>
      <c r="E32" s="233" t="s">
        <v>131</v>
      </c>
      <c r="F32" s="84"/>
      <c r="G32" s="85"/>
      <c r="H32" s="85"/>
      <c r="I32" s="85"/>
      <c r="J32" s="85"/>
      <c r="K32" s="85"/>
      <c r="L32" s="85"/>
      <c r="M32" s="85"/>
      <c r="N32" s="85"/>
      <c r="O32" s="85"/>
      <c r="P32" s="85"/>
      <c r="Q32" s="234"/>
      <c r="R32" s="235"/>
      <c r="S32" s="236"/>
      <c r="T32" s="236"/>
      <c r="U32" s="237"/>
      <c r="V32" s="238"/>
      <c r="W32" s="237"/>
      <c r="Z32" s="239"/>
      <c r="AA32" s="252"/>
      <c r="AB32" s="253"/>
      <c r="AC32" s="253"/>
      <c r="AD32" s="253"/>
      <c r="AE32" s="254"/>
    </row>
    <row r="33" spans="2:31" s="53" customFormat="1" ht="24.95" customHeight="1" x14ac:dyDescent="0.25">
      <c r="B33" s="169" t="s">
        <v>165</v>
      </c>
      <c r="C33" s="232" t="s">
        <v>508</v>
      </c>
      <c r="D33" s="88" t="s">
        <v>125</v>
      </c>
      <c r="E33" s="233" t="s">
        <v>131</v>
      </c>
      <c r="F33" s="80"/>
      <c r="G33" s="80"/>
      <c r="H33" s="80"/>
      <c r="I33" s="80"/>
      <c r="J33" s="80"/>
      <c r="K33" s="85"/>
      <c r="L33" s="80"/>
      <c r="M33" s="243"/>
      <c r="N33" s="80"/>
      <c r="O33" s="243"/>
      <c r="P33" s="85"/>
      <c r="Q33" s="244"/>
      <c r="R33" s="245">
        <v>0</v>
      </c>
      <c r="S33" s="243">
        <v>0.15</v>
      </c>
      <c r="T33" s="243"/>
      <c r="U33" s="246">
        <v>0.25</v>
      </c>
      <c r="V33" s="247">
        <f>R33*G33+S33*I33</f>
        <v>0</v>
      </c>
      <c r="W33" s="246">
        <f>T33*K33+U33*Q33</f>
        <v>0</v>
      </c>
      <c r="Z33" s="248">
        <f>G33+I33+L33+N33+Q33</f>
        <v>0</v>
      </c>
      <c r="AA33" s="249">
        <f>H33+M33</f>
        <v>0</v>
      </c>
      <c r="AB33" s="250"/>
      <c r="AC33" s="250"/>
      <c r="AD33" s="250"/>
      <c r="AE33" s="251"/>
    </row>
    <row r="34" spans="2:31" s="53" customFormat="1" ht="24.95" customHeight="1" x14ac:dyDescent="0.25">
      <c r="B34" s="169" t="s">
        <v>168</v>
      </c>
      <c r="C34" s="232" t="s">
        <v>509</v>
      </c>
      <c r="D34" s="88" t="s">
        <v>118</v>
      </c>
      <c r="E34" s="233" t="s">
        <v>131</v>
      </c>
      <c r="F34" s="80"/>
      <c r="G34" s="80"/>
      <c r="H34" s="80"/>
      <c r="I34" s="80"/>
      <c r="J34" s="80"/>
      <c r="K34" s="85"/>
      <c r="L34" s="80"/>
      <c r="M34" s="243"/>
      <c r="N34" s="80"/>
      <c r="O34" s="243"/>
      <c r="P34" s="85"/>
      <c r="Q34" s="244"/>
      <c r="R34" s="245">
        <v>0</v>
      </c>
      <c r="S34" s="243">
        <v>0.15</v>
      </c>
      <c r="T34" s="243"/>
      <c r="U34" s="246">
        <v>0.25</v>
      </c>
      <c r="V34" s="247">
        <f>R34*G34+S34*I34</f>
        <v>0</v>
      </c>
      <c r="W34" s="246">
        <f>T34*K34+U34*Q34</f>
        <v>0</v>
      </c>
      <c r="Z34" s="248">
        <f>G34+I34+L34+N34+Q34</f>
        <v>0</v>
      </c>
      <c r="AA34" s="249">
        <f>H34+M34</f>
        <v>0</v>
      </c>
      <c r="AB34" s="250"/>
      <c r="AC34" s="250"/>
      <c r="AD34" s="250"/>
      <c r="AE34" s="251"/>
    </row>
    <row r="35" spans="2:31" s="53" customFormat="1" ht="30" customHeight="1" x14ac:dyDescent="0.25">
      <c r="B35" s="169" t="s">
        <v>510</v>
      </c>
      <c r="C35" s="232" t="s">
        <v>511</v>
      </c>
      <c r="D35" s="89" t="s">
        <v>138</v>
      </c>
      <c r="E35" s="233" t="s">
        <v>139</v>
      </c>
      <c r="F35" s="84"/>
      <c r="G35" s="85"/>
      <c r="H35" s="85"/>
      <c r="I35" s="85"/>
      <c r="J35" s="85"/>
      <c r="K35" s="85"/>
      <c r="L35" s="85"/>
      <c r="M35" s="85"/>
      <c r="N35" s="85"/>
      <c r="O35" s="85"/>
      <c r="P35" s="85"/>
      <c r="Q35" s="234"/>
      <c r="R35" s="235"/>
      <c r="S35" s="236"/>
      <c r="T35" s="236"/>
      <c r="U35" s="237"/>
      <c r="V35" s="238"/>
      <c r="W35" s="237"/>
      <c r="Z35" s="239"/>
      <c r="AA35" s="252"/>
      <c r="AB35" s="253"/>
      <c r="AC35" s="253"/>
      <c r="AD35" s="253"/>
      <c r="AE35" s="254"/>
    </row>
    <row r="36" spans="2:31" s="53" customFormat="1" ht="24.95" customHeight="1" x14ac:dyDescent="0.25">
      <c r="B36" s="169" t="s">
        <v>174</v>
      </c>
      <c r="C36" s="232" t="s">
        <v>512</v>
      </c>
      <c r="D36" s="88" t="s">
        <v>125</v>
      </c>
      <c r="E36" s="233" t="s">
        <v>139</v>
      </c>
      <c r="F36" s="80"/>
      <c r="G36" s="80"/>
      <c r="H36" s="80"/>
      <c r="I36" s="80"/>
      <c r="J36" s="80"/>
      <c r="K36" s="85"/>
      <c r="L36" s="80"/>
      <c r="M36" s="243"/>
      <c r="N36" s="80"/>
      <c r="O36" s="243"/>
      <c r="P36" s="85"/>
      <c r="Q36" s="244"/>
      <c r="R36" s="245">
        <v>0</v>
      </c>
      <c r="S36" s="243">
        <v>0.15</v>
      </c>
      <c r="T36" s="243"/>
      <c r="U36" s="246">
        <v>0.25</v>
      </c>
      <c r="V36" s="247">
        <f>R36*G36+S36*I36</f>
        <v>0</v>
      </c>
      <c r="W36" s="246">
        <f>T36*K36+U36*Q36</f>
        <v>0</v>
      </c>
      <c r="Z36" s="248">
        <f>G36+I36+L36+N36+Q36</f>
        <v>0</v>
      </c>
      <c r="AA36" s="249">
        <f>H36+M36</f>
        <v>0</v>
      </c>
      <c r="AB36" s="250"/>
      <c r="AC36" s="250"/>
      <c r="AD36" s="250"/>
      <c r="AE36" s="251"/>
    </row>
    <row r="37" spans="2:31" s="53" customFormat="1" ht="24.95" customHeight="1" x14ac:dyDescent="0.25">
      <c r="B37" s="169" t="s">
        <v>180</v>
      </c>
      <c r="C37" s="232" t="s">
        <v>513</v>
      </c>
      <c r="D37" s="88" t="s">
        <v>118</v>
      </c>
      <c r="E37" s="233" t="s">
        <v>139</v>
      </c>
      <c r="F37" s="80"/>
      <c r="G37" s="80"/>
      <c r="H37" s="80"/>
      <c r="I37" s="80"/>
      <c r="J37" s="80"/>
      <c r="K37" s="85"/>
      <c r="L37" s="80"/>
      <c r="M37" s="243"/>
      <c r="N37" s="80"/>
      <c r="O37" s="243"/>
      <c r="P37" s="85"/>
      <c r="Q37" s="244"/>
      <c r="R37" s="245">
        <v>0</v>
      </c>
      <c r="S37" s="243">
        <v>0.15</v>
      </c>
      <c r="T37" s="243"/>
      <c r="U37" s="246">
        <v>0.25</v>
      </c>
      <c r="V37" s="247">
        <f>R37*G37+S37*I37</f>
        <v>0</v>
      </c>
      <c r="W37" s="246">
        <f>T37*K37+U37*Q37</f>
        <v>0</v>
      </c>
      <c r="Z37" s="248">
        <f>G37+I37+L37+N37+Q37</f>
        <v>0</v>
      </c>
      <c r="AA37" s="249">
        <f>H37+M37</f>
        <v>0</v>
      </c>
      <c r="AB37" s="250"/>
      <c r="AC37" s="250"/>
      <c r="AD37" s="250"/>
      <c r="AE37" s="251"/>
    </row>
    <row r="38" spans="2:31" s="53" customFormat="1" ht="24.95" customHeight="1" x14ac:dyDescent="0.25">
      <c r="B38" s="169" t="s">
        <v>514</v>
      </c>
      <c r="C38" s="232" t="s">
        <v>515</v>
      </c>
      <c r="D38" s="87" t="s">
        <v>145</v>
      </c>
      <c r="E38" s="233" t="s">
        <v>146</v>
      </c>
      <c r="F38" s="84"/>
      <c r="G38" s="85"/>
      <c r="H38" s="85"/>
      <c r="I38" s="85"/>
      <c r="J38" s="85"/>
      <c r="K38" s="85"/>
      <c r="L38" s="85"/>
      <c r="M38" s="85"/>
      <c r="N38" s="85"/>
      <c r="O38" s="85"/>
      <c r="P38" s="85"/>
      <c r="Q38" s="234"/>
      <c r="R38" s="235"/>
      <c r="S38" s="236"/>
      <c r="T38" s="236"/>
      <c r="U38" s="237"/>
      <c r="V38" s="238"/>
      <c r="W38" s="237"/>
      <c r="Z38" s="239"/>
      <c r="AA38" s="252"/>
      <c r="AB38" s="253"/>
      <c r="AC38" s="253"/>
      <c r="AD38" s="253"/>
      <c r="AE38" s="254"/>
    </row>
    <row r="39" spans="2:31" s="53" customFormat="1" ht="24.95" customHeight="1" x14ac:dyDescent="0.25">
      <c r="B39" s="169" t="s">
        <v>184</v>
      </c>
      <c r="C39" s="232" t="s">
        <v>516</v>
      </c>
      <c r="D39" s="88" t="s">
        <v>149</v>
      </c>
      <c r="E39" s="233" t="s">
        <v>150</v>
      </c>
      <c r="F39" s="80"/>
      <c r="G39" s="80"/>
      <c r="H39" s="80"/>
      <c r="I39" s="80"/>
      <c r="J39" s="80"/>
      <c r="K39" s="85"/>
      <c r="L39" s="80"/>
      <c r="M39" s="243"/>
      <c r="N39" s="80"/>
      <c r="O39" s="243"/>
      <c r="P39" s="85"/>
      <c r="Q39" s="244"/>
      <c r="R39" s="245">
        <f>0*G39+0.15*I39</f>
        <v>0</v>
      </c>
      <c r="S39" s="243"/>
      <c r="T39" s="243"/>
      <c r="U39" s="246">
        <v>0.25</v>
      </c>
      <c r="V39" s="247">
        <f>R39*G39+S39*I39</f>
        <v>0</v>
      </c>
      <c r="W39" s="246">
        <f>T39*K39+U39*Q39</f>
        <v>0</v>
      </c>
      <c r="Z39" s="248">
        <f>G39+I39+L39+N39+Q39</f>
        <v>0</v>
      </c>
      <c r="AA39" s="249">
        <f>H39+M39</f>
        <v>0</v>
      </c>
      <c r="AB39" s="250"/>
      <c r="AC39" s="250"/>
      <c r="AD39" s="250"/>
      <c r="AE39" s="251"/>
    </row>
    <row r="40" spans="2:31" s="53" customFormat="1" ht="24.95" customHeight="1" x14ac:dyDescent="0.25">
      <c r="B40" s="169" t="s">
        <v>187</v>
      </c>
      <c r="C40" s="232" t="s">
        <v>517</v>
      </c>
      <c r="D40" s="88" t="s">
        <v>153</v>
      </c>
      <c r="E40" s="233" t="s">
        <v>154</v>
      </c>
      <c r="F40" s="80"/>
      <c r="G40" s="80"/>
      <c r="H40" s="80"/>
      <c r="I40" s="80"/>
      <c r="J40" s="80"/>
      <c r="K40" s="85"/>
      <c r="L40" s="80"/>
      <c r="M40" s="243"/>
      <c r="N40" s="80"/>
      <c r="O40" s="243"/>
      <c r="P40" s="85"/>
      <c r="Q40" s="244"/>
      <c r="R40" s="245">
        <v>0.12</v>
      </c>
      <c r="S40" s="243">
        <v>0.2</v>
      </c>
      <c r="T40" s="243"/>
      <c r="U40" s="246">
        <v>0.25</v>
      </c>
      <c r="V40" s="247">
        <f>R40*G40+S40*I40</f>
        <v>0</v>
      </c>
      <c r="W40" s="246">
        <f>T40*K40+U40*Q40</f>
        <v>0</v>
      </c>
      <c r="Z40" s="248">
        <f>G40+I40+L40+N40+Q40</f>
        <v>0</v>
      </c>
      <c r="AA40" s="249">
        <f>H40+M40</f>
        <v>0</v>
      </c>
      <c r="AB40" s="250"/>
      <c r="AC40" s="250"/>
      <c r="AD40" s="250"/>
      <c r="AE40" s="251"/>
    </row>
    <row r="41" spans="2:31" s="53" customFormat="1" ht="24.95" customHeight="1" x14ac:dyDescent="0.25">
      <c r="B41" s="169" t="s">
        <v>193</v>
      </c>
      <c r="C41" s="232" t="s">
        <v>518</v>
      </c>
      <c r="D41" s="88" t="s">
        <v>157</v>
      </c>
      <c r="E41" s="233" t="s">
        <v>158</v>
      </c>
      <c r="F41" s="80"/>
      <c r="G41" s="80"/>
      <c r="H41" s="80"/>
      <c r="I41" s="80"/>
      <c r="J41" s="80"/>
      <c r="K41" s="85"/>
      <c r="L41" s="80"/>
      <c r="M41" s="243"/>
      <c r="N41" s="80"/>
      <c r="O41" s="243"/>
      <c r="P41" s="85"/>
      <c r="Q41" s="244"/>
      <c r="R41" s="245"/>
      <c r="S41" s="243">
        <v>0.3</v>
      </c>
      <c r="T41" s="243"/>
      <c r="U41" s="246">
        <v>0.25</v>
      </c>
      <c r="V41" s="247">
        <f>R41*G41+S41*I41</f>
        <v>0</v>
      </c>
      <c r="W41" s="246">
        <f>T41*K41+U41*Q41</f>
        <v>0</v>
      </c>
      <c r="Z41" s="248">
        <f>G41+I41+L41+N41+Q41</f>
        <v>0</v>
      </c>
      <c r="AA41" s="249"/>
      <c r="AB41" s="250"/>
      <c r="AC41" s="250">
        <f>J41+O41</f>
        <v>0</v>
      </c>
      <c r="AD41" s="250"/>
      <c r="AE41" s="251"/>
    </row>
    <row r="42" spans="2:31" s="53" customFormat="1" ht="42.75" customHeight="1" x14ac:dyDescent="0.25">
      <c r="B42" s="169" t="s">
        <v>196</v>
      </c>
      <c r="C42" s="232" t="s">
        <v>519</v>
      </c>
      <c r="D42" s="87" t="s">
        <v>175</v>
      </c>
      <c r="E42" s="255"/>
      <c r="F42" s="80"/>
      <c r="G42" s="80"/>
      <c r="H42" s="80"/>
      <c r="I42" s="80"/>
      <c r="J42" s="80"/>
      <c r="K42" s="80"/>
      <c r="L42" s="80"/>
      <c r="M42" s="256"/>
      <c r="N42" s="80"/>
      <c r="O42" s="256"/>
      <c r="P42" s="80"/>
      <c r="Q42" s="244"/>
      <c r="R42" s="257">
        <v>0</v>
      </c>
      <c r="S42" s="256"/>
      <c r="T42" s="256">
        <v>1</v>
      </c>
      <c r="U42" s="258">
        <v>0.25</v>
      </c>
      <c r="V42" s="259">
        <f>R42*G42+S42*I42</f>
        <v>0</v>
      </c>
      <c r="W42" s="258">
        <f>T42*K42+U42*Q42</f>
        <v>0</v>
      </c>
      <c r="Z42" s="260">
        <f>G42+I42+K42+L42+N42+P42+Q42</f>
        <v>0</v>
      </c>
      <c r="AA42" s="249">
        <f>H42+M42+J42+O42</f>
        <v>0</v>
      </c>
      <c r="AB42" s="250"/>
      <c r="AC42" s="250"/>
      <c r="AD42" s="250"/>
      <c r="AE42" s="251"/>
    </row>
    <row r="43" spans="2:31" s="53" customFormat="1" ht="24.95" customHeight="1" x14ac:dyDescent="0.25">
      <c r="B43" s="169" t="s">
        <v>520</v>
      </c>
      <c r="C43" s="232" t="s">
        <v>521</v>
      </c>
      <c r="D43" s="261" t="s">
        <v>178</v>
      </c>
      <c r="E43" s="262" t="s">
        <v>179</v>
      </c>
      <c r="F43" s="84"/>
      <c r="G43" s="85"/>
      <c r="H43" s="85"/>
      <c r="I43" s="79"/>
      <c r="J43" s="85"/>
      <c r="K43" s="85"/>
      <c r="L43" s="85"/>
      <c r="M43" s="85"/>
      <c r="N43" s="85"/>
      <c r="O43" s="85"/>
      <c r="P43" s="85"/>
      <c r="Q43" s="234"/>
      <c r="R43" s="235"/>
      <c r="S43" s="236"/>
      <c r="T43" s="236"/>
      <c r="U43" s="237"/>
      <c r="V43" s="238"/>
      <c r="W43" s="237"/>
      <c r="Z43" s="239"/>
      <c r="AA43" s="252"/>
      <c r="AB43" s="253"/>
      <c r="AC43" s="253"/>
      <c r="AD43" s="253"/>
      <c r="AE43" s="254"/>
    </row>
    <row r="44" spans="2:31" s="53" customFormat="1" ht="24.95" customHeight="1" x14ac:dyDescent="0.25">
      <c r="B44" s="169" t="s">
        <v>198</v>
      </c>
      <c r="C44" s="232" t="s">
        <v>522</v>
      </c>
      <c r="D44" s="88" t="s">
        <v>182</v>
      </c>
      <c r="E44" s="233" t="s">
        <v>183</v>
      </c>
      <c r="F44" s="80"/>
      <c r="G44" s="80"/>
      <c r="H44" s="80"/>
      <c r="I44" s="80"/>
      <c r="J44" s="80"/>
      <c r="K44" s="80"/>
      <c r="L44" s="80"/>
      <c r="M44" s="256"/>
      <c r="N44" s="80"/>
      <c r="O44" s="256"/>
      <c r="P44" s="80"/>
      <c r="Q44" s="244"/>
      <c r="R44" s="257"/>
      <c r="S44" s="256">
        <v>0.15</v>
      </c>
      <c r="T44" s="256">
        <v>1</v>
      </c>
      <c r="U44" s="258">
        <v>0.25</v>
      </c>
      <c r="V44" s="259">
        <f>R44*G44+S44*I44</f>
        <v>0</v>
      </c>
      <c r="W44" s="258">
        <f>T44*K44+U44*Q44</f>
        <v>0</v>
      </c>
      <c r="Z44" s="260">
        <f>G44+I44+K44+L44+N44+P44+Q44</f>
        <v>0</v>
      </c>
      <c r="AA44" s="249"/>
      <c r="AB44" s="250"/>
      <c r="AC44" s="250">
        <f>J44+O44+H44+M44</f>
        <v>0</v>
      </c>
      <c r="AD44" s="250"/>
      <c r="AE44" s="251"/>
    </row>
    <row r="45" spans="2:31" s="53" customFormat="1" ht="24.95" customHeight="1" x14ac:dyDescent="0.25">
      <c r="B45" s="169" t="s">
        <v>203</v>
      </c>
      <c r="C45" s="232" t="s">
        <v>523</v>
      </c>
      <c r="D45" s="88" t="s">
        <v>186</v>
      </c>
      <c r="E45" s="233" t="s">
        <v>183</v>
      </c>
      <c r="F45" s="80"/>
      <c r="G45" s="80"/>
      <c r="H45" s="80"/>
      <c r="I45" s="80"/>
      <c r="J45" s="80"/>
      <c r="K45" s="80"/>
      <c r="L45" s="80"/>
      <c r="M45" s="243"/>
      <c r="N45" s="80"/>
      <c r="O45" s="243"/>
      <c r="P45" s="80"/>
      <c r="Q45" s="244"/>
      <c r="R45" s="245"/>
      <c r="S45" s="243">
        <v>0.5</v>
      </c>
      <c r="T45" s="243">
        <v>1</v>
      </c>
      <c r="U45" s="246">
        <v>0.25</v>
      </c>
      <c r="V45" s="247">
        <f>R45*G45+S45*I45</f>
        <v>0</v>
      </c>
      <c r="W45" s="246">
        <f>T45*K45+U45*Q45</f>
        <v>0</v>
      </c>
      <c r="Z45" s="260">
        <f>G45+I45+K45+L45+N45+P45+Q45</f>
        <v>0</v>
      </c>
      <c r="AA45" s="249"/>
      <c r="AB45" s="250"/>
      <c r="AC45" s="250"/>
      <c r="AD45" s="250"/>
      <c r="AE45" s="251">
        <f>H45+J45+M45+O45</f>
        <v>0</v>
      </c>
    </row>
    <row r="46" spans="2:31" s="53" customFormat="1" ht="24.95" customHeight="1" x14ac:dyDescent="0.25">
      <c r="B46" s="169" t="s">
        <v>206</v>
      </c>
      <c r="C46" s="232" t="s">
        <v>524</v>
      </c>
      <c r="D46" s="88" t="s">
        <v>189</v>
      </c>
      <c r="E46" s="233" t="s">
        <v>183</v>
      </c>
      <c r="F46" s="80"/>
      <c r="G46" s="80"/>
      <c r="H46" s="80"/>
      <c r="I46" s="80"/>
      <c r="J46" s="80"/>
      <c r="K46" s="80"/>
      <c r="L46" s="80"/>
      <c r="M46" s="243"/>
      <c r="N46" s="80"/>
      <c r="O46" s="243"/>
      <c r="P46" s="80"/>
      <c r="Q46" s="244"/>
      <c r="R46" s="245"/>
      <c r="S46" s="243">
        <v>0.5</v>
      </c>
      <c r="T46" s="243">
        <v>1</v>
      </c>
      <c r="U46" s="246">
        <v>0.25</v>
      </c>
      <c r="V46" s="247">
        <f>R46*G46+S46*I46</f>
        <v>0</v>
      </c>
      <c r="W46" s="246">
        <f>T46*K46+U46*Q46</f>
        <v>0</v>
      </c>
      <c r="Z46" s="260">
        <f>G46+I46+K46+L46+N46+P46+Q46</f>
        <v>0</v>
      </c>
      <c r="AA46" s="249"/>
      <c r="AB46" s="250"/>
      <c r="AC46" s="250"/>
      <c r="AD46" s="250"/>
      <c r="AE46" s="251">
        <f>H46+J46+M46+O46</f>
        <v>0</v>
      </c>
    </row>
    <row r="47" spans="2:31" s="53" customFormat="1" ht="30" customHeight="1" x14ac:dyDescent="0.25">
      <c r="B47" s="169" t="s">
        <v>525</v>
      </c>
      <c r="C47" s="232" t="s">
        <v>526</v>
      </c>
      <c r="D47" s="87" t="s">
        <v>191</v>
      </c>
      <c r="E47" s="233" t="s">
        <v>192</v>
      </c>
      <c r="F47" s="84"/>
      <c r="G47" s="85"/>
      <c r="H47" s="85"/>
      <c r="I47" s="79"/>
      <c r="J47" s="79"/>
      <c r="K47" s="85"/>
      <c r="L47" s="85"/>
      <c r="M47" s="85"/>
      <c r="N47" s="85"/>
      <c r="O47" s="85"/>
      <c r="P47" s="85"/>
      <c r="Q47" s="234"/>
      <c r="R47" s="235"/>
      <c r="S47" s="236"/>
      <c r="T47" s="236"/>
      <c r="U47" s="237"/>
      <c r="V47" s="238"/>
      <c r="W47" s="237"/>
      <c r="Z47" s="239"/>
      <c r="AA47" s="252"/>
      <c r="AB47" s="253"/>
      <c r="AC47" s="253"/>
      <c r="AD47" s="253"/>
      <c r="AE47" s="254"/>
    </row>
    <row r="48" spans="2:31" s="53" customFormat="1" ht="24.95" customHeight="1" x14ac:dyDescent="0.25">
      <c r="B48" s="169" t="s">
        <v>208</v>
      </c>
      <c r="C48" s="232" t="s">
        <v>527</v>
      </c>
      <c r="D48" s="88" t="s">
        <v>182</v>
      </c>
      <c r="E48" s="233" t="s">
        <v>195</v>
      </c>
      <c r="F48" s="80"/>
      <c r="G48" s="80"/>
      <c r="H48" s="80"/>
      <c r="I48" s="80"/>
      <c r="J48" s="80"/>
      <c r="K48" s="80"/>
      <c r="L48" s="80"/>
      <c r="M48" s="256"/>
      <c r="N48" s="80"/>
      <c r="O48" s="256"/>
      <c r="P48" s="80"/>
      <c r="Q48" s="244"/>
      <c r="R48" s="257">
        <v>7.0000000000000007E-2</v>
      </c>
      <c r="S48" s="256">
        <v>0.15</v>
      </c>
      <c r="T48" s="256">
        <v>1</v>
      </c>
      <c r="U48" s="258">
        <v>0.25</v>
      </c>
      <c r="V48" s="259">
        <f>R48*G48+S48*I48</f>
        <v>0</v>
      </c>
      <c r="W48" s="258">
        <f>T48*K48+U48*Q48</f>
        <v>0</v>
      </c>
      <c r="Z48" s="260">
        <f>G48+I48+K48+L48+N48+P48+Q48</f>
        <v>0</v>
      </c>
      <c r="AA48" s="249"/>
      <c r="AB48" s="250">
        <f>H48+M48</f>
        <v>0</v>
      </c>
      <c r="AC48" s="250"/>
      <c r="AD48" s="250">
        <f>J48+O48</f>
        <v>0</v>
      </c>
      <c r="AE48" s="251"/>
    </row>
    <row r="49" spans="2:31" s="53" customFormat="1" ht="24.95" customHeight="1" x14ac:dyDescent="0.25">
      <c r="B49" s="169" t="s">
        <v>212</v>
      </c>
      <c r="C49" s="232" t="s">
        <v>528</v>
      </c>
      <c r="D49" s="88" t="s">
        <v>186</v>
      </c>
      <c r="E49" s="233" t="s">
        <v>195</v>
      </c>
      <c r="F49" s="80"/>
      <c r="G49" s="80"/>
      <c r="H49" s="80"/>
      <c r="I49" s="80"/>
      <c r="J49" s="80"/>
      <c r="K49" s="80"/>
      <c r="L49" s="80"/>
      <c r="M49" s="243"/>
      <c r="N49" s="80"/>
      <c r="O49" s="243"/>
      <c r="P49" s="80"/>
      <c r="Q49" s="244"/>
      <c r="R49" s="245"/>
      <c r="S49" s="243">
        <v>0.15</v>
      </c>
      <c r="T49" s="243">
        <v>1</v>
      </c>
      <c r="U49" s="246">
        <v>0.25</v>
      </c>
      <c r="V49" s="247">
        <f>R49*G49+S49*I49</f>
        <v>0</v>
      </c>
      <c r="W49" s="246">
        <f>T49*K49+U49*Q49</f>
        <v>0</v>
      </c>
      <c r="Z49" s="260">
        <f>G49+I49+K49+L49+N49+P49+Q49</f>
        <v>0</v>
      </c>
      <c r="AA49" s="249"/>
      <c r="AB49" s="250"/>
      <c r="AC49" s="250"/>
      <c r="AD49" s="250">
        <f>J49+O49</f>
        <v>0</v>
      </c>
      <c r="AE49" s="251"/>
    </row>
    <row r="50" spans="2:31" s="53" customFormat="1" ht="24.95" customHeight="1" x14ac:dyDescent="0.25">
      <c r="B50" s="169" t="s">
        <v>215</v>
      </c>
      <c r="C50" s="232" t="s">
        <v>529</v>
      </c>
      <c r="D50" s="88" t="s">
        <v>189</v>
      </c>
      <c r="E50" s="233" t="s">
        <v>195</v>
      </c>
      <c r="F50" s="80"/>
      <c r="G50" s="80"/>
      <c r="H50" s="80"/>
      <c r="I50" s="80"/>
      <c r="J50" s="80"/>
      <c r="K50" s="80"/>
      <c r="L50" s="80"/>
      <c r="M50" s="243"/>
      <c r="N50" s="80"/>
      <c r="O50" s="243"/>
      <c r="P50" s="80"/>
      <c r="Q50" s="244"/>
      <c r="R50" s="245"/>
      <c r="S50" s="243">
        <v>0.3</v>
      </c>
      <c r="T50" s="243">
        <v>1</v>
      </c>
      <c r="U50" s="246">
        <v>0.25</v>
      </c>
      <c r="V50" s="247">
        <f>R50*G50+S50*I50</f>
        <v>0</v>
      </c>
      <c r="W50" s="246">
        <f>T50*K50+U50*Q50</f>
        <v>0</v>
      </c>
      <c r="Z50" s="260">
        <f>G50+I50+K50+L50+N50+P50+Q50</f>
        <v>0</v>
      </c>
      <c r="AA50" s="249"/>
      <c r="AB50" s="250"/>
      <c r="AC50" s="250"/>
      <c r="AD50" s="250"/>
      <c r="AE50" s="251">
        <f>J50+O50</f>
        <v>0</v>
      </c>
    </row>
    <row r="51" spans="2:31" s="53" customFormat="1" ht="54.75" customHeight="1" x14ac:dyDescent="0.25">
      <c r="B51" s="169" t="s">
        <v>530</v>
      </c>
      <c r="C51" s="232" t="s">
        <v>531</v>
      </c>
      <c r="D51" s="87" t="s">
        <v>202</v>
      </c>
      <c r="E51" s="233" t="s">
        <v>192</v>
      </c>
      <c r="F51" s="84"/>
      <c r="G51" s="85"/>
      <c r="H51" s="85"/>
      <c r="I51" s="79"/>
      <c r="J51" s="79"/>
      <c r="K51" s="85"/>
      <c r="L51" s="85"/>
      <c r="M51" s="85"/>
      <c r="N51" s="85"/>
      <c r="O51" s="85"/>
      <c r="P51" s="85"/>
      <c r="Q51" s="234"/>
      <c r="R51" s="235"/>
      <c r="S51" s="236"/>
      <c r="T51" s="236"/>
      <c r="U51" s="237"/>
      <c r="V51" s="238"/>
      <c r="W51" s="237"/>
      <c r="Z51" s="239"/>
      <c r="AA51" s="252"/>
      <c r="AB51" s="253"/>
      <c r="AC51" s="253"/>
      <c r="AD51" s="253"/>
      <c r="AE51" s="254"/>
    </row>
    <row r="52" spans="2:31" s="53" customFormat="1" ht="24.95" customHeight="1" x14ac:dyDescent="0.25">
      <c r="B52" s="169" t="s">
        <v>218</v>
      </c>
      <c r="C52" s="232" t="s">
        <v>532</v>
      </c>
      <c r="D52" s="88" t="s">
        <v>182</v>
      </c>
      <c r="E52" s="233" t="s">
        <v>205</v>
      </c>
      <c r="F52" s="80"/>
      <c r="G52" s="80"/>
      <c r="H52" s="80"/>
      <c r="I52" s="80"/>
      <c r="J52" s="80"/>
      <c r="K52" s="80"/>
      <c r="L52" s="80"/>
      <c r="M52" s="256"/>
      <c r="N52" s="80"/>
      <c r="O52" s="256"/>
      <c r="P52" s="80"/>
      <c r="Q52" s="244"/>
      <c r="R52" s="257"/>
      <c r="S52" s="256">
        <v>0.35</v>
      </c>
      <c r="T52" s="256">
        <v>1</v>
      </c>
      <c r="U52" s="258">
        <v>0.25</v>
      </c>
      <c r="V52" s="259">
        <f>R52*G52+S52*I52</f>
        <v>0</v>
      </c>
      <c r="W52" s="258">
        <f>T52*K52+U52*Q52</f>
        <v>0</v>
      </c>
      <c r="Z52" s="260">
        <f>G52+I52+K52+L52+N52+P52+Q52</f>
        <v>0</v>
      </c>
      <c r="AA52" s="249"/>
      <c r="AB52" s="250"/>
      <c r="AC52" s="250"/>
      <c r="AD52" s="250"/>
      <c r="AE52" s="251">
        <f>H52+J52+M52+O52</f>
        <v>0</v>
      </c>
    </row>
    <row r="53" spans="2:31" s="53" customFormat="1" ht="24.95" customHeight="1" x14ac:dyDescent="0.25">
      <c r="B53" s="169" t="s">
        <v>225</v>
      </c>
      <c r="C53" s="232" t="s">
        <v>533</v>
      </c>
      <c r="D53" s="88" t="s">
        <v>186</v>
      </c>
      <c r="E53" s="233" t="s">
        <v>205</v>
      </c>
      <c r="F53" s="80"/>
      <c r="G53" s="80"/>
      <c r="H53" s="80"/>
      <c r="I53" s="80"/>
      <c r="J53" s="80"/>
      <c r="K53" s="80"/>
      <c r="L53" s="80"/>
      <c r="M53" s="243"/>
      <c r="N53" s="80"/>
      <c r="O53" s="243"/>
      <c r="P53" s="80"/>
      <c r="Q53" s="244"/>
      <c r="R53" s="245"/>
      <c r="S53" s="243"/>
      <c r="T53" s="243">
        <v>1</v>
      </c>
      <c r="U53" s="246">
        <v>0.25</v>
      </c>
      <c r="V53" s="247">
        <f>R53*G53+S53*I53</f>
        <v>0</v>
      </c>
      <c r="W53" s="246">
        <f>T53*K53+U53*Q53</f>
        <v>0</v>
      </c>
      <c r="Z53" s="260">
        <f>G53+I53+K53+L53+N53+P53+Q53</f>
        <v>0</v>
      </c>
      <c r="AA53" s="249"/>
      <c r="AB53" s="250"/>
      <c r="AC53" s="250"/>
      <c r="AD53" s="250"/>
      <c r="AE53" s="251"/>
    </row>
    <row r="54" spans="2:31" s="53" customFormat="1" ht="24.95" customHeight="1" x14ac:dyDescent="0.25">
      <c r="B54" s="169" t="s">
        <v>227</v>
      </c>
      <c r="C54" s="232" t="s">
        <v>534</v>
      </c>
      <c r="D54" s="88" t="s">
        <v>189</v>
      </c>
      <c r="E54" s="233" t="s">
        <v>205</v>
      </c>
      <c r="F54" s="80"/>
      <c r="G54" s="80"/>
      <c r="H54" s="80"/>
      <c r="I54" s="80"/>
      <c r="J54" s="80"/>
      <c r="K54" s="80"/>
      <c r="L54" s="80"/>
      <c r="M54" s="243"/>
      <c r="N54" s="80"/>
      <c r="O54" s="243"/>
      <c r="P54" s="80"/>
      <c r="Q54" s="244"/>
      <c r="R54" s="245"/>
      <c r="S54" s="243"/>
      <c r="T54" s="243">
        <v>1</v>
      </c>
      <c r="U54" s="246">
        <v>0.25</v>
      </c>
      <c r="V54" s="247">
        <f>R54*G54+S54*I54</f>
        <v>0</v>
      </c>
      <c r="W54" s="246">
        <f>T54*K54+U54*Q54</f>
        <v>0</v>
      </c>
      <c r="Z54" s="260">
        <f>G54+I54+K54+L54+N54+P54+Q54</f>
        <v>0</v>
      </c>
      <c r="AA54" s="249"/>
      <c r="AB54" s="250"/>
      <c r="AC54" s="250"/>
      <c r="AD54" s="250"/>
      <c r="AE54" s="251"/>
    </row>
    <row r="55" spans="2:31" s="53" customFormat="1" ht="54.75" customHeight="1" x14ac:dyDescent="0.25">
      <c r="B55" s="169" t="s">
        <v>535</v>
      </c>
      <c r="C55" s="232" t="s">
        <v>536</v>
      </c>
      <c r="D55" s="87" t="s">
        <v>211</v>
      </c>
      <c r="E55" s="233" t="s">
        <v>192</v>
      </c>
      <c r="F55" s="84"/>
      <c r="G55" s="85"/>
      <c r="H55" s="85"/>
      <c r="I55" s="79"/>
      <c r="J55" s="79"/>
      <c r="K55" s="85"/>
      <c r="L55" s="85"/>
      <c r="M55" s="85"/>
      <c r="N55" s="85"/>
      <c r="O55" s="85"/>
      <c r="P55" s="85"/>
      <c r="Q55" s="234"/>
      <c r="R55" s="235"/>
      <c r="S55" s="236"/>
      <c r="T55" s="236"/>
      <c r="U55" s="237"/>
      <c r="V55" s="238"/>
      <c r="W55" s="237"/>
      <c r="Z55" s="239"/>
      <c r="AA55" s="252"/>
      <c r="AB55" s="253"/>
      <c r="AC55" s="253"/>
      <c r="AD55" s="253"/>
      <c r="AE55" s="254"/>
    </row>
    <row r="56" spans="2:31" s="53" customFormat="1" ht="24.95" customHeight="1" x14ac:dyDescent="0.25">
      <c r="B56" s="169" t="s">
        <v>229</v>
      </c>
      <c r="C56" s="232" t="s">
        <v>537</v>
      </c>
      <c r="D56" s="88" t="s">
        <v>182</v>
      </c>
      <c r="E56" s="233" t="s">
        <v>214</v>
      </c>
      <c r="F56" s="80"/>
      <c r="G56" s="80"/>
      <c r="H56" s="80"/>
      <c r="I56" s="80"/>
      <c r="J56" s="80"/>
      <c r="K56" s="80"/>
      <c r="L56" s="80"/>
      <c r="M56" s="256"/>
      <c r="N56" s="80"/>
      <c r="O56" s="256"/>
      <c r="P56" s="80"/>
      <c r="Q56" s="244"/>
      <c r="R56" s="257"/>
      <c r="S56" s="256">
        <v>0.25</v>
      </c>
      <c r="T56" s="256">
        <v>1</v>
      </c>
      <c r="U56" s="258">
        <v>0.25</v>
      </c>
      <c r="V56" s="259">
        <f>R56*G56+S56*I56</f>
        <v>0</v>
      </c>
      <c r="W56" s="258">
        <f>T56*K56+U56*Q56</f>
        <v>0</v>
      </c>
      <c r="Z56" s="260">
        <f>G56+I56+K56+L56+N56+P56+Q56</f>
        <v>0</v>
      </c>
      <c r="AA56" s="249"/>
      <c r="AB56" s="250"/>
      <c r="AC56" s="250"/>
      <c r="AD56" s="250"/>
      <c r="AE56" s="251">
        <f>H56+J56+M56+O56</f>
        <v>0</v>
      </c>
    </row>
    <row r="57" spans="2:31" s="53" customFormat="1" ht="24.95" customHeight="1" x14ac:dyDescent="0.25">
      <c r="B57" s="169" t="s">
        <v>234</v>
      </c>
      <c r="C57" s="232" t="s">
        <v>538</v>
      </c>
      <c r="D57" s="88" t="s">
        <v>186</v>
      </c>
      <c r="E57" s="233" t="s">
        <v>217</v>
      </c>
      <c r="F57" s="80"/>
      <c r="G57" s="80"/>
      <c r="H57" s="80"/>
      <c r="I57" s="80"/>
      <c r="J57" s="80"/>
      <c r="K57" s="80"/>
      <c r="L57" s="80"/>
      <c r="M57" s="243"/>
      <c r="N57" s="80"/>
      <c r="O57" s="243"/>
      <c r="P57" s="80"/>
      <c r="Q57" s="244"/>
      <c r="R57" s="245"/>
      <c r="S57" s="243"/>
      <c r="T57" s="243">
        <v>1</v>
      </c>
      <c r="U57" s="246">
        <v>0.25</v>
      </c>
      <c r="V57" s="247">
        <f>R57*G57+S57*I57</f>
        <v>0</v>
      </c>
      <c r="W57" s="246">
        <f>T57*K57+U57*Q57</f>
        <v>0</v>
      </c>
      <c r="Z57" s="260">
        <f>G57+I57+K57+L57+N57+P57+Q57</f>
        <v>0</v>
      </c>
      <c r="AA57" s="249"/>
      <c r="AB57" s="250"/>
      <c r="AC57" s="250"/>
      <c r="AD57" s="250"/>
      <c r="AE57" s="251"/>
    </row>
    <row r="58" spans="2:31" s="53" customFormat="1" ht="24.95" customHeight="1" x14ac:dyDescent="0.25">
      <c r="B58" s="169" t="s">
        <v>237</v>
      </c>
      <c r="C58" s="232" t="s">
        <v>539</v>
      </c>
      <c r="D58" s="88" t="s">
        <v>189</v>
      </c>
      <c r="E58" s="233" t="s">
        <v>220</v>
      </c>
      <c r="F58" s="80"/>
      <c r="G58" s="80"/>
      <c r="H58" s="80"/>
      <c r="I58" s="80"/>
      <c r="J58" s="80"/>
      <c r="K58" s="80"/>
      <c r="L58" s="80"/>
      <c r="M58" s="243"/>
      <c r="N58" s="80"/>
      <c r="O58" s="243"/>
      <c r="P58" s="80"/>
      <c r="Q58" s="244"/>
      <c r="R58" s="245"/>
      <c r="S58" s="243"/>
      <c r="T58" s="243">
        <v>1</v>
      </c>
      <c r="U58" s="246">
        <v>0.25</v>
      </c>
      <c r="V58" s="247">
        <f>R58*G58+S58*I58</f>
        <v>0</v>
      </c>
      <c r="W58" s="246">
        <f>T58*K58+U58*Q58</f>
        <v>0</v>
      </c>
      <c r="Z58" s="260">
        <f>G58+I58+K58+L58+N58+P58+Q58</f>
        <v>0</v>
      </c>
      <c r="AA58" s="249"/>
      <c r="AB58" s="250"/>
      <c r="AC58" s="250"/>
      <c r="AD58" s="250"/>
      <c r="AE58" s="251"/>
    </row>
    <row r="59" spans="2:31" s="100" customFormat="1" ht="30" customHeight="1" x14ac:dyDescent="0.25">
      <c r="B59" s="169" t="s">
        <v>540</v>
      </c>
      <c r="C59" s="232" t="s">
        <v>541</v>
      </c>
      <c r="D59" s="87" t="s">
        <v>542</v>
      </c>
      <c r="E59" s="233" t="s">
        <v>224</v>
      </c>
      <c r="F59" s="84"/>
      <c r="G59" s="85"/>
      <c r="H59" s="85"/>
      <c r="I59" s="79"/>
      <c r="J59" s="79"/>
      <c r="K59" s="85"/>
      <c r="L59" s="85"/>
      <c r="M59" s="85"/>
      <c r="N59" s="85"/>
      <c r="O59" s="85"/>
      <c r="P59" s="85"/>
      <c r="Q59" s="234"/>
      <c r="R59" s="235"/>
      <c r="S59" s="236"/>
      <c r="T59" s="236"/>
      <c r="U59" s="237"/>
      <c r="V59" s="238"/>
      <c r="W59" s="237"/>
      <c r="X59" s="53"/>
      <c r="Y59" s="53"/>
      <c r="Z59" s="239"/>
      <c r="AA59" s="252"/>
      <c r="AB59" s="253"/>
      <c r="AC59" s="253"/>
      <c r="AD59" s="253"/>
      <c r="AE59" s="254"/>
    </row>
    <row r="60" spans="2:31" s="100" customFormat="1" ht="24.95" customHeight="1" x14ac:dyDescent="0.25">
      <c r="B60" s="169" t="s">
        <v>239</v>
      </c>
      <c r="C60" s="232" t="s">
        <v>543</v>
      </c>
      <c r="D60" s="88" t="s">
        <v>182</v>
      </c>
      <c r="E60" s="233" t="s">
        <v>195</v>
      </c>
      <c r="F60" s="80"/>
      <c r="G60" s="80"/>
      <c r="H60" s="80"/>
      <c r="I60" s="80"/>
      <c r="J60" s="80"/>
      <c r="K60" s="80"/>
      <c r="L60" s="80"/>
      <c r="M60" s="256"/>
      <c r="N60" s="80"/>
      <c r="O60" s="256"/>
      <c r="P60" s="80"/>
      <c r="Q60" s="244"/>
      <c r="R60" s="257">
        <v>7.0000000000000007E-2</v>
      </c>
      <c r="S60" s="256">
        <v>0.15</v>
      </c>
      <c r="T60" s="256">
        <v>1</v>
      </c>
      <c r="U60" s="258">
        <v>0.25</v>
      </c>
      <c r="V60" s="259">
        <f>R60*G60+S60*I60</f>
        <v>0</v>
      </c>
      <c r="W60" s="258">
        <f>T60*K60+U60*Q60</f>
        <v>0</v>
      </c>
      <c r="X60" s="53"/>
      <c r="Y60" s="53"/>
      <c r="Z60" s="260">
        <f>G60+I60+K60+L60+N60+P60+Q60</f>
        <v>0</v>
      </c>
      <c r="AA60" s="249"/>
      <c r="AB60" s="250">
        <f>H60+M60</f>
        <v>0</v>
      </c>
      <c r="AC60" s="250"/>
      <c r="AD60" s="250">
        <f>J60+O60</f>
        <v>0</v>
      </c>
      <c r="AE60" s="251"/>
    </row>
    <row r="61" spans="2:31" s="100" customFormat="1" ht="24.95" customHeight="1" x14ac:dyDescent="0.25">
      <c r="B61" s="169" t="s">
        <v>244</v>
      </c>
      <c r="C61" s="232" t="s">
        <v>544</v>
      </c>
      <c r="D61" s="88" t="s">
        <v>186</v>
      </c>
      <c r="E61" s="233" t="s">
        <v>195</v>
      </c>
      <c r="F61" s="80"/>
      <c r="G61" s="80"/>
      <c r="H61" s="80"/>
      <c r="I61" s="80"/>
      <c r="J61" s="80"/>
      <c r="K61" s="80"/>
      <c r="L61" s="80"/>
      <c r="M61" s="243"/>
      <c r="N61" s="80"/>
      <c r="O61" s="243"/>
      <c r="P61" s="80"/>
      <c r="Q61" s="244"/>
      <c r="R61" s="245"/>
      <c r="S61" s="243">
        <v>0.15</v>
      </c>
      <c r="T61" s="243">
        <v>1</v>
      </c>
      <c r="U61" s="246">
        <v>0.25</v>
      </c>
      <c r="V61" s="247">
        <f>R61*G61+S61*I61</f>
        <v>0</v>
      </c>
      <c r="W61" s="246">
        <f>T61*K61+U61*Q61</f>
        <v>0</v>
      </c>
      <c r="X61" s="53"/>
      <c r="Y61" s="53"/>
      <c r="Z61" s="260">
        <f>G61+I61+K61+L61+N61+P61+Q61</f>
        <v>0</v>
      </c>
      <c r="AA61" s="249"/>
      <c r="AB61" s="250"/>
      <c r="AC61" s="250"/>
      <c r="AD61" s="250">
        <f>J61+O61</f>
        <v>0</v>
      </c>
      <c r="AE61" s="251"/>
    </row>
    <row r="62" spans="2:31" s="100" customFormat="1" ht="24.95" customHeight="1" x14ac:dyDescent="0.25">
      <c r="B62" s="169" t="s">
        <v>246</v>
      </c>
      <c r="C62" s="232" t="s">
        <v>545</v>
      </c>
      <c r="D62" s="88" t="s">
        <v>189</v>
      </c>
      <c r="E62" s="233" t="s">
        <v>195</v>
      </c>
      <c r="F62" s="80"/>
      <c r="G62" s="80"/>
      <c r="H62" s="80"/>
      <c r="I62" s="80"/>
      <c r="J62" s="80"/>
      <c r="K62" s="80"/>
      <c r="L62" s="80"/>
      <c r="M62" s="243"/>
      <c r="N62" s="80"/>
      <c r="O62" s="243"/>
      <c r="P62" s="80"/>
      <c r="Q62" s="244"/>
      <c r="R62" s="245"/>
      <c r="S62" s="243">
        <v>0.3</v>
      </c>
      <c r="T62" s="243">
        <v>1</v>
      </c>
      <c r="U62" s="246">
        <v>0.25</v>
      </c>
      <c r="V62" s="247">
        <f>R62*G62+S62*I62</f>
        <v>0</v>
      </c>
      <c r="W62" s="246">
        <f>T62*K62+U62*Q62</f>
        <v>0</v>
      </c>
      <c r="X62" s="53"/>
      <c r="Y62" s="53"/>
      <c r="Z62" s="260">
        <f>G62+I62+K62+L62+N62+P62+Q62</f>
        <v>0</v>
      </c>
      <c r="AA62" s="249"/>
      <c r="AB62" s="250"/>
      <c r="AC62" s="250"/>
      <c r="AD62" s="250"/>
      <c r="AE62" s="251">
        <f>J62+O62</f>
        <v>0</v>
      </c>
    </row>
    <row r="63" spans="2:31" s="102" customFormat="1" ht="24.95" customHeight="1" x14ac:dyDescent="0.25">
      <c r="B63" s="169" t="s">
        <v>546</v>
      </c>
      <c r="C63" s="232" t="s">
        <v>547</v>
      </c>
      <c r="D63" s="261" t="s">
        <v>232</v>
      </c>
      <c r="E63" s="262" t="s">
        <v>233</v>
      </c>
      <c r="F63" s="84"/>
      <c r="G63" s="85"/>
      <c r="H63" s="85"/>
      <c r="I63" s="85"/>
      <c r="J63" s="85"/>
      <c r="K63" s="85"/>
      <c r="L63" s="85"/>
      <c r="M63" s="85"/>
      <c r="N63" s="85"/>
      <c r="O63" s="85"/>
      <c r="P63" s="85"/>
      <c r="Q63" s="234"/>
      <c r="R63" s="235"/>
      <c r="S63" s="236"/>
      <c r="T63" s="236"/>
      <c r="U63" s="237"/>
      <c r="V63" s="238"/>
      <c r="W63" s="237"/>
      <c r="X63" s="53"/>
      <c r="Y63" s="53"/>
      <c r="Z63" s="239"/>
      <c r="AA63" s="252"/>
      <c r="AB63" s="253"/>
      <c r="AC63" s="253"/>
      <c r="AD63" s="253"/>
      <c r="AE63" s="254"/>
    </row>
    <row r="64" spans="2:31" s="102" customFormat="1" ht="24.95" customHeight="1" x14ac:dyDescent="0.25">
      <c r="B64" s="169" t="s">
        <v>248</v>
      </c>
      <c r="C64" s="232" t="s">
        <v>548</v>
      </c>
      <c r="D64" s="104" t="s">
        <v>182</v>
      </c>
      <c r="E64" s="262" t="s">
        <v>236</v>
      </c>
      <c r="F64" s="80"/>
      <c r="G64" s="80"/>
      <c r="H64" s="80"/>
      <c r="I64" s="80"/>
      <c r="J64" s="80"/>
      <c r="K64" s="80"/>
      <c r="L64" s="80"/>
      <c r="M64" s="243"/>
      <c r="N64" s="80"/>
      <c r="O64" s="243"/>
      <c r="P64" s="80"/>
      <c r="Q64" s="244"/>
      <c r="R64" s="245">
        <f>0*G64+1*I64+1*K64</f>
        <v>0</v>
      </c>
      <c r="S64" s="243"/>
      <c r="T64" s="243"/>
      <c r="U64" s="246"/>
      <c r="V64" s="247">
        <f>R64*G64+S64*I64</f>
        <v>0</v>
      </c>
      <c r="W64" s="246">
        <f>T64*K64+U64*Q64</f>
        <v>0</v>
      </c>
      <c r="X64" s="53"/>
      <c r="Y64" s="53"/>
      <c r="Z64" s="260">
        <f>G64+I64+K64+L64+N64+P64+Q64</f>
        <v>0</v>
      </c>
      <c r="AA64" s="249">
        <f>H64+M64</f>
        <v>0</v>
      </c>
      <c r="AB64" s="250"/>
      <c r="AC64" s="250"/>
      <c r="AD64" s="250"/>
      <c r="AE64" s="251"/>
    </row>
    <row r="65" spans="2:31" s="102" customFormat="1" ht="24.95" customHeight="1" x14ac:dyDescent="0.25">
      <c r="B65" s="169" t="s">
        <v>252</v>
      </c>
      <c r="C65" s="232" t="s">
        <v>549</v>
      </c>
      <c r="D65" s="104" t="s">
        <v>186</v>
      </c>
      <c r="E65" s="262" t="s">
        <v>236</v>
      </c>
      <c r="F65" s="80"/>
      <c r="G65" s="80"/>
      <c r="H65" s="80"/>
      <c r="I65" s="80"/>
      <c r="J65" s="80"/>
      <c r="K65" s="80"/>
      <c r="L65" s="80"/>
      <c r="M65" s="243"/>
      <c r="N65" s="80"/>
      <c r="O65" s="243"/>
      <c r="P65" s="80"/>
      <c r="Q65" s="244"/>
      <c r="R65" s="245">
        <f>0*G65+1*I65+1*K65</f>
        <v>0</v>
      </c>
      <c r="S65" s="243"/>
      <c r="T65" s="243"/>
      <c r="U65" s="246"/>
      <c r="V65" s="247">
        <f>R65*G65+S65*I65</f>
        <v>0</v>
      </c>
      <c r="W65" s="246">
        <f>T65*K65+U65*Q65</f>
        <v>0</v>
      </c>
      <c r="Z65" s="260">
        <f>G65+I65+K65+L65+N65+P65+Q65</f>
        <v>0</v>
      </c>
      <c r="AA65" s="249">
        <f>H65+M65</f>
        <v>0</v>
      </c>
      <c r="AB65" s="250"/>
      <c r="AC65" s="250"/>
      <c r="AD65" s="250"/>
      <c r="AE65" s="251"/>
    </row>
    <row r="66" spans="2:31" s="102" customFormat="1" ht="24.95" customHeight="1" x14ac:dyDescent="0.25">
      <c r="B66" s="169" t="s">
        <v>255</v>
      </c>
      <c r="C66" s="232" t="s">
        <v>550</v>
      </c>
      <c r="D66" s="104" t="s">
        <v>189</v>
      </c>
      <c r="E66" s="262" t="s">
        <v>236</v>
      </c>
      <c r="F66" s="80"/>
      <c r="G66" s="80"/>
      <c r="H66" s="80"/>
      <c r="I66" s="80"/>
      <c r="J66" s="80"/>
      <c r="K66" s="80"/>
      <c r="L66" s="80"/>
      <c r="M66" s="243"/>
      <c r="N66" s="80"/>
      <c r="O66" s="243"/>
      <c r="P66" s="80"/>
      <c r="Q66" s="244"/>
      <c r="R66" s="245">
        <f>0*G66+1*I66+1*K66</f>
        <v>0</v>
      </c>
      <c r="S66" s="243"/>
      <c r="T66" s="243"/>
      <c r="U66" s="246"/>
      <c r="V66" s="247">
        <f>R66*G66+S66*I66</f>
        <v>0</v>
      </c>
      <c r="W66" s="246">
        <f>T66*K66+U66*Q66</f>
        <v>0</v>
      </c>
      <c r="Z66" s="260">
        <f>G66+I66+K66+L66+N66+P66+Q66</f>
        <v>0</v>
      </c>
      <c r="AA66" s="249">
        <f>H66+M66</f>
        <v>0</v>
      </c>
      <c r="AB66" s="250"/>
      <c r="AC66" s="250"/>
      <c r="AD66" s="250"/>
      <c r="AE66" s="251"/>
    </row>
    <row r="67" spans="2:31" s="102" customFormat="1" ht="24.95" customHeight="1" x14ac:dyDescent="0.25">
      <c r="B67" s="169" t="s">
        <v>551</v>
      </c>
      <c r="C67" s="232" t="s">
        <v>552</v>
      </c>
      <c r="D67" s="261" t="s">
        <v>242</v>
      </c>
      <c r="E67" s="262" t="s">
        <v>243</v>
      </c>
      <c r="F67" s="84"/>
      <c r="G67" s="85"/>
      <c r="H67" s="85"/>
      <c r="I67" s="85"/>
      <c r="J67" s="85"/>
      <c r="K67" s="85"/>
      <c r="L67" s="85"/>
      <c r="M67" s="85"/>
      <c r="N67" s="85"/>
      <c r="O67" s="85"/>
      <c r="P67" s="85"/>
      <c r="Q67" s="234"/>
      <c r="R67" s="235"/>
      <c r="S67" s="236"/>
      <c r="T67" s="236"/>
      <c r="U67" s="237"/>
      <c r="V67" s="238"/>
      <c r="W67" s="237"/>
      <c r="Z67" s="239"/>
      <c r="AA67" s="252"/>
      <c r="AB67" s="253"/>
      <c r="AC67" s="253"/>
      <c r="AD67" s="253"/>
      <c r="AE67" s="254"/>
    </row>
    <row r="68" spans="2:31" s="102" customFormat="1" ht="24.95" customHeight="1" x14ac:dyDescent="0.25">
      <c r="B68" s="169" t="s">
        <v>260</v>
      </c>
      <c r="C68" s="232" t="s">
        <v>553</v>
      </c>
      <c r="D68" s="104" t="s">
        <v>182</v>
      </c>
      <c r="E68" s="262" t="s">
        <v>236</v>
      </c>
      <c r="F68" s="80"/>
      <c r="G68" s="80"/>
      <c r="H68" s="80"/>
      <c r="I68" s="80"/>
      <c r="J68" s="80"/>
      <c r="K68" s="80"/>
      <c r="L68" s="80"/>
      <c r="M68" s="243"/>
      <c r="N68" s="80"/>
      <c r="O68" s="243"/>
      <c r="P68" s="80"/>
      <c r="Q68" s="244"/>
      <c r="R68" s="245"/>
      <c r="S68" s="243">
        <v>0.15</v>
      </c>
      <c r="T68" s="243">
        <v>1</v>
      </c>
      <c r="U68" s="246">
        <v>0.25</v>
      </c>
      <c r="V68" s="247">
        <f>R68*G68+S68*I68</f>
        <v>0</v>
      </c>
      <c r="W68" s="246">
        <f>T68*K68+U68*Q68</f>
        <v>0</v>
      </c>
      <c r="Z68" s="260">
        <f>G68+I68+K68+L68+N68+P68+Q68</f>
        <v>0</v>
      </c>
      <c r="AA68" s="249"/>
      <c r="AB68" s="250"/>
      <c r="AC68" s="250">
        <f>J68+O68</f>
        <v>0</v>
      </c>
      <c r="AD68" s="250"/>
      <c r="AE68" s="251"/>
    </row>
    <row r="69" spans="2:31" s="102" customFormat="1" ht="24.95" customHeight="1" x14ac:dyDescent="0.25">
      <c r="B69" s="169" t="s">
        <v>263</v>
      </c>
      <c r="C69" s="232" t="s">
        <v>554</v>
      </c>
      <c r="D69" s="104" t="s">
        <v>186</v>
      </c>
      <c r="E69" s="262" t="s">
        <v>236</v>
      </c>
      <c r="F69" s="80"/>
      <c r="G69" s="80"/>
      <c r="H69" s="80"/>
      <c r="I69" s="80"/>
      <c r="J69" s="80"/>
      <c r="K69" s="80"/>
      <c r="L69" s="80"/>
      <c r="M69" s="243"/>
      <c r="N69" s="80"/>
      <c r="O69" s="243"/>
      <c r="P69" s="80"/>
      <c r="Q69" s="244"/>
      <c r="R69" s="245"/>
      <c r="S69" s="243">
        <v>0.15</v>
      </c>
      <c r="T69" s="243">
        <v>1</v>
      </c>
      <c r="U69" s="246">
        <v>0.25</v>
      </c>
      <c r="V69" s="247">
        <f>R69*G69+S69*I69</f>
        <v>0</v>
      </c>
      <c r="W69" s="246">
        <f>T69*K69+U69*Q69</f>
        <v>0</v>
      </c>
      <c r="Z69" s="260">
        <f>G69+I69+K69+L69+N69+P69+Q69</f>
        <v>0</v>
      </c>
      <c r="AA69" s="249"/>
      <c r="AB69" s="250"/>
      <c r="AC69" s="250">
        <f>J69+O69</f>
        <v>0</v>
      </c>
      <c r="AD69" s="250"/>
      <c r="AE69" s="251"/>
    </row>
    <row r="70" spans="2:31" s="102" customFormat="1" ht="24.95" customHeight="1" thickBot="1" x14ac:dyDescent="0.3">
      <c r="B70" s="169" t="s">
        <v>269</v>
      </c>
      <c r="C70" s="232" t="s">
        <v>555</v>
      </c>
      <c r="D70" s="104" t="s">
        <v>189</v>
      </c>
      <c r="E70" s="262" t="s">
        <v>236</v>
      </c>
      <c r="F70" s="80"/>
      <c r="G70" s="80"/>
      <c r="H70" s="80"/>
      <c r="I70" s="80"/>
      <c r="J70" s="80"/>
      <c r="K70" s="80"/>
      <c r="L70" s="80"/>
      <c r="M70" s="243"/>
      <c r="N70" s="80"/>
      <c r="O70" s="243"/>
      <c r="P70" s="80"/>
      <c r="Q70" s="244"/>
      <c r="R70" s="245"/>
      <c r="S70" s="243">
        <v>0.15</v>
      </c>
      <c r="T70" s="243">
        <v>1</v>
      </c>
      <c r="U70" s="246">
        <v>0.25</v>
      </c>
      <c r="V70" s="263">
        <f>R70*G70+S70*I70</f>
        <v>0</v>
      </c>
      <c r="W70" s="264">
        <f>T70*K70+U70*Q70</f>
        <v>0</v>
      </c>
      <c r="Z70" s="260">
        <f>G70+I70+K70+L70+N70+P70+Q70</f>
        <v>0</v>
      </c>
      <c r="AA70" s="249"/>
      <c r="AB70" s="250"/>
      <c r="AC70" s="250">
        <f>J70+O70</f>
        <v>0</v>
      </c>
      <c r="AD70" s="250"/>
      <c r="AE70" s="251"/>
    </row>
    <row r="71" spans="2:31" s="53" customFormat="1" ht="30" customHeight="1" thickBot="1" x14ac:dyDescent="0.3">
      <c r="B71" s="169" t="s">
        <v>556</v>
      </c>
      <c r="C71" s="232" t="s">
        <v>557</v>
      </c>
      <c r="D71" s="265" t="s">
        <v>558</v>
      </c>
      <c r="E71" s="266"/>
      <c r="F71" s="84"/>
      <c r="G71" s="85"/>
      <c r="H71" s="85"/>
      <c r="I71" s="85"/>
      <c r="J71" s="85"/>
      <c r="K71" s="85"/>
      <c r="L71" s="85"/>
      <c r="M71" s="85"/>
      <c r="N71" s="85"/>
      <c r="O71" s="85"/>
      <c r="P71" s="85"/>
      <c r="Q71" s="234"/>
      <c r="R71" s="235"/>
      <c r="S71" s="236"/>
      <c r="T71" s="236"/>
      <c r="U71" s="237"/>
      <c r="V71" s="267">
        <f>SUM(V27:V70)</f>
        <v>0</v>
      </c>
      <c r="W71" s="268">
        <f>SUM(W27:W70)</f>
        <v>0</v>
      </c>
      <c r="Z71" s="239"/>
      <c r="AA71" s="252"/>
      <c r="AB71" s="253"/>
      <c r="AC71" s="253"/>
      <c r="AD71" s="253"/>
      <c r="AE71" s="254"/>
    </row>
    <row r="72" spans="2:31" s="53" customFormat="1" ht="24.95" customHeight="1" x14ac:dyDescent="0.25">
      <c r="B72" s="169" t="s">
        <v>272</v>
      </c>
      <c r="C72" s="232" t="s">
        <v>559</v>
      </c>
      <c r="D72" s="87" t="s">
        <v>253</v>
      </c>
      <c r="E72" s="266" t="s">
        <v>254</v>
      </c>
      <c r="F72" s="80"/>
      <c r="G72" s="80"/>
      <c r="H72" s="80"/>
      <c r="I72" s="80"/>
      <c r="J72" s="80"/>
      <c r="K72" s="80"/>
      <c r="L72" s="80"/>
      <c r="M72" s="256"/>
      <c r="N72" s="80"/>
      <c r="O72" s="256"/>
      <c r="P72" s="80"/>
      <c r="Q72" s="244"/>
      <c r="R72" s="257">
        <v>1</v>
      </c>
      <c r="S72" s="256">
        <v>1</v>
      </c>
      <c r="T72" s="256"/>
      <c r="U72" s="258"/>
      <c r="V72" s="269">
        <f>R72*G72+S72*I72</f>
        <v>0</v>
      </c>
      <c r="W72" s="270"/>
      <c r="Z72" s="260">
        <f>G72+I72+K72+L72+N72+P72+Q72</f>
        <v>0</v>
      </c>
      <c r="AA72" s="271"/>
      <c r="AB72" s="272"/>
      <c r="AC72" s="272"/>
      <c r="AD72" s="272"/>
      <c r="AE72" s="273"/>
    </row>
    <row r="73" spans="2:31" s="53" customFormat="1" ht="43.5" customHeight="1" thickBot="1" x14ac:dyDescent="0.3">
      <c r="B73" s="169" t="s">
        <v>275</v>
      </c>
      <c r="C73" s="232" t="s">
        <v>560</v>
      </c>
      <c r="D73" s="87" t="s">
        <v>256</v>
      </c>
      <c r="E73" s="233" t="s">
        <v>257</v>
      </c>
      <c r="F73" s="80"/>
      <c r="G73" s="80"/>
      <c r="H73" s="80"/>
      <c r="I73" s="80"/>
      <c r="J73" s="80"/>
      <c r="K73" s="80"/>
      <c r="L73" s="80"/>
      <c r="M73" s="256"/>
      <c r="N73" s="80"/>
      <c r="O73" s="256"/>
      <c r="P73" s="80"/>
      <c r="Q73" s="244"/>
      <c r="R73" s="257">
        <v>1</v>
      </c>
      <c r="S73" s="256">
        <v>1</v>
      </c>
      <c r="T73" s="256"/>
      <c r="U73" s="258"/>
      <c r="V73" s="263">
        <f>R73*G73+S73*I73</f>
        <v>0</v>
      </c>
      <c r="W73" s="264"/>
      <c r="Z73" s="260">
        <f>G73+I73+K73+L73+N73+P73+Q73</f>
        <v>0</v>
      </c>
      <c r="AA73" s="271"/>
      <c r="AB73" s="272"/>
      <c r="AC73" s="272"/>
      <c r="AD73" s="272"/>
      <c r="AE73" s="273"/>
    </row>
    <row r="74" spans="2:31" s="53" customFormat="1" ht="24.95" customHeight="1" thickBot="1" x14ac:dyDescent="0.3">
      <c r="B74" s="169" t="s">
        <v>561</v>
      </c>
      <c r="C74" s="232" t="s">
        <v>562</v>
      </c>
      <c r="D74" s="87" t="s">
        <v>563</v>
      </c>
      <c r="E74" s="233"/>
      <c r="F74" s="84"/>
      <c r="G74" s="85"/>
      <c r="H74" s="85"/>
      <c r="I74" s="79"/>
      <c r="J74" s="79"/>
      <c r="K74" s="79"/>
      <c r="L74" s="79"/>
      <c r="M74" s="79"/>
      <c r="N74" s="79"/>
      <c r="O74" s="79"/>
      <c r="P74" s="79"/>
      <c r="Q74" s="274"/>
      <c r="R74" s="275"/>
      <c r="S74" s="276"/>
      <c r="T74" s="276"/>
      <c r="U74" s="277"/>
      <c r="V74" s="278">
        <f>SUM(V72:V73)</f>
        <v>0</v>
      </c>
      <c r="W74" s="279"/>
      <c r="Z74" s="239"/>
      <c r="AA74" s="252"/>
      <c r="AB74" s="253"/>
      <c r="AC74" s="253"/>
      <c r="AD74" s="253"/>
      <c r="AE74" s="254"/>
    </row>
    <row r="75" spans="2:31" s="53" customFormat="1" ht="24.95" customHeight="1" x14ac:dyDescent="0.25">
      <c r="B75" s="169" t="s">
        <v>281</v>
      </c>
      <c r="C75" s="232" t="s">
        <v>564</v>
      </c>
      <c r="D75" s="87" t="s">
        <v>261</v>
      </c>
      <c r="E75" s="233" t="s">
        <v>262</v>
      </c>
      <c r="F75" s="80"/>
      <c r="G75" s="80"/>
      <c r="H75" s="80"/>
      <c r="I75" s="80"/>
      <c r="J75" s="80"/>
      <c r="K75" s="80"/>
      <c r="L75" s="80"/>
      <c r="M75" s="256"/>
      <c r="N75" s="80"/>
      <c r="O75" s="256"/>
      <c r="P75" s="80"/>
      <c r="Q75" s="244"/>
      <c r="R75" s="257"/>
      <c r="S75" s="256"/>
      <c r="T75" s="256">
        <v>1</v>
      </c>
      <c r="U75" s="258">
        <v>0.25</v>
      </c>
      <c r="V75" s="280"/>
      <c r="W75" s="281">
        <f>T75*K75+U75*Q75</f>
        <v>0</v>
      </c>
      <c r="Z75" s="260">
        <f>G75+I75+K75+L75+N75+P75+Q75</f>
        <v>0</v>
      </c>
      <c r="AA75" s="249"/>
      <c r="AB75" s="250"/>
      <c r="AC75" s="250"/>
      <c r="AD75" s="250"/>
      <c r="AE75" s="251"/>
    </row>
    <row r="76" spans="2:31" s="53" customFormat="1" ht="30" customHeight="1" x14ac:dyDescent="0.25">
      <c r="B76" s="169" t="s">
        <v>284</v>
      </c>
      <c r="C76" s="232" t="s">
        <v>565</v>
      </c>
      <c r="D76" s="87" t="s">
        <v>264</v>
      </c>
      <c r="E76" s="233" t="s">
        <v>265</v>
      </c>
      <c r="F76" s="80"/>
      <c r="G76" s="80"/>
      <c r="H76" s="80"/>
      <c r="I76" s="80"/>
      <c r="J76" s="80"/>
      <c r="K76" s="80"/>
      <c r="L76" s="80"/>
      <c r="M76" s="256"/>
      <c r="N76" s="80"/>
      <c r="O76" s="256"/>
      <c r="P76" s="80"/>
      <c r="Q76" s="244"/>
      <c r="R76" s="257"/>
      <c r="S76" s="256"/>
      <c r="T76" s="256">
        <v>1</v>
      </c>
      <c r="U76" s="258">
        <v>0.25</v>
      </c>
      <c r="V76" s="259"/>
      <c r="W76" s="258">
        <f>T76*K76+U76*Q76</f>
        <v>0</v>
      </c>
      <c r="Z76" s="260">
        <f>G76+I76+K76+L76+N76+P76+Q76</f>
        <v>0</v>
      </c>
      <c r="AA76" s="249"/>
      <c r="AB76" s="250"/>
      <c r="AC76" s="250"/>
      <c r="AD76" s="250"/>
      <c r="AE76" s="251"/>
    </row>
    <row r="77" spans="2:31" s="53" customFormat="1" ht="30" customHeight="1" x14ac:dyDescent="0.25">
      <c r="B77" s="169" t="s">
        <v>566</v>
      </c>
      <c r="C77" s="232" t="s">
        <v>567</v>
      </c>
      <c r="D77" s="87" t="s">
        <v>267</v>
      </c>
      <c r="E77" s="233" t="s">
        <v>268</v>
      </c>
      <c r="F77" s="84"/>
      <c r="G77" s="85"/>
      <c r="H77" s="85"/>
      <c r="I77" s="79"/>
      <c r="J77" s="79"/>
      <c r="K77" s="85"/>
      <c r="L77" s="85"/>
      <c r="M77" s="85"/>
      <c r="N77" s="85"/>
      <c r="O77" s="85"/>
      <c r="P77" s="85"/>
      <c r="Q77" s="234"/>
      <c r="R77" s="235"/>
      <c r="S77" s="236"/>
      <c r="T77" s="236"/>
      <c r="U77" s="237"/>
      <c r="V77" s="238"/>
      <c r="W77" s="237"/>
      <c r="Z77" s="239"/>
      <c r="AA77" s="252"/>
      <c r="AB77" s="253"/>
      <c r="AC77" s="253"/>
      <c r="AD77" s="253"/>
      <c r="AE77" s="254"/>
    </row>
    <row r="78" spans="2:31" s="53" customFormat="1" ht="24.95" customHeight="1" x14ac:dyDescent="0.25">
      <c r="B78" s="169" t="s">
        <v>290</v>
      </c>
      <c r="C78" s="232" t="s">
        <v>568</v>
      </c>
      <c r="D78" s="88" t="s">
        <v>271</v>
      </c>
      <c r="E78" s="233" t="s">
        <v>268</v>
      </c>
      <c r="F78" s="80"/>
      <c r="G78" s="80"/>
      <c r="H78" s="80"/>
      <c r="I78" s="80"/>
      <c r="J78" s="80"/>
      <c r="K78" s="80"/>
      <c r="L78" s="80"/>
      <c r="M78" s="256"/>
      <c r="N78" s="80"/>
      <c r="O78" s="256"/>
      <c r="P78" s="80"/>
      <c r="Q78" s="244"/>
      <c r="R78" s="257"/>
      <c r="S78" s="256"/>
      <c r="T78" s="256">
        <v>1</v>
      </c>
      <c r="U78" s="258">
        <v>0.25</v>
      </c>
      <c r="V78" s="259"/>
      <c r="W78" s="258">
        <f t="shared" ref="W78:W83" si="0">T78*K78+U78*Q78</f>
        <v>0</v>
      </c>
      <c r="Z78" s="260">
        <f t="shared" ref="Z78:Z83" si="1">G78+I78+K78+L78+N78+P78+Q78</f>
        <v>0</v>
      </c>
      <c r="AA78" s="249"/>
      <c r="AB78" s="250"/>
      <c r="AC78" s="250"/>
      <c r="AD78" s="250"/>
      <c r="AE78" s="251"/>
    </row>
    <row r="79" spans="2:31" s="53" customFormat="1" ht="24.95" customHeight="1" x14ac:dyDescent="0.25">
      <c r="B79" s="169" t="s">
        <v>292</v>
      </c>
      <c r="C79" s="232" t="s">
        <v>569</v>
      </c>
      <c r="D79" s="88" t="s">
        <v>274</v>
      </c>
      <c r="E79" s="233" t="s">
        <v>268</v>
      </c>
      <c r="F79" s="80"/>
      <c r="G79" s="80"/>
      <c r="H79" s="80"/>
      <c r="I79" s="80"/>
      <c r="J79" s="80"/>
      <c r="K79" s="80"/>
      <c r="L79" s="80"/>
      <c r="M79" s="256"/>
      <c r="N79" s="80"/>
      <c r="O79" s="256"/>
      <c r="P79" s="80"/>
      <c r="Q79" s="244"/>
      <c r="R79" s="257"/>
      <c r="S79" s="256"/>
      <c r="T79" s="256">
        <v>1</v>
      </c>
      <c r="U79" s="258">
        <v>0.25</v>
      </c>
      <c r="V79" s="259"/>
      <c r="W79" s="258">
        <f t="shared" si="0"/>
        <v>0</v>
      </c>
      <c r="Z79" s="260">
        <f t="shared" si="1"/>
        <v>0</v>
      </c>
      <c r="AA79" s="249"/>
      <c r="AB79" s="250"/>
      <c r="AC79" s="250"/>
      <c r="AD79" s="250"/>
      <c r="AE79" s="251"/>
    </row>
    <row r="80" spans="2:31" s="53" customFormat="1" ht="24.95" customHeight="1" x14ac:dyDescent="0.25">
      <c r="B80" s="169" t="s">
        <v>294</v>
      </c>
      <c r="C80" s="232" t="s">
        <v>570</v>
      </c>
      <c r="D80" s="88" t="s">
        <v>277</v>
      </c>
      <c r="E80" s="233" t="s">
        <v>268</v>
      </c>
      <c r="F80" s="80"/>
      <c r="G80" s="80"/>
      <c r="H80" s="80"/>
      <c r="I80" s="80"/>
      <c r="J80" s="80"/>
      <c r="K80" s="80"/>
      <c r="L80" s="80"/>
      <c r="M80" s="256"/>
      <c r="N80" s="80"/>
      <c r="O80" s="256"/>
      <c r="P80" s="80"/>
      <c r="Q80" s="244"/>
      <c r="R80" s="257"/>
      <c r="S80" s="256"/>
      <c r="T80" s="256">
        <v>1</v>
      </c>
      <c r="U80" s="258">
        <v>0.25</v>
      </c>
      <c r="V80" s="259"/>
      <c r="W80" s="258">
        <f t="shared" si="0"/>
        <v>0</v>
      </c>
      <c r="Z80" s="260">
        <f t="shared" si="1"/>
        <v>0</v>
      </c>
      <c r="AA80" s="249"/>
      <c r="AB80" s="250"/>
      <c r="AC80" s="250"/>
      <c r="AD80" s="250"/>
      <c r="AE80" s="251"/>
    </row>
    <row r="81" spans="1:31" s="53" customFormat="1" ht="30" customHeight="1" x14ac:dyDescent="0.25">
      <c r="B81" s="169" t="s">
        <v>296</v>
      </c>
      <c r="C81" s="232" t="s">
        <v>571</v>
      </c>
      <c r="D81" s="88" t="s">
        <v>280</v>
      </c>
      <c r="E81" s="233" t="s">
        <v>268</v>
      </c>
      <c r="F81" s="80"/>
      <c r="G81" s="80"/>
      <c r="H81" s="80"/>
      <c r="I81" s="80"/>
      <c r="J81" s="80"/>
      <c r="K81" s="80"/>
      <c r="L81" s="80"/>
      <c r="M81" s="256"/>
      <c r="N81" s="80"/>
      <c r="O81" s="256"/>
      <c r="P81" s="80"/>
      <c r="Q81" s="244"/>
      <c r="R81" s="257"/>
      <c r="S81" s="256"/>
      <c r="T81" s="256">
        <v>1</v>
      </c>
      <c r="U81" s="258">
        <v>0.25</v>
      </c>
      <c r="V81" s="259"/>
      <c r="W81" s="258">
        <f t="shared" si="0"/>
        <v>0</v>
      </c>
      <c r="Z81" s="260">
        <f t="shared" si="1"/>
        <v>0</v>
      </c>
      <c r="AA81" s="249"/>
      <c r="AB81" s="250"/>
      <c r="AC81" s="250"/>
      <c r="AD81" s="250"/>
      <c r="AE81" s="251"/>
    </row>
    <row r="82" spans="1:31" s="53" customFormat="1" ht="57" customHeight="1" x14ac:dyDescent="0.25">
      <c r="B82" s="169" t="s">
        <v>299</v>
      </c>
      <c r="C82" s="232" t="s">
        <v>572</v>
      </c>
      <c r="D82" s="88" t="s">
        <v>283</v>
      </c>
      <c r="E82" s="233" t="s">
        <v>268</v>
      </c>
      <c r="F82" s="80"/>
      <c r="G82" s="80"/>
      <c r="H82" s="80"/>
      <c r="I82" s="80"/>
      <c r="J82" s="80"/>
      <c r="K82" s="80"/>
      <c r="L82" s="80"/>
      <c r="M82" s="256"/>
      <c r="N82" s="80"/>
      <c r="O82" s="256"/>
      <c r="P82" s="80"/>
      <c r="Q82" s="244"/>
      <c r="R82" s="257"/>
      <c r="S82" s="256"/>
      <c r="T82" s="256">
        <v>1</v>
      </c>
      <c r="U82" s="258">
        <v>0.25</v>
      </c>
      <c r="V82" s="259"/>
      <c r="W82" s="258">
        <f t="shared" si="0"/>
        <v>0</v>
      </c>
      <c r="Z82" s="260">
        <f t="shared" si="1"/>
        <v>0</v>
      </c>
      <c r="AA82" s="249"/>
      <c r="AB82" s="250"/>
      <c r="AC82" s="250"/>
      <c r="AD82" s="250"/>
      <c r="AE82" s="251"/>
    </row>
    <row r="83" spans="1:31" s="53" customFormat="1" ht="96" customHeight="1" x14ac:dyDescent="0.25">
      <c r="B83" s="169" t="s">
        <v>302</v>
      </c>
      <c r="C83" s="232" t="s">
        <v>573</v>
      </c>
      <c r="D83" s="282" t="s">
        <v>574</v>
      </c>
      <c r="E83" s="233" t="s">
        <v>286</v>
      </c>
      <c r="F83" s="80"/>
      <c r="G83" s="80"/>
      <c r="H83" s="80"/>
      <c r="I83" s="80"/>
      <c r="J83" s="80"/>
      <c r="K83" s="80"/>
      <c r="L83" s="80"/>
      <c r="M83" s="256"/>
      <c r="N83" s="80"/>
      <c r="O83" s="256"/>
      <c r="P83" s="80"/>
      <c r="Q83" s="244"/>
      <c r="R83" s="257"/>
      <c r="S83" s="256"/>
      <c r="T83" s="256">
        <v>1</v>
      </c>
      <c r="U83" s="258">
        <v>0.25</v>
      </c>
      <c r="V83" s="259"/>
      <c r="W83" s="258">
        <f t="shared" si="0"/>
        <v>0</v>
      </c>
      <c r="Z83" s="260">
        <f t="shared" si="1"/>
        <v>0</v>
      </c>
      <c r="AA83" s="249"/>
      <c r="AB83" s="250"/>
      <c r="AC83" s="250"/>
      <c r="AD83" s="250"/>
      <c r="AE83" s="251"/>
    </row>
    <row r="84" spans="1:31" s="53" customFormat="1" ht="30" customHeight="1" x14ac:dyDescent="0.25">
      <c r="B84" s="169" t="s">
        <v>575</v>
      </c>
      <c r="C84" s="232" t="s">
        <v>576</v>
      </c>
      <c r="D84" s="87" t="s">
        <v>288</v>
      </c>
      <c r="E84" s="233" t="s">
        <v>289</v>
      </c>
      <c r="F84" s="84"/>
      <c r="G84" s="85"/>
      <c r="H84" s="85"/>
      <c r="I84" s="85"/>
      <c r="J84" s="85"/>
      <c r="K84" s="85"/>
      <c r="L84" s="85"/>
      <c r="M84" s="85"/>
      <c r="N84" s="85"/>
      <c r="O84" s="85"/>
      <c r="P84" s="85"/>
      <c r="Q84" s="234"/>
      <c r="R84" s="235"/>
      <c r="S84" s="236"/>
      <c r="T84" s="236"/>
      <c r="U84" s="237"/>
      <c r="V84" s="238"/>
      <c r="W84" s="237"/>
      <c r="Z84" s="239"/>
      <c r="AA84" s="252"/>
      <c r="AB84" s="253"/>
      <c r="AC84" s="253"/>
      <c r="AD84" s="253"/>
      <c r="AE84" s="254"/>
    </row>
    <row r="85" spans="1:31" s="53" customFormat="1" ht="24.95" customHeight="1" x14ac:dyDescent="0.25">
      <c r="B85" s="169" t="s">
        <v>308</v>
      </c>
      <c r="C85" s="232" t="s">
        <v>577</v>
      </c>
      <c r="D85" s="88" t="s">
        <v>271</v>
      </c>
      <c r="E85" s="233" t="s">
        <v>289</v>
      </c>
      <c r="F85" s="80"/>
      <c r="G85" s="80"/>
      <c r="H85" s="80"/>
      <c r="I85" s="80"/>
      <c r="J85" s="80"/>
      <c r="K85" s="80"/>
      <c r="L85" s="80"/>
      <c r="M85" s="256"/>
      <c r="N85" s="80"/>
      <c r="O85" s="256"/>
      <c r="P85" s="80"/>
      <c r="Q85" s="244"/>
      <c r="R85" s="257"/>
      <c r="S85" s="256"/>
      <c r="T85" s="256">
        <v>1</v>
      </c>
      <c r="U85" s="258">
        <v>0.25</v>
      </c>
      <c r="V85" s="259"/>
      <c r="W85" s="258">
        <f t="shared" ref="W85:W96" si="2">T85*K85+U85*Q85</f>
        <v>0</v>
      </c>
      <c r="Z85" s="260">
        <f t="shared" ref="Z85:Z96" si="3">G85+I85+K85+L85+N85+P85+Q85</f>
        <v>0</v>
      </c>
      <c r="AA85" s="249"/>
      <c r="AB85" s="250"/>
      <c r="AC85" s="250"/>
      <c r="AD85" s="250"/>
      <c r="AE85" s="251"/>
    </row>
    <row r="86" spans="1:31" s="53" customFormat="1" ht="24.95" customHeight="1" x14ac:dyDescent="0.25">
      <c r="B86" s="169" t="s">
        <v>311</v>
      </c>
      <c r="C86" s="232" t="s">
        <v>578</v>
      </c>
      <c r="D86" s="88" t="s">
        <v>579</v>
      </c>
      <c r="E86" s="233" t="s">
        <v>289</v>
      </c>
      <c r="F86" s="80"/>
      <c r="G86" s="80"/>
      <c r="H86" s="80"/>
      <c r="I86" s="80"/>
      <c r="J86" s="80"/>
      <c r="K86" s="80"/>
      <c r="L86" s="80"/>
      <c r="M86" s="256"/>
      <c r="N86" s="80"/>
      <c r="O86" s="256"/>
      <c r="P86" s="80"/>
      <c r="Q86" s="244"/>
      <c r="R86" s="257"/>
      <c r="S86" s="256"/>
      <c r="T86" s="256">
        <v>1</v>
      </c>
      <c r="U86" s="258">
        <v>0.25</v>
      </c>
      <c r="V86" s="259"/>
      <c r="W86" s="258">
        <f t="shared" si="2"/>
        <v>0</v>
      </c>
      <c r="Z86" s="260">
        <f t="shared" si="3"/>
        <v>0</v>
      </c>
      <c r="AA86" s="249"/>
      <c r="AB86" s="250"/>
      <c r="AC86" s="250"/>
      <c r="AD86" s="250"/>
      <c r="AE86" s="251"/>
    </row>
    <row r="87" spans="1:31" s="53" customFormat="1" ht="24.95" customHeight="1" x14ac:dyDescent="0.25">
      <c r="B87" s="169" t="s">
        <v>313</v>
      </c>
      <c r="C87" s="232" t="s">
        <v>580</v>
      </c>
      <c r="D87" s="88" t="s">
        <v>277</v>
      </c>
      <c r="E87" s="233" t="s">
        <v>289</v>
      </c>
      <c r="F87" s="80"/>
      <c r="G87" s="80"/>
      <c r="H87" s="80"/>
      <c r="I87" s="80"/>
      <c r="J87" s="80"/>
      <c r="K87" s="80"/>
      <c r="L87" s="80"/>
      <c r="M87" s="256"/>
      <c r="N87" s="80"/>
      <c r="O87" s="256"/>
      <c r="P87" s="80"/>
      <c r="Q87" s="244"/>
      <c r="R87" s="257"/>
      <c r="S87" s="256"/>
      <c r="T87" s="256">
        <v>1</v>
      </c>
      <c r="U87" s="258">
        <v>0.25</v>
      </c>
      <c r="V87" s="259"/>
      <c r="W87" s="258">
        <f t="shared" si="2"/>
        <v>0</v>
      </c>
      <c r="Z87" s="260">
        <f t="shared" si="3"/>
        <v>0</v>
      </c>
      <c r="AA87" s="249"/>
      <c r="AB87" s="250"/>
      <c r="AC87" s="250"/>
      <c r="AD87" s="250"/>
      <c r="AE87" s="251"/>
    </row>
    <row r="88" spans="1:31" s="53" customFormat="1" ht="30" customHeight="1" x14ac:dyDescent="0.25">
      <c r="B88" s="169" t="s">
        <v>317</v>
      </c>
      <c r="C88" s="232" t="s">
        <v>581</v>
      </c>
      <c r="D88" s="88" t="s">
        <v>298</v>
      </c>
      <c r="E88" s="233" t="s">
        <v>289</v>
      </c>
      <c r="F88" s="80"/>
      <c r="G88" s="80"/>
      <c r="H88" s="80"/>
      <c r="I88" s="80"/>
      <c r="J88" s="80"/>
      <c r="K88" s="80"/>
      <c r="L88" s="80"/>
      <c r="M88" s="256"/>
      <c r="N88" s="80"/>
      <c r="O88" s="256"/>
      <c r="P88" s="80"/>
      <c r="Q88" s="244"/>
      <c r="R88" s="257"/>
      <c r="S88" s="256"/>
      <c r="T88" s="256">
        <v>1</v>
      </c>
      <c r="U88" s="258">
        <v>0.25</v>
      </c>
      <c r="V88" s="259"/>
      <c r="W88" s="258">
        <f t="shared" si="2"/>
        <v>0</v>
      </c>
      <c r="Z88" s="260">
        <f t="shared" si="3"/>
        <v>0</v>
      </c>
      <c r="AA88" s="249"/>
      <c r="AB88" s="250"/>
      <c r="AC88" s="250"/>
      <c r="AD88" s="250"/>
      <c r="AE88" s="251"/>
    </row>
    <row r="89" spans="1:31" s="53" customFormat="1" ht="24.95" customHeight="1" x14ac:dyDescent="0.25">
      <c r="B89" s="169" t="s">
        <v>320</v>
      </c>
      <c r="C89" s="232" t="s">
        <v>582</v>
      </c>
      <c r="D89" s="88" t="s">
        <v>301</v>
      </c>
      <c r="E89" s="233" t="s">
        <v>289</v>
      </c>
      <c r="F89" s="80"/>
      <c r="G89" s="80"/>
      <c r="H89" s="80"/>
      <c r="I89" s="80"/>
      <c r="J89" s="80"/>
      <c r="K89" s="80"/>
      <c r="L89" s="80"/>
      <c r="M89" s="256"/>
      <c r="N89" s="80"/>
      <c r="O89" s="256"/>
      <c r="P89" s="80"/>
      <c r="Q89" s="244"/>
      <c r="R89" s="257"/>
      <c r="S89" s="256"/>
      <c r="T89" s="256">
        <v>1</v>
      </c>
      <c r="U89" s="258">
        <v>0.25</v>
      </c>
      <c r="V89" s="259"/>
      <c r="W89" s="258">
        <f t="shared" si="2"/>
        <v>0</v>
      </c>
      <c r="Z89" s="260">
        <f t="shared" si="3"/>
        <v>0</v>
      </c>
      <c r="AA89" s="249"/>
      <c r="AB89" s="250"/>
      <c r="AC89" s="250"/>
      <c r="AD89" s="250"/>
      <c r="AE89" s="251"/>
    </row>
    <row r="90" spans="1:31" s="53" customFormat="1" ht="30" customHeight="1" x14ac:dyDescent="0.25">
      <c r="A90" s="112"/>
      <c r="B90" s="169" t="s">
        <v>328</v>
      </c>
      <c r="C90" s="232" t="s">
        <v>583</v>
      </c>
      <c r="D90" s="87" t="s">
        <v>303</v>
      </c>
      <c r="E90" s="233" t="s">
        <v>304</v>
      </c>
      <c r="F90" s="80"/>
      <c r="G90" s="80"/>
      <c r="H90" s="80"/>
      <c r="I90" s="80"/>
      <c r="J90" s="80"/>
      <c r="K90" s="80"/>
      <c r="L90" s="80"/>
      <c r="M90" s="256"/>
      <c r="N90" s="80"/>
      <c r="O90" s="256"/>
      <c r="P90" s="80"/>
      <c r="Q90" s="244"/>
      <c r="R90" s="257"/>
      <c r="S90" s="256"/>
      <c r="T90" s="256">
        <v>1</v>
      </c>
      <c r="U90" s="258">
        <v>0.25</v>
      </c>
      <c r="V90" s="259"/>
      <c r="W90" s="258">
        <f t="shared" si="2"/>
        <v>0</v>
      </c>
      <c r="Z90" s="260">
        <f t="shared" si="3"/>
        <v>0</v>
      </c>
      <c r="AA90" s="249"/>
      <c r="AB90" s="250"/>
      <c r="AC90" s="250"/>
      <c r="AD90" s="250"/>
      <c r="AE90" s="251"/>
    </row>
    <row r="91" spans="1:31" s="53" customFormat="1" ht="57" customHeight="1" x14ac:dyDescent="0.25">
      <c r="A91" s="112"/>
      <c r="B91" s="169" t="s">
        <v>331</v>
      </c>
      <c r="C91" s="232" t="s">
        <v>584</v>
      </c>
      <c r="D91" s="87" t="s">
        <v>585</v>
      </c>
      <c r="E91" s="233" t="s">
        <v>307</v>
      </c>
      <c r="F91" s="80"/>
      <c r="G91" s="80"/>
      <c r="H91" s="80"/>
      <c r="I91" s="80"/>
      <c r="J91" s="80"/>
      <c r="K91" s="80"/>
      <c r="L91" s="80"/>
      <c r="M91" s="256"/>
      <c r="N91" s="80"/>
      <c r="O91" s="256"/>
      <c r="P91" s="80"/>
      <c r="Q91" s="244"/>
      <c r="R91" s="257"/>
      <c r="S91" s="256"/>
      <c r="T91" s="256">
        <v>1</v>
      </c>
      <c r="U91" s="258">
        <v>0.25</v>
      </c>
      <c r="V91" s="259"/>
      <c r="W91" s="258">
        <f t="shared" si="2"/>
        <v>0</v>
      </c>
      <c r="Z91" s="260">
        <f t="shared" si="3"/>
        <v>0</v>
      </c>
      <c r="AA91" s="249"/>
      <c r="AB91" s="250"/>
      <c r="AC91" s="250"/>
      <c r="AD91" s="250"/>
      <c r="AE91" s="251"/>
    </row>
    <row r="92" spans="1:31" s="53" customFormat="1" ht="86.25" customHeight="1" x14ac:dyDescent="0.25">
      <c r="A92" s="112"/>
      <c r="B92" s="169" t="s">
        <v>333</v>
      </c>
      <c r="C92" s="232" t="s">
        <v>586</v>
      </c>
      <c r="D92" s="87" t="s">
        <v>587</v>
      </c>
      <c r="E92" s="233" t="s">
        <v>310</v>
      </c>
      <c r="F92" s="80"/>
      <c r="G92" s="80"/>
      <c r="H92" s="80"/>
      <c r="I92" s="80"/>
      <c r="J92" s="80"/>
      <c r="K92" s="80"/>
      <c r="L92" s="80"/>
      <c r="M92" s="256"/>
      <c r="N92" s="80"/>
      <c r="O92" s="256"/>
      <c r="P92" s="80"/>
      <c r="Q92" s="244"/>
      <c r="R92" s="257"/>
      <c r="S92" s="256"/>
      <c r="T92" s="256">
        <v>1</v>
      </c>
      <c r="U92" s="258">
        <v>0.25</v>
      </c>
      <c r="V92" s="259"/>
      <c r="W92" s="258">
        <f t="shared" si="2"/>
        <v>0</v>
      </c>
      <c r="Z92" s="260">
        <f t="shared" si="3"/>
        <v>0</v>
      </c>
      <c r="AA92" s="249"/>
      <c r="AB92" s="250"/>
      <c r="AC92" s="250"/>
      <c r="AD92" s="250"/>
      <c r="AE92" s="251"/>
    </row>
    <row r="93" spans="1:31" s="53" customFormat="1" ht="51" customHeight="1" x14ac:dyDescent="0.25">
      <c r="A93" s="112"/>
      <c r="B93" s="169" t="s">
        <v>338</v>
      </c>
      <c r="C93" s="232" t="s">
        <v>588</v>
      </c>
      <c r="D93" s="87" t="s">
        <v>160</v>
      </c>
      <c r="E93" s="233" t="s">
        <v>312</v>
      </c>
      <c r="F93" s="80"/>
      <c r="G93" s="80"/>
      <c r="H93" s="80"/>
      <c r="I93" s="80"/>
      <c r="J93" s="80"/>
      <c r="K93" s="80"/>
      <c r="L93" s="80"/>
      <c r="M93" s="256"/>
      <c r="N93" s="80"/>
      <c r="O93" s="256"/>
      <c r="P93" s="80"/>
      <c r="Q93" s="244"/>
      <c r="R93" s="257"/>
      <c r="S93" s="256"/>
      <c r="T93" s="256">
        <v>1</v>
      </c>
      <c r="U93" s="258">
        <v>0.25</v>
      </c>
      <c r="V93" s="259"/>
      <c r="W93" s="258">
        <f t="shared" si="2"/>
        <v>0</v>
      </c>
      <c r="Z93" s="260">
        <f t="shared" si="3"/>
        <v>0</v>
      </c>
      <c r="AA93" s="249"/>
      <c r="AB93" s="250"/>
      <c r="AC93" s="250"/>
      <c r="AD93" s="250"/>
      <c r="AE93" s="251"/>
    </row>
    <row r="94" spans="1:31" s="53" customFormat="1" ht="99.75" customHeight="1" x14ac:dyDescent="0.25">
      <c r="A94" s="112"/>
      <c r="B94" s="169" t="s">
        <v>340</v>
      </c>
      <c r="C94" s="232" t="s">
        <v>589</v>
      </c>
      <c r="D94" s="283" t="s">
        <v>315</v>
      </c>
      <c r="E94" s="284" t="s">
        <v>316</v>
      </c>
      <c r="F94" s="80"/>
      <c r="G94" s="80"/>
      <c r="H94" s="80"/>
      <c r="I94" s="80"/>
      <c r="J94" s="80"/>
      <c r="K94" s="80"/>
      <c r="L94" s="80"/>
      <c r="M94" s="256"/>
      <c r="N94" s="80"/>
      <c r="O94" s="256"/>
      <c r="P94" s="80"/>
      <c r="Q94" s="244"/>
      <c r="R94" s="257"/>
      <c r="S94" s="256"/>
      <c r="T94" s="256">
        <v>1</v>
      </c>
      <c r="U94" s="258">
        <v>0.25</v>
      </c>
      <c r="V94" s="259"/>
      <c r="W94" s="258">
        <f t="shared" si="2"/>
        <v>0</v>
      </c>
      <c r="Z94" s="260">
        <f t="shared" si="3"/>
        <v>0</v>
      </c>
      <c r="AA94" s="249"/>
      <c r="AB94" s="250"/>
      <c r="AC94" s="250"/>
      <c r="AD94" s="250"/>
      <c r="AE94" s="251"/>
    </row>
    <row r="95" spans="1:31" s="53" customFormat="1" ht="57" customHeight="1" x14ac:dyDescent="0.25">
      <c r="A95" s="112"/>
      <c r="B95" s="169" t="s">
        <v>342</v>
      </c>
      <c r="C95" s="232" t="s">
        <v>590</v>
      </c>
      <c r="D95" s="87" t="s">
        <v>318</v>
      </c>
      <c r="E95" s="233" t="s">
        <v>319</v>
      </c>
      <c r="F95" s="80"/>
      <c r="G95" s="80"/>
      <c r="H95" s="80"/>
      <c r="I95" s="80"/>
      <c r="J95" s="80"/>
      <c r="K95" s="80"/>
      <c r="L95" s="80"/>
      <c r="M95" s="256"/>
      <c r="N95" s="80"/>
      <c r="O95" s="256"/>
      <c r="P95" s="80"/>
      <c r="Q95" s="244"/>
      <c r="R95" s="257"/>
      <c r="S95" s="256">
        <v>0.5</v>
      </c>
      <c r="T95" s="256">
        <v>1</v>
      </c>
      <c r="U95" s="258">
        <v>0.25</v>
      </c>
      <c r="V95" s="259">
        <f>R95*G95+S95*I95</f>
        <v>0</v>
      </c>
      <c r="W95" s="258">
        <f t="shared" si="2"/>
        <v>0</v>
      </c>
      <c r="Z95" s="260">
        <f t="shared" si="3"/>
        <v>0</v>
      </c>
      <c r="AA95" s="249"/>
      <c r="AB95" s="250"/>
      <c r="AC95" s="250"/>
      <c r="AD95" s="250"/>
      <c r="AE95" s="251">
        <f>H95+J95+M95+O95</f>
        <v>0</v>
      </c>
    </row>
    <row r="96" spans="1:31" s="53" customFormat="1" ht="24.95" customHeight="1" thickBot="1" x14ac:dyDescent="0.3">
      <c r="A96" s="112"/>
      <c r="B96" s="169" t="s">
        <v>347</v>
      </c>
      <c r="C96" s="232" t="s">
        <v>591</v>
      </c>
      <c r="D96" s="285" t="s">
        <v>321</v>
      </c>
      <c r="E96" s="233" t="s">
        <v>322</v>
      </c>
      <c r="F96" s="80"/>
      <c r="G96" s="80"/>
      <c r="H96" s="80"/>
      <c r="I96" s="80"/>
      <c r="J96" s="80"/>
      <c r="K96" s="80"/>
      <c r="L96" s="80"/>
      <c r="M96" s="80"/>
      <c r="N96" s="80"/>
      <c r="O96" s="80"/>
      <c r="P96" s="80"/>
      <c r="Q96" s="244"/>
      <c r="R96" s="245"/>
      <c r="S96" s="243"/>
      <c r="T96" s="243">
        <v>1</v>
      </c>
      <c r="U96" s="246">
        <v>0.25</v>
      </c>
      <c r="V96" s="263"/>
      <c r="W96" s="264">
        <f t="shared" si="2"/>
        <v>0</v>
      </c>
      <c r="Z96" s="260">
        <f t="shared" si="3"/>
        <v>0</v>
      </c>
      <c r="AA96" s="286"/>
      <c r="AB96" s="287"/>
      <c r="AC96" s="287"/>
      <c r="AD96" s="287"/>
      <c r="AE96" s="288"/>
    </row>
    <row r="97" spans="2:31" s="53" customFormat="1" ht="30" customHeight="1" thickBot="1" x14ac:dyDescent="0.3">
      <c r="B97" s="169" t="s">
        <v>592</v>
      </c>
      <c r="C97" s="232" t="s">
        <v>593</v>
      </c>
      <c r="D97" s="265" t="s">
        <v>594</v>
      </c>
      <c r="E97" s="284"/>
      <c r="F97" s="84"/>
      <c r="G97" s="85"/>
      <c r="H97" s="85"/>
      <c r="I97" s="85"/>
      <c r="J97" s="85"/>
      <c r="K97" s="85"/>
      <c r="L97" s="85"/>
      <c r="M97" s="85"/>
      <c r="N97" s="85"/>
      <c r="O97" s="85"/>
      <c r="P97" s="85"/>
      <c r="Q97" s="234"/>
      <c r="R97" s="235"/>
      <c r="S97" s="236"/>
      <c r="T97" s="236"/>
      <c r="U97" s="237"/>
      <c r="V97" s="267">
        <f>SUM(V75:V96)</f>
        <v>0</v>
      </c>
      <c r="W97" s="268">
        <f>SUM(W75:W96)</f>
        <v>0</v>
      </c>
      <c r="Z97" s="239"/>
      <c r="AA97" s="289">
        <f>SUM(AA27:AA96)</f>
        <v>0</v>
      </c>
      <c r="AB97" s="290">
        <f>SUM(AB27:AB96)</f>
        <v>0</v>
      </c>
      <c r="AC97" s="290">
        <f>SUM(AC27:AC96)</f>
        <v>0</v>
      </c>
      <c r="AD97" s="290">
        <f>SUM(AD27:AD96)</f>
        <v>0</v>
      </c>
      <c r="AE97" s="291">
        <f>SUM(AE27:AE96)</f>
        <v>0</v>
      </c>
    </row>
    <row r="98" spans="2:31" s="53" customFormat="1" ht="24.95" customHeight="1" x14ac:dyDescent="0.25">
      <c r="B98" s="169" t="s">
        <v>595</v>
      </c>
      <c r="C98" s="232" t="s">
        <v>596</v>
      </c>
      <c r="D98" s="87" t="s">
        <v>326</v>
      </c>
      <c r="E98" s="233" t="s">
        <v>327</v>
      </c>
      <c r="F98" s="84"/>
      <c r="G98" s="85"/>
      <c r="H98" s="85"/>
      <c r="I98" s="79"/>
      <c r="J98" s="79"/>
      <c r="K98" s="79"/>
      <c r="L98" s="85"/>
      <c r="M98" s="85"/>
      <c r="N98" s="85"/>
      <c r="O98" s="85"/>
      <c r="P98" s="85"/>
      <c r="Q98" s="234"/>
      <c r="R98" s="235"/>
      <c r="S98" s="236"/>
      <c r="T98" s="236"/>
      <c r="U98" s="237"/>
      <c r="V98" s="292"/>
      <c r="W98" s="293"/>
      <c r="Z98" s="239"/>
    </row>
    <row r="99" spans="2:31" s="53" customFormat="1" ht="24.95" customHeight="1" x14ac:dyDescent="0.25">
      <c r="B99" s="169" t="s">
        <v>349</v>
      </c>
      <c r="C99" s="232" t="s">
        <v>597</v>
      </c>
      <c r="D99" s="88" t="s">
        <v>182</v>
      </c>
      <c r="E99" s="233" t="s">
        <v>330</v>
      </c>
      <c r="F99" s="80"/>
      <c r="G99" s="85"/>
      <c r="H99" s="85"/>
      <c r="I99" s="85"/>
      <c r="J99" s="85"/>
      <c r="K99" s="80"/>
      <c r="L99" s="85"/>
      <c r="M99" s="85"/>
      <c r="N99" s="85"/>
      <c r="O99" s="85"/>
      <c r="P99" s="80"/>
      <c r="Q99" s="244"/>
      <c r="R99" s="245"/>
      <c r="S99" s="243"/>
      <c r="T99" s="243">
        <v>1</v>
      </c>
      <c r="U99" s="246">
        <v>0.25</v>
      </c>
      <c r="V99" s="247"/>
      <c r="W99" s="246">
        <f>T99*K99+U99*Q99</f>
        <v>0</v>
      </c>
      <c r="Z99" s="248">
        <f>K99+P99+Q99</f>
        <v>0</v>
      </c>
    </row>
    <row r="100" spans="2:31" s="53" customFormat="1" ht="24.95" customHeight="1" x14ac:dyDescent="0.25">
      <c r="B100" s="169" t="s">
        <v>351</v>
      </c>
      <c r="C100" s="232" t="s">
        <v>598</v>
      </c>
      <c r="D100" s="88" t="s">
        <v>186</v>
      </c>
      <c r="E100" s="233" t="s">
        <v>330</v>
      </c>
      <c r="F100" s="80"/>
      <c r="G100" s="85"/>
      <c r="H100" s="85"/>
      <c r="I100" s="85"/>
      <c r="J100" s="85"/>
      <c r="K100" s="80"/>
      <c r="L100" s="85"/>
      <c r="M100" s="85"/>
      <c r="N100" s="85"/>
      <c r="O100" s="85"/>
      <c r="P100" s="80"/>
      <c r="Q100" s="244"/>
      <c r="R100" s="245"/>
      <c r="S100" s="243"/>
      <c r="T100" s="243">
        <v>1</v>
      </c>
      <c r="U100" s="246">
        <v>0.25</v>
      </c>
      <c r="V100" s="247"/>
      <c r="W100" s="246">
        <f>T100*K100+U100*Q100</f>
        <v>0</v>
      </c>
      <c r="Z100" s="248">
        <f>K100+P100+Q100</f>
        <v>0</v>
      </c>
    </row>
    <row r="101" spans="2:31" s="53" customFormat="1" ht="24.95" customHeight="1" x14ac:dyDescent="0.25">
      <c r="B101" s="169" t="s">
        <v>356</v>
      </c>
      <c r="C101" s="232" t="s">
        <v>599</v>
      </c>
      <c r="D101" s="88" t="s">
        <v>189</v>
      </c>
      <c r="E101" s="233" t="s">
        <v>330</v>
      </c>
      <c r="F101" s="80"/>
      <c r="G101" s="85"/>
      <c r="H101" s="85"/>
      <c r="I101" s="85"/>
      <c r="J101" s="85"/>
      <c r="K101" s="80"/>
      <c r="L101" s="85"/>
      <c r="M101" s="85"/>
      <c r="N101" s="85"/>
      <c r="O101" s="85"/>
      <c r="P101" s="80"/>
      <c r="Q101" s="244"/>
      <c r="R101" s="245"/>
      <c r="S101" s="243"/>
      <c r="T101" s="243">
        <v>1</v>
      </c>
      <c r="U101" s="246">
        <v>0.25</v>
      </c>
      <c r="V101" s="247"/>
      <c r="W101" s="246">
        <f>T101*K101+U101*Q101</f>
        <v>0</v>
      </c>
      <c r="Z101" s="248">
        <f>K101+P101+Q101</f>
        <v>0</v>
      </c>
    </row>
    <row r="102" spans="2:31" s="53" customFormat="1" ht="24.95" customHeight="1" x14ac:dyDescent="0.25">
      <c r="B102" s="169" t="s">
        <v>600</v>
      </c>
      <c r="C102" s="232" t="s">
        <v>601</v>
      </c>
      <c r="D102" s="87" t="s">
        <v>336</v>
      </c>
      <c r="E102" s="233" t="s">
        <v>337</v>
      </c>
      <c r="F102" s="84"/>
      <c r="G102" s="85"/>
      <c r="H102" s="85"/>
      <c r="I102" s="79"/>
      <c r="J102" s="79"/>
      <c r="K102" s="79"/>
      <c r="L102" s="85"/>
      <c r="M102" s="85"/>
      <c r="N102" s="85"/>
      <c r="O102" s="85"/>
      <c r="P102" s="85"/>
      <c r="Q102" s="234"/>
      <c r="R102" s="235"/>
      <c r="S102" s="236"/>
      <c r="T102" s="236"/>
      <c r="U102" s="237"/>
      <c r="V102" s="238"/>
      <c r="W102" s="237"/>
      <c r="Z102" s="239"/>
    </row>
    <row r="103" spans="2:31" s="53" customFormat="1" ht="24.95" customHeight="1" x14ac:dyDescent="0.25">
      <c r="B103" s="169" t="s">
        <v>358</v>
      </c>
      <c r="C103" s="232" t="s">
        <v>602</v>
      </c>
      <c r="D103" s="88" t="s">
        <v>182</v>
      </c>
      <c r="E103" s="233" t="s">
        <v>330</v>
      </c>
      <c r="F103" s="80"/>
      <c r="G103" s="85"/>
      <c r="H103" s="85"/>
      <c r="I103" s="85"/>
      <c r="J103" s="85"/>
      <c r="K103" s="80"/>
      <c r="L103" s="85"/>
      <c r="M103" s="85"/>
      <c r="N103" s="85"/>
      <c r="O103" s="85"/>
      <c r="P103" s="80"/>
      <c r="Q103" s="244"/>
      <c r="R103" s="245"/>
      <c r="S103" s="243"/>
      <c r="T103" s="243">
        <v>1</v>
      </c>
      <c r="U103" s="246">
        <v>0.25</v>
      </c>
      <c r="V103" s="247"/>
      <c r="W103" s="246">
        <f>T103*K103+U103*Q103</f>
        <v>0</v>
      </c>
      <c r="Z103" s="248">
        <f>K103+P103+Q103</f>
        <v>0</v>
      </c>
    </row>
    <row r="104" spans="2:31" s="53" customFormat="1" ht="24.95" customHeight="1" x14ac:dyDescent="0.25">
      <c r="B104" s="169" t="s">
        <v>360</v>
      </c>
      <c r="C104" s="232" t="s">
        <v>603</v>
      </c>
      <c r="D104" s="88" t="s">
        <v>186</v>
      </c>
      <c r="E104" s="233" t="s">
        <v>330</v>
      </c>
      <c r="F104" s="80"/>
      <c r="G104" s="85"/>
      <c r="H104" s="85"/>
      <c r="I104" s="85"/>
      <c r="J104" s="85"/>
      <c r="K104" s="80"/>
      <c r="L104" s="85"/>
      <c r="M104" s="85"/>
      <c r="N104" s="85"/>
      <c r="O104" s="85"/>
      <c r="P104" s="80"/>
      <c r="Q104" s="244"/>
      <c r="R104" s="245"/>
      <c r="S104" s="243"/>
      <c r="T104" s="243">
        <v>1</v>
      </c>
      <c r="U104" s="246">
        <v>0.25</v>
      </c>
      <c r="V104" s="247"/>
      <c r="W104" s="246">
        <f>T104*K104+U104*Q104</f>
        <v>0</v>
      </c>
      <c r="Z104" s="248">
        <f>K104+P104+Q104</f>
        <v>0</v>
      </c>
    </row>
    <row r="105" spans="2:31" s="53" customFormat="1" ht="24.95" customHeight="1" x14ac:dyDescent="0.25">
      <c r="B105" s="169" t="s">
        <v>365</v>
      </c>
      <c r="C105" s="232" t="s">
        <v>604</v>
      </c>
      <c r="D105" s="88" t="s">
        <v>189</v>
      </c>
      <c r="E105" s="233" t="s">
        <v>330</v>
      </c>
      <c r="F105" s="80"/>
      <c r="G105" s="85"/>
      <c r="H105" s="85"/>
      <c r="I105" s="85"/>
      <c r="J105" s="85"/>
      <c r="K105" s="80"/>
      <c r="L105" s="85"/>
      <c r="M105" s="85"/>
      <c r="N105" s="85"/>
      <c r="O105" s="85"/>
      <c r="P105" s="80"/>
      <c r="Q105" s="244"/>
      <c r="R105" s="245"/>
      <c r="S105" s="243"/>
      <c r="T105" s="243">
        <v>1</v>
      </c>
      <c r="U105" s="246">
        <v>0.25</v>
      </c>
      <c r="V105" s="247"/>
      <c r="W105" s="246">
        <f>T105*K105+U105*Q105</f>
        <v>0</v>
      </c>
      <c r="Z105" s="248">
        <f>K105+P105+Q105</f>
        <v>0</v>
      </c>
    </row>
    <row r="106" spans="2:31" s="53" customFormat="1" ht="24.95" customHeight="1" x14ac:dyDescent="0.25">
      <c r="B106" s="169" t="s">
        <v>605</v>
      </c>
      <c r="C106" s="232" t="s">
        <v>606</v>
      </c>
      <c r="D106" s="87" t="s">
        <v>345</v>
      </c>
      <c r="E106" s="233" t="s">
        <v>346</v>
      </c>
      <c r="F106" s="84"/>
      <c r="G106" s="85"/>
      <c r="H106" s="85"/>
      <c r="I106" s="79"/>
      <c r="J106" s="79"/>
      <c r="K106" s="79"/>
      <c r="L106" s="85"/>
      <c r="M106" s="85"/>
      <c r="N106" s="85"/>
      <c r="O106" s="85"/>
      <c r="P106" s="85"/>
      <c r="Q106" s="234"/>
      <c r="R106" s="235"/>
      <c r="S106" s="236"/>
      <c r="T106" s="236"/>
      <c r="U106" s="237"/>
      <c r="V106" s="238"/>
      <c r="W106" s="237"/>
      <c r="Z106" s="239"/>
    </row>
    <row r="107" spans="2:31" s="53" customFormat="1" ht="24.95" customHeight="1" x14ac:dyDescent="0.25">
      <c r="B107" s="169" t="s">
        <v>368</v>
      </c>
      <c r="C107" s="232" t="s">
        <v>607</v>
      </c>
      <c r="D107" s="88" t="s">
        <v>182</v>
      </c>
      <c r="E107" s="233" t="s">
        <v>330</v>
      </c>
      <c r="F107" s="80"/>
      <c r="G107" s="85"/>
      <c r="H107" s="85"/>
      <c r="I107" s="85"/>
      <c r="J107" s="85"/>
      <c r="K107" s="80"/>
      <c r="L107" s="85"/>
      <c r="M107" s="85"/>
      <c r="N107" s="85"/>
      <c r="O107" s="85"/>
      <c r="P107" s="80"/>
      <c r="Q107" s="244"/>
      <c r="R107" s="245"/>
      <c r="S107" s="243"/>
      <c r="T107" s="243">
        <v>1</v>
      </c>
      <c r="U107" s="246">
        <v>0.25</v>
      </c>
      <c r="V107" s="247"/>
      <c r="W107" s="246">
        <f>T107*K107+U107*Q107</f>
        <v>0</v>
      </c>
      <c r="Z107" s="248">
        <f>K107+P107+Q107</f>
        <v>0</v>
      </c>
    </row>
    <row r="108" spans="2:31" s="53" customFormat="1" ht="24.95" customHeight="1" x14ac:dyDescent="0.25">
      <c r="B108" s="169" t="s">
        <v>371</v>
      </c>
      <c r="C108" s="232" t="s">
        <v>608</v>
      </c>
      <c r="D108" s="88" t="s">
        <v>186</v>
      </c>
      <c r="E108" s="233" t="s">
        <v>330</v>
      </c>
      <c r="F108" s="80"/>
      <c r="G108" s="85"/>
      <c r="H108" s="85"/>
      <c r="I108" s="85"/>
      <c r="J108" s="85"/>
      <c r="K108" s="80"/>
      <c r="L108" s="85"/>
      <c r="M108" s="85"/>
      <c r="N108" s="85"/>
      <c r="O108" s="85"/>
      <c r="P108" s="80"/>
      <c r="Q108" s="244"/>
      <c r="R108" s="245"/>
      <c r="S108" s="243"/>
      <c r="T108" s="243">
        <v>1</v>
      </c>
      <c r="U108" s="246">
        <v>0.25</v>
      </c>
      <c r="V108" s="247"/>
      <c r="W108" s="246">
        <f>T108*K108+U108*Q108</f>
        <v>0</v>
      </c>
      <c r="Z108" s="248">
        <f>K108+P108+Q108</f>
        <v>0</v>
      </c>
    </row>
    <row r="109" spans="2:31" s="53" customFormat="1" ht="24.95" customHeight="1" x14ac:dyDescent="0.25">
      <c r="B109" s="169" t="s">
        <v>373</v>
      </c>
      <c r="C109" s="232" t="s">
        <v>609</v>
      </c>
      <c r="D109" s="88" t="s">
        <v>189</v>
      </c>
      <c r="E109" s="233" t="s">
        <v>330</v>
      </c>
      <c r="F109" s="80"/>
      <c r="G109" s="85"/>
      <c r="H109" s="85"/>
      <c r="I109" s="85"/>
      <c r="J109" s="85"/>
      <c r="K109" s="80"/>
      <c r="L109" s="85"/>
      <c r="M109" s="85"/>
      <c r="N109" s="85"/>
      <c r="O109" s="85"/>
      <c r="P109" s="80"/>
      <c r="Q109" s="244"/>
      <c r="R109" s="245"/>
      <c r="S109" s="243"/>
      <c r="T109" s="243">
        <v>1</v>
      </c>
      <c r="U109" s="246">
        <v>0.25</v>
      </c>
      <c r="V109" s="247"/>
      <c r="W109" s="246">
        <f>T109*K109+U109*Q109</f>
        <v>0</v>
      </c>
      <c r="Z109" s="248">
        <f>K109+P109+Q109</f>
        <v>0</v>
      </c>
    </row>
    <row r="110" spans="2:31" s="53" customFormat="1" ht="24.95" customHeight="1" x14ac:dyDescent="0.25">
      <c r="B110" s="169" t="s">
        <v>610</v>
      </c>
      <c r="C110" s="232" t="s">
        <v>611</v>
      </c>
      <c r="D110" s="87" t="s">
        <v>612</v>
      </c>
      <c r="E110" s="233" t="s">
        <v>355</v>
      </c>
      <c r="F110" s="84"/>
      <c r="G110" s="85"/>
      <c r="H110" s="85"/>
      <c r="I110" s="79"/>
      <c r="J110" s="79"/>
      <c r="K110" s="79"/>
      <c r="L110" s="85"/>
      <c r="M110" s="85"/>
      <c r="N110" s="85"/>
      <c r="O110" s="85"/>
      <c r="P110" s="85"/>
      <c r="Q110" s="234"/>
      <c r="R110" s="235"/>
      <c r="S110" s="236"/>
      <c r="T110" s="236"/>
      <c r="U110" s="237"/>
      <c r="V110" s="238"/>
      <c r="W110" s="237"/>
      <c r="Z110" s="239"/>
    </row>
    <row r="111" spans="2:31" s="53" customFormat="1" ht="24.95" customHeight="1" x14ac:dyDescent="0.25">
      <c r="B111" s="169" t="s">
        <v>376</v>
      </c>
      <c r="C111" s="232" t="s">
        <v>613</v>
      </c>
      <c r="D111" s="88" t="s">
        <v>182</v>
      </c>
      <c r="E111" s="233" t="s">
        <v>205</v>
      </c>
      <c r="F111" s="80"/>
      <c r="G111" s="80"/>
      <c r="H111" s="80"/>
      <c r="I111" s="79"/>
      <c r="J111" s="79"/>
      <c r="K111" s="79"/>
      <c r="L111" s="80"/>
      <c r="M111" s="80"/>
      <c r="N111" s="80"/>
      <c r="O111" s="80"/>
      <c r="P111" s="80"/>
      <c r="Q111" s="244"/>
      <c r="R111" s="245"/>
      <c r="S111" s="243"/>
      <c r="T111" s="243">
        <v>1</v>
      </c>
      <c r="U111" s="246">
        <v>0.25</v>
      </c>
      <c r="V111" s="247"/>
      <c r="W111" s="246">
        <f>T111*K111+U111*Q111</f>
        <v>0</v>
      </c>
      <c r="Z111" s="260">
        <f>G111+I111+K111+L111+N111+P111+Q111</f>
        <v>0</v>
      </c>
    </row>
    <row r="112" spans="2:31" s="53" customFormat="1" ht="24.95" customHeight="1" x14ac:dyDescent="0.25">
      <c r="B112" s="169" t="s">
        <v>378</v>
      </c>
      <c r="C112" s="232" t="s">
        <v>614</v>
      </c>
      <c r="D112" s="88" t="s">
        <v>186</v>
      </c>
      <c r="E112" s="233" t="s">
        <v>205</v>
      </c>
      <c r="F112" s="80"/>
      <c r="G112" s="80"/>
      <c r="H112" s="80"/>
      <c r="I112" s="79"/>
      <c r="J112" s="79"/>
      <c r="K112" s="79"/>
      <c r="L112" s="80"/>
      <c r="M112" s="80"/>
      <c r="N112" s="80"/>
      <c r="O112" s="80"/>
      <c r="P112" s="80"/>
      <c r="Q112" s="244"/>
      <c r="R112" s="245"/>
      <c r="S112" s="243"/>
      <c r="T112" s="243">
        <v>1</v>
      </c>
      <c r="U112" s="246">
        <v>0.25</v>
      </c>
      <c r="V112" s="247"/>
      <c r="W112" s="246">
        <f>T112*K112+U112*Q112</f>
        <v>0</v>
      </c>
      <c r="Z112" s="260">
        <f>G112+I112+K112+L112+N112+P112+Q112</f>
        <v>0</v>
      </c>
    </row>
    <row r="113" spans="2:26" s="53" customFormat="1" ht="24.95" customHeight="1" x14ac:dyDescent="0.25">
      <c r="B113" s="169" t="s">
        <v>381</v>
      </c>
      <c r="C113" s="232" t="s">
        <v>615</v>
      </c>
      <c r="D113" s="88" t="s">
        <v>189</v>
      </c>
      <c r="E113" s="233" t="s">
        <v>205</v>
      </c>
      <c r="F113" s="80"/>
      <c r="G113" s="80"/>
      <c r="H113" s="80"/>
      <c r="I113" s="79"/>
      <c r="J113" s="79"/>
      <c r="K113" s="79"/>
      <c r="L113" s="80"/>
      <c r="M113" s="80"/>
      <c r="N113" s="80"/>
      <c r="O113" s="80"/>
      <c r="P113" s="80"/>
      <c r="Q113" s="244"/>
      <c r="R113" s="245"/>
      <c r="S113" s="243"/>
      <c r="T113" s="243">
        <v>1</v>
      </c>
      <c r="U113" s="246">
        <v>0.25</v>
      </c>
      <c r="V113" s="247"/>
      <c r="W113" s="246">
        <f>T113*K113+U113*Q113</f>
        <v>0</v>
      </c>
      <c r="Z113" s="260">
        <f>G113+I113+K113+L113+N113+P113+Q113</f>
        <v>0</v>
      </c>
    </row>
    <row r="114" spans="2:26" s="53" customFormat="1" ht="24.95" customHeight="1" x14ac:dyDescent="0.25">
      <c r="B114" s="169" t="s">
        <v>616</v>
      </c>
      <c r="C114" s="232" t="s">
        <v>617</v>
      </c>
      <c r="D114" s="87" t="s">
        <v>618</v>
      </c>
      <c r="E114" s="233" t="s">
        <v>364</v>
      </c>
      <c r="F114" s="84"/>
      <c r="G114" s="85"/>
      <c r="H114" s="85"/>
      <c r="I114" s="79"/>
      <c r="J114" s="79"/>
      <c r="K114" s="79"/>
      <c r="L114" s="85"/>
      <c r="M114" s="85"/>
      <c r="N114" s="85"/>
      <c r="O114" s="85"/>
      <c r="P114" s="85"/>
      <c r="Q114" s="234"/>
      <c r="R114" s="235"/>
      <c r="S114" s="236"/>
      <c r="T114" s="236"/>
      <c r="U114" s="237"/>
      <c r="V114" s="238"/>
      <c r="W114" s="237"/>
      <c r="Z114" s="239"/>
    </row>
    <row r="115" spans="2:26" s="53" customFormat="1" ht="24.95" customHeight="1" x14ac:dyDescent="0.25">
      <c r="B115" s="169" t="s">
        <v>383</v>
      </c>
      <c r="C115" s="232" t="s">
        <v>619</v>
      </c>
      <c r="D115" s="88" t="s">
        <v>182</v>
      </c>
      <c r="E115" s="233" t="s">
        <v>367</v>
      </c>
      <c r="F115" s="80"/>
      <c r="G115" s="243"/>
      <c r="H115" s="243"/>
      <c r="I115" s="79"/>
      <c r="J115" s="79"/>
      <c r="K115" s="79"/>
      <c r="L115" s="243"/>
      <c r="M115" s="243"/>
      <c r="N115" s="256"/>
      <c r="O115" s="256"/>
      <c r="P115" s="256"/>
      <c r="Q115" s="294"/>
      <c r="R115" s="257"/>
      <c r="S115" s="256"/>
      <c r="T115" s="256">
        <v>1</v>
      </c>
      <c r="U115" s="258">
        <v>0.25</v>
      </c>
      <c r="V115" s="259"/>
      <c r="W115" s="258">
        <f t="shared" ref="W115:W123" si="4">T115*K115+U115*Q115</f>
        <v>0</v>
      </c>
      <c r="Z115" s="260">
        <f t="shared" ref="Z115:Z123" si="5">G115+I115+K115+L115+N115+P115+Q115</f>
        <v>0</v>
      </c>
    </row>
    <row r="116" spans="2:26" s="53" customFormat="1" ht="24.95" customHeight="1" x14ac:dyDescent="0.25">
      <c r="B116" s="169" t="s">
        <v>386</v>
      </c>
      <c r="C116" s="232" t="s">
        <v>620</v>
      </c>
      <c r="D116" s="88" t="s">
        <v>186</v>
      </c>
      <c r="E116" s="233" t="s">
        <v>370</v>
      </c>
      <c r="F116" s="80"/>
      <c r="G116" s="243"/>
      <c r="H116" s="243"/>
      <c r="I116" s="79"/>
      <c r="J116" s="79"/>
      <c r="K116" s="79"/>
      <c r="L116" s="243"/>
      <c r="M116" s="243"/>
      <c r="N116" s="256"/>
      <c r="O116" s="256"/>
      <c r="P116" s="256"/>
      <c r="Q116" s="294"/>
      <c r="R116" s="257"/>
      <c r="S116" s="256"/>
      <c r="T116" s="256">
        <v>1</v>
      </c>
      <c r="U116" s="258">
        <v>0.25</v>
      </c>
      <c r="V116" s="259"/>
      <c r="W116" s="258">
        <f t="shared" si="4"/>
        <v>0</v>
      </c>
      <c r="Z116" s="260">
        <f t="shared" si="5"/>
        <v>0</v>
      </c>
    </row>
    <row r="117" spans="2:26" s="53" customFormat="1" ht="24.95" customHeight="1" x14ac:dyDescent="0.25">
      <c r="B117" s="169" t="s">
        <v>392</v>
      </c>
      <c r="C117" s="232" t="s">
        <v>621</v>
      </c>
      <c r="D117" s="88" t="s">
        <v>189</v>
      </c>
      <c r="E117" s="233" t="s">
        <v>370</v>
      </c>
      <c r="F117" s="80"/>
      <c r="G117" s="243"/>
      <c r="H117" s="243"/>
      <c r="I117" s="79"/>
      <c r="J117" s="79"/>
      <c r="K117" s="79"/>
      <c r="L117" s="243"/>
      <c r="M117" s="243"/>
      <c r="N117" s="256"/>
      <c r="O117" s="256"/>
      <c r="P117" s="256"/>
      <c r="Q117" s="294"/>
      <c r="R117" s="257"/>
      <c r="S117" s="256"/>
      <c r="T117" s="256">
        <v>1</v>
      </c>
      <c r="U117" s="258">
        <v>0.25</v>
      </c>
      <c r="V117" s="259"/>
      <c r="W117" s="258">
        <f t="shared" si="4"/>
        <v>0</v>
      </c>
      <c r="Z117" s="260">
        <f t="shared" si="5"/>
        <v>0</v>
      </c>
    </row>
    <row r="118" spans="2:26" s="53" customFormat="1" ht="30" customHeight="1" x14ac:dyDescent="0.25">
      <c r="B118" s="169" t="s">
        <v>395</v>
      </c>
      <c r="C118" s="232" t="s">
        <v>622</v>
      </c>
      <c r="D118" s="87" t="s">
        <v>374</v>
      </c>
      <c r="E118" s="233" t="s">
        <v>375</v>
      </c>
      <c r="F118" s="80"/>
      <c r="G118" s="243"/>
      <c r="H118" s="243"/>
      <c r="I118" s="79"/>
      <c r="J118" s="79"/>
      <c r="K118" s="79"/>
      <c r="L118" s="243"/>
      <c r="M118" s="243"/>
      <c r="N118" s="256"/>
      <c r="O118" s="256"/>
      <c r="P118" s="256"/>
      <c r="Q118" s="294"/>
      <c r="R118" s="257"/>
      <c r="S118" s="256"/>
      <c r="T118" s="256">
        <v>1</v>
      </c>
      <c r="U118" s="258">
        <v>0.25</v>
      </c>
      <c r="V118" s="259"/>
      <c r="W118" s="258">
        <f t="shared" si="4"/>
        <v>0</v>
      </c>
      <c r="Z118" s="260">
        <f t="shared" si="5"/>
        <v>0</v>
      </c>
    </row>
    <row r="119" spans="2:26" s="53" customFormat="1" ht="24.95" customHeight="1" x14ac:dyDescent="0.25">
      <c r="B119" s="169" t="s">
        <v>398</v>
      </c>
      <c r="C119" s="232" t="s">
        <v>623</v>
      </c>
      <c r="D119" s="87" t="s">
        <v>624</v>
      </c>
      <c r="E119" s="233" t="s">
        <v>375</v>
      </c>
      <c r="F119" s="80"/>
      <c r="G119" s="243"/>
      <c r="H119" s="243"/>
      <c r="I119" s="79"/>
      <c r="J119" s="79"/>
      <c r="K119" s="79"/>
      <c r="L119" s="243"/>
      <c r="M119" s="243"/>
      <c r="N119" s="256"/>
      <c r="O119" s="256"/>
      <c r="P119" s="256"/>
      <c r="Q119" s="294"/>
      <c r="R119" s="257"/>
      <c r="S119" s="256"/>
      <c r="T119" s="256">
        <v>1</v>
      </c>
      <c r="U119" s="258">
        <v>0.25</v>
      </c>
      <c r="V119" s="259"/>
      <c r="W119" s="258">
        <f t="shared" si="4"/>
        <v>0</v>
      </c>
      <c r="Z119" s="260">
        <f t="shared" si="5"/>
        <v>0</v>
      </c>
    </row>
    <row r="120" spans="2:26" s="53" customFormat="1" ht="24.95" customHeight="1" x14ac:dyDescent="0.25">
      <c r="B120" s="169" t="s">
        <v>405</v>
      </c>
      <c r="C120" s="232" t="s">
        <v>625</v>
      </c>
      <c r="D120" s="87" t="s">
        <v>379</v>
      </c>
      <c r="E120" s="233" t="s">
        <v>380</v>
      </c>
      <c r="F120" s="80"/>
      <c r="G120" s="243"/>
      <c r="H120" s="243"/>
      <c r="I120" s="79"/>
      <c r="J120" s="79"/>
      <c r="K120" s="79"/>
      <c r="L120" s="243"/>
      <c r="M120" s="243"/>
      <c r="N120" s="256"/>
      <c r="O120" s="256"/>
      <c r="P120" s="256"/>
      <c r="Q120" s="294"/>
      <c r="R120" s="257"/>
      <c r="S120" s="256"/>
      <c r="T120" s="256">
        <v>1</v>
      </c>
      <c r="U120" s="258">
        <v>0.25</v>
      </c>
      <c r="V120" s="259"/>
      <c r="W120" s="258">
        <f t="shared" si="4"/>
        <v>0</v>
      </c>
      <c r="Z120" s="260">
        <f t="shared" si="5"/>
        <v>0</v>
      </c>
    </row>
    <row r="121" spans="2:26" s="53" customFormat="1" ht="24.95" customHeight="1" x14ac:dyDescent="0.25">
      <c r="B121" s="169" t="s">
        <v>407</v>
      </c>
      <c r="C121" s="232" t="s">
        <v>626</v>
      </c>
      <c r="D121" s="87" t="s">
        <v>382</v>
      </c>
      <c r="E121" s="233" t="s">
        <v>380</v>
      </c>
      <c r="F121" s="80"/>
      <c r="G121" s="243"/>
      <c r="H121" s="243"/>
      <c r="I121" s="79"/>
      <c r="J121" s="79"/>
      <c r="K121" s="79"/>
      <c r="L121" s="243"/>
      <c r="M121" s="243"/>
      <c r="N121" s="256"/>
      <c r="O121" s="256"/>
      <c r="P121" s="256"/>
      <c r="Q121" s="294"/>
      <c r="R121" s="257"/>
      <c r="S121" s="256"/>
      <c r="T121" s="256">
        <v>1</v>
      </c>
      <c r="U121" s="258">
        <v>0.25</v>
      </c>
      <c r="V121" s="259"/>
      <c r="W121" s="258">
        <f t="shared" si="4"/>
        <v>0</v>
      </c>
      <c r="Z121" s="260">
        <f t="shared" si="5"/>
        <v>0</v>
      </c>
    </row>
    <row r="122" spans="2:26" s="53" customFormat="1" ht="24.95" customHeight="1" x14ac:dyDescent="0.25">
      <c r="B122" s="169" t="s">
        <v>414</v>
      </c>
      <c r="C122" s="232" t="s">
        <v>627</v>
      </c>
      <c r="D122" s="87" t="s">
        <v>385</v>
      </c>
      <c r="E122" s="233" t="s">
        <v>380</v>
      </c>
      <c r="F122" s="80"/>
      <c r="G122" s="243"/>
      <c r="H122" s="243"/>
      <c r="I122" s="79"/>
      <c r="J122" s="79"/>
      <c r="K122" s="79"/>
      <c r="L122" s="243"/>
      <c r="M122" s="243"/>
      <c r="N122" s="256"/>
      <c r="O122" s="256"/>
      <c r="P122" s="256"/>
      <c r="Q122" s="294"/>
      <c r="R122" s="257"/>
      <c r="S122" s="256"/>
      <c r="T122" s="256">
        <v>1</v>
      </c>
      <c r="U122" s="258">
        <v>0.25</v>
      </c>
      <c r="V122" s="259"/>
      <c r="W122" s="258">
        <f t="shared" si="4"/>
        <v>0</v>
      </c>
      <c r="Z122" s="260">
        <f t="shared" si="5"/>
        <v>0</v>
      </c>
    </row>
    <row r="123" spans="2:26" s="53" customFormat="1" ht="24.95" customHeight="1" x14ac:dyDescent="0.25">
      <c r="B123" s="169" t="s">
        <v>416</v>
      </c>
      <c r="C123" s="232" t="s">
        <v>628</v>
      </c>
      <c r="D123" s="87" t="s">
        <v>629</v>
      </c>
      <c r="E123" s="233" t="s">
        <v>380</v>
      </c>
      <c r="F123" s="80"/>
      <c r="G123" s="243"/>
      <c r="H123" s="243"/>
      <c r="I123" s="79"/>
      <c r="J123" s="79"/>
      <c r="K123" s="79"/>
      <c r="L123" s="243"/>
      <c r="M123" s="243"/>
      <c r="N123" s="256"/>
      <c r="O123" s="256"/>
      <c r="P123" s="256"/>
      <c r="Q123" s="294"/>
      <c r="R123" s="257"/>
      <c r="S123" s="256"/>
      <c r="T123" s="256">
        <v>1</v>
      </c>
      <c r="U123" s="258">
        <v>0.25</v>
      </c>
      <c r="V123" s="259"/>
      <c r="W123" s="258">
        <f t="shared" si="4"/>
        <v>0</v>
      </c>
      <c r="Z123" s="260">
        <f t="shared" si="5"/>
        <v>0</v>
      </c>
    </row>
    <row r="124" spans="2:26" s="53" customFormat="1" ht="24.95" customHeight="1" x14ac:dyDescent="0.25">
      <c r="B124" s="169" t="s">
        <v>630</v>
      </c>
      <c r="C124" s="232" t="s">
        <v>631</v>
      </c>
      <c r="D124" s="87" t="s">
        <v>391</v>
      </c>
      <c r="E124" s="233" t="s">
        <v>380</v>
      </c>
      <c r="F124" s="84"/>
      <c r="G124" s="85"/>
      <c r="H124" s="85"/>
      <c r="I124" s="120"/>
      <c r="J124" s="120"/>
      <c r="K124" s="79"/>
      <c r="L124" s="85"/>
      <c r="M124" s="85"/>
      <c r="N124" s="85"/>
      <c r="O124" s="85"/>
      <c r="P124" s="85"/>
      <c r="Q124" s="234"/>
      <c r="R124" s="235"/>
      <c r="S124" s="236"/>
      <c r="T124" s="236"/>
      <c r="U124" s="237"/>
      <c r="V124" s="238"/>
      <c r="W124" s="237"/>
      <c r="Z124" s="239"/>
    </row>
    <row r="125" spans="2:26" s="53" customFormat="1" ht="24.95" customHeight="1" x14ac:dyDescent="0.25">
      <c r="B125" s="169" t="s">
        <v>418</v>
      </c>
      <c r="C125" s="232" t="s">
        <v>632</v>
      </c>
      <c r="D125" s="87" t="s">
        <v>394</v>
      </c>
      <c r="E125" s="233" t="s">
        <v>380</v>
      </c>
      <c r="F125" s="80"/>
      <c r="G125" s="243"/>
      <c r="H125" s="243"/>
      <c r="I125" s="120"/>
      <c r="J125" s="120"/>
      <c r="K125" s="79"/>
      <c r="L125" s="243"/>
      <c r="M125" s="243"/>
      <c r="N125" s="256"/>
      <c r="O125" s="256"/>
      <c r="P125" s="256"/>
      <c r="Q125" s="294"/>
      <c r="R125" s="257"/>
      <c r="S125" s="256"/>
      <c r="T125" s="256">
        <v>1</v>
      </c>
      <c r="U125" s="258">
        <v>0.25</v>
      </c>
      <c r="V125" s="259"/>
      <c r="W125" s="258">
        <f>T125*K125+U125*Q125</f>
        <v>0</v>
      </c>
      <c r="Z125" s="260">
        <f>G125+I125+K125+L125+N125+P125+Q125</f>
        <v>0</v>
      </c>
    </row>
    <row r="126" spans="2:26" s="53" customFormat="1" ht="24.95" customHeight="1" x14ac:dyDescent="0.25">
      <c r="B126" s="169" t="s">
        <v>633</v>
      </c>
      <c r="C126" s="232" t="s">
        <v>634</v>
      </c>
      <c r="D126" s="87" t="s">
        <v>397</v>
      </c>
      <c r="E126" s="233" t="s">
        <v>380</v>
      </c>
      <c r="F126" s="80"/>
      <c r="G126" s="243"/>
      <c r="H126" s="243"/>
      <c r="I126" s="120"/>
      <c r="J126" s="120"/>
      <c r="K126" s="79"/>
      <c r="L126" s="243"/>
      <c r="M126" s="243"/>
      <c r="N126" s="256"/>
      <c r="O126" s="256"/>
      <c r="P126" s="256"/>
      <c r="Q126" s="294"/>
      <c r="R126" s="257"/>
      <c r="S126" s="256"/>
      <c r="T126" s="256">
        <v>1</v>
      </c>
      <c r="U126" s="258">
        <v>0.25</v>
      </c>
      <c r="V126" s="259"/>
      <c r="W126" s="258">
        <f>T126*K126+U126*Q126</f>
        <v>0</v>
      </c>
      <c r="Z126" s="260">
        <f>G126+I126+K126+L126+N126+P126+Q126</f>
        <v>0</v>
      </c>
    </row>
    <row r="127" spans="2:26" s="53" customFormat="1" ht="24.95" customHeight="1" thickBot="1" x14ac:dyDescent="0.3">
      <c r="B127" s="169" t="s">
        <v>635</v>
      </c>
      <c r="C127" s="232" t="s">
        <v>636</v>
      </c>
      <c r="D127" s="87" t="s">
        <v>400</v>
      </c>
      <c r="E127" s="233" t="s">
        <v>401</v>
      </c>
      <c r="F127" s="80"/>
      <c r="G127" s="243"/>
      <c r="H127" s="243"/>
      <c r="I127" s="120"/>
      <c r="J127" s="120"/>
      <c r="K127" s="79"/>
      <c r="L127" s="243"/>
      <c r="M127" s="243"/>
      <c r="N127" s="256"/>
      <c r="O127" s="256"/>
      <c r="P127" s="256"/>
      <c r="Q127" s="294"/>
      <c r="R127" s="295"/>
      <c r="S127" s="296"/>
      <c r="T127" s="296">
        <v>1</v>
      </c>
      <c r="U127" s="297">
        <v>0.25</v>
      </c>
      <c r="V127" s="298"/>
      <c r="W127" s="297">
        <f>T127*K127+U127*Q127</f>
        <v>0</v>
      </c>
      <c r="Z127" s="260">
        <f>G127+I127+K127+L127+N127+P127+Q127</f>
        <v>0</v>
      </c>
    </row>
    <row r="128" spans="2:26" s="53" customFormat="1" ht="24.95" customHeight="1" thickBot="1" x14ac:dyDescent="0.3">
      <c r="B128" s="169" t="s">
        <v>637</v>
      </c>
      <c r="C128" s="232" t="s">
        <v>638</v>
      </c>
      <c r="D128" s="87" t="s">
        <v>639</v>
      </c>
      <c r="E128" s="233"/>
      <c r="F128" s="84"/>
      <c r="G128" s="85"/>
      <c r="H128" s="85"/>
      <c r="I128" s="85"/>
      <c r="J128" s="85"/>
      <c r="K128" s="85"/>
      <c r="L128" s="85"/>
      <c r="M128" s="85"/>
      <c r="N128" s="85"/>
      <c r="O128" s="85"/>
      <c r="P128" s="85"/>
      <c r="Q128" s="234"/>
      <c r="R128" s="299"/>
      <c r="S128" s="300"/>
      <c r="T128" s="300"/>
      <c r="U128" s="301"/>
      <c r="V128" s="302"/>
      <c r="W128" s="268">
        <f>SUM(W99:W127)</f>
        <v>0</v>
      </c>
      <c r="Z128" s="303">
        <f>SUM(Z27:Z127)</f>
        <v>0</v>
      </c>
    </row>
    <row r="129" spans="1:26" s="53" customFormat="1" ht="30" customHeight="1" x14ac:dyDescent="0.25">
      <c r="B129" s="169" t="s">
        <v>637</v>
      </c>
      <c r="C129" s="232" t="s">
        <v>640</v>
      </c>
      <c r="D129" s="285" t="s">
        <v>641</v>
      </c>
      <c r="E129" s="233" t="s">
        <v>413</v>
      </c>
      <c r="F129" s="84"/>
      <c r="G129" s="85"/>
      <c r="H129" s="85"/>
      <c r="I129" s="85"/>
      <c r="J129" s="85"/>
      <c r="K129" s="85"/>
      <c r="L129" s="85"/>
      <c r="M129" s="85"/>
      <c r="N129" s="85"/>
      <c r="O129" s="85"/>
      <c r="P129" s="85"/>
      <c r="Q129" s="234"/>
      <c r="R129" s="304"/>
      <c r="S129" s="304"/>
      <c r="T129" s="304"/>
      <c r="U129" s="304"/>
      <c r="V129" s="304"/>
      <c r="W129" s="304"/>
    </row>
    <row r="130" spans="1:26" s="53" customFormat="1" ht="24.95" customHeight="1" x14ac:dyDescent="0.25">
      <c r="B130" s="169" t="s">
        <v>642</v>
      </c>
      <c r="C130" s="232" t="s">
        <v>643</v>
      </c>
      <c r="D130" s="88" t="s">
        <v>182</v>
      </c>
      <c r="E130" s="284"/>
      <c r="F130" s="80"/>
      <c r="G130" s="243"/>
      <c r="H130" s="243"/>
      <c r="I130" s="243"/>
      <c r="J130" s="243"/>
      <c r="K130" s="243"/>
      <c r="L130" s="243"/>
      <c r="M130" s="243"/>
      <c r="N130" s="243"/>
      <c r="O130" s="243"/>
      <c r="P130" s="243"/>
      <c r="Q130" s="305"/>
      <c r="S130" s="55"/>
      <c r="Z130" s="306"/>
    </row>
    <row r="131" spans="1:26" s="53" customFormat="1" ht="24.95" customHeight="1" thickBot="1" x14ac:dyDescent="0.3">
      <c r="B131" s="169" t="s">
        <v>644</v>
      </c>
      <c r="C131" s="232" t="s">
        <v>645</v>
      </c>
      <c r="D131" s="88" t="s">
        <v>186</v>
      </c>
      <c r="E131" s="233"/>
      <c r="F131" s="80"/>
      <c r="G131" s="243"/>
      <c r="H131" s="243"/>
      <c r="I131" s="243"/>
      <c r="J131" s="243"/>
      <c r="K131" s="243"/>
      <c r="L131" s="243"/>
      <c r="M131" s="243"/>
      <c r="N131" s="243"/>
      <c r="O131" s="243"/>
      <c r="P131" s="243"/>
      <c r="Q131" s="305"/>
      <c r="S131" s="55"/>
      <c r="Z131" s="306"/>
    </row>
    <row r="132" spans="1:26" s="53" customFormat="1" ht="24.95" customHeight="1" thickBot="1" x14ac:dyDescent="0.3">
      <c r="B132" s="169" t="s">
        <v>646</v>
      </c>
      <c r="C132" s="232" t="s">
        <v>647</v>
      </c>
      <c r="D132" s="88" t="s">
        <v>189</v>
      </c>
      <c r="E132" s="233"/>
      <c r="F132" s="307"/>
      <c r="G132" s="308"/>
      <c r="H132" s="308"/>
      <c r="I132" s="308"/>
      <c r="J132" s="308"/>
      <c r="K132" s="309"/>
      <c r="L132" s="309"/>
      <c r="M132" s="309"/>
      <c r="N132" s="309"/>
      <c r="O132" s="309"/>
      <c r="P132" s="309"/>
      <c r="Q132" s="310"/>
      <c r="R132" s="595" t="s">
        <v>423</v>
      </c>
      <c r="S132" s="596"/>
      <c r="T132" s="165"/>
      <c r="U132" s="166"/>
      <c r="V132" s="597" t="s">
        <v>424</v>
      </c>
      <c r="W132" s="598"/>
      <c r="Z132" s="306"/>
    </row>
    <row r="133" spans="1:26" ht="83.25" customHeight="1" thickBot="1" x14ac:dyDescent="0.25">
      <c r="B133" s="207" t="s">
        <v>91</v>
      </c>
      <c r="C133" s="68" t="s">
        <v>92</v>
      </c>
      <c r="D133" s="68" t="s">
        <v>93</v>
      </c>
      <c r="E133" s="68" t="s">
        <v>648</v>
      </c>
      <c r="F133" s="208" t="s">
        <v>649</v>
      </c>
      <c r="G133" s="208" t="s">
        <v>422</v>
      </c>
      <c r="H133" s="208" t="s">
        <v>650</v>
      </c>
      <c r="I133" s="208" t="s">
        <v>422</v>
      </c>
      <c r="J133" s="311" t="s">
        <v>89</v>
      </c>
      <c r="K133" s="312"/>
      <c r="L133" s="313"/>
      <c r="M133" s="313"/>
      <c r="N133" s="313"/>
      <c r="O133" s="313"/>
      <c r="P133" s="313"/>
      <c r="Q133" s="314"/>
      <c r="R133" s="164" t="s">
        <v>651</v>
      </c>
      <c r="S133" s="165" t="s">
        <v>652</v>
      </c>
      <c r="T133" s="165"/>
      <c r="U133" s="166"/>
      <c r="V133" s="315" t="s">
        <v>651</v>
      </c>
      <c r="W133" s="218" t="s">
        <v>652</v>
      </c>
      <c r="Z133" s="316"/>
    </row>
    <row r="134" spans="1:26" ht="24.95" customHeight="1" x14ac:dyDescent="0.2">
      <c r="B134" s="169" t="s">
        <v>653</v>
      </c>
      <c r="C134" s="170" t="s">
        <v>654</v>
      </c>
      <c r="D134" s="190" t="s">
        <v>655</v>
      </c>
      <c r="E134" s="192" t="s">
        <v>656</v>
      </c>
      <c r="F134" s="317"/>
      <c r="G134" s="317"/>
      <c r="H134" s="317"/>
      <c r="I134" s="317"/>
      <c r="J134" s="318"/>
      <c r="K134" s="175"/>
      <c r="L134" s="319"/>
      <c r="M134" s="319"/>
      <c r="N134" s="319"/>
      <c r="O134" s="319"/>
      <c r="P134" s="319"/>
      <c r="Q134" s="320"/>
      <c r="R134" s="321"/>
      <c r="S134" s="322"/>
      <c r="T134" s="179"/>
      <c r="U134" s="179"/>
      <c r="V134" s="323"/>
      <c r="W134" s="324"/>
    </row>
    <row r="135" spans="1:26" ht="42.75" customHeight="1" x14ac:dyDescent="0.2">
      <c r="B135" s="169" t="s">
        <v>657</v>
      </c>
      <c r="C135" s="170" t="s">
        <v>658</v>
      </c>
      <c r="D135" s="325" t="s">
        <v>659</v>
      </c>
      <c r="E135" s="192" t="s">
        <v>660</v>
      </c>
      <c r="F135" s="326"/>
      <c r="G135" s="326"/>
      <c r="H135" s="326"/>
      <c r="I135" s="326"/>
      <c r="J135" s="327"/>
      <c r="K135" s="175"/>
      <c r="L135" s="319"/>
      <c r="M135" s="319"/>
      <c r="N135" s="319"/>
      <c r="O135" s="319"/>
      <c r="P135" s="319"/>
      <c r="Q135" s="320"/>
      <c r="R135" s="328"/>
      <c r="S135" s="329"/>
      <c r="T135" s="188"/>
      <c r="U135" s="188"/>
      <c r="V135" s="330"/>
      <c r="W135" s="331"/>
      <c r="Z135" s="316"/>
    </row>
    <row r="136" spans="1:26" ht="42.75" customHeight="1" x14ac:dyDescent="0.2">
      <c r="B136" s="169" t="s">
        <v>661</v>
      </c>
      <c r="C136" s="170" t="s">
        <v>662</v>
      </c>
      <c r="D136" s="332" t="s">
        <v>663</v>
      </c>
      <c r="E136" s="192"/>
      <c r="F136" s="326"/>
      <c r="G136" s="326"/>
      <c r="H136" s="326"/>
      <c r="I136" s="326"/>
      <c r="J136" s="327"/>
      <c r="K136" s="175"/>
      <c r="L136" s="319"/>
      <c r="M136" s="319"/>
      <c r="N136" s="319"/>
      <c r="O136" s="319"/>
      <c r="P136" s="319"/>
      <c r="Q136" s="320"/>
      <c r="R136" s="328"/>
      <c r="S136" s="329"/>
      <c r="T136" s="188"/>
      <c r="U136" s="188"/>
      <c r="V136" s="330"/>
      <c r="W136" s="331"/>
      <c r="Z136" s="316"/>
    </row>
    <row r="137" spans="1:26" ht="40.5" customHeight="1" x14ac:dyDescent="0.2">
      <c r="B137" s="169" t="s">
        <v>664</v>
      </c>
      <c r="C137" s="170" t="s">
        <v>665</v>
      </c>
      <c r="D137" s="332" t="s">
        <v>666</v>
      </c>
      <c r="E137" s="192"/>
      <c r="F137" s="307"/>
      <c r="G137" s="307"/>
      <c r="H137" s="307"/>
      <c r="I137" s="307"/>
      <c r="J137" s="327"/>
      <c r="K137" s="175"/>
      <c r="L137" s="319"/>
      <c r="M137" s="319"/>
      <c r="N137" s="319"/>
      <c r="O137" s="319"/>
      <c r="P137" s="319"/>
      <c r="Q137" s="320"/>
      <c r="R137" s="257">
        <v>0.05</v>
      </c>
      <c r="S137" s="256">
        <v>0.05</v>
      </c>
      <c r="T137" s="188"/>
      <c r="U137" s="188"/>
      <c r="V137" s="259">
        <f>F137*R137</f>
        <v>0</v>
      </c>
      <c r="W137" s="258">
        <f>H137*S137</f>
        <v>0</v>
      </c>
      <c r="Z137" s="316"/>
    </row>
    <row r="138" spans="1:26" ht="45.75" customHeight="1" x14ac:dyDescent="0.2">
      <c r="B138" s="169" t="s">
        <v>667</v>
      </c>
      <c r="C138" s="170" t="s">
        <v>668</v>
      </c>
      <c r="D138" s="332" t="s">
        <v>669</v>
      </c>
      <c r="E138" s="192"/>
      <c r="F138" s="307"/>
      <c r="G138" s="307"/>
      <c r="H138" s="307"/>
      <c r="I138" s="307"/>
      <c r="J138" s="327"/>
      <c r="K138" s="175"/>
      <c r="L138" s="319"/>
      <c r="M138" s="319"/>
      <c r="N138" s="319"/>
      <c r="O138" s="319"/>
      <c r="P138" s="319"/>
      <c r="Q138" s="320"/>
      <c r="R138" s="257">
        <v>1</v>
      </c>
      <c r="S138" s="256">
        <v>0.2</v>
      </c>
      <c r="T138" s="188"/>
      <c r="U138" s="188"/>
      <c r="V138" s="259">
        <f>F138*R138</f>
        <v>0</v>
      </c>
      <c r="W138" s="258">
        <f>H138*S138</f>
        <v>0</v>
      </c>
      <c r="Z138" s="316"/>
    </row>
    <row r="139" spans="1:26" ht="41.25" customHeight="1" x14ac:dyDescent="0.2">
      <c r="A139" s="112" t="s">
        <v>670</v>
      </c>
      <c r="B139" s="169" t="s">
        <v>671</v>
      </c>
      <c r="C139" s="170" t="s">
        <v>672</v>
      </c>
      <c r="D139" s="332" t="s">
        <v>673</v>
      </c>
      <c r="E139" s="192"/>
      <c r="F139" s="326"/>
      <c r="G139" s="326"/>
      <c r="H139" s="326"/>
      <c r="I139" s="326"/>
      <c r="J139" s="327"/>
      <c r="K139" s="175"/>
      <c r="L139" s="319"/>
      <c r="M139" s="319"/>
      <c r="N139" s="319"/>
      <c r="O139" s="319"/>
      <c r="P139" s="319"/>
      <c r="Q139" s="320"/>
      <c r="R139" s="328"/>
      <c r="S139" s="329"/>
      <c r="T139" s="188"/>
      <c r="U139" s="188"/>
      <c r="V139" s="330"/>
      <c r="W139" s="331"/>
      <c r="Z139" s="316"/>
    </row>
    <row r="140" spans="1:26" ht="41.25" customHeight="1" x14ac:dyDescent="0.2">
      <c r="B140" s="169" t="s">
        <v>674</v>
      </c>
      <c r="C140" s="170" t="s">
        <v>675</v>
      </c>
      <c r="D140" s="332" t="s">
        <v>666</v>
      </c>
      <c r="E140" s="192"/>
      <c r="F140" s="307"/>
      <c r="G140" s="307"/>
      <c r="H140" s="307"/>
      <c r="I140" s="307"/>
      <c r="J140" s="327"/>
      <c r="K140" s="175"/>
      <c r="L140" s="319"/>
      <c r="M140" s="319"/>
      <c r="N140" s="319"/>
      <c r="O140" s="319"/>
      <c r="P140" s="319"/>
      <c r="Q140" s="320"/>
      <c r="R140" s="257">
        <v>0.25</v>
      </c>
      <c r="S140" s="256">
        <v>0.25</v>
      </c>
      <c r="T140" s="188"/>
      <c r="U140" s="188"/>
      <c r="V140" s="259">
        <f>F140*R140</f>
        <v>0</v>
      </c>
      <c r="W140" s="258">
        <f>H140*S140</f>
        <v>0</v>
      </c>
      <c r="Z140" s="316"/>
    </row>
    <row r="141" spans="1:26" ht="48.75" customHeight="1" x14ac:dyDescent="0.2">
      <c r="B141" s="169" t="s">
        <v>676</v>
      </c>
      <c r="C141" s="170" t="s">
        <v>677</v>
      </c>
      <c r="D141" s="332" t="s">
        <v>669</v>
      </c>
      <c r="E141" s="192"/>
      <c r="F141" s="307"/>
      <c r="G141" s="307"/>
      <c r="H141" s="307"/>
      <c r="I141" s="307"/>
      <c r="J141" s="327"/>
      <c r="K141" s="175"/>
      <c r="L141" s="319"/>
      <c r="M141" s="319"/>
      <c r="N141" s="319"/>
      <c r="O141" s="319"/>
      <c r="P141" s="319"/>
      <c r="Q141" s="320"/>
      <c r="R141" s="257">
        <v>1</v>
      </c>
      <c r="S141" s="256">
        <v>0.4</v>
      </c>
      <c r="T141" s="188"/>
      <c r="U141" s="188"/>
      <c r="V141" s="259">
        <f>F141*R141</f>
        <v>0</v>
      </c>
      <c r="W141" s="258">
        <f>H141*S141</f>
        <v>0</v>
      </c>
      <c r="Z141" s="316"/>
    </row>
    <row r="142" spans="1:26" ht="39" customHeight="1" x14ac:dyDescent="0.2">
      <c r="B142" s="169" t="s">
        <v>678</v>
      </c>
      <c r="C142" s="170" t="s">
        <v>679</v>
      </c>
      <c r="D142" s="332" t="s">
        <v>680</v>
      </c>
      <c r="E142" s="192" t="s">
        <v>681</v>
      </c>
      <c r="F142" s="307"/>
      <c r="G142" s="307"/>
      <c r="H142" s="307"/>
      <c r="I142" s="307"/>
      <c r="J142" s="327"/>
      <c r="K142" s="175"/>
      <c r="L142" s="319"/>
      <c r="M142" s="319"/>
      <c r="N142" s="319"/>
      <c r="O142" s="319"/>
      <c r="P142" s="319"/>
      <c r="Q142" s="320"/>
      <c r="R142" s="257">
        <v>0.25</v>
      </c>
      <c r="S142" s="256">
        <v>0.25</v>
      </c>
      <c r="T142" s="188"/>
      <c r="U142" s="188"/>
      <c r="V142" s="259">
        <f>(F142-F143)*R142</f>
        <v>0</v>
      </c>
      <c r="W142" s="258">
        <f>(H142-H143)*S142</f>
        <v>0</v>
      </c>
      <c r="Z142" s="316"/>
    </row>
    <row r="143" spans="1:26" ht="30" customHeight="1" x14ac:dyDescent="0.2">
      <c r="B143" s="169" t="s">
        <v>682</v>
      </c>
      <c r="C143" s="170" t="s">
        <v>683</v>
      </c>
      <c r="D143" s="332" t="s">
        <v>684</v>
      </c>
      <c r="E143" s="192" t="s">
        <v>685</v>
      </c>
      <c r="F143" s="307"/>
      <c r="G143" s="307"/>
      <c r="H143" s="307"/>
      <c r="I143" s="307"/>
      <c r="J143" s="327"/>
      <c r="K143" s="175"/>
      <c r="L143" s="319"/>
      <c r="M143" s="319"/>
      <c r="N143" s="319"/>
      <c r="O143" s="319"/>
      <c r="P143" s="319"/>
      <c r="Q143" s="320"/>
      <c r="R143" s="257">
        <v>1</v>
      </c>
      <c r="S143" s="256">
        <v>1</v>
      </c>
      <c r="T143" s="188"/>
      <c r="U143" s="188"/>
      <c r="V143" s="259">
        <f>F143*R143</f>
        <v>0</v>
      </c>
      <c r="W143" s="258">
        <f>H143*S143</f>
        <v>0</v>
      </c>
      <c r="Z143" s="316"/>
    </row>
    <row r="144" spans="1:26" ht="57" customHeight="1" x14ac:dyDescent="0.2">
      <c r="B144" s="169" t="s">
        <v>686</v>
      </c>
      <c r="C144" s="170" t="s">
        <v>687</v>
      </c>
      <c r="D144" s="325" t="s">
        <v>688</v>
      </c>
      <c r="E144" s="192" t="s">
        <v>689</v>
      </c>
      <c r="F144" s="307"/>
      <c r="G144" s="307"/>
      <c r="H144" s="307"/>
      <c r="I144" s="307"/>
      <c r="J144" s="327"/>
      <c r="K144" s="175"/>
      <c r="L144" s="319"/>
      <c r="M144" s="319"/>
      <c r="N144" s="319"/>
      <c r="O144" s="319"/>
      <c r="P144" s="319"/>
      <c r="Q144" s="320"/>
      <c r="R144" s="257">
        <v>0.25</v>
      </c>
      <c r="S144" s="256">
        <v>0.25</v>
      </c>
      <c r="T144" s="188"/>
      <c r="U144" s="188"/>
      <c r="V144" s="259">
        <f>F144*R144</f>
        <v>0</v>
      </c>
      <c r="W144" s="258">
        <f>H144*S144</f>
        <v>0</v>
      </c>
      <c r="Z144" s="316"/>
    </row>
    <row r="145" spans="2:26" ht="42.75" customHeight="1" x14ac:dyDescent="0.2">
      <c r="B145" s="169" t="s">
        <v>690</v>
      </c>
      <c r="C145" s="170" t="s">
        <v>691</v>
      </c>
      <c r="D145" s="325" t="s">
        <v>692</v>
      </c>
      <c r="E145" s="192" t="s">
        <v>693</v>
      </c>
      <c r="F145" s="307"/>
      <c r="G145" s="307"/>
      <c r="H145" s="307"/>
      <c r="I145" s="307"/>
      <c r="J145" s="327"/>
      <c r="K145" s="175"/>
      <c r="L145" s="319"/>
      <c r="M145" s="319"/>
      <c r="N145" s="319"/>
      <c r="O145" s="319"/>
      <c r="P145" s="319"/>
      <c r="Q145" s="320"/>
      <c r="R145" s="257">
        <v>0.25</v>
      </c>
      <c r="S145" s="256">
        <v>0.25</v>
      </c>
      <c r="T145" s="188"/>
      <c r="U145" s="188"/>
      <c r="V145" s="259">
        <f>F145*R145</f>
        <v>0</v>
      </c>
      <c r="W145" s="258">
        <f>H145*S145</f>
        <v>0</v>
      </c>
      <c r="Z145" s="316"/>
    </row>
    <row r="146" spans="2:26" ht="30" customHeight="1" x14ac:dyDescent="0.2">
      <c r="B146" s="169" t="s">
        <v>694</v>
      </c>
      <c r="C146" s="170" t="s">
        <v>695</v>
      </c>
      <c r="D146" s="325" t="s">
        <v>696</v>
      </c>
      <c r="E146" s="192" t="s">
        <v>697</v>
      </c>
      <c r="F146" s="307"/>
      <c r="G146" s="307"/>
      <c r="H146" s="326"/>
      <c r="I146" s="326"/>
      <c r="J146" s="327"/>
      <c r="K146" s="175"/>
      <c r="L146" s="319"/>
      <c r="M146" s="319"/>
      <c r="N146" s="319"/>
      <c r="O146" s="319"/>
      <c r="P146" s="319"/>
      <c r="Q146" s="320"/>
      <c r="R146" s="257">
        <v>1</v>
      </c>
      <c r="S146" s="256">
        <v>1</v>
      </c>
      <c r="T146" s="188"/>
      <c r="U146" s="188"/>
      <c r="V146" s="259">
        <f>F146*R146</f>
        <v>0</v>
      </c>
      <c r="W146" s="258">
        <f>H146*S146</f>
        <v>0</v>
      </c>
      <c r="Z146" s="316"/>
    </row>
    <row r="147" spans="2:26" ht="24.95" customHeight="1" thickBot="1" x14ac:dyDescent="0.25">
      <c r="B147" s="169" t="s">
        <v>698</v>
      </c>
      <c r="C147" s="170" t="s">
        <v>699</v>
      </c>
      <c r="D147" s="325" t="s">
        <v>700</v>
      </c>
      <c r="E147" s="192" t="s">
        <v>701</v>
      </c>
      <c r="F147" s="333"/>
      <c r="G147" s="333"/>
      <c r="H147" s="334"/>
      <c r="I147" s="334"/>
      <c r="J147" s="307"/>
      <c r="K147" s="175"/>
      <c r="L147" s="319"/>
      <c r="M147" s="319"/>
      <c r="N147" s="319"/>
      <c r="O147" s="319"/>
      <c r="P147" s="319"/>
      <c r="Q147" s="320"/>
      <c r="R147" s="335">
        <v>1</v>
      </c>
      <c r="S147" s="336"/>
      <c r="T147" s="337"/>
      <c r="U147" s="337"/>
      <c r="V147" s="338">
        <f>R147*J147</f>
        <v>0</v>
      </c>
      <c r="W147" s="339"/>
      <c r="Z147" s="316"/>
    </row>
    <row r="148" spans="2:26" ht="24.95" customHeight="1" thickBot="1" x14ac:dyDescent="0.25">
      <c r="B148" s="207" t="s">
        <v>91</v>
      </c>
      <c r="C148" s="68" t="s">
        <v>92</v>
      </c>
      <c r="D148" s="68" t="s">
        <v>93</v>
      </c>
      <c r="E148" s="68" t="s">
        <v>648</v>
      </c>
      <c r="F148" s="208" t="s">
        <v>89</v>
      </c>
      <c r="G148" s="311" t="s">
        <v>422</v>
      </c>
      <c r="H148" s="312"/>
      <c r="I148" s="313"/>
      <c r="J148" s="313"/>
      <c r="K148" s="319"/>
      <c r="L148" s="319"/>
      <c r="M148" s="319"/>
      <c r="N148" s="319"/>
      <c r="O148" s="319"/>
      <c r="P148" s="319"/>
      <c r="Q148" s="319"/>
      <c r="R148" s="340"/>
      <c r="S148" s="341"/>
      <c r="T148" s="342"/>
      <c r="U148" s="342"/>
      <c r="V148" s="343">
        <f>SUM(V134:V147)</f>
        <v>0</v>
      </c>
      <c r="W148" s="344">
        <f>SUM(W134:W147)</f>
        <v>0</v>
      </c>
      <c r="Z148" s="316"/>
    </row>
    <row r="149" spans="2:26" ht="30" customHeight="1" x14ac:dyDescent="0.2">
      <c r="B149" s="169" t="s">
        <v>702</v>
      </c>
      <c r="C149" s="170" t="s">
        <v>703</v>
      </c>
      <c r="D149" s="190" t="s">
        <v>704</v>
      </c>
      <c r="E149" s="345" t="s">
        <v>705</v>
      </c>
      <c r="F149" s="317"/>
      <c r="G149" s="346"/>
      <c r="H149" s="175"/>
      <c r="I149" s="319"/>
      <c r="J149" s="319"/>
      <c r="K149" s="319"/>
      <c r="L149" s="319"/>
      <c r="M149" s="319"/>
      <c r="N149" s="319"/>
      <c r="O149" s="319"/>
      <c r="P149" s="319"/>
      <c r="Q149" s="320"/>
      <c r="R149" s="321"/>
      <c r="S149" s="322"/>
      <c r="T149" s="179"/>
      <c r="U149" s="179"/>
      <c r="V149" s="323"/>
      <c r="W149" s="324"/>
      <c r="Z149" s="158"/>
    </row>
    <row r="150" spans="2:26" ht="30" customHeight="1" x14ac:dyDescent="0.2">
      <c r="B150" s="169" t="s">
        <v>706</v>
      </c>
      <c r="C150" s="170" t="s">
        <v>707</v>
      </c>
      <c r="D150" s="325" t="s">
        <v>708</v>
      </c>
      <c r="E150" s="345" t="s">
        <v>705</v>
      </c>
      <c r="F150" s="307"/>
      <c r="G150" s="307"/>
      <c r="H150" s="175"/>
      <c r="I150" s="319"/>
      <c r="J150" s="319"/>
      <c r="K150" s="319"/>
      <c r="L150" s="319"/>
      <c r="M150" s="319"/>
      <c r="N150" s="319"/>
      <c r="O150" s="319"/>
      <c r="P150" s="319"/>
      <c r="Q150" s="320"/>
      <c r="R150" s="257"/>
      <c r="S150" s="256">
        <v>0.2</v>
      </c>
      <c r="T150" s="188"/>
      <c r="U150" s="188"/>
      <c r="V150" s="259"/>
      <c r="W150" s="347">
        <f>S150*F150</f>
        <v>0</v>
      </c>
      <c r="Z150" s="316"/>
    </row>
    <row r="151" spans="2:26" ht="30" customHeight="1" x14ac:dyDescent="0.2">
      <c r="B151" s="169" t="s">
        <v>709</v>
      </c>
      <c r="C151" s="170" t="s">
        <v>710</v>
      </c>
      <c r="D151" s="325" t="s">
        <v>711</v>
      </c>
      <c r="E151" s="345" t="s">
        <v>705</v>
      </c>
      <c r="F151" s="307"/>
      <c r="G151" s="307"/>
      <c r="H151" s="175"/>
      <c r="I151" s="319"/>
      <c r="J151" s="319"/>
      <c r="K151" s="319"/>
      <c r="L151" s="319"/>
      <c r="M151" s="319"/>
      <c r="N151" s="319"/>
      <c r="O151" s="319"/>
      <c r="P151" s="319"/>
      <c r="Q151" s="320"/>
      <c r="R151" s="257"/>
      <c r="S151" s="256">
        <v>0.4</v>
      </c>
      <c r="T151" s="188"/>
      <c r="U151" s="188"/>
      <c r="V151" s="259"/>
      <c r="W151" s="347">
        <f>S151*F151</f>
        <v>0</v>
      </c>
      <c r="Z151" s="316"/>
    </row>
    <row r="152" spans="2:26" ht="30" customHeight="1" x14ac:dyDescent="0.2">
      <c r="B152" s="169" t="s">
        <v>712</v>
      </c>
      <c r="C152" s="170" t="s">
        <v>713</v>
      </c>
      <c r="D152" s="190" t="s">
        <v>714</v>
      </c>
      <c r="E152" s="345" t="s">
        <v>715</v>
      </c>
      <c r="F152" s="307"/>
      <c r="G152" s="307"/>
      <c r="H152" s="175"/>
      <c r="I152" s="319"/>
      <c r="J152" s="319"/>
      <c r="K152" s="319"/>
      <c r="L152" s="319"/>
      <c r="M152" s="319"/>
      <c r="N152" s="319"/>
      <c r="O152" s="319"/>
      <c r="P152" s="319"/>
      <c r="Q152" s="320"/>
      <c r="R152" s="257"/>
      <c r="S152" s="256">
        <v>1</v>
      </c>
      <c r="T152" s="188"/>
      <c r="U152" s="188"/>
      <c r="V152" s="259"/>
      <c r="W152" s="347">
        <f>S152*F152</f>
        <v>0</v>
      </c>
      <c r="Z152" s="316"/>
    </row>
    <row r="153" spans="2:26" ht="30" customHeight="1" x14ac:dyDescent="0.2">
      <c r="B153" s="169" t="s">
        <v>716</v>
      </c>
      <c r="C153" s="170" t="s">
        <v>717</v>
      </c>
      <c r="D153" s="190" t="s">
        <v>718</v>
      </c>
      <c r="E153" s="345" t="s">
        <v>719</v>
      </c>
      <c r="F153" s="326"/>
      <c r="G153" s="183"/>
      <c r="H153" s="175"/>
      <c r="I153" s="319"/>
      <c r="J153" s="319"/>
      <c r="K153" s="319"/>
      <c r="L153" s="319"/>
      <c r="M153" s="319"/>
      <c r="N153" s="319"/>
      <c r="O153" s="319"/>
      <c r="P153" s="319"/>
      <c r="Q153" s="320"/>
      <c r="R153" s="328"/>
      <c r="S153" s="329"/>
      <c r="T153" s="188"/>
      <c r="U153" s="188"/>
      <c r="V153" s="330"/>
      <c r="W153" s="331"/>
      <c r="Z153" s="316"/>
    </row>
    <row r="154" spans="2:26" ht="24.95" customHeight="1" x14ac:dyDescent="0.2">
      <c r="B154" s="169" t="s">
        <v>720</v>
      </c>
      <c r="C154" s="170" t="s">
        <v>721</v>
      </c>
      <c r="D154" s="325" t="s">
        <v>722</v>
      </c>
      <c r="E154" s="345" t="s">
        <v>719</v>
      </c>
      <c r="F154" s="307"/>
      <c r="G154" s="307"/>
      <c r="H154" s="175"/>
      <c r="I154" s="319"/>
      <c r="J154" s="319"/>
      <c r="K154" s="319"/>
      <c r="L154" s="319"/>
      <c r="M154" s="319"/>
      <c r="N154" s="319"/>
      <c r="O154" s="319"/>
      <c r="P154" s="319"/>
      <c r="Q154" s="320"/>
      <c r="R154" s="257"/>
      <c r="S154" s="193" t="s">
        <v>723</v>
      </c>
      <c r="T154" s="348" t="s">
        <v>724</v>
      </c>
      <c r="U154" s="188"/>
      <c r="V154" s="259"/>
      <c r="W154" s="347">
        <f>G154</f>
        <v>0</v>
      </c>
      <c r="Z154" s="316"/>
    </row>
    <row r="155" spans="2:26" ht="85.5" customHeight="1" x14ac:dyDescent="0.2">
      <c r="B155" s="169" t="s">
        <v>725</v>
      </c>
      <c r="C155" s="349" t="s">
        <v>726</v>
      </c>
      <c r="D155" s="325" t="s">
        <v>727</v>
      </c>
      <c r="E155" s="345" t="s">
        <v>728</v>
      </c>
      <c r="F155" s="307"/>
      <c r="G155" s="307"/>
      <c r="H155" s="175"/>
      <c r="I155" s="319"/>
      <c r="J155" s="319"/>
      <c r="K155" s="319"/>
      <c r="L155" s="319"/>
      <c r="M155" s="319"/>
      <c r="N155" s="319"/>
      <c r="O155" s="319"/>
      <c r="P155" s="319"/>
      <c r="Q155" s="320"/>
      <c r="R155" s="257"/>
      <c r="S155" s="193" t="s">
        <v>723</v>
      </c>
      <c r="T155" s="348" t="s">
        <v>724</v>
      </c>
      <c r="U155" s="188"/>
      <c r="V155" s="259"/>
      <c r="W155" s="347">
        <f>G155</f>
        <v>0</v>
      </c>
      <c r="Z155" s="316"/>
    </row>
    <row r="156" spans="2:26" ht="24.95" customHeight="1" x14ac:dyDescent="0.2">
      <c r="B156" s="169" t="s">
        <v>729</v>
      </c>
      <c r="C156" s="349" t="s">
        <v>730</v>
      </c>
      <c r="D156" s="171" t="s">
        <v>731</v>
      </c>
      <c r="E156" s="350" t="s">
        <v>732</v>
      </c>
      <c r="F156" s="326"/>
      <c r="G156" s="183"/>
      <c r="H156" s="175"/>
      <c r="I156" s="319"/>
      <c r="J156" s="319"/>
      <c r="K156" s="319"/>
      <c r="L156" s="319"/>
      <c r="M156" s="319"/>
      <c r="N156" s="319"/>
      <c r="O156" s="319"/>
      <c r="P156" s="319"/>
      <c r="Q156" s="320"/>
      <c r="R156" s="328"/>
      <c r="S156" s="329"/>
      <c r="T156" s="188"/>
      <c r="U156" s="188"/>
      <c r="V156" s="330"/>
      <c r="W156" s="331"/>
      <c r="Z156" s="316"/>
    </row>
    <row r="157" spans="2:26" ht="99.75" customHeight="1" x14ac:dyDescent="0.2">
      <c r="B157" s="169" t="s">
        <v>733</v>
      </c>
      <c r="C157" s="349" t="s">
        <v>734</v>
      </c>
      <c r="D157" s="190" t="s">
        <v>735</v>
      </c>
      <c r="E157" s="350" t="s">
        <v>736</v>
      </c>
      <c r="F157" s="307"/>
      <c r="G157" s="307"/>
      <c r="H157" s="175"/>
      <c r="I157" s="319"/>
      <c r="J157" s="319"/>
      <c r="K157" s="319"/>
      <c r="L157" s="319"/>
      <c r="M157" s="319"/>
      <c r="N157" s="319"/>
      <c r="O157" s="319"/>
      <c r="P157" s="319"/>
      <c r="Q157" s="320"/>
      <c r="R157" s="257"/>
      <c r="S157" s="256">
        <v>1</v>
      </c>
      <c r="T157" s="348" t="s">
        <v>724</v>
      </c>
      <c r="U157" s="188"/>
      <c r="V157" s="259"/>
      <c r="W157" s="258">
        <f>S157*G157</f>
        <v>0</v>
      </c>
      <c r="Z157" s="316"/>
    </row>
    <row r="158" spans="2:26" ht="30" customHeight="1" x14ac:dyDescent="0.2">
      <c r="B158" s="169" t="s">
        <v>737</v>
      </c>
      <c r="C158" s="349" t="s">
        <v>738</v>
      </c>
      <c r="D158" s="190" t="s">
        <v>739</v>
      </c>
      <c r="E158" s="350" t="s">
        <v>736</v>
      </c>
      <c r="F158" s="307"/>
      <c r="G158" s="307"/>
      <c r="H158" s="175"/>
      <c r="I158" s="319"/>
      <c r="J158" s="319"/>
      <c r="K158" s="319"/>
      <c r="L158" s="319"/>
      <c r="M158" s="319"/>
      <c r="N158" s="319"/>
      <c r="O158" s="319"/>
      <c r="P158" s="319"/>
      <c r="Q158" s="320"/>
      <c r="R158" s="257"/>
      <c r="S158" s="256">
        <v>1</v>
      </c>
      <c r="T158" s="348" t="s">
        <v>724</v>
      </c>
      <c r="U158" s="188"/>
      <c r="V158" s="259"/>
      <c r="W158" s="258">
        <f>S158*G158</f>
        <v>0</v>
      </c>
      <c r="Z158" s="316"/>
    </row>
    <row r="159" spans="2:26" ht="24.95" customHeight="1" thickBot="1" x14ac:dyDescent="0.25">
      <c r="B159" s="169" t="s">
        <v>740</v>
      </c>
      <c r="C159" s="349" t="s">
        <v>741</v>
      </c>
      <c r="D159" s="190" t="s">
        <v>742</v>
      </c>
      <c r="E159" s="345" t="s">
        <v>743</v>
      </c>
      <c r="F159" s="307"/>
      <c r="G159" s="307"/>
      <c r="H159" s="200"/>
      <c r="I159" s="319"/>
      <c r="J159" s="319"/>
      <c r="K159" s="319"/>
      <c r="L159" s="319"/>
      <c r="M159" s="319"/>
      <c r="N159" s="319"/>
      <c r="O159" s="319"/>
      <c r="P159" s="319"/>
      <c r="Q159" s="320"/>
      <c r="R159" s="257"/>
      <c r="S159" s="256">
        <v>1</v>
      </c>
      <c r="T159" s="348" t="s">
        <v>724</v>
      </c>
      <c r="U159" s="188"/>
      <c r="V159" s="259"/>
      <c r="W159" s="258">
        <f>S159*G159</f>
        <v>0</v>
      </c>
      <c r="Z159" s="316"/>
    </row>
    <row r="160" spans="2:26" ht="63" customHeight="1" thickBot="1" x14ac:dyDescent="0.25">
      <c r="B160" s="207" t="s">
        <v>91</v>
      </c>
      <c r="C160" s="68" t="s">
        <v>92</v>
      </c>
      <c r="D160" s="68" t="s">
        <v>93</v>
      </c>
      <c r="E160" s="68" t="s">
        <v>648</v>
      </c>
      <c r="F160" s="208" t="s">
        <v>89</v>
      </c>
      <c r="G160" s="351" t="s">
        <v>422</v>
      </c>
      <c r="H160" s="208" t="s">
        <v>87</v>
      </c>
      <c r="I160" s="208" t="s">
        <v>744</v>
      </c>
      <c r="J160" s="352"/>
      <c r="K160" s="353"/>
      <c r="L160" s="353"/>
      <c r="M160" s="353"/>
      <c r="N160" s="353"/>
      <c r="O160" s="353"/>
      <c r="P160" s="353"/>
      <c r="Q160" s="354"/>
      <c r="R160" s="340"/>
      <c r="S160" s="341"/>
      <c r="T160" s="342"/>
      <c r="U160" s="342"/>
      <c r="V160" s="343"/>
      <c r="W160" s="344">
        <f>SUM(W157:W159)</f>
        <v>0</v>
      </c>
      <c r="Z160" s="316"/>
    </row>
    <row r="161" spans="2:26" ht="24.95" customHeight="1" thickBot="1" x14ac:dyDescent="0.25">
      <c r="B161" s="169" t="s">
        <v>745</v>
      </c>
      <c r="C161" s="170">
        <v>1.3</v>
      </c>
      <c r="D161" s="181" t="s">
        <v>746</v>
      </c>
      <c r="E161" s="192" t="s">
        <v>463</v>
      </c>
      <c r="F161" s="355"/>
      <c r="G161" s="317"/>
      <c r="H161" s="317"/>
      <c r="I161" s="356"/>
      <c r="J161" s="352"/>
      <c r="K161" s="319"/>
      <c r="L161" s="319"/>
      <c r="M161" s="319"/>
      <c r="N161" s="319"/>
      <c r="O161" s="319"/>
      <c r="P161" s="319"/>
      <c r="Q161" s="320"/>
      <c r="R161" s="595" t="s">
        <v>423</v>
      </c>
      <c r="S161" s="596"/>
      <c r="T161" s="165"/>
      <c r="U161" s="166"/>
      <c r="V161" s="599" t="s">
        <v>424</v>
      </c>
      <c r="W161" s="600"/>
      <c r="Z161" s="316"/>
    </row>
    <row r="162" spans="2:26" ht="30" customHeight="1" x14ac:dyDescent="0.2">
      <c r="B162" s="169" t="s">
        <v>747</v>
      </c>
      <c r="C162" s="170" t="s">
        <v>111</v>
      </c>
      <c r="D162" s="190" t="s">
        <v>748</v>
      </c>
      <c r="E162" s="192" t="s">
        <v>749</v>
      </c>
      <c r="F162" s="182"/>
      <c r="G162" s="307"/>
      <c r="H162" s="307"/>
      <c r="I162" s="307"/>
      <c r="J162" s="352"/>
      <c r="K162" s="319"/>
      <c r="L162" s="319"/>
      <c r="M162" s="319"/>
      <c r="N162" s="319"/>
      <c r="O162" s="319"/>
      <c r="P162" s="319"/>
      <c r="Q162" s="320"/>
      <c r="R162" s="257">
        <v>1</v>
      </c>
      <c r="S162" s="188"/>
      <c r="T162" s="188" t="s">
        <v>724</v>
      </c>
      <c r="U162" s="188"/>
      <c r="V162" s="280"/>
      <c r="W162" s="281">
        <f t="shared" ref="W162:W168" si="6">R162*G162</f>
        <v>0</v>
      </c>
      <c r="Z162" s="316"/>
    </row>
    <row r="163" spans="2:26" ht="30" customHeight="1" x14ac:dyDescent="0.2">
      <c r="B163" s="169" t="s">
        <v>750</v>
      </c>
      <c r="C163" s="170" t="s">
        <v>120</v>
      </c>
      <c r="D163" s="190" t="s">
        <v>751</v>
      </c>
      <c r="E163" s="192" t="s">
        <v>752</v>
      </c>
      <c r="F163" s="182"/>
      <c r="G163" s="307"/>
      <c r="H163" s="307"/>
      <c r="I163" s="307"/>
      <c r="J163" s="352"/>
      <c r="K163" s="319"/>
      <c r="L163" s="319"/>
      <c r="M163" s="319"/>
      <c r="N163" s="319"/>
      <c r="O163" s="319"/>
      <c r="P163" s="319"/>
      <c r="Q163" s="320"/>
      <c r="R163" s="257">
        <v>1</v>
      </c>
      <c r="S163" s="188"/>
      <c r="T163" s="188" t="s">
        <v>724</v>
      </c>
      <c r="U163" s="188"/>
      <c r="V163" s="259"/>
      <c r="W163" s="281">
        <f t="shared" si="6"/>
        <v>0</v>
      </c>
      <c r="Z163" s="316"/>
    </row>
    <row r="164" spans="2:26" ht="42.75" customHeight="1" x14ac:dyDescent="0.2">
      <c r="B164" s="169" t="s">
        <v>753</v>
      </c>
      <c r="C164" s="170" t="s">
        <v>129</v>
      </c>
      <c r="D164" s="190" t="s">
        <v>754</v>
      </c>
      <c r="E164" s="192" t="s">
        <v>755</v>
      </c>
      <c r="F164" s="182"/>
      <c r="G164" s="307"/>
      <c r="H164" s="307"/>
      <c r="I164" s="307"/>
      <c r="J164" s="352"/>
      <c r="K164" s="319"/>
      <c r="L164" s="319"/>
      <c r="M164" s="319"/>
      <c r="N164" s="319"/>
      <c r="O164" s="319"/>
      <c r="P164" s="319"/>
      <c r="Q164" s="320"/>
      <c r="R164" s="257">
        <v>1</v>
      </c>
      <c r="S164" s="188"/>
      <c r="T164" s="188" t="s">
        <v>724</v>
      </c>
      <c r="U164" s="188"/>
      <c r="V164" s="259"/>
      <c r="W164" s="281">
        <f t="shared" si="6"/>
        <v>0</v>
      </c>
      <c r="Z164" s="316"/>
    </row>
    <row r="165" spans="2:26" ht="71.25" customHeight="1" x14ac:dyDescent="0.2">
      <c r="B165" s="169" t="s">
        <v>756</v>
      </c>
      <c r="C165" s="170" t="s">
        <v>137</v>
      </c>
      <c r="D165" s="190" t="s">
        <v>757</v>
      </c>
      <c r="E165" s="192" t="s">
        <v>758</v>
      </c>
      <c r="F165" s="182"/>
      <c r="G165" s="307"/>
      <c r="H165" s="307"/>
      <c r="I165" s="307"/>
      <c r="J165" s="352"/>
      <c r="K165" s="319"/>
      <c r="L165" s="319"/>
      <c r="M165" s="319"/>
      <c r="N165" s="319"/>
      <c r="O165" s="319"/>
      <c r="P165" s="319"/>
      <c r="Q165" s="320"/>
      <c r="R165" s="257">
        <v>1</v>
      </c>
      <c r="S165" s="188"/>
      <c r="T165" s="188" t="s">
        <v>724</v>
      </c>
      <c r="U165" s="188"/>
      <c r="V165" s="259"/>
      <c r="W165" s="281">
        <f t="shared" si="6"/>
        <v>0</v>
      </c>
      <c r="Z165" s="316"/>
    </row>
    <row r="166" spans="2:26" ht="30" customHeight="1" x14ac:dyDescent="0.2">
      <c r="B166" s="169" t="s">
        <v>759</v>
      </c>
      <c r="C166" s="357" t="s">
        <v>760</v>
      </c>
      <c r="D166" s="190" t="s">
        <v>761</v>
      </c>
      <c r="E166" s="192" t="s">
        <v>762</v>
      </c>
      <c r="F166" s="182"/>
      <c r="G166" s="307"/>
      <c r="H166" s="307"/>
      <c r="I166" s="307"/>
      <c r="J166" s="352"/>
      <c r="K166" s="319"/>
      <c r="L166" s="319"/>
      <c r="M166" s="319"/>
      <c r="N166" s="319"/>
      <c r="O166" s="319"/>
      <c r="P166" s="319"/>
      <c r="Q166" s="320"/>
      <c r="R166" s="257">
        <v>1</v>
      </c>
      <c r="S166" s="188"/>
      <c r="T166" s="188" t="s">
        <v>724</v>
      </c>
      <c r="U166" s="188"/>
      <c r="V166" s="259"/>
      <c r="W166" s="281">
        <f t="shared" si="6"/>
        <v>0</v>
      </c>
      <c r="Z166" s="316"/>
    </row>
    <row r="167" spans="2:26" ht="24.95" customHeight="1" x14ac:dyDescent="0.2">
      <c r="B167" s="169" t="s">
        <v>763</v>
      </c>
      <c r="C167" s="357" t="s">
        <v>764</v>
      </c>
      <c r="D167" s="190" t="s">
        <v>765</v>
      </c>
      <c r="E167" s="192" t="s">
        <v>766</v>
      </c>
      <c r="F167" s="358"/>
      <c r="G167" s="307"/>
      <c r="H167" s="307"/>
      <c r="I167" s="307"/>
      <c r="J167" s="352"/>
      <c r="K167" s="319"/>
      <c r="L167" s="319"/>
      <c r="M167" s="319"/>
      <c r="N167" s="319"/>
      <c r="O167" s="319"/>
      <c r="P167" s="319"/>
      <c r="Q167" s="320"/>
      <c r="R167" s="257">
        <v>1</v>
      </c>
      <c r="S167" s="188"/>
      <c r="T167" s="188" t="s">
        <v>724</v>
      </c>
      <c r="U167" s="188"/>
      <c r="V167" s="259"/>
      <c r="W167" s="281">
        <f t="shared" si="6"/>
        <v>0</v>
      </c>
      <c r="Z167" s="316"/>
    </row>
    <row r="168" spans="2:26" ht="57" customHeight="1" x14ac:dyDescent="0.2">
      <c r="B168" s="169" t="s">
        <v>767</v>
      </c>
      <c r="C168" s="357" t="s">
        <v>768</v>
      </c>
      <c r="D168" s="190" t="s">
        <v>769</v>
      </c>
      <c r="E168" s="192" t="s">
        <v>770</v>
      </c>
      <c r="F168" s="358"/>
      <c r="G168" s="307"/>
      <c r="H168" s="307"/>
      <c r="I168" s="307"/>
      <c r="J168" s="352"/>
      <c r="K168" s="319"/>
      <c r="L168" s="319"/>
      <c r="M168" s="319"/>
      <c r="N168" s="319"/>
      <c r="O168" s="319"/>
      <c r="P168" s="319"/>
      <c r="Q168" s="320"/>
      <c r="R168" s="257">
        <v>1</v>
      </c>
      <c r="S168" s="188"/>
      <c r="T168" s="188" t="s">
        <v>724</v>
      </c>
      <c r="U168" s="188"/>
      <c r="V168" s="259"/>
      <c r="W168" s="281">
        <f t="shared" si="6"/>
        <v>0</v>
      </c>
      <c r="Z168" s="316"/>
    </row>
    <row r="169" spans="2:26" ht="24.95" customHeight="1" thickBot="1" x14ac:dyDescent="0.25">
      <c r="B169" s="169" t="s">
        <v>771</v>
      </c>
      <c r="C169" s="357" t="s">
        <v>772</v>
      </c>
      <c r="D169" s="190" t="s">
        <v>773</v>
      </c>
      <c r="E169" s="192" t="s">
        <v>774</v>
      </c>
      <c r="F169" s="359"/>
      <c r="G169" s="307"/>
      <c r="H169" s="307"/>
      <c r="I169" s="307"/>
      <c r="J169" s="352"/>
      <c r="K169" s="319"/>
      <c r="L169" s="319"/>
      <c r="M169" s="319"/>
      <c r="N169" s="319"/>
      <c r="O169" s="319"/>
      <c r="P169" s="319"/>
      <c r="Q169" s="320"/>
      <c r="R169" s="328"/>
      <c r="S169" s="188"/>
      <c r="T169" s="188"/>
      <c r="U169" s="188"/>
      <c r="V169" s="330"/>
      <c r="W169" s="331"/>
      <c r="X169" s="188"/>
      <c r="Y169" s="188"/>
      <c r="Z169" s="316"/>
    </row>
    <row r="170" spans="2:26" ht="24.95" customHeight="1" thickBot="1" x14ac:dyDescent="0.25">
      <c r="B170" s="207" t="s">
        <v>91</v>
      </c>
      <c r="C170" s="68" t="s">
        <v>92</v>
      </c>
      <c r="D170" s="68" t="s">
        <v>93</v>
      </c>
      <c r="E170" s="68" t="s">
        <v>648</v>
      </c>
      <c r="F170" s="208" t="s">
        <v>89</v>
      </c>
      <c r="G170" s="311" t="s">
        <v>422</v>
      </c>
      <c r="H170" s="312"/>
      <c r="I170" s="319"/>
      <c r="J170" s="319"/>
      <c r="K170" s="319"/>
      <c r="L170" s="319"/>
      <c r="M170" s="319"/>
      <c r="N170" s="319"/>
      <c r="O170" s="319"/>
      <c r="P170" s="319"/>
      <c r="Q170" s="320"/>
      <c r="R170" s="340"/>
      <c r="S170" s="341"/>
      <c r="T170" s="342"/>
      <c r="U170" s="342"/>
      <c r="V170" s="343"/>
      <c r="W170" s="344">
        <f>SUM(W162:W169)</f>
        <v>0</v>
      </c>
      <c r="X170" s="188"/>
      <c r="Y170" s="188"/>
      <c r="Z170" s="316"/>
    </row>
    <row r="171" spans="2:26" ht="24.95" customHeight="1" thickBot="1" x14ac:dyDescent="0.25">
      <c r="B171" s="169" t="s">
        <v>775</v>
      </c>
      <c r="C171" s="170">
        <v>1.4</v>
      </c>
      <c r="D171" s="181" t="s">
        <v>776</v>
      </c>
      <c r="E171" s="192" t="s">
        <v>463</v>
      </c>
      <c r="F171" s="360"/>
      <c r="G171" s="361"/>
      <c r="H171" s="175"/>
      <c r="I171" s="319"/>
      <c r="J171" s="319"/>
      <c r="K171" s="319"/>
      <c r="L171" s="319"/>
      <c r="M171" s="319"/>
      <c r="N171" s="319"/>
      <c r="O171" s="319"/>
      <c r="P171" s="319"/>
      <c r="Q171" s="320"/>
      <c r="R171" s="595" t="s">
        <v>423</v>
      </c>
      <c r="S171" s="596"/>
      <c r="T171" s="165"/>
      <c r="U171" s="166"/>
      <c r="V171" s="599" t="s">
        <v>424</v>
      </c>
      <c r="W171" s="600"/>
      <c r="X171" s="188"/>
      <c r="Y171" s="188"/>
      <c r="Z171" s="316"/>
    </row>
    <row r="172" spans="2:26" ht="30" customHeight="1" x14ac:dyDescent="0.2">
      <c r="B172" s="169" t="s">
        <v>777</v>
      </c>
      <c r="C172" s="349" t="s">
        <v>148</v>
      </c>
      <c r="D172" s="190" t="s">
        <v>778</v>
      </c>
      <c r="E172" s="192" t="s">
        <v>779</v>
      </c>
      <c r="F172" s="362"/>
      <c r="G172" s="363"/>
      <c r="H172" s="175"/>
      <c r="I172" s="319"/>
      <c r="J172" s="319"/>
      <c r="K172" s="319"/>
      <c r="L172" s="319"/>
      <c r="M172" s="319"/>
      <c r="N172" s="319"/>
      <c r="O172" s="319"/>
      <c r="P172" s="319"/>
      <c r="Q172" s="320"/>
      <c r="R172" s="257">
        <v>0.05</v>
      </c>
      <c r="S172" s="188"/>
      <c r="T172" s="188"/>
      <c r="U172" s="188"/>
      <c r="V172" s="280"/>
      <c r="W172" s="281">
        <f>R172*F172</f>
        <v>0</v>
      </c>
      <c r="X172" s="188"/>
      <c r="Y172" s="188"/>
      <c r="Z172" s="316"/>
    </row>
    <row r="173" spans="2:26" ht="30" customHeight="1" x14ac:dyDescent="0.2">
      <c r="B173" s="169" t="s">
        <v>780</v>
      </c>
      <c r="C173" s="349" t="s">
        <v>152</v>
      </c>
      <c r="D173" s="190" t="s">
        <v>781</v>
      </c>
      <c r="E173" s="192" t="s">
        <v>782</v>
      </c>
      <c r="F173" s="364"/>
      <c r="G173" s="365"/>
      <c r="H173" s="175"/>
      <c r="I173" s="319"/>
      <c r="J173" s="319"/>
      <c r="K173" s="319"/>
      <c r="L173" s="319"/>
      <c r="M173" s="319"/>
      <c r="N173" s="319"/>
      <c r="O173" s="319"/>
      <c r="P173" s="319"/>
      <c r="Q173" s="320"/>
      <c r="R173" s="328"/>
      <c r="S173" s="188"/>
      <c r="T173" s="188"/>
      <c r="U173" s="188"/>
      <c r="V173" s="330"/>
      <c r="W173" s="331"/>
      <c r="Z173" s="316"/>
    </row>
    <row r="174" spans="2:26" ht="24.95" customHeight="1" x14ac:dyDescent="0.2">
      <c r="B174" s="169" t="s">
        <v>783</v>
      </c>
      <c r="C174" s="349" t="s">
        <v>784</v>
      </c>
      <c r="D174" s="366" t="s">
        <v>785</v>
      </c>
      <c r="E174" s="192"/>
      <c r="F174" s="362"/>
      <c r="G174" s="363"/>
      <c r="H174" s="175"/>
      <c r="I174" s="319"/>
      <c r="J174" s="319"/>
      <c r="K174" s="319"/>
      <c r="L174" s="319"/>
      <c r="M174" s="319"/>
      <c r="N174" s="319"/>
      <c r="O174" s="319"/>
      <c r="P174" s="319"/>
      <c r="Q174" s="320"/>
      <c r="R174" s="257">
        <v>0.1</v>
      </c>
      <c r="S174" s="188"/>
      <c r="T174" s="188"/>
      <c r="U174" s="188"/>
      <c r="V174" s="259"/>
      <c r="W174" s="258">
        <f>R174*F174</f>
        <v>0</v>
      </c>
      <c r="Z174" s="316"/>
    </row>
    <row r="175" spans="2:26" ht="24.95" customHeight="1" x14ac:dyDescent="0.2">
      <c r="B175" s="169" t="s">
        <v>786</v>
      </c>
      <c r="C175" s="349" t="s">
        <v>787</v>
      </c>
      <c r="D175" s="366" t="s">
        <v>788</v>
      </c>
      <c r="E175" s="192"/>
      <c r="F175" s="362"/>
      <c r="G175" s="363"/>
      <c r="H175" s="175"/>
      <c r="I175" s="319"/>
      <c r="J175" s="319"/>
      <c r="K175" s="319"/>
      <c r="L175" s="319"/>
      <c r="M175" s="319"/>
      <c r="N175" s="319"/>
      <c r="O175" s="319"/>
      <c r="P175" s="319"/>
      <c r="Q175" s="320"/>
      <c r="R175" s="257">
        <v>0.3</v>
      </c>
      <c r="S175" s="188"/>
      <c r="T175" s="188"/>
      <c r="U175" s="188"/>
      <c r="V175" s="259"/>
      <c r="W175" s="258">
        <f>R175*F175</f>
        <v>0</v>
      </c>
      <c r="Z175" s="316"/>
    </row>
    <row r="176" spans="2:26" ht="85.5" customHeight="1" x14ac:dyDescent="0.2">
      <c r="B176" s="169" t="s">
        <v>789</v>
      </c>
      <c r="C176" s="349" t="s">
        <v>156</v>
      </c>
      <c r="D176" s="190" t="s">
        <v>790</v>
      </c>
      <c r="E176" s="192" t="s">
        <v>791</v>
      </c>
      <c r="F176" s="362"/>
      <c r="G176" s="363"/>
      <c r="H176" s="175"/>
      <c r="I176" s="319"/>
      <c r="J176" s="319"/>
      <c r="K176" s="319"/>
      <c r="L176" s="319"/>
      <c r="M176" s="319"/>
      <c r="N176" s="319"/>
      <c r="O176" s="319"/>
      <c r="P176" s="319"/>
      <c r="Q176" s="320"/>
      <c r="R176" s="257">
        <v>0.1</v>
      </c>
      <c r="S176" s="188"/>
      <c r="T176" s="188"/>
      <c r="U176" s="188"/>
      <c r="V176" s="259"/>
      <c r="W176" s="258">
        <f>R176*F176</f>
        <v>0</v>
      </c>
      <c r="Z176" s="316"/>
    </row>
    <row r="177" spans="2:26" ht="30" customHeight="1" x14ac:dyDescent="0.2">
      <c r="B177" s="169" t="s">
        <v>792</v>
      </c>
      <c r="C177" s="349" t="s">
        <v>793</v>
      </c>
      <c r="D177" s="366" t="s">
        <v>794</v>
      </c>
      <c r="E177" s="192" t="s">
        <v>795</v>
      </c>
      <c r="F177" s="364"/>
      <c r="G177" s="365"/>
      <c r="H177" s="175"/>
      <c r="I177" s="319"/>
      <c r="J177" s="319"/>
      <c r="K177" s="319"/>
      <c r="L177" s="319"/>
      <c r="M177" s="319"/>
      <c r="N177" s="319"/>
      <c r="O177" s="319"/>
      <c r="P177" s="319"/>
      <c r="Q177" s="320"/>
      <c r="R177" s="328"/>
      <c r="S177" s="188"/>
      <c r="T177" s="188"/>
      <c r="U177" s="188"/>
      <c r="V177" s="330"/>
      <c r="W177" s="331"/>
      <c r="Z177" s="316"/>
    </row>
    <row r="178" spans="2:26" ht="24.95" customHeight="1" x14ac:dyDescent="0.2">
      <c r="B178" s="169" t="s">
        <v>796</v>
      </c>
      <c r="C178" s="349" t="s">
        <v>797</v>
      </c>
      <c r="D178" s="366" t="s">
        <v>798</v>
      </c>
      <c r="E178" s="192" t="s">
        <v>799</v>
      </c>
      <c r="F178" s="367"/>
      <c r="G178" s="363"/>
      <c r="H178" s="175"/>
      <c r="I178" s="319"/>
      <c r="J178" s="319"/>
      <c r="K178" s="319"/>
      <c r="L178" s="319"/>
      <c r="M178" s="319"/>
      <c r="N178" s="319"/>
      <c r="O178" s="319"/>
      <c r="P178" s="319"/>
      <c r="Q178" s="320"/>
      <c r="R178" s="257">
        <v>1</v>
      </c>
      <c r="S178" s="188"/>
      <c r="T178" s="188"/>
      <c r="U178" s="188"/>
      <c r="V178" s="259"/>
      <c r="W178" s="258">
        <f>R178*F178</f>
        <v>0</v>
      </c>
      <c r="Z178" s="316"/>
    </row>
    <row r="179" spans="2:26" ht="30" customHeight="1" x14ac:dyDescent="0.2">
      <c r="B179" s="169" t="s">
        <v>800</v>
      </c>
      <c r="C179" s="349" t="s">
        <v>801</v>
      </c>
      <c r="D179" s="366" t="s">
        <v>802</v>
      </c>
      <c r="E179" s="192" t="s">
        <v>803</v>
      </c>
      <c r="F179" s="367"/>
      <c r="G179" s="363"/>
      <c r="H179" s="175"/>
      <c r="I179" s="319"/>
      <c r="J179" s="319"/>
      <c r="K179" s="319"/>
      <c r="L179" s="319"/>
      <c r="M179" s="319"/>
      <c r="N179" s="319"/>
      <c r="O179" s="319"/>
      <c r="P179" s="319"/>
      <c r="Q179" s="320"/>
      <c r="R179" s="257">
        <v>1</v>
      </c>
      <c r="S179" s="188"/>
      <c r="T179" s="188"/>
      <c r="U179" s="188"/>
      <c r="V179" s="259"/>
      <c r="W179" s="258">
        <f>R179*F179</f>
        <v>0</v>
      </c>
      <c r="Z179" s="316"/>
    </row>
    <row r="180" spans="2:26" ht="24.95" customHeight="1" x14ac:dyDescent="0.2">
      <c r="B180" s="169" t="s">
        <v>804</v>
      </c>
      <c r="C180" s="349" t="s">
        <v>805</v>
      </c>
      <c r="D180" s="366" t="s">
        <v>806</v>
      </c>
      <c r="E180" s="192" t="s">
        <v>807</v>
      </c>
      <c r="F180" s="368"/>
      <c r="G180" s="365"/>
      <c r="H180" s="175"/>
      <c r="I180" s="319"/>
      <c r="J180" s="319"/>
      <c r="K180" s="319"/>
      <c r="L180" s="319"/>
      <c r="M180" s="319"/>
      <c r="N180" s="319"/>
      <c r="O180" s="319"/>
      <c r="P180" s="319"/>
      <c r="Q180" s="320"/>
      <c r="R180" s="328"/>
      <c r="S180" s="188"/>
      <c r="T180" s="188"/>
      <c r="U180" s="188"/>
      <c r="V180" s="330"/>
      <c r="W180" s="331"/>
      <c r="Z180" s="316"/>
    </row>
    <row r="181" spans="2:26" ht="24.95" customHeight="1" x14ac:dyDescent="0.2">
      <c r="B181" s="169" t="s">
        <v>808</v>
      </c>
      <c r="C181" s="349" t="s">
        <v>809</v>
      </c>
      <c r="D181" s="366" t="s">
        <v>810</v>
      </c>
      <c r="E181" s="192"/>
      <c r="F181" s="367"/>
      <c r="G181" s="363"/>
      <c r="H181" s="175"/>
      <c r="I181" s="319"/>
      <c r="J181" s="319"/>
      <c r="K181" s="319"/>
      <c r="L181" s="319"/>
      <c r="M181" s="319"/>
      <c r="N181" s="319"/>
      <c r="O181" s="319"/>
      <c r="P181" s="319"/>
      <c r="Q181" s="320"/>
      <c r="R181" s="257">
        <v>0.4</v>
      </c>
      <c r="S181" s="188"/>
      <c r="T181" s="188"/>
      <c r="U181" s="188"/>
      <c r="V181" s="259"/>
      <c r="W181" s="258">
        <f>R181*F181</f>
        <v>0</v>
      </c>
      <c r="Z181" s="316"/>
    </row>
    <row r="182" spans="2:26" ht="24.95" customHeight="1" x14ac:dyDescent="0.2">
      <c r="B182" s="169" t="s">
        <v>811</v>
      </c>
      <c r="C182" s="349" t="s">
        <v>812</v>
      </c>
      <c r="D182" s="366" t="s">
        <v>813</v>
      </c>
      <c r="E182" s="192"/>
      <c r="F182" s="367"/>
      <c r="G182" s="363"/>
      <c r="H182" s="175"/>
      <c r="I182" s="319"/>
      <c r="J182" s="319"/>
      <c r="K182" s="319"/>
      <c r="L182" s="319"/>
      <c r="M182" s="319"/>
      <c r="N182" s="319"/>
      <c r="O182" s="319"/>
      <c r="P182" s="319"/>
      <c r="Q182" s="320"/>
      <c r="R182" s="257">
        <v>0.4</v>
      </c>
      <c r="S182" s="188"/>
      <c r="T182" s="188"/>
      <c r="U182" s="188"/>
      <c r="V182" s="259"/>
      <c r="W182" s="258">
        <f>R182*F182</f>
        <v>0</v>
      </c>
      <c r="Z182" s="316"/>
    </row>
    <row r="183" spans="2:26" ht="24.95" customHeight="1" x14ac:dyDescent="0.2">
      <c r="B183" s="169" t="s">
        <v>814</v>
      </c>
      <c r="C183" s="349" t="s">
        <v>815</v>
      </c>
      <c r="D183" s="366" t="s">
        <v>816</v>
      </c>
      <c r="E183" s="192" t="s">
        <v>817</v>
      </c>
      <c r="F183" s="368"/>
      <c r="G183" s="365"/>
      <c r="H183" s="175"/>
      <c r="I183" s="319"/>
      <c r="J183" s="319"/>
      <c r="K183" s="319"/>
      <c r="L183" s="319"/>
      <c r="M183" s="319"/>
      <c r="N183" s="319"/>
      <c r="O183" s="319"/>
      <c r="P183" s="319"/>
      <c r="Q183" s="320"/>
      <c r="R183" s="328"/>
      <c r="S183" s="188"/>
      <c r="T183" s="188"/>
      <c r="U183" s="188"/>
      <c r="V183" s="330"/>
      <c r="W183" s="331"/>
      <c r="Z183" s="316"/>
    </row>
    <row r="184" spans="2:26" ht="24.95" customHeight="1" x14ac:dyDescent="0.2">
      <c r="B184" s="169" t="s">
        <v>818</v>
      </c>
      <c r="C184" s="349" t="s">
        <v>819</v>
      </c>
      <c r="D184" s="366" t="s">
        <v>820</v>
      </c>
      <c r="E184" s="192"/>
      <c r="F184" s="367"/>
      <c r="G184" s="363"/>
      <c r="H184" s="175"/>
      <c r="I184" s="319"/>
      <c r="J184" s="319"/>
      <c r="K184" s="319"/>
      <c r="L184" s="319"/>
      <c r="M184" s="319"/>
      <c r="N184" s="319"/>
      <c r="O184" s="319"/>
      <c r="P184" s="319"/>
      <c r="Q184" s="320"/>
      <c r="R184" s="369">
        <v>1</v>
      </c>
      <c r="S184" s="188"/>
      <c r="T184" s="188"/>
      <c r="U184" s="188"/>
      <c r="V184" s="259"/>
      <c r="W184" s="258">
        <f t="shared" ref="W184:W189" si="7">R184*F184</f>
        <v>0</v>
      </c>
      <c r="Z184" s="316"/>
    </row>
    <row r="185" spans="2:26" ht="24.95" customHeight="1" x14ac:dyDescent="0.2">
      <c r="B185" s="169" t="s">
        <v>821</v>
      </c>
      <c r="C185" s="349" t="s">
        <v>822</v>
      </c>
      <c r="D185" s="366" t="s">
        <v>823</v>
      </c>
      <c r="E185" s="192"/>
      <c r="F185" s="367"/>
      <c r="G185" s="363"/>
      <c r="H185" s="175"/>
      <c r="I185" s="319"/>
      <c r="J185" s="319"/>
      <c r="K185" s="319"/>
      <c r="L185" s="319"/>
      <c r="M185" s="319"/>
      <c r="N185" s="319"/>
      <c r="O185" s="319"/>
      <c r="P185" s="319"/>
      <c r="Q185" s="320"/>
      <c r="R185" s="257">
        <v>1</v>
      </c>
      <c r="S185" s="188"/>
      <c r="T185" s="188"/>
      <c r="U185" s="188"/>
      <c r="V185" s="259"/>
      <c r="W185" s="258">
        <f t="shared" si="7"/>
        <v>0</v>
      </c>
      <c r="Z185" s="316"/>
    </row>
    <row r="186" spans="2:26" ht="24.95" customHeight="1" x14ac:dyDescent="0.2">
      <c r="B186" s="169" t="s">
        <v>824</v>
      </c>
      <c r="C186" s="349" t="s">
        <v>825</v>
      </c>
      <c r="D186" s="190" t="s">
        <v>826</v>
      </c>
      <c r="E186" s="192"/>
      <c r="F186" s="370"/>
      <c r="G186" s="371"/>
      <c r="H186" s="175"/>
      <c r="I186" s="319"/>
      <c r="J186" s="319"/>
      <c r="K186" s="319"/>
      <c r="L186" s="319"/>
      <c r="M186" s="319"/>
      <c r="N186" s="319"/>
      <c r="O186" s="319"/>
      <c r="P186" s="319"/>
      <c r="Q186" s="320"/>
      <c r="R186" s="257">
        <v>0.4</v>
      </c>
      <c r="S186" s="188"/>
      <c r="T186" s="188"/>
      <c r="U186" s="188"/>
      <c r="V186" s="259"/>
      <c r="W186" s="258">
        <f t="shared" si="7"/>
        <v>0</v>
      </c>
      <c r="Z186" s="316"/>
    </row>
    <row r="187" spans="2:26" ht="24.95" customHeight="1" x14ac:dyDescent="0.2">
      <c r="B187" s="169" t="s">
        <v>827</v>
      </c>
      <c r="C187" s="349" t="s">
        <v>828</v>
      </c>
      <c r="D187" s="372" t="s">
        <v>829</v>
      </c>
      <c r="E187" s="192" t="s">
        <v>830</v>
      </c>
      <c r="F187" s="367"/>
      <c r="G187" s="363"/>
      <c r="H187" s="175"/>
      <c r="I187" s="319"/>
      <c r="J187" s="319"/>
      <c r="K187" s="319"/>
      <c r="L187" s="319"/>
      <c r="M187" s="319"/>
      <c r="N187" s="319"/>
      <c r="O187" s="319"/>
      <c r="P187" s="319"/>
      <c r="Q187" s="320"/>
      <c r="R187" s="257">
        <v>0.75</v>
      </c>
      <c r="S187" s="188"/>
      <c r="T187" s="188"/>
      <c r="U187" s="188"/>
      <c r="V187" s="259"/>
      <c r="W187" s="258">
        <f t="shared" si="7"/>
        <v>0</v>
      </c>
      <c r="Z187" s="316"/>
    </row>
    <row r="188" spans="2:26" ht="30" customHeight="1" x14ac:dyDescent="0.2">
      <c r="B188" s="169" t="s">
        <v>831</v>
      </c>
      <c r="C188" s="170" t="s">
        <v>832</v>
      </c>
      <c r="D188" s="366" t="s">
        <v>833</v>
      </c>
      <c r="E188" s="192" t="s">
        <v>834</v>
      </c>
      <c r="F188" s="362"/>
      <c r="G188" s="363"/>
      <c r="H188" s="175"/>
      <c r="I188" s="319"/>
      <c r="J188" s="319"/>
      <c r="K188" s="319"/>
      <c r="L188" s="319"/>
      <c r="M188" s="319"/>
      <c r="N188" s="319"/>
      <c r="O188" s="319"/>
      <c r="P188" s="319"/>
      <c r="Q188" s="320"/>
      <c r="R188" s="257">
        <v>0.05</v>
      </c>
      <c r="S188" s="188"/>
      <c r="T188" s="188"/>
      <c r="U188" s="188"/>
      <c r="V188" s="259"/>
      <c r="W188" s="258">
        <f t="shared" si="7"/>
        <v>0</v>
      </c>
      <c r="Z188" s="316"/>
    </row>
    <row r="189" spans="2:26" ht="24.95" customHeight="1" x14ac:dyDescent="0.2">
      <c r="B189" s="169" t="s">
        <v>835</v>
      </c>
      <c r="C189" s="170" t="s">
        <v>836</v>
      </c>
      <c r="D189" s="366" t="s">
        <v>837</v>
      </c>
      <c r="E189" s="373"/>
      <c r="F189" s="362"/>
      <c r="G189" s="363"/>
      <c r="H189" s="175"/>
      <c r="I189" s="319"/>
      <c r="J189" s="319"/>
      <c r="K189" s="319"/>
      <c r="L189" s="319"/>
      <c r="M189" s="319"/>
      <c r="N189" s="319"/>
      <c r="O189" s="319"/>
      <c r="P189" s="319"/>
      <c r="Q189" s="320"/>
      <c r="R189" s="257">
        <v>1</v>
      </c>
      <c r="S189" s="188"/>
      <c r="T189" s="188"/>
      <c r="U189" s="188"/>
      <c r="V189" s="259"/>
      <c r="W189" s="258">
        <f t="shared" si="7"/>
        <v>0</v>
      </c>
      <c r="Z189" s="316"/>
    </row>
    <row r="190" spans="2:26" ht="24.95" customHeight="1" x14ac:dyDescent="0.2">
      <c r="B190" s="169" t="s">
        <v>838</v>
      </c>
      <c r="C190" s="374" t="s">
        <v>839</v>
      </c>
      <c r="D190" s="375" t="s">
        <v>840</v>
      </c>
      <c r="E190" s="373" t="s">
        <v>841</v>
      </c>
      <c r="F190" s="362"/>
      <c r="G190" s="363"/>
      <c r="H190" s="175"/>
      <c r="I190" s="319"/>
      <c r="J190" s="319"/>
      <c r="K190" s="319"/>
      <c r="L190" s="319"/>
      <c r="M190" s="319"/>
      <c r="N190" s="319"/>
      <c r="O190" s="319"/>
      <c r="P190" s="319"/>
      <c r="Q190" s="320"/>
      <c r="R190" s="328"/>
      <c r="S190" s="188"/>
      <c r="T190" s="188"/>
      <c r="U190" s="188"/>
      <c r="V190" s="330"/>
      <c r="W190" s="331"/>
      <c r="Z190" s="316"/>
    </row>
    <row r="191" spans="2:26" ht="24.95" customHeight="1" thickBot="1" x14ac:dyDescent="0.25">
      <c r="B191" s="376" t="s">
        <v>842</v>
      </c>
      <c r="C191" s="377" t="s">
        <v>843</v>
      </c>
      <c r="D191" s="378" t="s">
        <v>844</v>
      </c>
      <c r="E191" s="379" t="s">
        <v>845</v>
      </c>
      <c r="F191" s="380"/>
      <c r="G191" s="381"/>
      <c r="H191" s="382"/>
      <c r="I191" s="383"/>
      <c r="J191" s="383"/>
      <c r="K191" s="383"/>
      <c r="L191" s="383"/>
      <c r="M191" s="383"/>
      <c r="N191" s="383"/>
      <c r="O191" s="383"/>
      <c r="P191" s="383"/>
      <c r="Q191" s="384"/>
      <c r="R191" s="328"/>
      <c r="S191" s="188"/>
      <c r="T191" s="188"/>
      <c r="U191" s="188"/>
      <c r="V191" s="330"/>
      <c r="W191" s="331"/>
      <c r="Z191" s="316"/>
    </row>
    <row r="192" spans="2:26" ht="21" customHeight="1" thickTop="1" thickBot="1" x14ac:dyDescent="0.25">
      <c r="R192" s="340"/>
      <c r="S192" s="341"/>
      <c r="T192" s="342"/>
      <c r="U192" s="342"/>
      <c r="V192" s="343"/>
      <c r="W192" s="344">
        <f>SUM(W172:W189)</f>
        <v>0</v>
      </c>
      <c r="Z192" s="316"/>
    </row>
  </sheetData>
  <mergeCells count="23">
    <mergeCell ref="R132:S132"/>
    <mergeCell ref="V132:W132"/>
    <mergeCell ref="R161:S161"/>
    <mergeCell ref="V161:W161"/>
    <mergeCell ref="R171:S171"/>
    <mergeCell ref="V171:W171"/>
    <mergeCell ref="Z21:AE21"/>
    <mergeCell ref="G22:H22"/>
    <mergeCell ref="I22:J22"/>
    <mergeCell ref="L22:M22"/>
    <mergeCell ref="N22:O22"/>
    <mergeCell ref="R22:T22"/>
    <mergeCell ref="V22:W22"/>
    <mergeCell ref="R1:V4"/>
    <mergeCell ref="B2:Q2"/>
    <mergeCell ref="B21:B23"/>
    <mergeCell ref="C21:C23"/>
    <mergeCell ref="D21:D23"/>
    <mergeCell ref="E21:E23"/>
    <mergeCell ref="F21:F23"/>
    <mergeCell ref="G21:K21"/>
    <mergeCell ref="L21:P21"/>
    <mergeCell ref="R21:U21"/>
  </mergeCells>
  <printOptions horizontalCentered="1"/>
  <pageMargins left="0.31496062992125984" right="0.19685039370078741" top="0.55118110236220474" bottom="0.55118110236220474" header="0.31496062992125984" footer="0.31496062992125984"/>
  <pageSetup paperSize="9" scale="70" fitToHeight="0" orientation="landscape" cellComments="asDisplayed"/>
  <rowBreaks count="5" manualBreakCount="5">
    <brk id="20" max="22" man="1"/>
    <brk id="62" max="22" man="1"/>
    <brk id="96" max="22" man="1"/>
    <brk id="132" max="22" man="1"/>
    <brk id="159" max="2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76"/>
  <sheetViews>
    <sheetView showGridLines="0" zoomScale="70" zoomScaleSheetLayoutView="40" workbookViewId="0">
      <selection activeCell="D14" sqref="D14"/>
    </sheetView>
  </sheetViews>
  <sheetFormatPr defaultColWidth="11.42578125" defaultRowHeight="30" customHeight="1" x14ac:dyDescent="0.25"/>
  <cols>
    <col min="1" max="1" width="1.85546875" style="348" customWidth="1"/>
    <col min="2" max="2" width="10.85546875" style="385" customWidth="1"/>
    <col min="3" max="3" width="11.7109375" style="385" customWidth="1"/>
    <col min="4" max="4" width="105.85546875" style="348" customWidth="1"/>
    <col min="5" max="5" width="46.5703125" style="348" customWidth="1"/>
    <col min="6" max="6" width="19.85546875" style="348" customWidth="1"/>
    <col min="7" max="11" width="19.85546875" style="386" customWidth="1"/>
    <col min="12" max="12" width="32.42578125" style="348" customWidth="1"/>
    <col min="13" max="13" width="31" style="348" customWidth="1"/>
    <col min="14" max="14" width="31.140625" style="348" customWidth="1"/>
    <col min="15" max="16" width="20.42578125" style="348" customWidth="1"/>
    <col min="17" max="17" width="12.5703125" style="348" customWidth="1"/>
    <col min="18" max="18" width="11.85546875" style="348" customWidth="1"/>
    <col min="19" max="19" width="19.7109375" style="385" customWidth="1"/>
    <col min="20" max="20" width="19" style="385" customWidth="1"/>
    <col min="21" max="21" width="21.28515625" style="385" customWidth="1"/>
    <col min="22" max="22" width="20.42578125" style="348" customWidth="1"/>
    <col min="23" max="23" width="21.7109375" style="348" customWidth="1"/>
    <col min="24" max="24" width="17.7109375" style="348" customWidth="1"/>
    <col min="25" max="25" width="12" style="348" customWidth="1"/>
    <col min="26" max="16384" width="11.42578125" style="348"/>
  </cols>
  <sheetData>
    <row r="1" spans="1:23" ht="27" customHeight="1" thickBot="1" x14ac:dyDescent="0.3">
      <c r="B1" s="387"/>
      <c r="C1" s="387"/>
      <c r="D1" s="388"/>
      <c r="E1" s="388"/>
      <c r="F1" s="388"/>
      <c r="G1" s="389"/>
      <c r="H1" s="390"/>
      <c r="I1" s="389"/>
      <c r="J1" s="390"/>
      <c r="K1" s="141"/>
      <c r="L1" s="573" t="s">
        <v>846</v>
      </c>
      <c r="M1" s="573"/>
      <c r="N1" s="573"/>
      <c r="O1" s="573"/>
      <c r="P1" s="573"/>
      <c r="R1" s="391"/>
      <c r="S1" s="391"/>
      <c r="T1" s="391"/>
      <c r="U1" s="391"/>
      <c r="V1" s="391"/>
    </row>
    <row r="2" spans="1:23" s="392" customFormat="1" ht="30" customHeight="1" thickBot="1" x14ac:dyDescent="0.4">
      <c r="A2" s="393"/>
      <c r="B2" s="603" t="s">
        <v>847</v>
      </c>
      <c r="C2" s="604"/>
      <c r="D2" s="604"/>
      <c r="E2" s="604"/>
      <c r="F2" s="604"/>
      <c r="G2" s="604"/>
      <c r="H2" s="604"/>
      <c r="I2" s="604"/>
      <c r="J2" s="604"/>
      <c r="K2" s="605"/>
      <c r="L2" s="573"/>
      <c r="M2" s="573"/>
      <c r="N2" s="573"/>
      <c r="O2" s="573"/>
      <c r="P2" s="573"/>
      <c r="R2" s="391"/>
      <c r="S2" s="391"/>
      <c r="T2" s="391"/>
      <c r="U2" s="391"/>
      <c r="V2" s="391"/>
      <c r="W2" s="142"/>
    </row>
    <row r="3" spans="1:23" s="394" customFormat="1" ht="37.5" customHeight="1" thickBot="1" x14ac:dyDescent="0.3">
      <c r="B3" s="395"/>
      <c r="C3" s="395"/>
      <c r="D3" s="395"/>
      <c r="E3" s="395"/>
      <c r="F3" s="395"/>
      <c r="G3" s="395"/>
      <c r="H3" s="395"/>
      <c r="I3" s="395"/>
      <c r="J3" s="395"/>
      <c r="K3" s="395"/>
      <c r="L3" s="573"/>
      <c r="M3" s="573"/>
      <c r="N3" s="573"/>
      <c r="O3" s="573"/>
      <c r="P3" s="573"/>
      <c r="R3" s="391"/>
      <c r="S3" s="391"/>
      <c r="T3" s="391"/>
      <c r="U3" s="391"/>
      <c r="V3" s="391"/>
    </row>
    <row r="4" spans="1:23" s="385" customFormat="1" ht="24.95" customHeight="1" thickBot="1" x14ac:dyDescent="0.3">
      <c r="B4" s="396"/>
      <c r="C4" s="397"/>
      <c r="D4" s="397"/>
      <c r="E4" s="398"/>
      <c r="F4" s="399" t="s">
        <v>89</v>
      </c>
      <c r="G4" s="399" t="s">
        <v>848</v>
      </c>
      <c r="H4" s="400"/>
      <c r="I4" s="401"/>
      <c r="J4" s="401"/>
      <c r="K4" s="402"/>
      <c r="L4" s="573"/>
      <c r="M4" s="573"/>
      <c r="N4" s="573"/>
      <c r="O4" s="573"/>
      <c r="P4" s="573"/>
      <c r="Q4" s="387"/>
      <c r="R4" s="391"/>
      <c r="S4" s="391"/>
      <c r="T4" s="391"/>
      <c r="U4" s="391"/>
      <c r="V4" s="391"/>
      <c r="W4" s="387"/>
    </row>
    <row r="5" spans="1:23" s="385" customFormat="1" ht="29.25" customHeight="1" thickBot="1" x14ac:dyDescent="0.3">
      <c r="B5" s="403" t="s">
        <v>91</v>
      </c>
      <c r="C5" s="404" t="s">
        <v>92</v>
      </c>
      <c r="D5" s="404" t="s">
        <v>93</v>
      </c>
      <c r="E5" s="404" t="s">
        <v>94</v>
      </c>
      <c r="F5" s="69" t="s">
        <v>95</v>
      </c>
      <c r="G5" s="69" t="s">
        <v>96</v>
      </c>
      <c r="H5" s="69" t="s">
        <v>97</v>
      </c>
      <c r="I5" s="69" t="s">
        <v>98</v>
      </c>
      <c r="J5" s="69" t="s">
        <v>116</v>
      </c>
      <c r="K5" s="405" t="s">
        <v>123</v>
      </c>
      <c r="L5" s="164" t="s">
        <v>849</v>
      </c>
      <c r="M5" s="165"/>
      <c r="N5" s="167" t="s">
        <v>850</v>
      </c>
      <c r="O5" s="348"/>
      <c r="P5" s="348"/>
      <c r="Q5" s="391"/>
      <c r="R5" s="391"/>
      <c r="S5" s="391"/>
      <c r="T5" s="391"/>
      <c r="U5" s="391"/>
      <c r="V5" s="391"/>
      <c r="W5" s="387"/>
    </row>
    <row r="6" spans="1:23" ht="24.95" customHeight="1" x14ac:dyDescent="0.2">
      <c r="B6" s="406" t="s">
        <v>851</v>
      </c>
      <c r="C6" s="407"/>
      <c r="D6" s="408" t="s">
        <v>852</v>
      </c>
      <c r="E6" s="409" t="s">
        <v>853</v>
      </c>
      <c r="F6" s="410"/>
      <c r="G6" s="411"/>
      <c r="H6" s="412"/>
      <c r="I6" s="413"/>
      <c r="J6" s="413"/>
      <c r="K6" s="414"/>
      <c r="L6" s="178"/>
      <c r="M6" s="179"/>
      <c r="N6" s="180"/>
      <c r="O6" s="179"/>
      <c r="R6" s="391"/>
      <c r="S6" s="391"/>
      <c r="T6" s="391"/>
      <c r="U6" s="391"/>
      <c r="V6" s="391"/>
      <c r="W6" s="388"/>
    </row>
    <row r="7" spans="1:23" ht="24.95" customHeight="1" x14ac:dyDescent="0.2">
      <c r="B7" s="406" t="s">
        <v>854</v>
      </c>
      <c r="C7" s="415">
        <v>1</v>
      </c>
      <c r="D7" s="416" t="s">
        <v>855</v>
      </c>
      <c r="E7" s="409" t="s">
        <v>856</v>
      </c>
      <c r="F7" s="410"/>
      <c r="G7" s="411"/>
      <c r="H7" s="417"/>
      <c r="I7" s="418"/>
      <c r="J7" s="184"/>
      <c r="K7" s="419"/>
      <c r="L7" s="187"/>
      <c r="M7" s="188"/>
      <c r="N7" s="189"/>
      <c r="O7" s="188"/>
      <c r="R7" s="391"/>
      <c r="S7" s="391"/>
      <c r="T7" s="391"/>
      <c r="U7" s="391"/>
      <c r="V7" s="391"/>
      <c r="W7" s="388"/>
    </row>
    <row r="8" spans="1:23" ht="24.95" customHeight="1" x14ac:dyDescent="0.2">
      <c r="B8" s="406" t="s">
        <v>857</v>
      </c>
      <c r="C8" s="415" t="s">
        <v>858</v>
      </c>
      <c r="D8" s="416" t="s">
        <v>859</v>
      </c>
      <c r="E8" s="409" t="s">
        <v>853</v>
      </c>
      <c r="F8" s="410"/>
      <c r="G8" s="411"/>
      <c r="H8" s="420"/>
      <c r="I8" s="418"/>
      <c r="J8" s="184"/>
      <c r="K8" s="419"/>
      <c r="L8" s="187"/>
      <c r="M8" s="188"/>
      <c r="N8" s="189"/>
      <c r="O8" s="188"/>
      <c r="R8" s="391"/>
      <c r="S8" s="391"/>
      <c r="T8" s="391"/>
      <c r="U8" s="391"/>
      <c r="V8" s="391"/>
      <c r="W8" s="388"/>
    </row>
    <row r="9" spans="1:23" ht="24.95" customHeight="1" x14ac:dyDescent="0.2">
      <c r="B9" s="406" t="s">
        <v>95</v>
      </c>
      <c r="C9" s="407" t="s">
        <v>860</v>
      </c>
      <c r="D9" s="421" t="s">
        <v>861</v>
      </c>
      <c r="E9" s="409" t="s">
        <v>853</v>
      </c>
      <c r="F9" s="422"/>
      <c r="G9" s="423"/>
      <c r="H9" s="417"/>
      <c r="I9" s="185"/>
      <c r="J9" s="184"/>
      <c r="K9" s="419"/>
      <c r="L9" s="193" t="s">
        <v>862</v>
      </c>
      <c r="M9" s="194" t="s">
        <v>863</v>
      </c>
      <c r="N9" s="424">
        <f>G9</f>
        <v>0</v>
      </c>
      <c r="O9" s="194"/>
      <c r="Q9" s="391"/>
      <c r="R9" s="391"/>
      <c r="S9" s="391"/>
      <c r="T9" s="391"/>
      <c r="U9" s="391"/>
      <c r="V9" s="391"/>
      <c r="W9" s="146"/>
    </row>
    <row r="10" spans="1:23" ht="24.95" customHeight="1" x14ac:dyDescent="0.2">
      <c r="B10" s="406" t="s">
        <v>96</v>
      </c>
      <c r="C10" s="407" t="s">
        <v>440</v>
      </c>
      <c r="D10" s="421" t="s">
        <v>864</v>
      </c>
      <c r="E10" s="409" t="s">
        <v>853</v>
      </c>
      <c r="F10" s="425"/>
      <c r="G10" s="363"/>
      <c r="H10" s="417"/>
      <c r="I10" s="185"/>
      <c r="J10" s="184"/>
      <c r="K10" s="419"/>
      <c r="L10" s="193" t="s">
        <v>862</v>
      </c>
      <c r="M10" s="194" t="s">
        <v>863</v>
      </c>
      <c r="N10" s="91">
        <f>G10</f>
        <v>0</v>
      </c>
      <c r="O10" s="194"/>
      <c r="R10" s="391"/>
      <c r="S10" s="391"/>
      <c r="T10" s="391"/>
      <c r="U10" s="391"/>
      <c r="V10" s="391"/>
      <c r="W10" s="388"/>
    </row>
    <row r="11" spans="1:23" ht="24.95" customHeight="1" x14ac:dyDescent="0.2">
      <c r="B11" s="406" t="s">
        <v>97</v>
      </c>
      <c r="C11" s="407" t="s">
        <v>865</v>
      </c>
      <c r="D11" s="426" t="s">
        <v>866</v>
      </c>
      <c r="E11" s="409" t="s">
        <v>867</v>
      </c>
      <c r="F11" s="427"/>
      <c r="G11" s="428"/>
      <c r="H11" s="417"/>
      <c r="I11" s="429"/>
      <c r="J11" s="430"/>
      <c r="K11" s="431"/>
      <c r="L11" s="193"/>
      <c r="M11" s="194"/>
      <c r="N11" s="91"/>
      <c r="O11" s="194"/>
      <c r="R11" s="391"/>
      <c r="S11" s="391"/>
      <c r="T11" s="391"/>
      <c r="U11" s="391"/>
      <c r="V11" s="391"/>
      <c r="W11" s="388"/>
    </row>
    <row r="12" spans="1:23" ht="24.95" customHeight="1" x14ac:dyDescent="0.2">
      <c r="B12" s="406" t="s">
        <v>98</v>
      </c>
      <c r="C12" s="407" t="s">
        <v>443</v>
      </c>
      <c r="D12" s="421" t="s">
        <v>868</v>
      </c>
      <c r="E12" s="409" t="s">
        <v>869</v>
      </c>
      <c r="F12" s="425"/>
      <c r="G12" s="363"/>
      <c r="H12" s="417"/>
      <c r="I12" s="185"/>
      <c r="J12" s="184"/>
      <c r="K12" s="419"/>
      <c r="L12" s="193">
        <v>1</v>
      </c>
      <c r="M12" s="194"/>
      <c r="N12" s="91">
        <f>L12*F12</f>
        <v>0</v>
      </c>
      <c r="O12" s="194"/>
      <c r="R12" s="391"/>
      <c r="S12" s="391"/>
      <c r="T12" s="391"/>
      <c r="U12" s="391"/>
      <c r="V12" s="391"/>
      <c r="W12" s="388"/>
    </row>
    <row r="13" spans="1:23" ht="24.95" customHeight="1" x14ac:dyDescent="0.2">
      <c r="B13" s="406" t="s">
        <v>116</v>
      </c>
      <c r="C13" s="407" t="s">
        <v>870</v>
      </c>
      <c r="D13" s="426" t="s">
        <v>871</v>
      </c>
      <c r="E13" s="409" t="s">
        <v>872</v>
      </c>
      <c r="F13" s="425"/>
      <c r="G13" s="428"/>
      <c r="H13" s="417"/>
      <c r="I13" s="429"/>
      <c r="J13" s="430"/>
      <c r="K13" s="431"/>
      <c r="L13" s="193"/>
      <c r="M13" s="194"/>
      <c r="N13" s="91"/>
      <c r="O13" s="194"/>
      <c r="R13" s="391"/>
      <c r="S13" s="391"/>
      <c r="T13" s="391"/>
      <c r="U13" s="391"/>
      <c r="V13" s="391"/>
      <c r="W13" s="388"/>
    </row>
    <row r="14" spans="1:23" ht="24.95" customHeight="1" x14ac:dyDescent="0.2">
      <c r="B14" s="406" t="s">
        <v>123</v>
      </c>
      <c r="C14" s="407" t="s">
        <v>446</v>
      </c>
      <c r="D14" s="421" t="s">
        <v>873</v>
      </c>
      <c r="E14" s="409" t="s">
        <v>869</v>
      </c>
      <c r="F14" s="425"/>
      <c r="G14" s="363"/>
      <c r="H14" s="417"/>
      <c r="I14" s="185"/>
      <c r="J14" s="184"/>
      <c r="K14" s="419"/>
      <c r="L14" s="193">
        <v>0.5</v>
      </c>
      <c r="M14" s="194"/>
      <c r="N14" s="91">
        <f>L14*F14</f>
        <v>0</v>
      </c>
      <c r="O14" s="194"/>
      <c r="R14" s="391"/>
      <c r="S14" s="391"/>
      <c r="T14" s="391"/>
      <c r="U14" s="391"/>
      <c r="V14" s="391"/>
      <c r="W14" s="146"/>
    </row>
    <row r="15" spans="1:23" ht="24.95" customHeight="1" x14ac:dyDescent="0.2">
      <c r="B15" s="406" t="s">
        <v>874</v>
      </c>
      <c r="C15" s="415">
        <v>1.2</v>
      </c>
      <c r="D15" s="416" t="s">
        <v>875</v>
      </c>
      <c r="E15" s="409" t="s">
        <v>876</v>
      </c>
      <c r="F15" s="432"/>
      <c r="G15" s="183"/>
      <c r="H15" s="417"/>
      <c r="I15" s="185"/>
      <c r="J15" s="184"/>
      <c r="K15" s="419"/>
      <c r="L15" s="187"/>
      <c r="M15" s="188"/>
      <c r="N15" s="433">
        <f>SUM(N10:N14)</f>
        <v>0</v>
      </c>
      <c r="O15" s="188"/>
      <c r="Q15" s="391"/>
      <c r="R15" s="391"/>
      <c r="S15" s="391"/>
      <c r="T15" s="391"/>
      <c r="U15" s="391"/>
      <c r="V15" s="391"/>
      <c r="W15" s="388"/>
    </row>
    <row r="16" spans="1:23" ht="24.95" customHeight="1" x14ac:dyDescent="0.2">
      <c r="B16" s="406" t="s">
        <v>126</v>
      </c>
      <c r="C16" s="407" t="s">
        <v>105</v>
      </c>
      <c r="D16" s="434" t="s">
        <v>877</v>
      </c>
      <c r="E16" s="409" t="s">
        <v>872</v>
      </c>
      <c r="F16" s="425"/>
      <c r="G16" s="428"/>
      <c r="H16" s="417"/>
      <c r="I16" s="429"/>
      <c r="J16" s="430"/>
      <c r="K16" s="431"/>
      <c r="L16" s="193">
        <v>1</v>
      </c>
      <c r="M16" s="194" t="s">
        <v>863</v>
      </c>
      <c r="N16" s="424">
        <f>G16</f>
        <v>0</v>
      </c>
      <c r="O16" s="194"/>
      <c r="Q16" s="391"/>
      <c r="R16" s="391"/>
      <c r="S16" s="391"/>
      <c r="T16" s="391"/>
      <c r="U16" s="391"/>
      <c r="V16" s="391"/>
      <c r="W16" s="388"/>
    </row>
    <row r="17" spans="1:24" ht="30" customHeight="1" x14ac:dyDescent="0.2">
      <c r="B17" s="406" t="s">
        <v>132</v>
      </c>
      <c r="C17" s="407" t="s">
        <v>492</v>
      </c>
      <c r="D17" s="435" t="s">
        <v>878</v>
      </c>
      <c r="E17" s="409" t="s">
        <v>719</v>
      </c>
      <c r="F17" s="425"/>
      <c r="G17" s="428"/>
      <c r="H17" s="417"/>
      <c r="I17" s="429"/>
      <c r="J17" s="430"/>
      <c r="K17" s="431"/>
      <c r="L17" s="193" t="s">
        <v>723</v>
      </c>
      <c r="M17" s="194" t="s">
        <v>863</v>
      </c>
      <c r="N17" s="424">
        <f>G17</f>
        <v>0</v>
      </c>
      <c r="O17" s="194"/>
      <c r="Q17" s="391"/>
      <c r="R17" s="391"/>
      <c r="S17" s="391"/>
      <c r="T17" s="391"/>
      <c r="U17" s="391"/>
      <c r="V17" s="391"/>
      <c r="W17" s="146"/>
    </row>
    <row r="18" spans="1:24" ht="24.95" customHeight="1" x14ac:dyDescent="0.2">
      <c r="B18" s="406" t="s">
        <v>134</v>
      </c>
      <c r="C18" s="436" t="s">
        <v>879</v>
      </c>
      <c r="D18" s="437" t="s">
        <v>880</v>
      </c>
      <c r="E18" s="409" t="s">
        <v>881</v>
      </c>
      <c r="F18" s="438"/>
      <c r="G18" s="428"/>
      <c r="H18" s="417"/>
      <c r="I18" s="429"/>
      <c r="J18" s="430"/>
      <c r="K18" s="431"/>
      <c r="L18" s="193">
        <v>1</v>
      </c>
      <c r="M18" s="194"/>
      <c r="N18" s="424">
        <f>L18*F18</f>
        <v>0</v>
      </c>
      <c r="O18" s="194"/>
      <c r="Q18" s="391"/>
      <c r="R18" s="391"/>
      <c r="S18" s="391"/>
      <c r="T18" s="391"/>
      <c r="U18" s="391"/>
      <c r="V18" s="391"/>
      <c r="W18" s="388"/>
    </row>
    <row r="19" spans="1:24" ht="24.95" customHeight="1" x14ac:dyDescent="0.2">
      <c r="B19" s="406" t="s">
        <v>140</v>
      </c>
      <c r="C19" s="436" t="s">
        <v>882</v>
      </c>
      <c r="D19" s="437" t="s">
        <v>883</v>
      </c>
      <c r="E19" s="409" t="s">
        <v>884</v>
      </c>
      <c r="F19" s="438"/>
      <c r="G19" s="428"/>
      <c r="H19" s="417"/>
      <c r="I19" s="429"/>
      <c r="J19" s="430"/>
      <c r="K19" s="431"/>
      <c r="L19" s="193">
        <v>0.2</v>
      </c>
      <c r="M19" s="194"/>
      <c r="N19" s="424">
        <f>L19*F19</f>
        <v>0</v>
      </c>
      <c r="O19" s="194"/>
      <c r="Q19" s="391"/>
      <c r="R19" s="391"/>
      <c r="S19" s="391"/>
      <c r="T19" s="391"/>
      <c r="U19" s="391"/>
      <c r="V19" s="391"/>
      <c r="W19" s="388"/>
    </row>
    <row r="20" spans="1:24" ht="30" customHeight="1" thickBot="1" x14ac:dyDescent="0.25">
      <c r="B20" s="406" t="s">
        <v>142</v>
      </c>
      <c r="C20" s="436" t="s">
        <v>885</v>
      </c>
      <c r="D20" s="437" t="s">
        <v>886</v>
      </c>
      <c r="E20" s="409" t="s">
        <v>887</v>
      </c>
      <c r="F20" s="439"/>
      <c r="G20" s="440"/>
      <c r="H20" s="441"/>
      <c r="I20" s="442"/>
      <c r="J20" s="443"/>
      <c r="K20" s="444"/>
      <c r="L20" s="193">
        <v>1</v>
      </c>
      <c r="M20" s="194"/>
      <c r="N20" s="445">
        <f>L20*F20</f>
        <v>0</v>
      </c>
      <c r="O20" s="194"/>
      <c r="Q20" s="391"/>
      <c r="R20" s="391"/>
      <c r="S20" s="391"/>
      <c r="T20" s="391"/>
      <c r="U20" s="391"/>
      <c r="V20" s="391"/>
      <c r="W20" s="388"/>
    </row>
    <row r="21" spans="1:24" s="386" customFormat="1" ht="129" customHeight="1" thickBot="1" x14ac:dyDescent="0.3">
      <c r="A21" s="112"/>
      <c r="B21" s="606" t="s">
        <v>91</v>
      </c>
      <c r="C21" s="567" t="s">
        <v>92</v>
      </c>
      <c r="D21" s="567" t="s">
        <v>93</v>
      </c>
      <c r="E21" s="567" t="s">
        <v>94</v>
      </c>
      <c r="F21" s="608" t="s">
        <v>471</v>
      </c>
      <c r="G21" s="609"/>
      <c r="H21" s="608" t="s">
        <v>474</v>
      </c>
      <c r="I21" s="609"/>
      <c r="J21" s="608" t="s">
        <v>473</v>
      </c>
      <c r="K21" s="610"/>
      <c r="L21" s="590" t="s">
        <v>888</v>
      </c>
      <c r="M21" s="591"/>
      <c r="N21" s="591"/>
      <c r="O21" s="597" t="s">
        <v>889</v>
      </c>
      <c r="P21" s="598"/>
      <c r="Q21" s="391"/>
      <c r="R21" s="391"/>
      <c r="S21" s="593" t="s">
        <v>890</v>
      </c>
      <c r="T21" s="593"/>
      <c r="U21" s="593"/>
      <c r="V21" s="593"/>
      <c r="W21" s="593"/>
      <c r="X21" s="593"/>
    </row>
    <row r="22" spans="1:24" s="386" customFormat="1" ht="52.5" customHeight="1" thickBot="1" x14ac:dyDescent="0.25">
      <c r="A22" s="112"/>
      <c r="B22" s="607"/>
      <c r="C22" s="568"/>
      <c r="D22" s="568"/>
      <c r="E22" s="568"/>
      <c r="F22" s="215" t="s">
        <v>487</v>
      </c>
      <c r="G22" s="215" t="s">
        <v>891</v>
      </c>
      <c r="H22" s="215" t="s">
        <v>487</v>
      </c>
      <c r="I22" s="215" t="s">
        <v>891</v>
      </c>
      <c r="J22" s="215" t="s">
        <v>487</v>
      </c>
      <c r="K22" s="446" t="s">
        <v>891</v>
      </c>
      <c r="L22" s="164" t="s">
        <v>488</v>
      </c>
      <c r="M22" s="165" t="s">
        <v>489</v>
      </c>
      <c r="N22" s="165" t="s">
        <v>490</v>
      </c>
      <c r="O22" s="217" t="s">
        <v>25</v>
      </c>
      <c r="P22" s="218" t="s">
        <v>490</v>
      </c>
      <c r="S22" s="447" t="s">
        <v>479</v>
      </c>
      <c r="T22" s="448" t="s">
        <v>480</v>
      </c>
      <c r="U22" s="448" t="s">
        <v>481</v>
      </c>
      <c r="V22" s="448" t="s">
        <v>482</v>
      </c>
      <c r="W22" s="448" t="s">
        <v>483</v>
      </c>
      <c r="X22" s="449" t="s">
        <v>484</v>
      </c>
    </row>
    <row r="23" spans="1:24" s="386" customFormat="1" ht="30" customHeight="1" x14ac:dyDescent="0.2">
      <c r="A23" s="112"/>
      <c r="B23" s="450" t="s">
        <v>892</v>
      </c>
      <c r="C23" s="451">
        <v>1.6</v>
      </c>
      <c r="D23" s="222" t="s">
        <v>893</v>
      </c>
      <c r="E23" s="452" t="s">
        <v>894</v>
      </c>
      <c r="F23" s="118"/>
      <c r="G23" s="453"/>
      <c r="H23" s="453"/>
      <c r="I23" s="453"/>
      <c r="J23" s="453"/>
      <c r="K23" s="454"/>
      <c r="L23" s="236"/>
      <c r="M23" s="236"/>
      <c r="N23" s="237"/>
      <c r="O23" s="238"/>
      <c r="P23" s="237"/>
      <c r="S23" s="228"/>
      <c r="T23" s="229"/>
      <c r="U23" s="230"/>
      <c r="V23" s="230"/>
      <c r="W23" s="230"/>
      <c r="X23" s="231"/>
    </row>
    <row r="24" spans="1:24" s="386" customFormat="1" ht="24.95" customHeight="1" x14ac:dyDescent="0.25">
      <c r="A24" s="112"/>
      <c r="B24" s="455" t="s">
        <v>495</v>
      </c>
      <c r="C24" s="456" t="s">
        <v>895</v>
      </c>
      <c r="D24" s="87" t="s">
        <v>108</v>
      </c>
      <c r="E24" s="233" t="s">
        <v>109</v>
      </c>
      <c r="F24" s="84"/>
      <c r="G24" s="79"/>
      <c r="H24" s="79"/>
      <c r="I24" s="79"/>
      <c r="J24" s="79"/>
      <c r="K24" s="81"/>
      <c r="L24" s="236"/>
      <c r="M24" s="236"/>
      <c r="N24" s="237"/>
      <c r="O24" s="238"/>
      <c r="P24" s="237"/>
      <c r="S24" s="239"/>
      <c r="T24" s="240"/>
      <c r="U24" s="241"/>
      <c r="V24" s="241"/>
      <c r="W24" s="241"/>
      <c r="X24" s="242"/>
    </row>
    <row r="25" spans="1:24" s="386" customFormat="1" ht="71.25" customHeight="1" x14ac:dyDescent="0.25">
      <c r="A25" s="112"/>
      <c r="B25" s="455" t="s">
        <v>497</v>
      </c>
      <c r="C25" s="456" t="s">
        <v>896</v>
      </c>
      <c r="D25" s="87" t="s">
        <v>499</v>
      </c>
      <c r="E25" s="233" t="s">
        <v>113</v>
      </c>
      <c r="F25" s="84"/>
      <c r="G25" s="79"/>
      <c r="H25" s="79"/>
      <c r="I25" s="79"/>
      <c r="J25" s="79"/>
      <c r="K25" s="81"/>
      <c r="L25" s="236"/>
      <c r="M25" s="236"/>
      <c r="N25" s="237"/>
      <c r="O25" s="238"/>
      <c r="P25" s="237"/>
      <c r="S25" s="239"/>
      <c r="T25" s="240"/>
      <c r="U25" s="241"/>
      <c r="V25" s="241"/>
      <c r="W25" s="241"/>
      <c r="X25" s="242"/>
    </row>
    <row r="26" spans="1:24" s="386" customFormat="1" ht="24.95" customHeight="1" x14ac:dyDescent="0.2">
      <c r="A26" s="112"/>
      <c r="B26" s="455">
        <v>120</v>
      </c>
      <c r="C26" s="456" t="s">
        <v>897</v>
      </c>
      <c r="D26" s="88" t="s">
        <v>115</v>
      </c>
      <c r="E26" s="233" t="s">
        <v>113</v>
      </c>
      <c r="F26" s="80"/>
      <c r="G26" s="457"/>
      <c r="H26" s="457"/>
      <c r="I26" s="457"/>
      <c r="J26" s="457"/>
      <c r="K26" s="458"/>
      <c r="L26" s="243">
        <f>F26-G26</f>
        <v>0</v>
      </c>
      <c r="M26" s="243">
        <f>H26-I26</f>
        <v>0</v>
      </c>
      <c r="N26" s="246">
        <f>J26</f>
        <v>0</v>
      </c>
      <c r="O26" s="247">
        <f>L26+M26</f>
        <v>0</v>
      </c>
      <c r="P26" s="246">
        <f>N26</f>
        <v>0</v>
      </c>
      <c r="Q26" s="136"/>
      <c r="S26" s="459">
        <f>F26+H26+J26</f>
        <v>0</v>
      </c>
      <c r="T26" s="460">
        <f>G26</f>
        <v>0</v>
      </c>
      <c r="U26" s="250"/>
      <c r="V26" s="250"/>
      <c r="W26" s="250"/>
      <c r="X26" s="251"/>
    </row>
    <row r="27" spans="1:24" s="386" customFormat="1" ht="24.95" customHeight="1" x14ac:dyDescent="0.2">
      <c r="A27" s="112"/>
      <c r="B27" s="455">
        <v>130</v>
      </c>
      <c r="C27" s="456" t="s">
        <v>898</v>
      </c>
      <c r="D27" s="88" t="s">
        <v>118</v>
      </c>
      <c r="E27" s="233" t="s">
        <v>113</v>
      </c>
      <c r="F27" s="80"/>
      <c r="G27" s="457"/>
      <c r="H27" s="457"/>
      <c r="I27" s="457"/>
      <c r="J27" s="457"/>
      <c r="K27" s="458"/>
      <c r="L27" s="243">
        <f>F27-G27</f>
        <v>0</v>
      </c>
      <c r="M27" s="243">
        <f>H27-I27</f>
        <v>0</v>
      </c>
      <c r="N27" s="246">
        <f>J27</f>
        <v>0</v>
      </c>
      <c r="O27" s="247">
        <f>L27+M27</f>
        <v>0</v>
      </c>
      <c r="P27" s="246">
        <f>N27</f>
        <v>0</v>
      </c>
      <c r="Q27" s="136"/>
      <c r="S27" s="459">
        <f>F27+H27+J27</f>
        <v>0</v>
      </c>
      <c r="T27" s="460">
        <f>G27</f>
        <v>0</v>
      </c>
      <c r="U27" s="250"/>
      <c r="V27" s="250"/>
      <c r="W27" s="250"/>
      <c r="X27" s="251"/>
    </row>
    <row r="28" spans="1:24" s="386" customFormat="1" ht="48" customHeight="1" x14ac:dyDescent="0.2">
      <c r="A28" s="112"/>
      <c r="B28" s="455" t="s">
        <v>502</v>
      </c>
      <c r="C28" s="456" t="s">
        <v>899</v>
      </c>
      <c r="D28" s="89" t="s">
        <v>900</v>
      </c>
      <c r="E28" s="233" t="s">
        <v>122</v>
      </c>
      <c r="F28" s="84"/>
      <c r="G28" s="79"/>
      <c r="H28" s="79"/>
      <c r="I28" s="79"/>
      <c r="J28" s="79"/>
      <c r="K28" s="81"/>
      <c r="L28" s="236"/>
      <c r="M28" s="236"/>
      <c r="N28" s="237"/>
      <c r="O28" s="238"/>
      <c r="P28" s="237"/>
      <c r="Q28" s="136"/>
      <c r="S28" s="239"/>
      <c r="T28" s="252"/>
      <c r="U28" s="253"/>
      <c r="V28" s="253"/>
      <c r="W28" s="253"/>
      <c r="X28" s="254"/>
    </row>
    <row r="29" spans="1:24" s="386" customFormat="1" ht="24.95" customHeight="1" x14ac:dyDescent="0.2">
      <c r="A29" s="112"/>
      <c r="B29" s="455">
        <v>140</v>
      </c>
      <c r="C29" s="456" t="s">
        <v>901</v>
      </c>
      <c r="D29" s="88" t="s">
        <v>125</v>
      </c>
      <c r="E29" s="233" t="s">
        <v>122</v>
      </c>
      <c r="F29" s="80"/>
      <c r="G29" s="457"/>
      <c r="H29" s="457"/>
      <c r="I29" s="457"/>
      <c r="J29" s="457"/>
      <c r="K29" s="458"/>
      <c r="L29" s="243">
        <f>F29-G29</f>
        <v>0</v>
      </c>
      <c r="M29" s="243">
        <f>H29-I29</f>
        <v>0</v>
      </c>
      <c r="N29" s="246">
        <f>J29</f>
        <v>0</v>
      </c>
      <c r="O29" s="247">
        <f>L29+M29</f>
        <v>0</v>
      </c>
      <c r="P29" s="246">
        <f>N29</f>
        <v>0</v>
      </c>
      <c r="Q29" s="136"/>
      <c r="S29" s="459">
        <f>F29+H29+J29</f>
        <v>0</v>
      </c>
      <c r="T29" s="460">
        <f>G29</f>
        <v>0</v>
      </c>
      <c r="U29" s="250"/>
      <c r="V29" s="250"/>
      <c r="W29" s="250"/>
      <c r="X29" s="251"/>
    </row>
    <row r="30" spans="1:24" s="386" customFormat="1" ht="24.95" customHeight="1" x14ac:dyDescent="0.2">
      <c r="A30" s="112"/>
      <c r="B30" s="455">
        <v>150</v>
      </c>
      <c r="C30" s="456" t="s">
        <v>902</v>
      </c>
      <c r="D30" s="88" t="s">
        <v>118</v>
      </c>
      <c r="E30" s="233" t="s">
        <v>122</v>
      </c>
      <c r="F30" s="80"/>
      <c r="G30" s="457"/>
      <c r="H30" s="457"/>
      <c r="I30" s="457"/>
      <c r="J30" s="457"/>
      <c r="K30" s="458"/>
      <c r="L30" s="243">
        <f>F30-G30</f>
        <v>0</v>
      </c>
      <c r="M30" s="243">
        <f>H30-I30</f>
        <v>0</v>
      </c>
      <c r="N30" s="246">
        <f>J30</f>
        <v>0</v>
      </c>
      <c r="O30" s="247">
        <f>L30+M30</f>
        <v>0</v>
      </c>
      <c r="P30" s="246">
        <f>N30</f>
        <v>0</v>
      </c>
      <c r="Q30" s="136"/>
      <c r="S30" s="459">
        <f>F30+H30+J30</f>
        <v>0</v>
      </c>
      <c r="T30" s="460">
        <f>G30</f>
        <v>0</v>
      </c>
      <c r="U30" s="250"/>
      <c r="V30" s="250"/>
      <c r="W30" s="250"/>
      <c r="X30" s="251"/>
    </row>
    <row r="31" spans="1:24" s="386" customFormat="1" ht="50.25" customHeight="1" x14ac:dyDescent="0.2">
      <c r="A31" s="112"/>
      <c r="B31" s="455" t="s">
        <v>162</v>
      </c>
      <c r="C31" s="461" t="s">
        <v>903</v>
      </c>
      <c r="D31" s="89" t="s">
        <v>904</v>
      </c>
      <c r="E31" s="233" t="s">
        <v>131</v>
      </c>
      <c r="F31" s="84"/>
      <c r="G31" s="79"/>
      <c r="H31" s="79"/>
      <c r="I31" s="79"/>
      <c r="J31" s="79"/>
      <c r="K31" s="81"/>
      <c r="L31" s="236"/>
      <c r="M31" s="236"/>
      <c r="N31" s="237"/>
      <c r="O31" s="238"/>
      <c r="P31" s="237"/>
      <c r="Q31" s="136"/>
      <c r="S31" s="239"/>
      <c r="T31" s="252"/>
      <c r="U31" s="253"/>
      <c r="V31" s="253"/>
      <c r="W31" s="253"/>
      <c r="X31" s="254"/>
    </row>
    <row r="32" spans="1:24" s="386" customFormat="1" ht="24.95" customHeight="1" x14ac:dyDescent="0.2">
      <c r="A32" s="112"/>
      <c r="B32" s="455">
        <v>160</v>
      </c>
      <c r="C32" s="461" t="s">
        <v>905</v>
      </c>
      <c r="D32" s="88" t="s">
        <v>125</v>
      </c>
      <c r="E32" s="233" t="s">
        <v>131</v>
      </c>
      <c r="F32" s="80"/>
      <c r="G32" s="457"/>
      <c r="H32" s="457"/>
      <c r="I32" s="457"/>
      <c r="J32" s="457"/>
      <c r="K32" s="458"/>
      <c r="L32" s="243">
        <f>F32-G32</f>
        <v>0</v>
      </c>
      <c r="M32" s="243">
        <f>H32-I32</f>
        <v>0</v>
      </c>
      <c r="N32" s="246">
        <f>J32</f>
        <v>0</v>
      </c>
      <c r="O32" s="247">
        <f>L32+M32</f>
        <v>0</v>
      </c>
      <c r="P32" s="246">
        <f>N32</f>
        <v>0</v>
      </c>
      <c r="Q32" s="136"/>
      <c r="S32" s="459">
        <f>F32+H32+J32</f>
        <v>0</v>
      </c>
      <c r="T32" s="460">
        <f>G32</f>
        <v>0</v>
      </c>
      <c r="U32" s="250"/>
      <c r="V32" s="250"/>
      <c r="W32" s="250"/>
      <c r="X32" s="251"/>
    </row>
    <row r="33" spans="1:24" s="386" customFormat="1" ht="24.95" customHeight="1" x14ac:dyDescent="0.2">
      <c r="A33" s="112"/>
      <c r="B33" s="455">
        <v>170</v>
      </c>
      <c r="C33" s="461" t="s">
        <v>906</v>
      </c>
      <c r="D33" s="88" t="s">
        <v>118</v>
      </c>
      <c r="E33" s="233" t="s">
        <v>131</v>
      </c>
      <c r="F33" s="80"/>
      <c r="G33" s="457"/>
      <c r="H33" s="457"/>
      <c r="I33" s="457"/>
      <c r="J33" s="457"/>
      <c r="K33" s="458"/>
      <c r="L33" s="243">
        <f>F33-G33</f>
        <v>0</v>
      </c>
      <c r="M33" s="243">
        <f>H33-I33</f>
        <v>0</v>
      </c>
      <c r="N33" s="246">
        <f>J33</f>
        <v>0</v>
      </c>
      <c r="O33" s="247">
        <f>L33+M33</f>
        <v>0</v>
      </c>
      <c r="P33" s="246">
        <f>N33</f>
        <v>0</v>
      </c>
      <c r="Q33" s="136"/>
      <c r="S33" s="459">
        <f>F33+H33+J33</f>
        <v>0</v>
      </c>
      <c r="T33" s="460">
        <f>G33</f>
        <v>0</v>
      </c>
      <c r="U33" s="250"/>
      <c r="V33" s="250"/>
      <c r="W33" s="250"/>
      <c r="X33" s="251"/>
    </row>
    <row r="34" spans="1:24" s="386" customFormat="1" ht="30" customHeight="1" x14ac:dyDescent="0.2">
      <c r="A34" s="112"/>
      <c r="B34" s="455" t="s">
        <v>510</v>
      </c>
      <c r="C34" s="461" t="s">
        <v>907</v>
      </c>
      <c r="D34" s="89" t="s">
        <v>138</v>
      </c>
      <c r="E34" s="233" t="s">
        <v>139</v>
      </c>
      <c r="F34" s="84"/>
      <c r="G34" s="79"/>
      <c r="H34" s="79"/>
      <c r="I34" s="79"/>
      <c r="J34" s="79"/>
      <c r="K34" s="81"/>
      <c r="L34" s="236"/>
      <c r="M34" s="236"/>
      <c r="N34" s="237"/>
      <c r="O34" s="238"/>
      <c r="P34" s="237"/>
      <c r="Q34" s="136"/>
      <c r="S34" s="239"/>
      <c r="T34" s="252"/>
      <c r="U34" s="253"/>
      <c r="V34" s="253"/>
      <c r="W34" s="253"/>
      <c r="X34" s="254"/>
    </row>
    <row r="35" spans="1:24" s="386" customFormat="1" ht="24.95" customHeight="1" x14ac:dyDescent="0.2">
      <c r="A35" s="112"/>
      <c r="B35" s="455">
        <v>180</v>
      </c>
      <c r="C35" s="461" t="s">
        <v>908</v>
      </c>
      <c r="D35" s="88" t="s">
        <v>125</v>
      </c>
      <c r="E35" s="233" t="s">
        <v>139</v>
      </c>
      <c r="F35" s="80"/>
      <c r="G35" s="457"/>
      <c r="H35" s="457"/>
      <c r="I35" s="457"/>
      <c r="J35" s="457"/>
      <c r="K35" s="458"/>
      <c r="L35" s="243">
        <f>F35-G35</f>
        <v>0</v>
      </c>
      <c r="M35" s="243">
        <f>H35-I35</f>
        <v>0</v>
      </c>
      <c r="N35" s="246">
        <f>J35</f>
        <v>0</v>
      </c>
      <c r="O35" s="247">
        <f>L35+M35</f>
        <v>0</v>
      </c>
      <c r="P35" s="246">
        <f>N35</f>
        <v>0</v>
      </c>
      <c r="Q35" s="136"/>
      <c r="S35" s="459">
        <f>F35+H35+J35</f>
        <v>0</v>
      </c>
      <c r="T35" s="460">
        <f>G35</f>
        <v>0</v>
      </c>
      <c r="U35" s="250"/>
      <c r="V35" s="250"/>
      <c r="W35" s="250"/>
      <c r="X35" s="251"/>
    </row>
    <row r="36" spans="1:24" s="386" customFormat="1" ht="24.95" customHeight="1" x14ac:dyDescent="0.2">
      <c r="A36" s="112"/>
      <c r="B36" s="455">
        <v>190</v>
      </c>
      <c r="C36" s="461" t="s">
        <v>909</v>
      </c>
      <c r="D36" s="88" t="s">
        <v>118</v>
      </c>
      <c r="E36" s="233" t="s">
        <v>139</v>
      </c>
      <c r="F36" s="80"/>
      <c r="G36" s="457"/>
      <c r="H36" s="457"/>
      <c r="I36" s="457"/>
      <c r="J36" s="457"/>
      <c r="K36" s="458"/>
      <c r="L36" s="243">
        <f>F36-G36</f>
        <v>0</v>
      </c>
      <c r="M36" s="243">
        <f>H36-I36</f>
        <v>0</v>
      </c>
      <c r="N36" s="246">
        <f>J36</f>
        <v>0</v>
      </c>
      <c r="O36" s="247">
        <f>L36+M36</f>
        <v>0</v>
      </c>
      <c r="P36" s="246">
        <f>N36</f>
        <v>0</v>
      </c>
      <c r="Q36" s="136"/>
      <c r="S36" s="459">
        <f>F36+H36+J36</f>
        <v>0</v>
      </c>
      <c r="T36" s="460">
        <f>G36</f>
        <v>0</v>
      </c>
      <c r="U36" s="250"/>
      <c r="V36" s="250"/>
      <c r="W36" s="250"/>
      <c r="X36" s="251"/>
    </row>
    <row r="37" spans="1:24" s="386" customFormat="1" ht="24.95" customHeight="1" x14ac:dyDescent="0.2">
      <c r="A37" s="112"/>
      <c r="B37" s="455" t="s">
        <v>514</v>
      </c>
      <c r="C37" s="461" t="s">
        <v>169</v>
      </c>
      <c r="D37" s="87" t="s">
        <v>145</v>
      </c>
      <c r="E37" s="233" t="s">
        <v>146</v>
      </c>
      <c r="F37" s="84"/>
      <c r="G37" s="79"/>
      <c r="H37" s="79"/>
      <c r="I37" s="79"/>
      <c r="J37" s="79"/>
      <c r="K37" s="81"/>
      <c r="L37" s="236"/>
      <c r="M37" s="236"/>
      <c r="N37" s="237"/>
      <c r="O37" s="238"/>
      <c r="P37" s="237"/>
      <c r="Q37" s="136"/>
      <c r="S37" s="239"/>
      <c r="T37" s="252"/>
      <c r="U37" s="253"/>
      <c r="V37" s="253"/>
      <c r="W37" s="253"/>
      <c r="X37" s="254"/>
    </row>
    <row r="38" spans="1:24" s="386" customFormat="1" ht="24.95" customHeight="1" x14ac:dyDescent="0.2">
      <c r="A38" s="112"/>
      <c r="B38" s="455">
        <v>200</v>
      </c>
      <c r="C38" s="461" t="s">
        <v>910</v>
      </c>
      <c r="D38" s="88" t="s">
        <v>149</v>
      </c>
      <c r="E38" s="233" t="s">
        <v>150</v>
      </c>
      <c r="F38" s="80"/>
      <c r="G38" s="457"/>
      <c r="H38" s="457"/>
      <c r="I38" s="457"/>
      <c r="J38" s="457"/>
      <c r="K38" s="458"/>
      <c r="L38" s="243">
        <f>F38-G38</f>
        <v>0</v>
      </c>
      <c r="M38" s="243"/>
      <c r="N38" s="246">
        <f>J38</f>
        <v>0</v>
      </c>
      <c r="O38" s="247">
        <f>L38+M38</f>
        <v>0</v>
      </c>
      <c r="P38" s="246">
        <f>N38</f>
        <v>0</v>
      </c>
      <c r="Q38" s="136"/>
      <c r="S38" s="459">
        <f>F38+H38+J38</f>
        <v>0</v>
      </c>
      <c r="T38" s="460">
        <f>G38</f>
        <v>0</v>
      </c>
      <c r="U38" s="250"/>
      <c r="V38" s="250"/>
      <c r="W38" s="250"/>
      <c r="X38" s="251"/>
    </row>
    <row r="39" spans="1:24" s="386" customFormat="1" ht="24.95" customHeight="1" x14ac:dyDescent="0.2">
      <c r="A39" s="112"/>
      <c r="B39" s="455">
        <v>210</v>
      </c>
      <c r="C39" s="461" t="s">
        <v>911</v>
      </c>
      <c r="D39" s="88" t="s">
        <v>153</v>
      </c>
      <c r="E39" s="233" t="s">
        <v>154</v>
      </c>
      <c r="F39" s="80"/>
      <c r="G39" s="457"/>
      <c r="H39" s="457"/>
      <c r="I39" s="457"/>
      <c r="J39" s="457"/>
      <c r="K39" s="458"/>
      <c r="L39" s="243">
        <f>F39-G39</f>
        <v>0</v>
      </c>
      <c r="M39" s="243">
        <f>H39-I39</f>
        <v>0</v>
      </c>
      <c r="N39" s="246">
        <f>J39</f>
        <v>0</v>
      </c>
      <c r="O39" s="247">
        <f>L39+M39</f>
        <v>0</v>
      </c>
      <c r="P39" s="246">
        <f>N39</f>
        <v>0</v>
      </c>
      <c r="Q39" s="136"/>
      <c r="S39" s="459">
        <f>F39+H39+J39</f>
        <v>0</v>
      </c>
      <c r="T39" s="460">
        <f>G39</f>
        <v>0</v>
      </c>
      <c r="U39" s="250"/>
      <c r="V39" s="250"/>
      <c r="W39" s="250"/>
      <c r="X39" s="251"/>
    </row>
    <row r="40" spans="1:24" s="386" customFormat="1" ht="24.95" customHeight="1" x14ac:dyDescent="0.2">
      <c r="A40" s="112"/>
      <c r="B40" s="455">
        <v>220</v>
      </c>
      <c r="C40" s="461" t="s">
        <v>912</v>
      </c>
      <c r="D40" s="88" t="s">
        <v>157</v>
      </c>
      <c r="E40" s="233" t="s">
        <v>158</v>
      </c>
      <c r="F40" s="80"/>
      <c r="G40" s="457"/>
      <c r="H40" s="457"/>
      <c r="I40" s="457"/>
      <c r="J40" s="457"/>
      <c r="K40" s="458"/>
      <c r="L40" s="243"/>
      <c r="M40" s="243">
        <f>H40-I40</f>
        <v>0</v>
      </c>
      <c r="N40" s="246">
        <f>J40</f>
        <v>0</v>
      </c>
      <c r="O40" s="247">
        <f>L40+M40</f>
        <v>0</v>
      </c>
      <c r="P40" s="246">
        <f>N40</f>
        <v>0</v>
      </c>
      <c r="Q40" s="136"/>
      <c r="S40" s="459">
        <f>F40+H40+J40</f>
        <v>0</v>
      </c>
      <c r="T40" s="460"/>
      <c r="U40" s="250"/>
      <c r="V40" s="462">
        <f>I40</f>
        <v>0</v>
      </c>
      <c r="W40" s="250"/>
      <c r="X40" s="251"/>
    </row>
    <row r="41" spans="1:24" s="386" customFormat="1" ht="30" customHeight="1" x14ac:dyDescent="0.2">
      <c r="A41" s="112"/>
      <c r="B41" s="455">
        <v>230</v>
      </c>
      <c r="C41" s="456" t="s">
        <v>913</v>
      </c>
      <c r="D41" s="87" t="s">
        <v>175</v>
      </c>
      <c r="E41" s="255" t="s">
        <v>176</v>
      </c>
      <c r="F41" s="80"/>
      <c r="G41" s="457"/>
      <c r="H41" s="457"/>
      <c r="I41" s="457"/>
      <c r="J41" s="457"/>
      <c r="K41" s="458"/>
      <c r="L41" s="243">
        <f>F41-G41</f>
        <v>0</v>
      </c>
      <c r="M41" s="243"/>
      <c r="N41" s="246">
        <f>J41</f>
        <v>0</v>
      </c>
      <c r="O41" s="247">
        <f>L41+M41</f>
        <v>0</v>
      </c>
      <c r="P41" s="246">
        <f>N41</f>
        <v>0</v>
      </c>
      <c r="Q41" s="136"/>
      <c r="S41" s="459">
        <f>F41+H41+J41</f>
        <v>0</v>
      </c>
      <c r="T41" s="460">
        <f>G41</f>
        <v>0</v>
      </c>
      <c r="U41" s="250"/>
      <c r="V41" s="250"/>
      <c r="W41" s="250"/>
      <c r="X41" s="251"/>
    </row>
    <row r="42" spans="1:24" s="386" customFormat="1" ht="24.95" customHeight="1" x14ac:dyDescent="0.2">
      <c r="A42" s="112"/>
      <c r="B42" s="455" t="s">
        <v>520</v>
      </c>
      <c r="C42" s="456" t="s">
        <v>914</v>
      </c>
      <c r="D42" s="261" t="s">
        <v>178</v>
      </c>
      <c r="E42" s="262" t="s">
        <v>179</v>
      </c>
      <c r="F42" s="84"/>
      <c r="G42" s="79"/>
      <c r="H42" s="79"/>
      <c r="I42" s="79"/>
      <c r="J42" s="79"/>
      <c r="K42" s="81"/>
      <c r="L42" s="236"/>
      <c r="M42" s="236"/>
      <c r="N42" s="237"/>
      <c r="O42" s="238"/>
      <c r="P42" s="237"/>
      <c r="Q42" s="136"/>
      <c r="S42" s="239"/>
      <c r="T42" s="252"/>
      <c r="U42" s="253"/>
      <c r="V42" s="253"/>
      <c r="W42" s="253"/>
      <c r="X42" s="254"/>
    </row>
    <row r="43" spans="1:24" s="386" customFormat="1" ht="24.95" customHeight="1" x14ac:dyDescent="0.2">
      <c r="A43" s="112"/>
      <c r="B43" s="455">
        <v>240</v>
      </c>
      <c r="C43" s="456" t="s">
        <v>915</v>
      </c>
      <c r="D43" s="88" t="s">
        <v>182</v>
      </c>
      <c r="E43" s="233" t="s">
        <v>183</v>
      </c>
      <c r="F43" s="80"/>
      <c r="G43" s="457"/>
      <c r="H43" s="457"/>
      <c r="I43" s="457"/>
      <c r="J43" s="457"/>
      <c r="K43" s="458"/>
      <c r="L43" s="243"/>
      <c r="M43" s="243">
        <f>H43-I43</f>
        <v>0</v>
      </c>
      <c r="N43" s="246">
        <f>J43</f>
        <v>0</v>
      </c>
      <c r="O43" s="247">
        <f>L43+M43</f>
        <v>0</v>
      </c>
      <c r="P43" s="246">
        <f>N43</f>
        <v>0</v>
      </c>
      <c r="Q43" s="136"/>
      <c r="S43" s="459">
        <f>F43+H43+J43</f>
        <v>0</v>
      </c>
      <c r="T43" s="249"/>
      <c r="U43" s="250"/>
      <c r="V43" s="462">
        <f>I43</f>
        <v>0</v>
      </c>
      <c r="W43" s="250"/>
      <c r="X43" s="251"/>
    </row>
    <row r="44" spans="1:24" s="386" customFormat="1" ht="24.95" customHeight="1" x14ac:dyDescent="0.2">
      <c r="A44" s="112"/>
      <c r="B44" s="455">
        <v>250</v>
      </c>
      <c r="C44" s="456" t="s">
        <v>916</v>
      </c>
      <c r="D44" s="88" t="s">
        <v>186</v>
      </c>
      <c r="E44" s="233" t="s">
        <v>183</v>
      </c>
      <c r="F44" s="80"/>
      <c r="G44" s="457"/>
      <c r="H44" s="457"/>
      <c r="I44" s="457"/>
      <c r="J44" s="457"/>
      <c r="K44" s="458"/>
      <c r="L44" s="243"/>
      <c r="M44" s="243">
        <f>H44-I44</f>
        <v>0</v>
      </c>
      <c r="N44" s="246">
        <f>J44</f>
        <v>0</v>
      </c>
      <c r="O44" s="247">
        <f>L44+M44</f>
        <v>0</v>
      </c>
      <c r="P44" s="246">
        <f>N44</f>
        <v>0</v>
      </c>
      <c r="Q44" s="136"/>
      <c r="S44" s="459">
        <f>F44+H44+J44</f>
        <v>0</v>
      </c>
      <c r="T44" s="249"/>
      <c r="U44" s="250"/>
      <c r="V44" s="250"/>
      <c r="W44" s="250"/>
      <c r="X44" s="463">
        <f>I44</f>
        <v>0</v>
      </c>
    </row>
    <row r="45" spans="1:24" s="386" customFormat="1" ht="24.95" customHeight="1" x14ac:dyDescent="0.2">
      <c r="A45" s="112"/>
      <c r="B45" s="455">
        <v>260</v>
      </c>
      <c r="C45" s="456" t="s">
        <v>917</v>
      </c>
      <c r="D45" s="88" t="s">
        <v>189</v>
      </c>
      <c r="E45" s="233" t="s">
        <v>183</v>
      </c>
      <c r="F45" s="80"/>
      <c r="G45" s="457"/>
      <c r="H45" s="457"/>
      <c r="I45" s="457"/>
      <c r="J45" s="457"/>
      <c r="K45" s="458"/>
      <c r="L45" s="243"/>
      <c r="M45" s="243">
        <f>H45-I45</f>
        <v>0</v>
      </c>
      <c r="N45" s="246">
        <f>J45</f>
        <v>0</v>
      </c>
      <c r="O45" s="247">
        <f>L45+M45</f>
        <v>0</v>
      </c>
      <c r="P45" s="246">
        <f>N45</f>
        <v>0</v>
      </c>
      <c r="Q45" s="136"/>
      <c r="S45" s="459">
        <f>F45+H45+J45</f>
        <v>0</v>
      </c>
      <c r="T45" s="249"/>
      <c r="U45" s="250"/>
      <c r="V45" s="250"/>
      <c r="W45" s="250"/>
      <c r="X45" s="463">
        <f>I45</f>
        <v>0</v>
      </c>
    </row>
    <row r="46" spans="1:24" s="386" customFormat="1" ht="24.95" customHeight="1" x14ac:dyDescent="0.2">
      <c r="A46" s="112"/>
      <c r="B46" s="455" t="s">
        <v>525</v>
      </c>
      <c r="C46" s="456" t="s">
        <v>918</v>
      </c>
      <c r="D46" s="87" t="s">
        <v>191</v>
      </c>
      <c r="E46" s="233" t="s">
        <v>192</v>
      </c>
      <c r="F46" s="84"/>
      <c r="G46" s="79"/>
      <c r="H46" s="79"/>
      <c r="I46" s="79"/>
      <c r="J46" s="79"/>
      <c r="K46" s="81"/>
      <c r="L46" s="236"/>
      <c r="M46" s="236"/>
      <c r="N46" s="237"/>
      <c r="O46" s="238"/>
      <c r="P46" s="237"/>
      <c r="Q46" s="136"/>
      <c r="S46" s="239"/>
      <c r="T46" s="252"/>
      <c r="U46" s="253"/>
      <c r="V46" s="253"/>
      <c r="W46" s="253"/>
      <c r="X46" s="254"/>
    </row>
    <row r="47" spans="1:24" s="386" customFormat="1" ht="24.95" customHeight="1" x14ac:dyDescent="0.2">
      <c r="A47" s="112"/>
      <c r="B47" s="455">
        <v>270</v>
      </c>
      <c r="C47" s="456" t="s">
        <v>919</v>
      </c>
      <c r="D47" s="88" t="s">
        <v>182</v>
      </c>
      <c r="E47" s="233" t="s">
        <v>195</v>
      </c>
      <c r="F47" s="80"/>
      <c r="G47" s="457"/>
      <c r="H47" s="457"/>
      <c r="I47" s="457"/>
      <c r="J47" s="457"/>
      <c r="K47" s="458"/>
      <c r="L47" s="243">
        <f>F47-G47</f>
        <v>0</v>
      </c>
      <c r="M47" s="243">
        <f>H47-I47</f>
        <v>0</v>
      </c>
      <c r="N47" s="246">
        <f>J47</f>
        <v>0</v>
      </c>
      <c r="O47" s="247">
        <f>L47+M47</f>
        <v>0</v>
      </c>
      <c r="P47" s="246">
        <f>N47</f>
        <v>0</v>
      </c>
      <c r="Q47" s="136"/>
      <c r="S47" s="459">
        <f>F47+H47+J47</f>
        <v>0</v>
      </c>
      <c r="T47" s="249"/>
      <c r="U47" s="462">
        <f>G47</f>
        <v>0</v>
      </c>
      <c r="V47" s="250"/>
      <c r="W47" s="462">
        <f>I47</f>
        <v>0</v>
      </c>
      <c r="X47" s="251"/>
    </row>
    <row r="48" spans="1:24" s="386" customFormat="1" ht="24.95" customHeight="1" x14ac:dyDescent="0.2">
      <c r="A48" s="112"/>
      <c r="B48" s="455">
        <v>280</v>
      </c>
      <c r="C48" s="456" t="s">
        <v>920</v>
      </c>
      <c r="D48" s="88" t="s">
        <v>186</v>
      </c>
      <c r="E48" s="233" t="s">
        <v>195</v>
      </c>
      <c r="F48" s="80"/>
      <c r="G48" s="457"/>
      <c r="H48" s="457"/>
      <c r="I48" s="457"/>
      <c r="J48" s="457"/>
      <c r="K48" s="458"/>
      <c r="L48" s="243"/>
      <c r="M48" s="243">
        <f>H48-I48</f>
        <v>0</v>
      </c>
      <c r="N48" s="246">
        <f>J48</f>
        <v>0</v>
      </c>
      <c r="O48" s="247">
        <f>L48+M48</f>
        <v>0</v>
      </c>
      <c r="P48" s="246">
        <f>N48</f>
        <v>0</v>
      </c>
      <c r="Q48" s="136"/>
      <c r="S48" s="459">
        <f>F48+H48+J48</f>
        <v>0</v>
      </c>
      <c r="T48" s="249"/>
      <c r="U48" s="250"/>
      <c r="V48" s="250"/>
      <c r="W48" s="462">
        <f>I48</f>
        <v>0</v>
      </c>
      <c r="X48" s="251"/>
    </row>
    <row r="49" spans="1:24" s="386" customFormat="1" ht="24.95" customHeight="1" x14ac:dyDescent="0.2">
      <c r="A49" s="112"/>
      <c r="B49" s="455">
        <v>290</v>
      </c>
      <c r="C49" s="456" t="s">
        <v>921</v>
      </c>
      <c r="D49" s="88" t="s">
        <v>189</v>
      </c>
      <c r="E49" s="233" t="s">
        <v>195</v>
      </c>
      <c r="F49" s="80"/>
      <c r="G49" s="457"/>
      <c r="H49" s="457"/>
      <c r="I49" s="457"/>
      <c r="J49" s="457"/>
      <c r="K49" s="458"/>
      <c r="L49" s="243"/>
      <c r="M49" s="243">
        <f>H49-I49</f>
        <v>0</v>
      </c>
      <c r="N49" s="246">
        <f>J49</f>
        <v>0</v>
      </c>
      <c r="O49" s="247">
        <f>L49+M49</f>
        <v>0</v>
      </c>
      <c r="P49" s="246">
        <f>N49</f>
        <v>0</v>
      </c>
      <c r="Q49" s="136"/>
      <c r="S49" s="459">
        <f>F49+H49+J49</f>
        <v>0</v>
      </c>
      <c r="T49" s="249"/>
      <c r="U49" s="250"/>
      <c r="V49" s="250"/>
      <c r="W49" s="250"/>
      <c r="X49" s="463">
        <f>I49</f>
        <v>0</v>
      </c>
    </row>
    <row r="50" spans="1:24" s="386" customFormat="1" ht="46.5" customHeight="1" x14ac:dyDescent="0.2">
      <c r="A50" s="112"/>
      <c r="B50" s="455" t="s">
        <v>530</v>
      </c>
      <c r="C50" s="456" t="s">
        <v>922</v>
      </c>
      <c r="D50" s="87" t="s">
        <v>202</v>
      </c>
      <c r="E50" s="233" t="s">
        <v>192</v>
      </c>
      <c r="F50" s="84"/>
      <c r="G50" s="79"/>
      <c r="H50" s="79"/>
      <c r="I50" s="79"/>
      <c r="J50" s="79"/>
      <c r="K50" s="81"/>
      <c r="L50" s="236"/>
      <c r="M50" s="236"/>
      <c r="N50" s="237"/>
      <c r="O50" s="238"/>
      <c r="P50" s="237"/>
      <c r="Q50" s="136"/>
      <c r="S50" s="239"/>
      <c r="T50" s="252"/>
      <c r="U50" s="253"/>
      <c r="V50" s="253"/>
      <c r="W50" s="253"/>
      <c r="X50" s="254"/>
    </row>
    <row r="51" spans="1:24" s="386" customFormat="1" ht="24.95" customHeight="1" x14ac:dyDescent="0.2">
      <c r="A51" s="112"/>
      <c r="B51" s="455">
        <v>300</v>
      </c>
      <c r="C51" s="456" t="s">
        <v>923</v>
      </c>
      <c r="D51" s="88" t="s">
        <v>182</v>
      </c>
      <c r="E51" s="233" t="s">
        <v>205</v>
      </c>
      <c r="F51" s="80"/>
      <c r="G51" s="457"/>
      <c r="H51" s="457"/>
      <c r="I51" s="457"/>
      <c r="J51" s="457"/>
      <c r="K51" s="458"/>
      <c r="L51" s="243"/>
      <c r="M51" s="243">
        <f>H51-I51</f>
        <v>0</v>
      </c>
      <c r="N51" s="246">
        <f>J51</f>
        <v>0</v>
      </c>
      <c r="O51" s="247">
        <f>L51+M51</f>
        <v>0</v>
      </c>
      <c r="P51" s="246">
        <f>N51</f>
        <v>0</v>
      </c>
      <c r="Q51" s="136"/>
      <c r="S51" s="459">
        <f>F51+H51+J51</f>
        <v>0</v>
      </c>
      <c r="T51" s="249"/>
      <c r="U51" s="250"/>
      <c r="V51" s="250"/>
      <c r="W51" s="250"/>
      <c r="X51" s="463">
        <f>I51</f>
        <v>0</v>
      </c>
    </row>
    <row r="52" spans="1:24" s="386" customFormat="1" ht="24.95" customHeight="1" x14ac:dyDescent="0.2">
      <c r="A52" s="112"/>
      <c r="B52" s="455">
        <v>310</v>
      </c>
      <c r="C52" s="456" t="s">
        <v>924</v>
      </c>
      <c r="D52" s="88" t="s">
        <v>186</v>
      </c>
      <c r="E52" s="233" t="s">
        <v>205</v>
      </c>
      <c r="F52" s="80"/>
      <c r="G52" s="457"/>
      <c r="H52" s="457"/>
      <c r="I52" s="457"/>
      <c r="J52" s="457"/>
      <c r="K52" s="458"/>
      <c r="L52" s="243"/>
      <c r="M52" s="243"/>
      <c r="N52" s="246">
        <f>J52</f>
        <v>0</v>
      </c>
      <c r="O52" s="247">
        <f>L52+M52</f>
        <v>0</v>
      </c>
      <c r="P52" s="246">
        <f>N52</f>
        <v>0</v>
      </c>
      <c r="Q52" s="136"/>
      <c r="S52" s="459">
        <f>F52+H52+J52</f>
        <v>0</v>
      </c>
      <c r="T52" s="249"/>
      <c r="U52" s="250"/>
      <c r="V52" s="250"/>
      <c r="W52" s="250"/>
      <c r="X52" s="251"/>
    </row>
    <row r="53" spans="1:24" s="386" customFormat="1" ht="24.95" customHeight="1" x14ac:dyDescent="0.2">
      <c r="A53" s="112"/>
      <c r="B53" s="455">
        <v>320</v>
      </c>
      <c r="C53" s="456" t="s">
        <v>925</v>
      </c>
      <c r="D53" s="88" t="s">
        <v>189</v>
      </c>
      <c r="E53" s="233" t="s">
        <v>205</v>
      </c>
      <c r="F53" s="80"/>
      <c r="G53" s="457"/>
      <c r="H53" s="457"/>
      <c r="I53" s="457"/>
      <c r="J53" s="457"/>
      <c r="K53" s="458"/>
      <c r="L53" s="243"/>
      <c r="M53" s="243"/>
      <c r="N53" s="246">
        <f>J53</f>
        <v>0</v>
      </c>
      <c r="O53" s="247">
        <f>L53+M53</f>
        <v>0</v>
      </c>
      <c r="P53" s="246">
        <f>N53</f>
        <v>0</v>
      </c>
      <c r="Q53" s="136"/>
      <c r="S53" s="459">
        <f>F53+H53+J53</f>
        <v>0</v>
      </c>
      <c r="T53" s="249"/>
      <c r="U53" s="250"/>
      <c r="V53" s="250"/>
      <c r="W53" s="250"/>
      <c r="X53" s="251"/>
    </row>
    <row r="54" spans="1:24" s="386" customFormat="1" ht="46.5" customHeight="1" x14ac:dyDescent="0.2">
      <c r="A54" s="112"/>
      <c r="B54" s="455" t="s">
        <v>535</v>
      </c>
      <c r="C54" s="456" t="s">
        <v>926</v>
      </c>
      <c r="D54" s="87" t="s">
        <v>211</v>
      </c>
      <c r="E54" s="233" t="s">
        <v>192</v>
      </c>
      <c r="F54" s="84"/>
      <c r="G54" s="79"/>
      <c r="H54" s="79"/>
      <c r="I54" s="79"/>
      <c r="J54" s="79"/>
      <c r="K54" s="81"/>
      <c r="L54" s="236"/>
      <c r="M54" s="236"/>
      <c r="N54" s="237"/>
      <c r="O54" s="238"/>
      <c r="P54" s="237"/>
      <c r="Q54" s="136"/>
      <c r="S54" s="239"/>
      <c r="T54" s="252"/>
      <c r="U54" s="253"/>
      <c r="V54" s="253"/>
      <c r="W54" s="253"/>
      <c r="X54" s="254"/>
    </row>
    <row r="55" spans="1:24" s="386" customFormat="1" ht="24.95" customHeight="1" x14ac:dyDescent="0.2">
      <c r="A55" s="112"/>
      <c r="B55" s="455">
        <v>330</v>
      </c>
      <c r="C55" s="456" t="s">
        <v>927</v>
      </c>
      <c r="D55" s="88" t="s">
        <v>182</v>
      </c>
      <c r="E55" s="233" t="s">
        <v>214</v>
      </c>
      <c r="F55" s="80"/>
      <c r="G55" s="457"/>
      <c r="H55" s="457"/>
      <c r="I55" s="457"/>
      <c r="J55" s="457"/>
      <c r="K55" s="458"/>
      <c r="L55" s="243"/>
      <c r="M55" s="243">
        <f>H55-I55</f>
        <v>0</v>
      </c>
      <c r="N55" s="246">
        <f>J55</f>
        <v>0</v>
      </c>
      <c r="O55" s="247">
        <f>L55+M55</f>
        <v>0</v>
      </c>
      <c r="P55" s="246">
        <f>N55</f>
        <v>0</v>
      </c>
      <c r="Q55" s="136"/>
      <c r="S55" s="459">
        <f>F55+H55+J55</f>
        <v>0</v>
      </c>
      <c r="T55" s="249"/>
      <c r="U55" s="250"/>
      <c r="V55" s="250"/>
      <c r="W55" s="250"/>
      <c r="X55" s="463">
        <f>I55</f>
        <v>0</v>
      </c>
    </row>
    <row r="56" spans="1:24" s="386" customFormat="1" ht="24.95" customHeight="1" x14ac:dyDescent="0.2">
      <c r="A56" s="112"/>
      <c r="B56" s="455">
        <v>340</v>
      </c>
      <c r="C56" s="456" t="s">
        <v>928</v>
      </c>
      <c r="D56" s="88" t="s">
        <v>186</v>
      </c>
      <c r="E56" s="233" t="s">
        <v>217</v>
      </c>
      <c r="F56" s="80"/>
      <c r="G56" s="457"/>
      <c r="H56" s="457"/>
      <c r="I56" s="457"/>
      <c r="J56" s="457"/>
      <c r="K56" s="458"/>
      <c r="L56" s="243"/>
      <c r="M56" s="243"/>
      <c r="N56" s="246">
        <f>J56</f>
        <v>0</v>
      </c>
      <c r="O56" s="247">
        <f>L56+M56</f>
        <v>0</v>
      </c>
      <c r="P56" s="246">
        <f>N56</f>
        <v>0</v>
      </c>
      <c r="Q56" s="136"/>
      <c r="S56" s="459">
        <f>F56+H56+J56</f>
        <v>0</v>
      </c>
      <c r="T56" s="249"/>
      <c r="U56" s="250"/>
      <c r="V56" s="250"/>
      <c r="W56" s="250"/>
      <c r="X56" s="251"/>
    </row>
    <row r="57" spans="1:24" s="386" customFormat="1" ht="24.95" customHeight="1" x14ac:dyDescent="0.2">
      <c r="A57" s="112"/>
      <c r="B57" s="455">
        <v>350</v>
      </c>
      <c r="C57" s="456" t="s">
        <v>929</v>
      </c>
      <c r="D57" s="88" t="s">
        <v>189</v>
      </c>
      <c r="E57" s="233" t="s">
        <v>220</v>
      </c>
      <c r="F57" s="80"/>
      <c r="G57" s="457"/>
      <c r="H57" s="457"/>
      <c r="I57" s="457"/>
      <c r="J57" s="457"/>
      <c r="K57" s="458"/>
      <c r="L57" s="243"/>
      <c r="M57" s="243"/>
      <c r="N57" s="246">
        <f>J57</f>
        <v>0</v>
      </c>
      <c r="O57" s="247">
        <f>L57+M57</f>
        <v>0</v>
      </c>
      <c r="P57" s="246">
        <f>N57</f>
        <v>0</v>
      </c>
      <c r="Q57" s="136"/>
      <c r="S57" s="459">
        <f>F57+H57+J57</f>
        <v>0</v>
      </c>
      <c r="T57" s="249"/>
      <c r="U57" s="250"/>
      <c r="V57" s="250"/>
      <c r="W57" s="250"/>
      <c r="X57" s="251"/>
    </row>
    <row r="58" spans="1:24" s="386" customFormat="1" ht="30" customHeight="1" x14ac:dyDescent="0.2">
      <c r="A58" s="112"/>
      <c r="B58" s="455" t="s">
        <v>540</v>
      </c>
      <c r="C58" s="456" t="s">
        <v>930</v>
      </c>
      <c r="D58" s="87" t="s">
        <v>223</v>
      </c>
      <c r="E58" s="233" t="s">
        <v>224</v>
      </c>
      <c r="F58" s="84"/>
      <c r="G58" s="79"/>
      <c r="H58" s="79"/>
      <c r="I58" s="79"/>
      <c r="J58" s="79"/>
      <c r="K58" s="81"/>
      <c r="L58" s="236"/>
      <c r="M58" s="236"/>
      <c r="N58" s="237"/>
      <c r="O58" s="238"/>
      <c r="P58" s="237"/>
      <c r="Q58" s="136"/>
      <c r="S58" s="239"/>
      <c r="T58" s="252"/>
      <c r="U58" s="253"/>
      <c r="V58" s="253"/>
      <c r="W58" s="253"/>
      <c r="X58" s="254"/>
    </row>
    <row r="59" spans="1:24" s="386" customFormat="1" ht="24.95" customHeight="1" x14ac:dyDescent="0.2">
      <c r="A59" s="112"/>
      <c r="B59" s="455">
        <v>360</v>
      </c>
      <c r="C59" s="456" t="s">
        <v>931</v>
      </c>
      <c r="D59" s="88" t="s">
        <v>182</v>
      </c>
      <c r="E59" s="233" t="s">
        <v>195</v>
      </c>
      <c r="F59" s="80"/>
      <c r="G59" s="457"/>
      <c r="H59" s="457"/>
      <c r="I59" s="457"/>
      <c r="J59" s="457"/>
      <c r="K59" s="458"/>
      <c r="L59" s="243">
        <f>F59-G59</f>
        <v>0</v>
      </c>
      <c r="M59" s="243">
        <f>H59-I59</f>
        <v>0</v>
      </c>
      <c r="N59" s="246">
        <f>J59</f>
        <v>0</v>
      </c>
      <c r="O59" s="247">
        <f>L59+M59</f>
        <v>0</v>
      </c>
      <c r="P59" s="246">
        <f>N59</f>
        <v>0</v>
      </c>
      <c r="Q59" s="136"/>
      <c r="S59" s="459">
        <f>F59+H59+J59</f>
        <v>0</v>
      </c>
      <c r="T59" s="249"/>
      <c r="U59" s="462">
        <f>G59</f>
        <v>0</v>
      </c>
      <c r="V59" s="250"/>
      <c r="W59" s="462">
        <f>I59</f>
        <v>0</v>
      </c>
      <c r="X59" s="251"/>
    </row>
    <row r="60" spans="1:24" s="386" customFormat="1" ht="24.95" customHeight="1" x14ac:dyDescent="0.2">
      <c r="A60" s="112"/>
      <c r="B60" s="455">
        <v>370</v>
      </c>
      <c r="C60" s="456" t="s">
        <v>932</v>
      </c>
      <c r="D60" s="88" t="s">
        <v>186</v>
      </c>
      <c r="E60" s="233" t="s">
        <v>195</v>
      </c>
      <c r="F60" s="80"/>
      <c r="G60" s="457"/>
      <c r="H60" s="457"/>
      <c r="I60" s="457"/>
      <c r="J60" s="457"/>
      <c r="K60" s="458"/>
      <c r="L60" s="243"/>
      <c r="M60" s="243">
        <f>H60-I60</f>
        <v>0</v>
      </c>
      <c r="N60" s="246">
        <f>J60</f>
        <v>0</v>
      </c>
      <c r="O60" s="247">
        <f>L60+M60</f>
        <v>0</v>
      </c>
      <c r="P60" s="246">
        <f>N60</f>
        <v>0</v>
      </c>
      <c r="Q60" s="136"/>
      <c r="S60" s="459">
        <f>F60+H60+J60</f>
        <v>0</v>
      </c>
      <c r="T60" s="249"/>
      <c r="U60" s="250"/>
      <c r="V60" s="250"/>
      <c r="W60" s="462">
        <f>I60</f>
        <v>0</v>
      </c>
      <c r="X60" s="251"/>
    </row>
    <row r="61" spans="1:24" s="386" customFormat="1" ht="24.95" customHeight="1" x14ac:dyDescent="0.2">
      <c r="A61" s="112"/>
      <c r="B61" s="455">
        <v>380</v>
      </c>
      <c r="C61" s="456" t="s">
        <v>933</v>
      </c>
      <c r="D61" s="88" t="s">
        <v>189</v>
      </c>
      <c r="E61" s="233" t="s">
        <v>195</v>
      </c>
      <c r="F61" s="80"/>
      <c r="G61" s="457"/>
      <c r="H61" s="457"/>
      <c r="I61" s="457"/>
      <c r="J61" s="457"/>
      <c r="K61" s="458"/>
      <c r="L61" s="243"/>
      <c r="M61" s="243">
        <f>H61-I61</f>
        <v>0</v>
      </c>
      <c r="N61" s="246">
        <f>J61</f>
        <v>0</v>
      </c>
      <c r="O61" s="247">
        <f>L61+M61</f>
        <v>0</v>
      </c>
      <c r="P61" s="246">
        <f>N61</f>
        <v>0</v>
      </c>
      <c r="Q61" s="136"/>
      <c r="S61" s="459">
        <f>F61+H61+J61</f>
        <v>0</v>
      </c>
      <c r="T61" s="249"/>
      <c r="U61" s="250"/>
      <c r="V61" s="250"/>
      <c r="W61" s="250"/>
      <c r="X61" s="463">
        <f>I61</f>
        <v>0</v>
      </c>
    </row>
    <row r="62" spans="1:24" s="386" customFormat="1" ht="24.95" customHeight="1" x14ac:dyDescent="0.2">
      <c r="A62" s="112"/>
      <c r="B62" s="455" t="s">
        <v>546</v>
      </c>
      <c r="C62" s="456" t="s">
        <v>934</v>
      </c>
      <c r="D62" s="261" t="s">
        <v>232</v>
      </c>
      <c r="E62" s="262" t="s">
        <v>233</v>
      </c>
      <c r="F62" s="84"/>
      <c r="G62" s="79"/>
      <c r="H62" s="79"/>
      <c r="I62" s="79"/>
      <c r="J62" s="79"/>
      <c r="K62" s="81"/>
      <c r="L62" s="236"/>
      <c r="M62" s="236"/>
      <c r="N62" s="237"/>
      <c r="O62" s="238"/>
      <c r="P62" s="237"/>
      <c r="Q62" s="136"/>
      <c r="S62" s="239"/>
      <c r="T62" s="252"/>
      <c r="U62" s="253"/>
      <c r="V62" s="253"/>
      <c r="W62" s="253"/>
      <c r="X62" s="254"/>
    </row>
    <row r="63" spans="1:24" s="386" customFormat="1" ht="24.95" customHeight="1" x14ac:dyDescent="0.2">
      <c r="A63" s="112"/>
      <c r="B63" s="455">
        <v>390</v>
      </c>
      <c r="C63" s="456" t="s">
        <v>935</v>
      </c>
      <c r="D63" s="104" t="s">
        <v>182</v>
      </c>
      <c r="E63" s="262" t="s">
        <v>236</v>
      </c>
      <c r="F63" s="80"/>
      <c r="G63" s="457"/>
      <c r="H63" s="457"/>
      <c r="I63" s="457"/>
      <c r="J63" s="457"/>
      <c r="K63" s="458"/>
      <c r="L63" s="243">
        <f>F63-G63</f>
        <v>0</v>
      </c>
      <c r="M63" s="243"/>
      <c r="N63" s="246">
        <f>J63</f>
        <v>0</v>
      </c>
      <c r="O63" s="247">
        <f>L63+M63</f>
        <v>0</v>
      </c>
      <c r="P63" s="246">
        <f>N63</f>
        <v>0</v>
      </c>
      <c r="Q63" s="136"/>
      <c r="S63" s="459">
        <f>F63+H63+J63</f>
        <v>0</v>
      </c>
      <c r="T63" s="460">
        <f>G63</f>
        <v>0</v>
      </c>
      <c r="U63" s="250"/>
      <c r="V63" s="250"/>
      <c r="W63" s="250"/>
      <c r="X63" s="251"/>
    </row>
    <row r="64" spans="1:24" s="386" customFormat="1" ht="24.95" customHeight="1" x14ac:dyDescent="0.2">
      <c r="A64" s="112"/>
      <c r="B64" s="455">
        <v>400</v>
      </c>
      <c r="C64" s="456" t="s">
        <v>936</v>
      </c>
      <c r="D64" s="104" t="s">
        <v>186</v>
      </c>
      <c r="E64" s="262" t="s">
        <v>236</v>
      </c>
      <c r="F64" s="80"/>
      <c r="G64" s="457"/>
      <c r="H64" s="457"/>
      <c r="I64" s="457"/>
      <c r="J64" s="457"/>
      <c r="K64" s="458"/>
      <c r="L64" s="243">
        <f>F64-G64</f>
        <v>0</v>
      </c>
      <c r="M64" s="243"/>
      <c r="N64" s="246">
        <f>J64</f>
        <v>0</v>
      </c>
      <c r="O64" s="247">
        <f>L64+M64</f>
        <v>0</v>
      </c>
      <c r="P64" s="246">
        <f>N64</f>
        <v>0</v>
      </c>
      <c r="Q64" s="136"/>
      <c r="S64" s="459">
        <f>F64+H64+J64</f>
        <v>0</v>
      </c>
      <c r="T64" s="460">
        <f>G64</f>
        <v>0</v>
      </c>
      <c r="U64" s="250"/>
      <c r="V64" s="250"/>
      <c r="W64" s="250"/>
      <c r="X64" s="251"/>
    </row>
    <row r="65" spans="1:24" s="386" customFormat="1" ht="24.95" customHeight="1" x14ac:dyDescent="0.2">
      <c r="A65" s="112"/>
      <c r="B65" s="455">
        <v>410</v>
      </c>
      <c r="C65" s="456" t="s">
        <v>937</v>
      </c>
      <c r="D65" s="104" t="s">
        <v>189</v>
      </c>
      <c r="E65" s="262" t="s">
        <v>236</v>
      </c>
      <c r="F65" s="80"/>
      <c r="G65" s="457"/>
      <c r="H65" s="457"/>
      <c r="I65" s="457"/>
      <c r="J65" s="457"/>
      <c r="K65" s="458"/>
      <c r="L65" s="243">
        <f>F65-G65</f>
        <v>0</v>
      </c>
      <c r="M65" s="243"/>
      <c r="N65" s="246">
        <f>J65</f>
        <v>0</v>
      </c>
      <c r="O65" s="247">
        <f>L65+M65</f>
        <v>0</v>
      </c>
      <c r="P65" s="246">
        <f>N65</f>
        <v>0</v>
      </c>
      <c r="Q65" s="136"/>
      <c r="S65" s="459">
        <f>F65+H65+J65</f>
        <v>0</v>
      </c>
      <c r="T65" s="460">
        <f>G65</f>
        <v>0</v>
      </c>
      <c r="U65" s="250"/>
      <c r="V65" s="250"/>
      <c r="W65" s="250"/>
      <c r="X65" s="251"/>
    </row>
    <row r="66" spans="1:24" s="386" customFormat="1" ht="24.95" customHeight="1" x14ac:dyDescent="0.2">
      <c r="A66" s="112"/>
      <c r="B66" s="455" t="s">
        <v>551</v>
      </c>
      <c r="C66" s="456" t="s">
        <v>938</v>
      </c>
      <c r="D66" s="261" t="s">
        <v>242</v>
      </c>
      <c r="E66" s="262" t="s">
        <v>243</v>
      </c>
      <c r="F66" s="84"/>
      <c r="G66" s="79"/>
      <c r="H66" s="79"/>
      <c r="I66" s="79"/>
      <c r="J66" s="79"/>
      <c r="K66" s="81"/>
      <c r="L66" s="236"/>
      <c r="M66" s="236"/>
      <c r="N66" s="237"/>
      <c r="O66" s="238"/>
      <c r="P66" s="237"/>
      <c r="Q66" s="136"/>
      <c r="S66" s="239"/>
      <c r="T66" s="252"/>
      <c r="U66" s="253"/>
      <c r="V66" s="253"/>
      <c r="W66" s="253"/>
      <c r="X66" s="254"/>
    </row>
    <row r="67" spans="1:24" s="386" customFormat="1" ht="24.95" customHeight="1" x14ac:dyDescent="0.2">
      <c r="A67" s="112"/>
      <c r="B67" s="455">
        <v>420</v>
      </c>
      <c r="C67" s="456" t="s">
        <v>939</v>
      </c>
      <c r="D67" s="104" t="s">
        <v>182</v>
      </c>
      <c r="E67" s="262" t="s">
        <v>236</v>
      </c>
      <c r="F67" s="80"/>
      <c r="G67" s="457"/>
      <c r="H67" s="457"/>
      <c r="I67" s="457"/>
      <c r="J67" s="457"/>
      <c r="K67" s="458"/>
      <c r="L67" s="243"/>
      <c r="M67" s="243">
        <f>H67-I67</f>
        <v>0</v>
      </c>
      <c r="N67" s="246">
        <f>J67</f>
        <v>0</v>
      </c>
      <c r="O67" s="247">
        <f>L67+M67</f>
        <v>0</v>
      </c>
      <c r="P67" s="246">
        <f>N67</f>
        <v>0</v>
      </c>
      <c r="Q67" s="136"/>
      <c r="S67" s="459">
        <f>F67+H67+J67</f>
        <v>0</v>
      </c>
      <c r="T67" s="249"/>
      <c r="U67" s="250"/>
      <c r="V67" s="462">
        <f>I67</f>
        <v>0</v>
      </c>
      <c r="W67" s="250"/>
      <c r="X67" s="251"/>
    </row>
    <row r="68" spans="1:24" s="386" customFormat="1" ht="24.95" customHeight="1" x14ac:dyDescent="0.2">
      <c r="A68" s="112"/>
      <c r="B68" s="455">
        <v>430</v>
      </c>
      <c r="C68" s="456" t="s">
        <v>940</v>
      </c>
      <c r="D68" s="104" t="s">
        <v>186</v>
      </c>
      <c r="E68" s="262" t="s">
        <v>236</v>
      </c>
      <c r="F68" s="80"/>
      <c r="G68" s="457"/>
      <c r="H68" s="457"/>
      <c r="I68" s="457"/>
      <c r="J68" s="457"/>
      <c r="K68" s="458"/>
      <c r="L68" s="243"/>
      <c r="M68" s="243">
        <f>H68-I68</f>
        <v>0</v>
      </c>
      <c r="N68" s="246">
        <f>J68</f>
        <v>0</v>
      </c>
      <c r="O68" s="247">
        <f>L68+M68</f>
        <v>0</v>
      </c>
      <c r="P68" s="246">
        <f>N68</f>
        <v>0</v>
      </c>
      <c r="Q68" s="136"/>
      <c r="S68" s="459">
        <f>F68+H68+J68</f>
        <v>0</v>
      </c>
      <c r="T68" s="249"/>
      <c r="U68" s="250"/>
      <c r="V68" s="462">
        <f>I68</f>
        <v>0</v>
      </c>
      <c r="W68" s="250"/>
      <c r="X68" s="251"/>
    </row>
    <row r="69" spans="1:24" s="386" customFormat="1" ht="24.95" customHeight="1" x14ac:dyDescent="0.25">
      <c r="A69" s="112"/>
      <c r="B69" s="455">
        <v>440</v>
      </c>
      <c r="C69" s="456" t="s">
        <v>941</v>
      </c>
      <c r="D69" s="104" t="s">
        <v>189</v>
      </c>
      <c r="E69" s="262" t="s">
        <v>236</v>
      </c>
      <c r="F69" s="80"/>
      <c r="G69" s="457"/>
      <c r="H69" s="457"/>
      <c r="I69" s="457"/>
      <c r="J69" s="457"/>
      <c r="K69" s="458"/>
      <c r="L69" s="243"/>
      <c r="M69" s="243">
        <f>H69-I69</f>
        <v>0</v>
      </c>
      <c r="N69" s="246">
        <f>J69</f>
        <v>0</v>
      </c>
      <c r="O69" s="247">
        <f>L69+M69</f>
        <v>0</v>
      </c>
      <c r="P69" s="246">
        <f>N69</f>
        <v>0</v>
      </c>
      <c r="S69" s="459">
        <f>F69+H69+J69</f>
        <v>0</v>
      </c>
      <c r="T69" s="249"/>
      <c r="U69" s="250"/>
      <c r="V69" s="462">
        <f>I69</f>
        <v>0</v>
      </c>
      <c r="W69" s="250"/>
      <c r="X69" s="251"/>
    </row>
    <row r="70" spans="1:24" s="386" customFormat="1" ht="30" customHeight="1" x14ac:dyDescent="0.25">
      <c r="A70" s="112"/>
      <c r="B70" s="455" t="s">
        <v>556</v>
      </c>
      <c r="C70" s="456" t="s">
        <v>942</v>
      </c>
      <c r="D70" s="265" t="s">
        <v>558</v>
      </c>
      <c r="E70" s="266"/>
      <c r="F70" s="84"/>
      <c r="G70" s="79"/>
      <c r="H70" s="79"/>
      <c r="I70" s="79"/>
      <c r="J70" s="79"/>
      <c r="K70" s="81"/>
      <c r="L70" s="236"/>
      <c r="M70" s="236"/>
      <c r="N70" s="237"/>
      <c r="O70" s="464">
        <f>SUM(O26:O69)</f>
        <v>0</v>
      </c>
      <c r="P70" s="464">
        <f>SUM(P26:P69)</f>
        <v>0</v>
      </c>
      <c r="S70" s="239"/>
      <c r="T70" s="252"/>
      <c r="U70" s="253"/>
      <c r="V70" s="253"/>
      <c r="W70" s="253"/>
      <c r="X70" s="254"/>
    </row>
    <row r="71" spans="1:24" s="386" customFormat="1" ht="24.95" customHeight="1" x14ac:dyDescent="0.25">
      <c r="A71" s="112"/>
      <c r="B71" s="455">
        <v>450</v>
      </c>
      <c r="C71" s="456" t="s">
        <v>943</v>
      </c>
      <c r="D71" s="87" t="s">
        <v>253</v>
      </c>
      <c r="E71" s="266" t="s">
        <v>254</v>
      </c>
      <c r="F71" s="80"/>
      <c r="G71" s="457"/>
      <c r="H71" s="457"/>
      <c r="I71" s="457"/>
      <c r="J71" s="457"/>
      <c r="K71" s="458"/>
      <c r="L71" s="243">
        <f>F71</f>
        <v>0</v>
      </c>
      <c r="M71" s="243">
        <f>H71</f>
        <v>0</v>
      </c>
      <c r="N71" s="246"/>
      <c r="O71" s="247">
        <f>L71+M71</f>
        <v>0</v>
      </c>
      <c r="P71" s="246"/>
      <c r="S71" s="459">
        <f>F71+H71+J71</f>
        <v>0</v>
      </c>
      <c r="T71" s="271"/>
      <c r="U71" s="272"/>
      <c r="V71" s="272"/>
      <c r="W71" s="272"/>
      <c r="X71" s="273"/>
    </row>
    <row r="72" spans="1:24" s="386" customFormat="1" ht="42.75" customHeight="1" x14ac:dyDescent="0.25">
      <c r="A72" s="112"/>
      <c r="B72" s="455">
        <v>460</v>
      </c>
      <c r="C72" s="456" t="s">
        <v>944</v>
      </c>
      <c r="D72" s="87" t="s">
        <v>256</v>
      </c>
      <c r="E72" s="233" t="s">
        <v>257</v>
      </c>
      <c r="F72" s="80"/>
      <c r="G72" s="457"/>
      <c r="H72" s="457"/>
      <c r="I72" s="457"/>
      <c r="J72" s="457"/>
      <c r="K72" s="458"/>
      <c r="L72" s="243">
        <f>F72</f>
        <v>0</v>
      </c>
      <c r="M72" s="243">
        <f>H72</f>
        <v>0</v>
      </c>
      <c r="N72" s="246"/>
      <c r="O72" s="247">
        <f>L72+M72</f>
        <v>0</v>
      </c>
      <c r="P72" s="246"/>
      <c r="S72" s="459">
        <f>F72+H72+J72</f>
        <v>0</v>
      </c>
      <c r="T72" s="271"/>
      <c r="U72" s="272"/>
      <c r="V72" s="272"/>
      <c r="W72" s="272"/>
      <c r="X72" s="273"/>
    </row>
    <row r="73" spans="1:24" s="386" customFormat="1" ht="24.95" customHeight="1" x14ac:dyDescent="0.25">
      <c r="A73" s="112"/>
      <c r="B73" s="455" t="s">
        <v>945</v>
      </c>
      <c r="C73" s="456" t="s">
        <v>946</v>
      </c>
      <c r="D73" s="87" t="s">
        <v>563</v>
      </c>
      <c r="E73" s="233"/>
      <c r="F73" s="84"/>
      <c r="G73" s="79"/>
      <c r="H73" s="79"/>
      <c r="I73" s="79"/>
      <c r="J73" s="79"/>
      <c r="K73" s="81"/>
      <c r="L73" s="236"/>
      <c r="M73" s="236"/>
      <c r="N73" s="237"/>
      <c r="O73" s="464">
        <f>SUM(O71:O72)</f>
        <v>0</v>
      </c>
      <c r="P73" s="237"/>
      <c r="S73" s="239"/>
      <c r="T73" s="252"/>
      <c r="U73" s="253"/>
      <c r="V73" s="253"/>
      <c r="W73" s="253"/>
      <c r="X73" s="254"/>
    </row>
    <row r="74" spans="1:24" s="386" customFormat="1" ht="24.95" customHeight="1" x14ac:dyDescent="0.25">
      <c r="A74" s="112"/>
      <c r="B74" s="455">
        <v>470</v>
      </c>
      <c r="C74" s="456" t="s">
        <v>947</v>
      </c>
      <c r="D74" s="465" t="s">
        <v>261</v>
      </c>
      <c r="E74" s="233" t="s">
        <v>262</v>
      </c>
      <c r="F74" s="80"/>
      <c r="G74" s="457"/>
      <c r="H74" s="457"/>
      <c r="I74" s="457"/>
      <c r="J74" s="457"/>
      <c r="K74" s="458"/>
      <c r="L74" s="243"/>
      <c r="M74" s="243"/>
      <c r="N74" s="246">
        <f>J74</f>
        <v>0</v>
      </c>
      <c r="O74" s="247"/>
      <c r="P74" s="246">
        <f>N74</f>
        <v>0</v>
      </c>
      <c r="S74" s="459">
        <f>F74+H74+J74</f>
        <v>0</v>
      </c>
      <c r="T74" s="460"/>
      <c r="U74" s="250"/>
      <c r="V74" s="462"/>
      <c r="W74" s="462"/>
      <c r="X74" s="463"/>
    </row>
    <row r="75" spans="1:24" s="386" customFormat="1" ht="30" customHeight="1" x14ac:dyDescent="0.2">
      <c r="A75" s="112"/>
      <c r="B75" s="455">
        <v>480</v>
      </c>
      <c r="C75" s="456" t="s">
        <v>948</v>
      </c>
      <c r="D75" s="87" t="s">
        <v>264</v>
      </c>
      <c r="E75" s="233" t="s">
        <v>265</v>
      </c>
      <c r="F75" s="80"/>
      <c r="G75" s="457"/>
      <c r="H75" s="457"/>
      <c r="I75" s="457"/>
      <c r="J75" s="457"/>
      <c r="K75" s="458"/>
      <c r="L75" s="243"/>
      <c r="M75" s="243"/>
      <c r="N75" s="246">
        <f>J75</f>
        <v>0</v>
      </c>
      <c r="O75" s="247"/>
      <c r="P75" s="246">
        <f>N75</f>
        <v>0</v>
      </c>
      <c r="Q75" s="136"/>
      <c r="S75" s="459">
        <f>F75+H75+J75</f>
        <v>0</v>
      </c>
      <c r="T75" s="460"/>
      <c r="U75" s="250"/>
      <c r="V75" s="462"/>
      <c r="W75" s="462"/>
      <c r="X75" s="463"/>
    </row>
    <row r="76" spans="1:24" s="386" customFormat="1" ht="30" customHeight="1" x14ac:dyDescent="0.2">
      <c r="A76" s="112"/>
      <c r="B76" s="455" t="s">
        <v>949</v>
      </c>
      <c r="C76" s="456" t="s">
        <v>950</v>
      </c>
      <c r="D76" s="87" t="s">
        <v>267</v>
      </c>
      <c r="E76" s="233" t="s">
        <v>268</v>
      </c>
      <c r="F76" s="84"/>
      <c r="G76" s="79"/>
      <c r="H76" s="79"/>
      <c r="I76" s="79"/>
      <c r="J76" s="79"/>
      <c r="K76" s="81"/>
      <c r="L76" s="236"/>
      <c r="M76" s="236"/>
      <c r="N76" s="237"/>
      <c r="O76" s="238"/>
      <c r="P76" s="237"/>
      <c r="Q76" s="136"/>
      <c r="S76" s="239"/>
      <c r="T76" s="252"/>
      <c r="U76" s="253"/>
      <c r="V76" s="253"/>
      <c r="W76" s="253"/>
      <c r="X76" s="254"/>
    </row>
    <row r="77" spans="1:24" s="386" customFormat="1" ht="24.95" customHeight="1" x14ac:dyDescent="0.2">
      <c r="A77" s="112"/>
      <c r="B77" s="455">
        <v>490</v>
      </c>
      <c r="C77" s="456" t="s">
        <v>951</v>
      </c>
      <c r="D77" s="88" t="s">
        <v>271</v>
      </c>
      <c r="E77" s="233" t="s">
        <v>268</v>
      </c>
      <c r="F77" s="80"/>
      <c r="G77" s="457"/>
      <c r="H77" s="457"/>
      <c r="I77" s="457"/>
      <c r="J77" s="457"/>
      <c r="K77" s="458"/>
      <c r="L77" s="243"/>
      <c r="M77" s="243"/>
      <c r="N77" s="246">
        <f t="shared" ref="N77:N82" si="0">J77</f>
        <v>0</v>
      </c>
      <c r="O77" s="247"/>
      <c r="P77" s="246">
        <f t="shared" ref="P77:P82" si="1">N77</f>
        <v>0</v>
      </c>
      <c r="Q77" s="136"/>
      <c r="S77" s="459">
        <f t="shared" ref="S77:S82" si="2">F77+H77+J77</f>
        <v>0</v>
      </c>
      <c r="T77" s="460"/>
      <c r="U77" s="250"/>
      <c r="V77" s="462"/>
      <c r="W77" s="250"/>
      <c r="X77" s="251"/>
    </row>
    <row r="78" spans="1:24" s="386" customFormat="1" ht="24.95" customHeight="1" x14ac:dyDescent="0.2">
      <c r="A78" s="112"/>
      <c r="B78" s="455">
        <v>500</v>
      </c>
      <c r="C78" s="456" t="s">
        <v>952</v>
      </c>
      <c r="D78" s="88" t="s">
        <v>274</v>
      </c>
      <c r="E78" s="233" t="s">
        <v>268</v>
      </c>
      <c r="F78" s="80"/>
      <c r="G78" s="457"/>
      <c r="H78" s="457"/>
      <c r="I78" s="457"/>
      <c r="J78" s="457"/>
      <c r="K78" s="458"/>
      <c r="L78" s="243"/>
      <c r="M78" s="243"/>
      <c r="N78" s="246">
        <f t="shared" si="0"/>
        <v>0</v>
      </c>
      <c r="O78" s="247"/>
      <c r="P78" s="246">
        <f t="shared" si="1"/>
        <v>0</v>
      </c>
      <c r="Q78" s="136"/>
      <c r="S78" s="459">
        <f t="shared" si="2"/>
        <v>0</v>
      </c>
      <c r="T78" s="460"/>
      <c r="U78" s="250"/>
      <c r="V78" s="462"/>
      <c r="W78" s="250"/>
      <c r="X78" s="251"/>
    </row>
    <row r="79" spans="1:24" s="386" customFormat="1" ht="24.95" customHeight="1" x14ac:dyDescent="0.2">
      <c r="A79" s="112"/>
      <c r="B79" s="455">
        <v>510</v>
      </c>
      <c r="C79" s="456" t="s">
        <v>953</v>
      </c>
      <c r="D79" s="88" t="s">
        <v>277</v>
      </c>
      <c r="E79" s="233" t="s">
        <v>268</v>
      </c>
      <c r="F79" s="80"/>
      <c r="G79" s="457"/>
      <c r="H79" s="457"/>
      <c r="I79" s="457"/>
      <c r="J79" s="457"/>
      <c r="K79" s="458"/>
      <c r="L79" s="243"/>
      <c r="M79" s="243"/>
      <c r="N79" s="246">
        <f t="shared" si="0"/>
        <v>0</v>
      </c>
      <c r="O79" s="247"/>
      <c r="P79" s="246">
        <f t="shared" si="1"/>
        <v>0</v>
      </c>
      <c r="Q79" s="136"/>
      <c r="S79" s="459">
        <f t="shared" si="2"/>
        <v>0</v>
      </c>
      <c r="T79" s="460"/>
      <c r="U79" s="250"/>
      <c r="V79" s="462"/>
      <c r="W79" s="250"/>
      <c r="X79" s="251"/>
    </row>
    <row r="80" spans="1:24" s="386" customFormat="1" ht="30" customHeight="1" x14ac:dyDescent="0.2">
      <c r="A80" s="112"/>
      <c r="B80" s="455">
        <v>520</v>
      </c>
      <c r="C80" s="456" t="s">
        <v>954</v>
      </c>
      <c r="D80" s="88" t="s">
        <v>280</v>
      </c>
      <c r="E80" s="233" t="s">
        <v>268</v>
      </c>
      <c r="F80" s="80"/>
      <c r="G80" s="457"/>
      <c r="H80" s="457"/>
      <c r="I80" s="457"/>
      <c r="J80" s="457"/>
      <c r="K80" s="458"/>
      <c r="L80" s="243"/>
      <c r="M80" s="243"/>
      <c r="N80" s="246">
        <f t="shared" si="0"/>
        <v>0</v>
      </c>
      <c r="O80" s="247"/>
      <c r="P80" s="246">
        <f t="shared" si="1"/>
        <v>0</v>
      </c>
      <c r="Q80" s="136"/>
      <c r="S80" s="459">
        <f t="shared" si="2"/>
        <v>0</v>
      </c>
      <c r="T80" s="460"/>
      <c r="U80" s="250"/>
      <c r="V80" s="462"/>
      <c r="W80" s="250"/>
      <c r="X80" s="251"/>
    </row>
    <row r="81" spans="1:24" s="386" customFormat="1" ht="45.75" customHeight="1" x14ac:dyDescent="0.2">
      <c r="A81" s="112"/>
      <c r="B81" s="455">
        <v>530</v>
      </c>
      <c r="C81" s="456" t="s">
        <v>955</v>
      </c>
      <c r="D81" s="88" t="s">
        <v>283</v>
      </c>
      <c r="E81" s="233" t="s">
        <v>268</v>
      </c>
      <c r="F81" s="80"/>
      <c r="G81" s="457"/>
      <c r="H81" s="457"/>
      <c r="I81" s="457"/>
      <c r="J81" s="457"/>
      <c r="K81" s="458"/>
      <c r="L81" s="243"/>
      <c r="M81" s="243"/>
      <c r="N81" s="246">
        <f t="shared" si="0"/>
        <v>0</v>
      </c>
      <c r="O81" s="247"/>
      <c r="P81" s="246">
        <f t="shared" si="1"/>
        <v>0</v>
      </c>
      <c r="Q81" s="136"/>
      <c r="S81" s="459">
        <f t="shared" si="2"/>
        <v>0</v>
      </c>
      <c r="T81" s="460"/>
      <c r="U81" s="250"/>
      <c r="V81" s="462"/>
      <c r="W81" s="250"/>
      <c r="X81" s="251"/>
    </row>
    <row r="82" spans="1:24" s="386" customFormat="1" ht="71.25" customHeight="1" x14ac:dyDescent="0.2">
      <c r="A82" s="112"/>
      <c r="B82" s="455">
        <v>540</v>
      </c>
      <c r="C82" s="466" t="s">
        <v>956</v>
      </c>
      <c r="D82" s="304" t="s">
        <v>285</v>
      </c>
      <c r="E82" s="233" t="s">
        <v>286</v>
      </c>
      <c r="F82" s="80"/>
      <c r="G82" s="457"/>
      <c r="H82" s="457"/>
      <c r="I82" s="457"/>
      <c r="J82" s="457"/>
      <c r="K82" s="458"/>
      <c r="L82" s="243"/>
      <c r="M82" s="243"/>
      <c r="N82" s="246">
        <f t="shared" si="0"/>
        <v>0</v>
      </c>
      <c r="O82" s="247"/>
      <c r="P82" s="246">
        <f t="shared" si="1"/>
        <v>0</v>
      </c>
      <c r="Q82" s="136"/>
      <c r="S82" s="459">
        <f t="shared" si="2"/>
        <v>0</v>
      </c>
      <c r="T82" s="460"/>
      <c r="U82" s="250"/>
      <c r="V82" s="462"/>
      <c r="W82" s="250"/>
      <c r="X82" s="251"/>
    </row>
    <row r="83" spans="1:24" s="386" customFormat="1" ht="30" customHeight="1" x14ac:dyDescent="0.2">
      <c r="A83" s="112"/>
      <c r="B83" s="455" t="s">
        <v>957</v>
      </c>
      <c r="C83" s="466" t="s">
        <v>958</v>
      </c>
      <c r="D83" s="87" t="s">
        <v>288</v>
      </c>
      <c r="E83" s="233" t="s">
        <v>289</v>
      </c>
      <c r="F83" s="84"/>
      <c r="G83" s="79"/>
      <c r="H83" s="79"/>
      <c r="I83" s="79"/>
      <c r="J83" s="79"/>
      <c r="K83" s="81"/>
      <c r="L83" s="236"/>
      <c r="M83" s="236"/>
      <c r="N83" s="237"/>
      <c r="O83" s="238"/>
      <c r="P83" s="237"/>
      <c r="Q83" s="136"/>
      <c r="S83" s="239"/>
      <c r="T83" s="252"/>
      <c r="U83" s="253"/>
      <c r="V83" s="253"/>
      <c r="W83" s="253"/>
      <c r="X83" s="254"/>
    </row>
    <row r="84" spans="1:24" s="386" customFormat="1" ht="23.1" customHeight="1" x14ac:dyDescent="0.2">
      <c r="A84" s="112"/>
      <c r="B84" s="467">
        <v>550</v>
      </c>
      <c r="C84" s="466" t="s">
        <v>959</v>
      </c>
      <c r="D84" s="88" t="s">
        <v>271</v>
      </c>
      <c r="E84" s="233" t="s">
        <v>289</v>
      </c>
      <c r="F84" s="80"/>
      <c r="G84" s="457"/>
      <c r="H84" s="457"/>
      <c r="I84" s="457"/>
      <c r="J84" s="457"/>
      <c r="K84" s="458"/>
      <c r="L84" s="243"/>
      <c r="M84" s="243"/>
      <c r="N84" s="246">
        <f t="shared" ref="N84:N95" si="3">J84</f>
        <v>0</v>
      </c>
      <c r="O84" s="247"/>
      <c r="P84" s="246">
        <f t="shared" ref="P84:P95" si="4">N84</f>
        <v>0</v>
      </c>
      <c r="Q84" s="136"/>
      <c r="S84" s="459">
        <f t="shared" ref="S84:S95" si="5">F84+H84+J84</f>
        <v>0</v>
      </c>
      <c r="T84" s="249"/>
      <c r="U84" s="250"/>
      <c r="V84" s="462"/>
      <c r="W84" s="462"/>
      <c r="X84" s="463"/>
    </row>
    <row r="85" spans="1:24" s="386" customFormat="1" ht="23.1" customHeight="1" x14ac:dyDescent="0.2">
      <c r="A85" s="112"/>
      <c r="B85" s="467">
        <v>560</v>
      </c>
      <c r="C85" s="466" t="s">
        <v>960</v>
      </c>
      <c r="D85" s="88" t="s">
        <v>579</v>
      </c>
      <c r="E85" s="233" t="s">
        <v>289</v>
      </c>
      <c r="F85" s="80"/>
      <c r="G85" s="457"/>
      <c r="H85" s="457"/>
      <c r="I85" s="457"/>
      <c r="J85" s="457"/>
      <c r="K85" s="458"/>
      <c r="L85" s="243"/>
      <c r="M85" s="243"/>
      <c r="N85" s="246">
        <f t="shared" si="3"/>
        <v>0</v>
      </c>
      <c r="O85" s="247"/>
      <c r="P85" s="246">
        <f t="shared" si="4"/>
        <v>0</v>
      </c>
      <c r="Q85" s="136"/>
      <c r="S85" s="459">
        <f t="shared" si="5"/>
        <v>0</v>
      </c>
      <c r="T85" s="249"/>
      <c r="U85" s="250"/>
      <c r="V85" s="462"/>
      <c r="W85" s="462"/>
      <c r="X85" s="463"/>
    </row>
    <row r="86" spans="1:24" s="386" customFormat="1" ht="23.1" customHeight="1" x14ac:dyDescent="0.2">
      <c r="A86" s="112"/>
      <c r="B86" s="467">
        <v>570</v>
      </c>
      <c r="C86" s="466" t="s">
        <v>961</v>
      </c>
      <c r="D86" s="88" t="s">
        <v>277</v>
      </c>
      <c r="E86" s="233" t="s">
        <v>289</v>
      </c>
      <c r="F86" s="80"/>
      <c r="G86" s="457"/>
      <c r="H86" s="457"/>
      <c r="I86" s="457"/>
      <c r="J86" s="457"/>
      <c r="K86" s="458"/>
      <c r="L86" s="243"/>
      <c r="M86" s="243"/>
      <c r="N86" s="246">
        <f t="shared" si="3"/>
        <v>0</v>
      </c>
      <c r="O86" s="247"/>
      <c r="P86" s="246">
        <f t="shared" si="4"/>
        <v>0</v>
      </c>
      <c r="Q86" s="136"/>
      <c r="S86" s="459">
        <f t="shared" si="5"/>
        <v>0</v>
      </c>
      <c r="T86" s="249"/>
      <c r="U86" s="250"/>
      <c r="V86" s="462"/>
      <c r="W86" s="462"/>
      <c r="X86" s="463"/>
    </row>
    <row r="87" spans="1:24" s="386" customFormat="1" ht="30" customHeight="1" x14ac:dyDescent="0.2">
      <c r="A87" s="112"/>
      <c r="B87" s="467">
        <v>580</v>
      </c>
      <c r="C87" s="466" t="s">
        <v>962</v>
      </c>
      <c r="D87" s="88" t="s">
        <v>298</v>
      </c>
      <c r="E87" s="233" t="s">
        <v>289</v>
      </c>
      <c r="F87" s="80"/>
      <c r="G87" s="457"/>
      <c r="H87" s="457"/>
      <c r="I87" s="457"/>
      <c r="J87" s="457"/>
      <c r="K87" s="458"/>
      <c r="L87" s="243"/>
      <c r="M87" s="243"/>
      <c r="N87" s="246">
        <f t="shared" si="3"/>
        <v>0</v>
      </c>
      <c r="O87" s="247"/>
      <c r="P87" s="246">
        <f t="shared" si="4"/>
        <v>0</v>
      </c>
      <c r="Q87" s="136"/>
      <c r="S87" s="459">
        <f t="shared" si="5"/>
        <v>0</v>
      </c>
      <c r="T87" s="249"/>
      <c r="U87" s="250"/>
      <c r="V87" s="462"/>
      <c r="W87" s="462"/>
      <c r="X87" s="463"/>
    </row>
    <row r="88" spans="1:24" s="386" customFormat="1" ht="23.1" customHeight="1" x14ac:dyDescent="0.2">
      <c r="A88" s="112"/>
      <c r="B88" s="467">
        <v>590</v>
      </c>
      <c r="C88" s="466" t="s">
        <v>963</v>
      </c>
      <c r="D88" s="88" t="s">
        <v>301</v>
      </c>
      <c r="E88" s="233" t="s">
        <v>289</v>
      </c>
      <c r="F88" s="80"/>
      <c r="G88" s="457"/>
      <c r="H88" s="457"/>
      <c r="I88" s="457"/>
      <c r="J88" s="457"/>
      <c r="K88" s="458"/>
      <c r="L88" s="243"/>
      <c r="M88" s="243"/>
      <c r="N88" s="246">
        <f t="shared" si="3"/>
        <v>0</v>
      </c>
      <c r="O88" s="247"/>
      <c r="P88" s="246">
        <f t="shared" si="4"/>
        <v>0</v>
      </c>
      <c r="Q88" s="136"/>
      <c r="S88" s="459">
        <f t="shared" si="5"/>
        <v>0</v>
      </c>
      <c r="T88" s="249"/>
      <c r="U88" s="250"/>
      <c r="V88" s="462"/>
      <c r="W88" s="462"/>
      <c r="X88" s="463"/>
    </row>
    <row r="89" spans="1:24" s="386" customFormat="1" ht="28.5" customHeight="1" x14ac:dyDescent="0.2">
      <c r="A89" s="112"/>
      <c r="B89" s="467">
        <v>600</v>
      </c>
      <c r="C89" s="466" t="s">
        <v>964</v>
      </c>
      <c r="D89" s="468" t="s">
        <v>965</v>
      </c>
      <c r="E89" s="233" t="s">
        <v>304</v>
      </c>
      <c r="F89" s="80"/>
      <c r="G89" s="457"/>
      <c r="H89" s="457"/>
      <c r="I89" s="457"/>
      <c r="J89" s="457"/>
      <c r="K89" s="458"/>
      <c r="L89" s="243"/>
      <c r="M89" s="243"/>
      <c r="N89" s="246">
        <f t="shared" si="3"/>
        <v>0</v>
      </c>
      <c r="O89" s="247"/>
      <c r="P89" s="246">
        <f t="shared" si="4"/>
        <v>0</v>
      </c>
      <c r="Q89" s="136"/>
      <c r="S89" s="459">
        <f t="shared" si="5"/>
        <v>0</v>
      </c>
      <c r="T89" s="249"/>
      <c r="U89" s="250"/>
      <c r="V89" s="250"/>
      <c r="W89" s="462"/>
      <c r="X89" s="463"/>
    </row>
    <row r="90" spans="1:24" s="386" customFormat="1" ht="57" customHeight="1" x14ac:dyDescent="0.2">
      <c r="A90" s="112"/>
      <c r="B90" s="467">
        <v>610</v>
      </c>
      <c r="C90" s="466" t="s">
        <v>966</v>
      </c>
      <c r="D90" s="285" t="s">
        <v>306</v>
      </c>
      <c r="E90" s="233" t="s">
        <v>307</v>
      </c>
      <c r="F90" s="80"/>
      <c r="G90" s="457"/>
      <c r="H90" s="457"/>
      <c r="I90" s="457"/>
      <c r="J90" s="457"/>
      <c r="K90" s="458"/>
      <c r="L90" s="243"/>
      <c r="M90" s="243"/>
      <c r="N90" s="246">
        <f t="shared" si="3"/>
        <v>0</v>
      </c>
      <c r="O90" s="247"/>
      <c r="P90" s="246">
        <f t="shared" si="4"/>
        <v>0</v>
      </c>
      <c r="Q90" s="136"/>
      <c r="S90" s="459">
        <f t="shared" si="5"/>
        <v>0</v>
      </c>
      <c r="T90" s="249"/>
      <c r="U90" s="250"/>
      <c r="V90" s="250"/>
      <c r="W90" s="462"/>
      <c r="X90" s="463"/>
    </row>
    <row r="91" spans="1:24" s="386" customFormat="1" ht="57" customHeight="1" x14ac:dyDescent="0.2">
      <c r="A91" s="112"/>
      <c r="B91" s="467">
        <v>620</v>
      </c>
      <c r="C91" s="466" t="s">
        <v>967</v>
      </c>
      <c r="D91" s="285" t="s">
        <v>309</v>
      </c>
      <c r="E91" s="233" t="s">
        <v>310</v>
      </c>
      <c r="F91" s="80"/>
      <c r="G91" s="457"/>
      <c r="H91" s="457"/>
      <c r="I91" s="457"/>
      <c r="J91" s="457"/>
      <c r="K91" s="458"/>
      <c r="L91" s="243"/>
      <c r="M91" s="243"/>
      <c r="N91" s="246">
        <f t="shared" si="3"/>
        <v>0</v>
      </c>
      <c r="O91" s="247"/>
      <c r="P91" s="246">
        <f t="shared" si="4"/>
        <v>0</v>
      </c>
      <c r="Q91" s="136"/>
      <c r="S91" s="459">
        <f t="shared" si="5"/>
        <v>0</v>
      </c>
      <c r="T91" s="249"/>
      <c r="U91" s="250"/>
      <c r="V91" s="250"/>
      <c r="W91" s="462"/>
      <c r="X91" s="463"/>
    </row>
    <row r="92" spans="1:24" s="386" customFormat="1" ht="42.75" customHeight="1" x14ac:dyDescent="0.2">
      <c r="A92" s="112"/>
      <c r="B92" s="467">
        <v>630</v>
      </c>
      <c r="C92" s="466" t="s">
        <v>968</v>
      </c>
      <c r="D92" s="285" t="s">
        <v>160</v>
      </c>
      <c r="E92" s="233" t="s">
        <v>312</v>
      </c>
      <c r="F92" s="80"/>
      <c r="G92" s="457"/>
      <c r="H92" s="457"/>
      <c r="I92" s="457"/>
      <c r="J92" s="457"/>
      <c r="K92" s="458"/>
      <c r="L92" s="243"/>
      <c r="M92" s="243"/>
      <c r="N92" s="246">
        <f t="shared" si="3"/>
        <v>0</v>
      </c>
      <c r="O92" s="247"/>
      <c r="P92" s="246">
        <f t="shared" si="4"/>
        <v>0</v>
      </c>
      <c r="Q92" s="136"/>
      <c r="S92" s="459">
        <f t="shared" si="5"/>
        <v>0</v>
      </c>
      <c r="T92" s="249"/>
      <c r="U92" s="250"/>
      <c r="V92" s="250"/>
      <c r="W92" s="462"/>
      <c r="X92" s="463"/>
    </row>
    <row r="93" spans="1:24" s="386" customFormat="1" ht="71.25" customHeight="1" x14ac:dyDescent="0.2">
      <c r="A93" s="112"/>
      <c r="B93" s="467">
        <v>640</v>
      </c>
      <c r="C93" s="466" t="s">
        <v>969</v>
      </c>
      <c r="D93" s="469" t="s">
        <v>315</v>
      </c>
      <c r="E93" s="284" t="s">
        <v>316</v>
      </c>
      <c r="F93" s="80"/>
      <c r="G93" s="457"/>
      <c r="H93" s="457"/>
      <c r="I93" s="457"/>
      <c r="J93" s="457"/>
      <c r="K93" s="458"/>
      <c r="L93" s="243"/>
      <c r="M93" s="243"/>
      <c r="N93" s="246">
        <f t="shared" si="3"/>
        <v>0</v>
      </c>
      <c r="O93" s="247"/>
      <c r="P93" s="246">
        <f t="shared" si="4"/>
        <v>0</v>
      </c>
      <c r="Q93" s="136"/>
      <c r="S93" s="459">
        <f t="shared" si="5"/>
        <v>0</v>
      </c>
      <c r="T93" s="249"/>
      <c r="U93" s="250"/>
      <c r="V93" s="250"/>
      <c r="W93" s="462"/>
      <c r="X93" s="463"/>
    </row>
    <row r="94" spans="1:24" s="386" customFormat="1" ht="42.75" customHeight="1" x14ac:dyDescent="0.2">
      <c r="A94" s="112"/>
      <c r="B94" s="467">
        <v>650</v>
      </c>
      <c r="C94" s="466" t="s">
        <v>970</v>
      </c>
      <c r="D94" s="304" t="s">
        <v>318</v>
      </c>
      <c r="E94" s="233" t="s">
        <v>319</v>
      </c>
      <c r="F94" s="80"/>
      <c r="G94" s="457"/>
      <c r="H94" s="457"/>
      <c r="I94" s="457"/>
      <c r="J94" s="457"/>
      <c r="K94" s="458"/>
      <c r="L94" s="243"/>
      <c r="M94" s="470">
        <f>H94-I94</f>
        <v>0</v>
      </c>
      <c r="N94" s="246">
        <f t="shared" si="3"/>
        <v>0</v>
      </c>
      <c r="O94" s="471">
        <f>M94</f>
        <v>0</v>
      </c>
      <c r="P94" s="246">
        <f t="shared" si="4"/>
        <v>0</v>
      </c>
      <c r="Q94" s="136"/>
      <c r="S94" s="459">
        <f t="shared" si="5"/>
        <v>0</v>
      </c>
      <c r="T94" s="249"/>
      <c r="U94" s="250"/>
      <c r="V94" s="250"/>
      <c r="W94" s="462"/>
      <c r="X94" s="463">
        <f>G94+I94</f>
        <v>0</v>
      </c>
    </row>
    <row r="95" spans="1:24" s="386" customFormat="1" ht="24.95" customHeight="1" thickBot="1" x14ac:dyDescent="0.25">
      <c r="A95" s="112"/>
      <c r="B95" s="467">
        <v>660</v>
      </c>
      <c r="C95" s="466" t="s">
        <v>971</v>
      </c>
      <c r="D95" s="87" t="s">
        <v>321</v>
      </c>
      <c r="E95" s="233" t="s">
        <v>322</v>
      </c>
      <c r="F95" s="80"/>
      <c r="G95" s="457"/>
      <c r="H95" s="457"/>
      <c r="I95" s="457"/>
      <c r="J95" s="457"/>
      <c r="K95" s="458"/>
      <c r="L95" s="243"/>
      <c r="M95" s="243"/>
      <c r="N95" s="246">
        <f t="shared" si="3"/>
        <v>0</v>
      </c>
      <c r="O95" s="247"/>
      <c r="P95" s="246">
        <f t="shared" si="4"/>
        <v>0</v>
      </c>
      <c r="Q95" s="136"/>
      <c r="S95" s="459">
        <f t="shared" si="5"/>
        <v>0</v>
      </c>
      <c r="T95" s="286"/>
      <c r="U95" s="287"/>
      <c r="V95" s="287"/>
      <c r="W95" s="287"/>
      <c r="X95" s="288"/>
    </row>
    <row r="96" spans="1:24" s="386" customFormat="1" ht="30" customHeight="1" thickBot="1" x14ac:dyDescent="0.25">
      <c r="A96" s="112"/>
      <c r="B96" s="455" t="s">
        <v>972</v>
      </c>
      <c r="C96" s="466" t="s">
        <v>973</v>
      </c>
      <c r="D96" s="265" t="s">
        <v>594</v>
      </c>
      <c r="E96" s="284"/>
      <c r="F96" s="84"/>
      <c r="G96" s="79"/>
      <c r="H96" s="79"/>
      <c r="I96" s="79"/>
      <c r="J96" s="79"/>
      <c r="K96" s="81"/>
      <c r="L96" s="236"/>
      <c r="M96" s="236"/>
      <c r="N96" s="237"/>
      <c r="O96" s="464">
        <f>SUM(O74:O95)</f>
        <v>0</v>
      </c>
      <c r="P96" s="464">
        <f>SUM(P74:P95)</f>
        <v>0</v>
      </c>
      <c r="Q96" s="136"/>
      <c r="S96" s="239"/>
      <c r="T96" s="289">
        <f>SUM(T26:T95)</f>
        <v>0</v>
      </c>
      <c r="U96" s="290">
        <f>SUM(U26:U95)</f>
        <v>0</v>
      </c>
      <c r="V96" s="290">
        <f>SUM(V26:V95)</f>
        <v>0</v>
      </c>
      <c r="W96" s="290">
        <f>SUM(W26:W95)</f>
        <v>0</v>
      </c>
      <c r="X96" s="291">
        <f>SUM(X26:X95)</f>
        <v>0</v>
      </c>
    </row>
    <row r="97" spans="1:24" s="386" customFormat="1" ht="24.95" customHeight="1" x14ac:dyDescent="0.2">
      <c r="A97" s="112"/>
      <c r="B97" s="455" t="s">
        <v>974</v>
      </c>
      <c r="C97" s="456" t="s">
        <v>975</v>
      </c>
      <c r="D97" s="87" t="s">
        <v>326</v>
      </c>
      <c r="E97" s="233" t="s">
        <v>327</v>
      </c>
      <c r="F97" s="84"/>
      <c r="G97" s="79"/>
      <c r="H97" s="79"/>
      <c r="I97" s="79"/>
      <c r="J97" s="79"/>
      <c r="K97" s="81"/>
      <c r="L97" s="236"/>
      <c r="M97" s="236"/>
      <c r="N97" s="237"/>
      <c r="O97" s="238"/>
      <c r="P97" s="237"/>
      <c r="Q97" s="136"/>
      <c r="S97" s="239"/>
      <c r="T97" s="53"/>
      <c r="U97" s="53"/>
      <c r="V97" s="53"/>
      <c r="W97" s="53"/>
      <c r="X97" s="53"/>
    </row>
    <row r="98" spans="1:24" s="386" customFormat="1" ht="23.1" customHeight="1" x14ac:dyDescent="0.2">
      <c r="A98" s="112"/>
      <c r="B98" s="455">
        <v>670</v>
      </c>
      <c r="C98" s="456" t="s">
        <v>976</v>
      </c>
      <c r="D98" s="88" t="s">
        <v>182</v>
      </c>
      <c r="E98" s="233" t="s">
        <v>330</v>
      </c>
      <c r="F98" s="80"/>
      <c r="G98" s="457"/>
      <c r="H98" s="457"/>
      <c r="I98" s="457"/>
      <c r="J98" s="457"/>
      <c r="K98" s="458"/>
      <c r="L98" s="243"/>
      <c r="M98" s="243"/>
      <c r="N98" s="246">
        <f>J98</f>
        <v>0</v>
      </c>
      <c r="O98" s="247"/>
      <c r="P98" s="246">
        <f>N98</f>
        <v>0</v>
      </c>
      <c r="Q98" s="136"/>
      <c r="S98" s="459">
        <f>F98+H98+J98</f>
        <v>0</v>
      </c>
      <c r="T98" s="53"/>
      <c r="U98" s="53"/>
      <c r="V98" s="53"/>
      <c r="W98" s="53"/>
      <c r="X98" s="53"/>
    </row>
    <row r="99" spans="1:24" s="386" customFormat="1" ht="23.1" customHeight="1" x14ac:dyDescent="0.2">
      <c r="A99" s="112"/>
      <c r="B99" s="455">
        <v>680</v>
      </c>
      <c r="C99" s="456" t="s">
        <v>977</v>
      </c>
      <c r="D99" s="88" t="s">
        <v>186</v>
      </c>
      <c r="E99" s="233" t="s">
        <v>330</v>
      </c>
      <c r="F99" s="80"/>
      <c r="G99" s="457"/>
      <c r="H99" s="457"/>
      <c r="I99" s="457"/>
      <c r="J99" s="457"/>
      <c r="K99" s="458"/>
      <c r="L99" s="243"/>
      <c r="M99" s="243"/>
      <c r="N99" s="246">
        <f>J99</f>
        <v>0</v>
      </c>
      <c r="O99" s="247"/>
      <c r="P99" s="246">
        <f>N99</f>
        <v>0</v>
      </c>
      <c r="Q99" s="136"/>
      <c r="S99" s="459">
        <f>F99+H99+J99</f>
        <v>0</v>
      </c>
      <c r="T99" s="53"/>
      <c r="U99" s="53"/>
      <c r="V99" s="53"/>
      <c r="W99" s="53"/>
      <c r="X99" s="53"/>
    </row>
    <row r="100" spans="1:24" s="386" customFormat="1" ht="23.1" customHeight="1" x14ac:dyDescent="0.2">
      <c r="A100" s="112"/>
      <c r="B100" s="455">
        <v>690</v>
      </c>
      <c r="C100" s="456" t="s">
        <v>978</v>
      </c>
      <c r="D100" s="88" t="s">
        <v>189</v>
      </c>
      <c r="E100" s="233" t="s">
        <v>330</v>
      </c>
      <c r="F100" s="80"/>
      <c r="G100" s="457"/>
      <c r="H100" s="457"/>
      <c r="I100" s="457"/>
      <c r="J100" s="457"/>
      <c r="K100" s="458"/>
      <c r="L100" s="243"/>
      <c r="M100" s="243"/>
      <c r="N100" s="246">
        <f>J100</f>
        <v>0</v>
      </c>
      <c r="O100" s="247"/>
      <c r="P100" s="246">
        <f>N100</f>
        <v>0</v>
      </c>
      <c r="Q100" s="136"/>
      <c r="S100" s="459">
        <f>F100+H100+J100</f>
        <v>0</v>
      </c>
      <c r="T100" s="53"/>
      <c r="U100" s="53"/>
      <c r="V100" s="53"/>
      <c r="W100" s="53"/>
      <c r="X100" s="53"/>
    </row>
    <row r="101" spans="1:24" s="386" customFormat="1" ht="24.95" customHeight="1" x14ac:dyDescent="0.2">
      <c r="A101" s="112"/>
      <c r="B101" s="455" t="s">
        <v>979</v>
      </c>
      <c r="C101" s="456" t="s">
        <v>980</v>
      </c>
      <c r="D101" s="87" t="s">
        <v>336</v>
      </c>
      <c r="E101" s="233" t="s">
        <v>337</v>
      </c>
      <c r="F101" s="84"/>
      <c r="G101" s="79"/>
      <c r="H101" s="79"/>
      <c r="I101" s="79"/>
      <c r="J101" s="79"/>
      <c r="K101" s="81"/>
      <c r="L101" s="236"/>
      <c r="M101" s="236"/>
      <c r="N101" s="237"/>
      <c r="O101" s="238"/>
      <c r="P101" s="237"/>
      <c r="Q101" s="136"/>
      <c r="S101" s="239"/>
      <c r="T101" s="53"/>
      <c r="U101" s="53"/>
      <c r="V101" s="53"/>
      <c r="W101" s="53"/>
      <c r="X101" s="53"/>
    </row>
    <row r="102" spans="1:24" s="386" customFormat="1" ht="23.1" customHeight="1" x14ac:dyDescent="0.2">
      <c r="A102" s="112"/>
      <c r="B102" s="455">
        <v>700</v>
      </c>
      <c r="C102" s="456" t="s">
        <v>981</v>
      </c>
      <c r="D102" s="88" t="s">
        <v>182</v>
      </c>
      <c r="E102" s="233" t="s">
        <v>330</v>
      </c>
      <c r="F102" s="80"/>
      <c r="G102" s="457"/>
      <c r="H102" s="457"/>
      <c r="I102" s="457"/>
      <c r="J102" s="457"/>
      <c r="K102" s="458"/>
      <c r="L102" s="243"/>
      <c r="M102" s="243"/>
      <c r="N102" s="246">
        <f>J102</f>
        <v>0</v>
      </c>
      <c r="O102" s="247"/>
      <c r="P102" s="246">
        <f>N102</f>
        <v>0</v>
      </c>
      <c r="Q102" s="136"/>
      <c r="S102" s="459">
        <f>F102+H102+J102</f>
        <v>0</v>
      </c>
      <c r="T102" s="53"/>
      <c r="U102" s="53"/>
      <c r="V102" s="53"/>
      <c r="W102" s="53"/>
      <c r="X102" s="53"/>
    </row>
    <row r="103" spans="1:24" s="386" customFormat="1" ht="23.1" customHeight="1" x14ac:dyDescent="0.2">
      <c r="A103" s="112"/>
      <c r="B103" s="455" t="s">
        <v>356</v>
      </c>
      <c r="C103" s="456" t="s">
        <v>982</v>
      </c>
      <c r="D103" s="88" t="s">
        <v>186</v>
      </c>
      <c r="E103" s="233" t="s">
        <v>330</v>
      </c>
      <c r="F103" s="80"/>
      <c r="G103" s="457"/>
      <c r="H103" s="457"/>
      <c r="I103" s="457"/>
      <c r="J103" s="457"/>
      <c r="K103" s="458"/>
      <c r="L103" s="243"/>
      <c r="M103" s="243"/>
      <c r="N103" s="246">
        <f>J103</f>
        <v>0</v>
      </c>
      <c r="O103" s="247"/>
      <c r="P103" s="246">
        <f>N103</f>
        <v>0</v>
      </c>
      <c r="Q103" s="136"/>
      <c r="S103" s="459">
        <f>F103+H103+J103</f>
        <v>0</v>
      </c>
      <c r="T103" s="53"/>
      <c r="U103" s="53"/>
      <c r="V103" s="53"/>
      <c r="W103" s="53"/>
      <c r="X103" s="53"/>
    </row>
    <row r="104" spans="1:24" s="386" customFormat="1" ht="23.1" customHeight="1" x14ac:dyDescent="0.2">
      <c r="A104" s="112"/>
      <c r="B104" s="455" t="s">
        <v>358</v>
      </c>
      <c r="C104" s="456" t="s">
        <v>983</v>
      </c>
      <c r="D104" s="88" t="s">
        <v>189</v>
      </c>
      <c r="E104" s="233" t="s">
        <v>330</v>
      </c>
      <c r="F104" s="80"/>
      <c r="G104" s="457"/>
      <c r="H104" s="457"/>
      <c r="I104" s="457"/>
      <c r="J104" s="457"/>
      <c r="K104" s="458"/>
      <c r="L104" s="243"/>
      <c r="M104" s="243"/>
      <c r="N104" s="246">
        <f>J104</f>
        <v>0</v>
      </c>
      <c r="O104" s="247"/>
      <c r="P104" s="246">
        <f>N104</f>
        <v>0</v>
      </c>
      <c r="Q104" s="136"/>
      <c r="S104" s="459">
        <f>F104+H104+J104</f>
        <v>0</v>
      </c>
      <c r="T104" s="53"/>
      <c r="U104" s="53"/>
      <c r="V104" s="53"/>
      <c r="W104" s="53"/>
      <c r="X104" s="53"/>
    </row>
    <row r="105" spans="1:24" s="386" customFormat="1" ht="24.95" customHeight="1" x14ac:dyDescent="0.2">
      <c r="A105" s="112"/>
      <c r="B105" s="455" t="s">
        <v>984</v>
      </c>
      <c r="C105" s="456" t="s">
        <v>985</v>
      </c>
      <c r="D105" s="87" t="s">
        <v>345</v>
      </c>
      <c r="E105" s="233" t="s">
        <v>346</v>
      </c>
      <c r="F105" s="84"/>
      <c r="G105" s="79"/>
      <c r="H105" s="79"/>
      <c r="I105" s="79"/>
      <c r="J105" s="79"/>
      <c r="K105" s="81"/>
      <c r="L105" s="236"/>
      <c r="M105" s="236"/>
      <c r="N105" s="237"/>
      <c r="O105" s="238"/>
      <c r="P105" s="237"/>
      <c r="Q105" s="136"/>
      <c r="S105" s="239"/>
      <c r="T105" s="53"/>
      <c r="U105" s="53"/>
      <c r="V105" s="53"/>
      <c r="W105" s="53"/>
      <c r="X105" s="53"/>
    </row>
    <row r="106" spans="1:24" s="386" customFormat="1" ht="23.1" customHeight="1" x14ac:dyDescent="0.2">
      <c r="A106" s="112"/>
      <c r="B106" s="455" t="s">
        <v>360</v>
      </c>
      <c r="C106" s="456" t="s">
        <v>986</v>
      </c>
      <c r="D106" s="88" t="s">
        <v>182</v>
      </c>
      <c r="E106" s="233" t="s">
        <v>330</v>
      </c>
      <c r="F106" s="80"/>
      <c r="G106" s="457"/>
      <c r="H106" s="457"/>
      <c r="I106" s="457"/>
      <c r="J106" s="457"/>
      <c r="K106" s="458"/>
      <c r="L106" s="243"/>
      <c r="M106" s="243"/>
      <c r="N106" s="246">
        <f>J106</f>
        <v>0</v>
      </c>
      <c r="O106" s="247"/>
      <c r="P106" s="246">
        <f>N106</f>
        <v>0</v>
      </c>
      <c r="Q106" s="136"/>
      <c r="S106" s="459">
        <f>F106+H106+J106</f>
        <v>0</v>
      </c>
      <c r="T106" s="53"/>
      <c r="U106" s="53"/>
      <c r="V106" s="53"/>
      <c r="W106" s="53"/>
      <c r="X106" s="53"/>
    </row>
    <row r="107" spans="1:24" s="386" customFormat="1" ht="23.1" customHeight="1" x14ac:dyDescent="0.2">
      <c r="A107" s="112"/>
      <c r="B107" s="455" t="s">
        <v>365</v>
      </c>
      <c r="C107" s="456" t="s">
        <v>987</v>
      </c>
      <c r="D107" s="88" t="s">
        <v>186</v>
      </c>
      <c r="E107" s="233" t="s">
        <v>330</v>
      </c>
      <c r="F107" s="80"/>
      <c r="G107" s="457"/>
      <c r="H107" s="457"/>
      <c r="I107" s="457"/>
      <c r="J107" s="457"/>
      <c r="K107" s="458"/>
      <c r="L107" s="243"/>
      <c r="M107" s="243"/>
      <c r="N107" s="246">
        <f>J107</f>
        <v>0</v>
      </c>
      <c r="O107" s="247"/>
      <c r="P107" s="246">
        <f>N107</f>
        <v>0</v>
      </c>
      <c r="Q107" s="136"/>
      <c r="S107" s="459">
        <f>F107+H107+J107</f>
        <v>0</v>
      </c>
      <c r="T107" s="53"/>
      <c r="U107" s="53"/>
      <c r="V107" s="53"/>
      <c r="W107" s="53"/>
      <c r="X107" s="53"/>
    </row>
    <row r="108" spans="1:24" s="386" customFormat="1" ht="23.1" customHeight="1" x14ac:dyDescent="0.2">
      <c r="A108" s="112"/>
      <c r="B108" s="455" t="s">
        <v>368</v>
      </c>
      <c r="C108" s="456" t="s">
        <v>988</v>
      </c>
      <c r="D108" s="88" t="s">
        <v>189</v>
      </c>
      <c r="E108" s="233" t="s">
        <v>330</v>
      </c>
      <c r="F108" s="80"/>
      <c r="G108" s="457"/>
      <c r="H108" s="457"/>
      <c r="I108" s="457"/>
      <c r="J108" s="457"/>
      <c r="K108" s="458"/>
      <c r="L108" s="243"/>
      <c r="M108" s="243"/>
      <c r="N108" s="246">
        <f>J108</f>
        <v>0</v>
      </c>
      <c r="O108" s="247"/>
      <c r="P108" s="246">
        <f>N108</f>
        <v>0</v>
      </c>
      <c r="Q108" s="136"/>
      <c r="S108" s="459">
        <f>F108+H108+J108</f>
        <v>0</v>
      </c>
      <c r="T108" s="53"/>
      <c r="U108" s="53"/>
      <c r="V108" s="53"/>
      <c r="W108" s="53"/>
      <c r="X108" s="53"/>
    </row>
    <row r="109" spans="1:24" s="386" customFormat="1" ht="31.5" customHeight="1" x14ac:dyDescent="0.2">
      <c r="A109" s="112"/>
      <c r="B109" s="455" t="s">
        <v>989</v>
      </c>
      <c r="C109" s="456" t="s">
        <v>990</v>
      </c>
      <c r="D109" s="87" t="s">
        <v>991</v>
      </c>
      <c r="E109" s="233" t="s">
        <v>355</v>
      </c>
      <c r="F109" s="84"/>
      <c r="G109" s="79"/>
      <c r="H109" s="79"/>
      <c r="I109" s="79"/>
      <c r="J109" s="79"/>
      <c r="K109" s="81"/>
      <c r="L109" s="236"/>
      <c r="M109" s="236"/>
      <c r="N109" s="237"/>
      <c r="O109" s="238"/>
      <c r="P109" s="237"/>
      <c r="Q109" s="136"/>
      <c r="S109" s="239"/>
      <c r="T109" s="53"/>
      <c r="U109" s="53"/>
      <c r="V109" s="53"/>
      <c r="W109" s="53"/>
      <c r="X109" s="53"/>
    </row>
    <row r="110" spans="1:24" s="386" customFormat="1" ht="23.1" customHeight="1" x14ac:dyDescent="0.2">
      <c r="A110" s="112"/>
      <c r="B110" s="455" t="s">
        <v>371</v>
      </c>
      <c r="C110" s="456" t="s">
        <v>992</v>
      </c>
      <c r="D110" s="88" t="s">
        <v>182</v>
      </c>
      <c r="E110" s="233" t="s">
        <v>205</v>
      </c>
      <c r="F110" s="80"/>
      <c r="G110" s="457"/>
      <c r="H110" s="457"/>
      <c r="I110" s="457"/>
      <c r="J110" s="457"/>
      <c r="K110" s="458"/>
      <c r="L110" s="243"/>
      <c r="M110" s="243"/>
      <c r="N110" s="246">
        <f>J110</f>
        <v>0</v>
      </c>
      <c r="O110" s="247"/>
      <c r="P110" s="246">
        <f>N110</f>
        <v>0</v>
      </c>
      <c r="Q110" s="136"/>
      <c r="S110" s="459">
        <f>F110+H110+J110</f>
        <v>0</v>
      </c>
      <c r="T110" s="53"/>
      <c r="U110" s="53"/>
      <c r="V110" s="53"/>
      <c r="W110" s="53"/>
      <c r="X110" s="53"/>
    </row>
    <row r="111" spans="1:24" s="386" customFormat="1" ht="23.1" customHeight="1" x14ac:dyDescent="0.2">
      <c r="A111" s="112"/>
      <c r="B111" s="455" t="s">
        <v>373</v>
      </c>
      <c r="C111" s="456" t="s">
        <v>993</v>
      </c>
      <c r="D111" s="88" t="s">
        <v>186</v>
      </c>
      <c r="E111" s="233" t="s">
        <v>205</v>
      </c>
      <c r="F111" s="80"/>
      <c r="G111" s="457"/>
      <c r="H111" s="457"/>
      <c r="I111" s="457"/>
      <c r="J111" s="457"/>
      <c r="K111" s="458"/>
      <c r="L111" s="243"/>
      <c r="M111" s="243"/>
      <c r="N111" s="246">
        <f>J111</f>
        <v>0</v>
      </c>
      <c r="O111" s="247"/>
      <c r="P111" s="246">
        <f>N111</f>
        <v>0</v>
      </c>
      <c r="Q111" s="136"/>
      <c r="S111" s="459">
        <f>F111+H111+J111</f>
        <v>0</v>
      </c>
      <c r="T111" s="53"/>
      <c r="U111" s="53"/>
      <c r="V111" s="53"/>
      <c r="W111" s="53"/>
      <c r="X111" s="53"/>
    </row>
    <row r="112" spans="1:24" s="386" customFormat="1" ht="23.1" customHeight="1" x14ac:dyDescent="0.2">
      <c r="A112" s="112"/>
      <c r="B112" s="455" t="s">
        <v>376</v>
      </c>
      <c r="C112" s="456" t="s">
        <v>994</v>
      </c>
      <c r="D112" s="88" t="s">
        <v>189</v>
      </c>
      <c r="E112" s="233" t="s">
        <v>205</v>
      </c>
      <c r="F112" s="80"/>
      <c r="G112" s="457"/>
      <c r="H112" s="457"/>
      <c r="I112" s="457"/>
      <c r="J112" s="457"/>
      <c r="K112" s="458"/>
      <c r="L112" s="243"/>
      <c r="M112" s="243"/>
      <c r="N112" s="246">
        <f>J112</f>
        <v>0</v>
      </c>
      <c r="O112" s="247"/>
      <c r="P112" s="246">
        <f>N112</f>
        <v>0</v>
      </c>
      <c r="Q112" s="136"/>
      <c r="S112" s="459">
        <f>F112+H112+J112</f>
        <v>0</v>
      </c>
      <c r="T112" s="53"/>
      <c r="U112" s="53"/>
      <c r="V112" s="53"/>
      <c r="W112" s="53"/>
      <c r="X112" s="53"/>
    </row>
    <row r="113" spans="1:24" s="386" customFormat="1" ht="24.95" customHeight="1" x14ac:dyDescent="0.2">
      <c r="A113" s="112"/>
      <c r="B113" s="455" t="s">
        <v>995</v>
      </c>
      <c r="C113" s="456" t="s">
        <v>996</v>
      </c>
      <c r="D113" s="87" t="s">
        <v>997</v>
      </c>
      <c r="E113" s="233" t="s">
        <v>364</v>
      </c>
      <c r="F113" s="84"/>
      <c r="G113" s="79"/>
      <c r="H113" s="79"/>
      <c r="I113" s="79"/>
      <c r="J113" s="79"/>
      <c r="K113" s="81"/>
      <c r="L113" s="236"/>
      <c r="M113" s="236"/>
      <c r="N113" s="237"/>
      <c r="O113" s="238"/>
      <c r="P113" s="237"/>
      <c r="Q113" s="136"/>
      <c r="S113" s="239"/>
      <c r="T113" s="53"/>
      <c r="U113" s="53"/>
      <c r="V113" s="53"/>
      <c r="W113" s="53"/>
      <c r="X113" s="53"/>
    </row>
    <row r="114" spans="1:24" s="386" customFormat="1" ht="23.1" customHeight="1" x14ac:dyDescent="0.2">
      <c r="A114" s="112"/>
      <c r="B114" s="455" t="s">
        <v>378</v>
      </c>
      <c r="C114" s="456" t="s">
        <v>998</v>
      </c>
      <c r="D114" s="88" t="s">
        <v>182</v>
      </c>
      <c r="E114" s="233" t="s">
        <v>367</v>
      </c>
      <c r="F114" s="80"/>
      <c r="G114" s="457"/>
      <c r="H114" s="457"/>
      <c r="I114" s="457"/>
      <c r="J114" s="457"/>
      <c r="K114" s="458"/>
      <c r="L114" s="243"/>
      <c r="M114" s="243"/>
      <c r="N114" s="246">
        <f t="shared" ref="N114:N122" si="6">J114</f>
        <v>0</v>
      </c>
      <c r="O114" s="247"/>
      <c r="P114" s="246">
        <f t="shared" ref="P114:P122" si="7">N114</f>
        <v>0</v>
      </c>
      <c r="Q114" s="136"/>
      <c r="S114" s="459">
        <f t="shared" ref="S114:S122" si="8">F114+H114+J114</f>
        <v>0</v>
      </c>
      <c r="T114" s="53"/>
      <c r="U114" s="53"/>
      <c r="V114" s="53"/>
      <c r="W114" s="53"/>
      <c r="X114" s="53"/>
    </row>
    <row r="115" spans="1:24" s="386" customFormat="1" ht="23.1" customHeight="1" x14ac:dyDescent="0.2">
      <c r="A115" s="112"/>
      <c r="B115" s="455" t="s">
        <v>381</v>
      </c>
      <c r="C115" s="456" t="s">
        <v>999</v>
      </c>
      <c r="D115" s="88" t="s">
        <v>186</v>
      </c>
      <c r="E115" s="233" t="s">
        <v>370</v>
      </c>
      <c r="F115" s="80"/>
      <c r="G115" s="457"/>
      <c r="H115" s="457"/>
      <c r="I115" s="457"/>
      <c r="J115" s="457"/>
      <c r="K115" s="458"/>
      <c r="L115" s="243"/>
      <c r="M115" s="243"/>
      <c r="N115" s="246">
        <f t="shared" si="6"/>
        <v>0</v>
      </c>
      <c r="O115" s="247"/>
      <c r="P115" s="246">
        <f t="shared" si="7"/>
        <v>0</v>
      </c>
      <c r="Q115" s="136"/>
      <c r="S115" s="459">
        <f t="shared" si="8"/>
        <v>0</v>
      </c>
      <c r="T115" s="53"/>
      <c r="U115" s="53"/>
      <c r="V115" s="53"/>
      <c r="W115" s="53"/>
      <c r="X115" s="53"/>
    </row>
    <row r="116" spans="1:24" s="386" customFormat="1" ht="23.1" customHeight="1" x14ac:dyDescent="0.2">
      <c r="A116" s="112"/>
      <c r="B116" s="455" t="s">
        <v>383</v>
      </c>
      <c r="C116" s="456" t="s">
        <v>1000</v>
      </c>
      <c r="D116" s="88" t="s">
        <v>189</v>
      </c>
      <c r="E116" s="233" t="s">
        <v>370</v>
      </c>
      <c r="F116" s="80"/>
      <c r="G116" s="457"/>
      <c r="H116" s="457"/>
      <c r="I116" s="457"/>
      <c r="J116" s="457"/>
      <c r="K116" s="458"/>
      <c r="L116" s="243"/>
      <c r="M116" s="243"/>
      <c r="N116" s="246">
        <f t="shared" si="6"/>
        <v>0</v>
      </c>
      <c r="O116" s="247"/>
      <c r="P116" s="246">
        <f t="shared" si="7"/>
        <v>0</v>
      </c>
      <c r="Q116" s="136"/>
      <c r="S116" s="459">
        <f t="shared" si="8"/>
        <v>0</v>
      </c>
      <c r="T116" s="53"/>
      <c r="U116" s="53"/>
      <c r="V116" s="53"/>
      <c r="W116" s="53"/>
      <c r="X116" s="53"/>
    </row>
    <row r="117" spans="1:24" s="386" customFormat="1" ht="30" customHeight="1" x14ac:dyDescent="0.2">
      <c r="A117" s="112"/>
      <c r="B117" s="455" t="s">
        <v>386</v>
      </c>
      <c r="C117" s="456" t="s">
        <v>1001</v>
      </c>
      <c r="D117" s="87" t="s">
        <v>374</v>
      </c>
      <c r="E117" s="233" t="s">
        <v>375</v>
      </c>
      <c r="F117" s="80"/>
      <c r="G117" s="457"/>
      <c r="H117" s="457"/>
      <c r="I117" s="457"/>
      <c r="J117" s="457"/>
      <c r="K117" s="458"/>
      <c r="L117" s="243"/>
      <c r="M117" s="243"/>
      <c r="N117" s="246">
        <f t="shared" si="6"/>
        <v>0</v>
      </c>
      <c r="O117" s="247"/>
      <c r="P117" s="246">
        <f t="shared" si="7"/>
        <v>0</v>
      </c>
      <c r="Q117" s="136"/>
      <c r="S117" s="459">
        <f t="shared" si="8"/>
        <v>0</v>
      </c>
      <c r="T117" s="53"/>
      <c r="U117" s="53"/>
      <c r="V117" s="53"/>
      <c r="W117" s="53"/>
      <c r="X117" s="53"/>
    </row>
    <row r="118" spans="1:24" s="386" customFormat="1" ht="23.1" customHeight="1" x14ac:dyDescent="0.2">
      <c r="A118" s="112"/>
      <c r="B118" s="455" t="s">
        <v>392</v>
      </c>
      <c r="C118" s="456" t="s">
        <v>1002</v>
      </c>
      <c r="D118" s="87" t="s">
        <v>624</v>
      </c>
      <c r="E118" s="233" t="s">
        <v>375</v>
      </c>
      <c r="F118" s="80"/>
      <c r="G118" s="457"/>
      <c r="H118" s="457"/>
      <c r="I118" s="457"/>
      <c r="J118" s="457"/>
      <c r="K118" s="458"/>
      <c r="L118" s="243"/>
      <c r="M118" s="243"/>
      <c r="N118" s="246">
        <f t="shared" si="6"/>
        <v>0</v>
      </c>
      <c r="O118" s="247"/>
      <c r="P118" s="246">
        <f t="shared" si="7"/>
        <v>0</v>
      </c>
      <c r="Q118" s="136"/>
      <c r="S118" s="459">
        <f t="shared" si="8"/>
        <v>0</v>
      </c>
      <c r="T118" s="53"/>
      <c r="U118" s="53"/>
      <c r="V118" s="53"/>
      <c r="W118" s="53"/>
      <c r="X118" s="53"/>
    </row>
    <row r="119" spans="1:24" s="386" customFormat="1" ht="23.1" customHeight="1" x14ac:dyDescent="0.2">
      <c r="A119" s="112"/>
      <c r="B119" s="455" t="s">
        <v>395</v>
      </c>
      <c r="C119" s="456" t="s">
        <v>1003</v>
      </c>
      <c r="D119" s="472" t="s">
        <v>379</v>
      </c>
      <c r="E119" s="233" t="s">
        <v>380</v>
      </c>
      <c r="F119" s="80"/>
      <c r="G119" s="457"/>
      <c r="H119" s="457"/>
      <c r="I119" s="457"/>
      <c r="J119" s="457"/>
      <c r="K119" s="458"/>
      <c r="L119" s="243"/>
      <c r="M119" s="243"/>
      <c r="N119" s="246">
        <f t="shared" si="6"/>
        <v>0</v>
      </c>
      <c r="O119" s="247"/>
      <c r="P119" s="246">
        <f t="shared" si="7"/>
        <v>0</v>
      </c>
      <c r="Q119" s="136"/>
      <c r="S119" s="459">
        <f t="shared" si="8"/>
        <v>0</v>
      </c>
      <c r="T119" s="53"/>
      <c r="U119" s="53"/>
      <c r="V119" s="53"/>
      <c r="W119" s="53"/>
      <c r="X119" s="53"/>
    </row>
    <row r="120" spans="1:24" s="386" customFormat="1" ht="23.1" customHeight="1" x14ac:dyDescent="0.2">
      <c r="A120" s="112"/>
      <c r="B120" s="455" t="s">
        <v>398</v>
      </c>
      <c r="C120" s="456" t="s">
        <v>1004</v>
      </c>
      <c r="D120" s="87" t="s">
        <v>382</v>
      </c>
      <c r="E120" s="233" t="s">
        <v>380</v>
      </c>
      <c r="F120" s="80"/>
      <c r="G120" s="457"/>
      <c r="H120" s="457"/>
      <c r="I120" s="457"/>
      <c r="J120" s="457"/>
      <c r="K120" s="458"/>
      <c r="L120" s="243"/>
      <c r="M120" s="243"/>
      <c r="N120" s="246">
        <f t="shared" si="6"/>
        <v>0</v>
      </c>
      <c r="O120" s="247"/>
      <c r="P120" s="246">
        <f t="shared" si="7"/>
        <v>0</v>
      </c>
      <c r="Q120" s="136"/>
      <c r="S120" s="459">
        <f t="shared" si="8"/>
        <v>0</v>
      </c>
      <c r="T120" s="53"/>
      <c r="U120" s="53"/>
      <c r="V120" s="53"/>
      <c r="W120" s="53"/>
      <c r="X120" s="53"/>
    </row>
    <row r="121" spans="1:24" s="386" customFormat="1" ht="23.1" customHeight="1" x14ac:dyDescent="0.2">
      <c r="A121" s="112"/>
      <c r="B121" s="455" t="s">
        <v>405</v>
      </c>
      <c r="C121" s="456" t="s">
        <v>1005</v>
      </c>
      <c r="D121" s="87" t="s">
        <v>385</v>
      </c>
      <c r="E121" s="233" t="s">
        <v>380</v>
      </c>
      <c r="F121" s="80"/>
      <c r="G121" s="457"/>
      <c r="H121" s="457"/>
      <c r="I121" s="457"/>
      <c r="J121" s="457"/>
      <c r="K121" s="458"/>
      <c r="L121" s="243"/>
      <c r="M121" s="243"/>
      <c r="N121" s="246">
        <f t="shared" si="6"/>
        <v>0</v>
      </c>
      <c r="O121" s="247"/>
      <c r="P121" s="246">
        <f t="shared" si="7"/>
        <v>0</v>
      </c>
      <c r="Q121" s="136"/>
      <c r="S121" s="459">
        <f t="shared" si="8"/>
        <v>0</v>
      </c>
      <c r="T121" s="53"/>
      <c r="U121" s="53"/>
      <c r="V121" s="53"/>
      <c r="W121" s="53"/>
      <c r="X121" s="53"/>
    </row>
    <row r="122" spans="1:24" s="386" customFormat="1" ht="23.1" customHeight="1" x14ac:dyDescent="0.2">
      <c r="A122" s="112"/>
      <c r="B122" s="455" t="s">
        <v>407</v>
      </c>
      <c r="C122" s="456" t="s">
        <v>1006</v>
      </c>
      <c r="D122" s="87" t="s">
        <v>1007</v>
      </c>
      <c r="E122" s="233" t="s">
        <v>380</v>
      </c>
      <c r="F122" s="80"/>
      <c r="G122" s="457"/>
      <c r="H122" s="457"/>
      <c r="I122" s="457"/>
      <c r="J122" s="457"/>
      <c r="K122" s="458"/>
      <c r="L122" s="243"/>
      <c r="M122" s="243"/>
      <c r="N122" s="246">
        <f t="shared" si="6"/>
        <v>0</v>
      </c>
      <c r="O122" s="247"/>
      <c r="P122" s="246">
        <f t="shared" si="7"/>
        <v>0</v>
      </c>
      <c r="Q122" s="136"/>
      <c r="S122" s="459">
        <f t="shared" si="8"/>
        <v>0</v>
      </c>
      <c r="T122" s="53"/>
      <c r="U122" s="53"/>
      <c r="V122" s="53"/>
      <c r="W122" s="53"/>
      <c r="X122" s="53"/>
    </row>
    <row r="123" spans="1:24" s="386" customFormat="1" ht="23.1" customHeight="1" x14ac:dyDescent="0.2">
      <c r="A123" s="112"/>
      <c r="B123" s="455" t="s">
        <v>410</v>
      </c>
      <c r="C123" s="456" t="s">
        <v>1008</v>
      </c>
      <c r="D123" s="87" t="s">
        <v>391</v>
      </c>
      <c r="E123" s="233" t="s">
        <v>380</v>
      </c>
      <c r="F123" s="84"/>
      <c r="G123" s="79"/>
      <c r="H123" s="79"/>
      <c r="I123" s="79"/>
      <c r="J123" s="79"/>
      <c r="K123" s="81"/>
      <c r="L123" s="236"/>
      <c r="M123" s="236"/>
      <c r="N123" s="237"/>
      <c r="O123" s="238"/>
      <c r="P123" s="237"/>
      <c r="Q123" s="136"/>
      <c r="S123" s="239"/>
      <c r="T123" s="53"/>
      <c r="U123" s="53"/>
      <c r="V123" s="53"/>
      <c r="W123" s="53"/>
      <c r="X123" s="53"/>
    </row>
    <row r="124" spans="1:24" s="386" customFormat="1" ht="23.1" customHeight="1" x14ac:dyDescent="0.2">
      <c r="A124" s="112"/>
      <c r="B124" s="455" t="s">
        <v>414</v>
      </c>
      <c r="C124" s="456" t="s">
        <v>1009</v>
      </c>
      <c r="D124" s="87" t="s">
        <v>394</v>
      </c>
      <c r="E124" s="233" t="s">
        <v>380</v>
      </c>
      <c r="F124" s="84"/>
      <c r="G124" s="79"/>
      <c r="H124" s="79"/>
      <c r="I124" s="79"/>
      <c r="J124" s="457"/>
      <c r="K124" s="258"/>
      <c r="L124" s="243"/>
      <c r="M124" s="243"/>
      <c r="N124" s="246">
        <f>J124</f>
        <v>0</v>
      </c>
      <c r="O124" s="247"/>
      <c r="P124" s="246">
        <f>N124</f>
        <v>0</v>
      </c>
      <c r="Q124" s="136"/>
      <c r="S124" s="459">
        <f>J124</f>
        <v>0</v>
      </c>
      <c r="T124" s="53"/>
      <c r="U124" s="53"/>
      <c r="V124" s="53"/>
      <c r="W124" s="53"/>
      <c r="X124" s="53"/>
    </row>
    <row r="125" spans="1:24" s="386" customFormat="1" ht="23.1" customHeight="1" x14ac:dyDescent="0.2">
      <c r="A125" s="112"/>
      <c r="B125" s="455" t="s">
        <v>416</v>
      </c>
      <c r="C125" s="456" t="s">
        <v>1010</v>
      </c>
      <c r="D125" s="87" t="s">
        <v>397</v>
      </c>
      <c r="E125" s="233" t="s">
        <v>380</v>
      </c>
      <c r="F125" s="84"/>
      <c r="G125" s="79"/>
      <c r="H125" s="79"/>
      <c r="I125" s="79"/>
      <c r="J125" s="457"/>
      <c r="K125" s="258"/>
      <c r="L125" s="243"/>
      <c r="M125" s="243"/>
      <c r="N125" s="246">
        <f>J125</f>
        <v>0</v>
      </c>
      <c r="O125" s="247"/>
      <c r="P125" s="246">
        <f>N125</f>
        <v>0</v>
      </c>
      <c r="Q125" s="136"/>
      <c r="S125" s="459">
        <f>J125</f>
        <v>0</v>
      </c>
      <c r="T125" s="53"/>
      <c r="U125" s="53"/>
      <c r="V125" s="53"/>
      <c r="W125" s="53"/>
      <c r="X125" s="53"/>
    </row>
    <row r="126" spans="1:24" s="386" customFormat="1" ht="23.1" customHeight="1" thickBot="1" x14ac:dyDescent="0.25">
      <c r="A126" s="112"/>
      <c r="B126" s="455">
        <v>900</v>
      </c>
      <c r="C126" s="456" t="s">
        <v>1011</v>
      </c>
      <c r="D126" s="87" t="s">
        <v>400</v>
      </c>
      <c r="E126" s="233" t="s">
        <v>401</v>
      </c>
      <c r="F126" s="84"/>
      <c r="G126" s="79"/>
      <c r="H126" s="79"/>
      <c r="I126" s="79"/>
      <c r="J126" s="457"/>
      <c r="K126" s="258"/>
      <c r="L126" s="473"/>
      <c r="M126" s="474"/>
      <c r="N126" s="475">
        <f>J126</f>
        <v>0</v>
      </c>
      <c r="O126" s="473"/>
      <c r="P126" s="475">
        <f>N126</f>
        <v>0</v>
      </c>
      <c r="Q126" s="136"/>
      <c r="S126" s="459">
        <f>J126</f>
        <v>0</v>
      </c>
      <c r="T126" s="53"/>
      <c r="U126" s="53"/>
      <c r="V126" s="53"/>
      <c r="W126" s="53"/>
      <c r="X126" s="53"/>
    </row>
    <row r="127" spans="1:24" s="386" customFormat="1" ht="30" customHeight="1" thickBot="1" x14ac:dyDescent="0.25">
      <c r="A127" s="112"/>
      <c r="B127" s="455" t="s">
        <v>1012</v>
      </c>
      <c r="C127" s="456" t="s">
        <v>1013</v>
      </c>
      <c r="D127" s="285" t="s">
        <v>641</v>
      </c>
      <c r="E127" s="233" t="s">
        <v>413</v>
      </c>
      <c r="F127" s="84"/>
      <c r="G127" s="79"/>
      <c r="H127" s="79"/>
      <c r="I127" s="79"/>
      <c r="J127" s="79"/>
      <c r="K127" s="81"/>
      <c r="L127" s="236"/>
      <c r="M127" s="236"/>
      <c r="N127" s="237"/>
      <c r="O127" s="238"/>
      <c r="P127" s="476">
        <f>SUM(P98:P126)</f>
        <v>0</v>
      </c>
      <c r="Q127" s="136"/>
      <c r="S127" s="303">
        <f>SUM(S26:S126)</f>
        <v>0</v>
      </c>
      <c r="T127" s="53"/>
      <c r="U127" s="53"/>
      <c r="V127" s="53"/>
      <c r="W127" s="53"/>
      <c r="X127" s="53"/>
    </row>
    <row r="128" spans="1:24" s="386" customFormat="1" ht="23.1" customHeight="1" x14ac:dyDescent="0.2">
      <c r="A128" s="112"/>
      <c r="B128" s="455" t="s">
        <v>633</v>
      </c>
      <c r="C128" s="456" t="s">
        <v>1014</v>
      </c>
      <c r="D128" s="88" t="s">
        <v>182</v>
      </c>
      <c r="E128" s="284"/>
      <c r="F128" s="477"/>
      <c r="G128" s="79"/>
      <c r="H128" s="79"/>
      <c r="I128" s="79"/>
      <c r="J128" s="457"/>
      <c r="K128" s="458"/>
      <c r="L128" s="136"/>
      <c r="M128" s="136"/>
      <c r="N128" s="478"/>
      <c r="O128" s="136"/>
      <c r="P128" s="136"/>
      <c r="Q128" s="136"/>
      <c r="S128" s="53"/>
      <c r="T128" s="53"/>
      <c r="U128" s="53"/>
      <c r="V128" s="53"/>
      <c r="W128" s="53"/>
      <c r="X128" s="53"/>
    </row>
    <row r="129" spans="1:24" s="386" customFormat="1" ht="23.1" customHeight="1" x14ac:dyDescent="0.2">
      <c r="A129" s="112"/>
      <c r="B129" s="455" t="s">
        <v>635</v>
      </c>
      <c r="C129" s="456" t="s">
        <v>1015</v>
      </c>
      <c r="D129" s="88" t="s">
        <v>186</v>
      </c>
      <c r="E129" s="233"/>
      <c r="F129" s="477"/>
      <c r="G129" s="79"/>
      <c r="H129" s="79"/>
      <c r="I129" s="79"/>
      <c r="J129" s="457"/>
      <c r="K129" s="458"/>
      <c r="L129" s="136"/>
      <c r="M129" s="136"/>
      <c r="N129" s="478"/>
      <c r="O129" s="136"/>
      <c r="P129" s="136"/>
      <c r="Q129" s="136"/>
      <c r="S129" s="306"/>
      <c r="T129" s="53"/>
      <c r="U129" s="53"/>
      <c r="V129" s="53"/>
      <c r="W129" s="53"/>
      <c r="X129" s="53"/>
    </row>
    <row r="130" spans="1:24" s="386" customFormat="1" ht="23.1" customHeight="1" thickBot="1" x14ac:dyDescent="0.25">
      <c r="A130" s="112"/>
      <c r="B130" s="479" t="s">
        <v>642</v>
      </c>
      <c r="C130" s="480" t="s">
        <v>1016</v>
      </c>
      <c r="D130" s="481" t="s">
        <v>189</v>
      </c>
      <c r="E130" s="266"/>
      <c r="F130" s="482"/>
      <c r="G130" s="483"/>
      <c r="H130" s="484"/>
      <c r="I130" s="484"/>
      <c r="J130" s="457"/>
      <c r="K130" s="485"/>
      <c r="L130" s="136"/>
      <c r="M130" s="136"/>
      <c r="N130" s="478"/>
      <c r="O130" s="136"/>
      <c r="P130" s="136"/>
      <c r="Q130" s="136"/>
      <c r="S130" s="306"/>
      <c r="T130" s="53"/>
      <c r="U130" s="53"/>
      <c r="V130" s="53"/>
      <c r="W130" s="53"/>
      <c r="X130" s="53"/>
    </row>
    <row r="131" spans="1:24" s="386" customFormat="1" ht="41.25" customHeight="1" thickBot="1" x14ac:dyDescent="0.3">
      <c r="A131" s="112"/>
      <c r="B131" s="486" t="s">
        <v>91</v>
      </c>
      <c r="C131" s="487" t="s">
        <v>92</v>
      </c>
      <c r="D131" s="487" t="s">
        <v>93</v>
      </c>
      <c r="E131" s="487" t="s">
        <v>94</v>
      </c>
      <c r="F131" s="487" t="s">
        <v>89</v>
      </c>
      <c r="G131" s="311" t="s">
        <v>848</v>
      </c>
      <c r="H131" s="601"/>
      <c r="I131" s="602"/>
      <c r="J131" s="602"/>
      <c r="K131" s="488"/>
      <c r="L131" s="315" t="s">
        <v>849</v>
      </c>
      <c r="M131" s="165"/>
      <c r="N131" s="167" t="s">
        <v>850</v>
      </c>
      <c r="O131" s="348"/>
      <c r="P131" s="348"/>
      <c r="Q131" s="348"/>
      <c r="R131" s="348"/>
      <c r="S131" s="306"/>
      <c r="T131" s="53"/>
      <c r="U131" s="53"/>
      <c r="V131" s="53"/>
      <c r="W131" s="53"/>
      <c r="X131" s="53"/>
    </row>
    <row r="132" spans="1:24" ht="30" customHeight="1" x14ac:dyDescent="0.2">
      <c r="B132" s="455" t="s">
        <v>1017</v>
      </c>
      <c r="C132" s="415">
        <v>1.7</v>
      </c>
      <c r="D132" s="489" t="s">
        <v>1018</v>
      </c>
      <c r="E132" s="490" t="s">
        <v>1019</v>
      </c>
      <c r="F132" s="491"/>
      <c r="G132" s="492"/>
      <c r="H132" s="493"/>
      <c r="I132" s="429"/>
      <c r="J132" s="430"/>
      <c r="K132" s="431"/>
      <c r="L132" s="494"/>
      <c r="M132" s="179"/>
      <c r="N132" s="495"/>
      <c r="S132" s="316"/>
      <c r="T132" s="133"/>
      <c r="U132" s="133"/>
      <c r="V132" s="133"/>
      <c r="W132" s="133"/>
      <c r="X132" s="133"/>
    </row>
    <row r="133" spans="1:24" ht="24.95" customHeight="1" x14ac:dyDescent="0.2">
      <c r="B133" s="455" t="s">
        <v>644</v>
      </c>
      <c r="C133" s="407" t="s">
        <v>1020</v>
      </c>
      <c r="D133" s="496" t="s">
        <v>1021</v>
      </c>
      <c r="E133" s="497"/>
      <c r="F133" s="498"/>
      <c r="G133" s="499"/>
      <c r="H133" s="493"/>
      <c r="I133" s="429"/>
      <c r="J133" s="430"/>
      <c r="K133" s="431"/>
      <c r="L133" s="500" t="s">
        <v>723</v>
      </c>
      <c r="M133" s="194" t="s">
        <v>863</v>
      </c>
      <c r="N133" s="424">
        <f>G133</f>
        <v>0</v>
      </c>
      <c r="S133" s="136"/>
      <c r="T133" s="133"/>
      <c r="U133" s="133"/>
      <c r="V133" s="133"/>
      <c r="W133" s="133"/>
      <c r="X133" s="133"/>
    </row>
    <row r="134" spans="1:24" ht="71.25" customHeight="1" x14ac:dyDescent="0.2">
      <c r="B134" s="455" t="s">
        <v>646</v>
      </c>
      <c r="C134" s="407" t="s">
        <v>1022</v>
      </c>
      <c r="D134" s="501" t="s">
        <v>1023</v>
      </c>
      <c r="E134" s="409" t="s">
        <v>1024</v>
      </c>
      <c r="F134" s="425"/>
      <c r="G134" s="428"/>
      <c r="H134" s="493"/>
      <c r="I134" s="429"/>
      <c r="J134" s="430"/>
      <c r="K134" s="431"/>
      <c r="L134" s="500" t="s">
        <v>723</v>
      </c>
      <c r="M134" s="194" t="s">
        <v>863</v>
      </c>
      <c r="N134" s="424">
        <f>G134</f>
        <v>0</v>
      </c>
      <c r="S134" s="316"/>
      <c r="T134" s="133"/>
      <c r="U134" s="133"/>
      <c r="V134" s="133"/>
      <c r="W134" s="133"/>
      <c r="X134" s="133"/>
    </row>
    <row r="135" spans="1:24" ht="30" customHeight="1" x14ac:dyDescent="0.2">
      <c r="B135" s="455" t="s">
        <v>664</v>
      </c>
      <c r="C135" s="407" t="s">
        <v>1025</v>
      </c>
      <c r="D135" s="502" t="s">
        <v>1026</v>
      </c>
      <c r="E135" s="409" t="s">
        <v>1027</v>
      </c>
      <c r="F135" s="425"/>
      <c r="G135" s="499"/>
      <c r="H135" s="493"/>
      <c r="I135" s="429"/>
      <c r="J135" s="430"/>
      <c r="K135" s="431"/>
      <c r="L135" s="500">
        <v>1</v>
      </c>
      <c r="M135" s="194"/>
      <c r="N135" s="424">
        <f>L135*F135</f>
        <v>0</v>
      </c>
      <c r="S135" s="316"/>
      <c r="T135" s="133"/>
      <c r="U135" s="133"/>
      <c r="V135" s="133"/>
      <c r="W135" s="133"/>
      <c r="X135" s="133"/>
    </row>
    <row r="136" spans="1:24" ht="24.95" customHeight="1" x14ac:dyDescent="0.2">
      <c r="B136" s="455" t="s">
        <v>667</v>
      </c>
      <c r="C136" s="415">
        <v>1.8</v>
      </c>
      <c r="D136" s="416" t="s">
        <v>1028</v>
      </c>
      <c r="E136" s="409" t="s">
        <v>1029</v>
      </c>
      <c r="F136" s="425"/>
      <c r="G136" s="428"/>
      <c r="H136" s="493"/>
      <c r="I136" s="429"/>
      <c r="J136" s="430"/>
      <c r="K136" s="431"/>
      <c r="L136" s="500">
        <v>1</v>
      </c>
      <c r="M136" s="194"/>
      <c r="N136" s="424">
        <f>L136*F136</f>
        <v>0</v>
      </c>
      <c r="S136" s="316"/>
      <c r="T136" s="133"/>
      <c r="U136" s="133"/>
      <c r="V136" s="133"/>
      <c r="W136" s="133"/>
      <c r="X136" s="133"/>
    </row>
    <row r="137" spans="1:24" ht="24.95" customHeight="1" x14ac:dyDescent="0.2">
      <c r="B137" s="455" t="s">
        <v>674</v>
      </c>
      <c r="C137" s="503">
        <v>1.9</v>
      </c>
      <c r="D137" s="416" t="s">
        <v>1030</v>
      </c>
      <c r="E137" s="409"/>
      <c r="F137" s="425"/>
      <c r="G137" s="428"/>
      <c r="H137" s="493"/>
      <c r="I137" s="429"/>
      <c r="J137" s="430"/>
      <c r="K137" s="431"/>
      <c r="L137" s="500">
        <v>1</v>
      </c>
      <c r="M137" s="194" t="s">
        <v>863</v>
      </c>
      <c r="N137" s="424">
        <f>G137</f>
        <v>0</v>
      </c>
      <c r="S137" s="316"/>
      <c r="T137" s="133"/>
      <c r="U137" s="133"/>
      <c r="V137" s="133"/>
      <c r="W137" s="133"/>
      <c r="X137" s="133"/>
    </row>
    <row r="138" spans="1:24" ht="24.95" customHeight="1" x14ac:dyDescent="0.2">
      <c r="B138" s="455" t="s">
        <v>676</v>
      </c>
      <c r="C138" s="504">
        <v>2</v>
      </c>
      <c r="D138" s="505" t="s">
        <v>1031</v>
      </c>
      <c r="E138" s="506" t="s">
        <v>853</v>
      </c>
      <c r="F138" s="425"/>
      <c r="G138" s="507"/>
      <c r="H138" s="493"/>
      <c r="I138" s="429"/>
      <c r="J138" s="430"/>
      <c r="K138" s="431"/>
      <c r="L138" s="508"/>
      <c r="M138" s="188"/>
      <c r="N138" s="189"/>
      <c r="S138" s="316"/>
      <c r="T138" s="133"/>
      <c r="U138" s="133"/>
      <c r="V138" s="133"/>
      <c r="W138" s="133"/>
      <c r="X138" s="133"/>
    </row>
    <row r="139" spans="1:24" ht="24.95" customHeight="1" x14ac:dyDescent="0.2">
      <c r="B139" s="455" t="s">
        <v>1032</v>
      </c>
      <c r="C139" s="504">
        <v>3</v>
      </c>
      <c r="D139" s="505" t="s">
        <v>1033</v>
      </c>
      <c r="E139" s="506" t="s">
        <v>856</v>
      </c>
      <c r="F139" s="432"/>
      <c r="G139" s="507"/>
      <c r="H139" s="493"/>
      <c r="I139" s="429"/>
      <c r="J139" s="430"/>
      <c r="K139" s="431"/>
      <c r="L139" s="508"/>
      <c r="M139" s="188"/>
      <c r="N139" s="189"/>
      <c r="S139" s="316"/>
      <c r="T139" s="133"/>
      <c r="U139" s="133"/>
      <c r="V139" s="133"/>
      <c r="W139" s="133"/>
      <c r="X139" s="133"/>
    </row>
    <row r="140" spans="1:24" ht="44.25" customHeight="1" x14ac:dyDescent="0.2">
      <c r="B140" s="509" t="s">
        <v>678</v>
      </c>
      <c r="C140" s="510" t="s">
        <v>1034</v>
      </c>
      <c r="D140" s="511" t="s">
        <v>1035</v>
      </c>
      <c r="E140" s="506" t="s">
        <v>856</v>
      </c>
      <c r="F140" s="425"/>
      <c r="G140" s="428"/>
      <c r="H140" s="493"/>
      <c r="I140" s="429"/>
      <c r="J140" s="430"/>
      <c r="K140" s="431"/>
      <c r="L140" s="500">
        <v>1</v>
      </c>
      <c r="M140" s="194" t="s">
        <v>863</v>
      </c>
      <c r="N140" s="91">
        <f>G140</f>
        <v>0</v>
      </c>
      <c r="S140" s="316"/>
      <c r="T140" s="133"/>
      <c r="U140" s="133"/>
      <c r="V140" s="133"/>
      <c r="W140" s="133"/>
      <c r="X140" s="133"/>
    </row>
    <row r="141" spans="1:24" ht="24.95" customHeight="1" x14ac:dyDescent="0.2">
      <c r="B141" s="509" t="s">
        <v>682</v>
      </c>
      <c r="C141" s="510" t="s">
        <v>1036</v>
      </c>
      <c r="D141" s="512" t="s">
        <v>1037</v>
      </c>
      <c r="E141" s="506" t="s">
        <v>856</v>
      </c>
      <c r="F141" s="425"/>
      <c r="G141" s="428"/>
      <c r="H141" s="493"/>
      <c r="I141" s="429"/>
      <c r="J141" s="430"/>
      <c r="K141" s="431"/>
      <c r="L141" s="500">
        <v>1</v>
      </c>
      <c r="M141" s="194" t="s">
        <v>863</v>
      </c>
      <c r="N141" s="91">
        <f>G141</f>
        <v>0</v>
      </c>
      <c r="S141" s="348"/>
      <c r="T141" s="348"/>
      <c r="V141" s="133"/>
      <c r="W141" s="133"/>
      <c r="X141" s="133"/>
    </row>
    <row r="142" spans="1:24" ht="24.95" customHeight="1" x14ac:dyDescent="0.2">
      <c r="B142" s="509" t="s">
        <v>686</v>
      </c>
      <c r="C142" s="510" t="s">
        <v>1038</v>
      </c>
      <c r="D142" s="511" t="s">
        <v>1039</v>
      </c>
      <c r="E142" s="506" t="s">
        <v>856</v>
      </c>
      <c r="F142" s="425"/>
      <c r="G142" s="428"/>
      <c r="H142" s="493"/>
      <c r="I142" s="429"/>
      <c r="J142" s="430"/>
      <c r="K142" s="431"/>
      <c r="L142" s="500">
        <v>1</v>
      </c>
      <c r="M142" s="194" t="s">
        <v>863</v>
      </c>
      <c r="N142" s="91">
        <f>G142</f>
        <v>0</v>
      </c>
      <c r="S142" s="348"/>
      <c r="T142" s="348"/>
      <c r="V142" s="133"/>
      <c r="W142" s="133"/>
      <c r="X142" s="133"/>
    </row>
    <row r="143" spans="1:24" ht="24.95" customHeight="1" thickBot="1" x14ac:dyDescent="0.25">
      <c r="B143" s="513" t="s">
        <v>690</v>
      </c>
      <c r="C143" s="514" t="s">
        <v>1040</v>
      </c>
      <c r="D143" s="515" t="s">
        <v>1041</v>
      </c>
      <c r="E143" s="516" t="s">
        <v>856</v>
      </c>
      <c r="F143" s="517"/>
      <c r="G143" s="518"/>
      <c r="H143" s="519"/>
      <c r="I143" s="520"/>
      <c r="J143" s="521"/>
      <c r="K143" s="522"/>
      <c r="L143" s="523">
        <v>1</v>
      </c>
      <c r="M143" s="205" t="s">
        <v>863</v>
      </c>
      <c r="N143" s="206">
        <f>G143</f>
        <v>0</v>
      </c>
      <c r="S143" s="348"/>
      <c r="T143" s="348"/>
      <c r="V143" s="133"/>
      <c r="W143" s="133"/>
      <c r="X143" s="133"/>
    </row>
    <row r="144" spans="1:24" ht="15" customHeight="1" thickBot="1" x14ac:dyDescent="0.25">
      <c r="L144" s="524"/>
      <c r="M144" s="525"/>
      <c r="N144" s="526">
        <f>SUM(N140:N143)</f>
        <v>0</v>
      </c>
      <c r="S144" s="348"/>
      <c r="T144" s="348"/>
      <c r="V144" s="133"/>
      <c r="W144" s="133"/>
      <c r="X144" s="133"/>
    </row>
    <row r="145" spans="22:24" ht="30" customHeight="1" x14ac:dyDescent="0.2">
      <c r="V145" s="133"/>
      <c r="W145" s="133"/>
      <c r="X145" s="133"/>
    </row>
    <row r="146" spans="22:24" ht="30" customHeight="1" x14ac:dyDescent="0.2">
      <c r="V146" s="133"/>
      <c r="W146" s="133"/>
      <c r="X146" s="133"/>
    </row>
    <row r="147" spans="22:24" ht="30" customHeight="1" x14ac:dyDescent="0.2">
      <c r="V147" s="133"/>
      <c r="W147" s="133"/>
      <c r="X147" s="133"/>
    </row>
    <row r="148" spans="22:24" ht="30" customHeight="1" x14ac:dyDescent="0.2">
      <c r="V148" s="133"/>
      <c r="W148" s="133"/>
      <c r="X148" s="133"/>
    </row>
    <row r="149" spans="22:24" ht="30" customHeight="1" x14ac:dyDescent="0.2">
      <c r="V149" s="133"/>
      <c r="W149" s="133"/>
      <c r="X149" s="133"/>
    </row>
    <row r="150" spans="22:24" ht="30" customHeight="1" x14ac:dyDescent="0.2">
      <c r="V150" s="133"/>
      <c r="W150" s="133"/>
      <c r="X150" s="133"/>
    </row>
    <row r="151" spans="22:24" ht="30" customHeight="1" x14ac:dyDescent="0.2">
      <c r="V151" s="133"/>
      <c r="W151" s="133"/>
      <c r="X151" s="133"/>
    </row>
    <row r="152" spans="22:24" ht="30" customHeight="1" x14ac:dyDescent="0.2">
      <c r="V152" s="133"/>
      <c r="W152" s="133"/>
      <c r="X152" s="133"/>
    </row>
    <row r="153" spans="22:24" ht="30" customHeight="1" x14ac:dyDescent="0.2">
      <c r="V153" s="133"/>
      <c r="W153" s="133"/>
      <c r="X153" s="133"/>
    </row>
    <row r="154" spans="22:24" ht="30" customHeight="1" x14ac:dyDescent="0.2">
      <c r="V154" s="133"/>
      <c r="W154" s="133"/>
      <c r="X154" s="133"/>
    </row>
    <row r="155" spans="22:24" ht="30" customHeight="1" x14ac:dyDescent="0.2">
      <c r="V155" s="133"/>
      <c r="W155" s="133"/>
      <c r="X155" s="133"/>
    </row>
    <row r="156" spans="22:24" ht="30" customHeight="1" x14ac:dyDescent="0.2">
      <c r="V156" s="133"/>
      <c r="W156" s="133"/>
      <c r="X156" s="133"/>
    </row>
    <row r="157" spans="22:24" ht="30" customHeight="1" x14ac:dyDescent="0.2">
      <c r="V157" s="133"/>
      <c r="W157" s="133"/>
      <c r="X157" s="133"/>
    </row>
    <row r="158" spans="22:24" ht="30" customHeight="1" x14ac:dyDescent="0.2">
      <c r="V158" s="133"/>
      <c r="W158" s="133"/>
      <c r="X158" s="133"/>
    </row>
    <row r="159" spans="22:24" ht="30" customHeight="1" x14ac:dyDescent="0.2">
      <c r="V159" s="133"/>
      <c r="W159" s="133"/>
      <c r="X159" s="133"/>
    </row>
    <row r="160" spans="22:24" ht="30" customHeight="1" x14ac:dyDescent="0.2">
      <c r="V160" s="133"/>
      <c r="W160" s="133"/>
      <c r="X160" s="133"/>
    </row>
    <row r="161" spans="22:24" ht="30" customHeight="1" x14ac:dyDescent="0.2">
      <c r="V161" s="133"/>
      <c r="W161" s="133"/>
      <c r="X161" s="133"/>
    </row>
    <row r="162" spans="22:24" ht="30" customHeight="1" x14ac:dyDescent="0.2">
      <c r="V162" s="133"/>
      <c r="W162" s="133"/>
      <c r="X162" s="133"/>
    </row>
    <row r="163" spans="22:24" ht="30" customHeight="1" x14ac:dyDescent="0.2">
      <c r="V163" s="133"/>
      <c r="W163" s="133"/>
      <c r="X163" s="133"/>
    </row>
    <row r="164" spans="22:24" ht="30" customHeight="1" x14ac:dyDescent="0.2">
      <c r="V164" s="133"/>
      <c r="W164" s="133"/>
      <c r="X164" s="133"/>
    </row>
    <row r="165" spans="22:24" ht="30" customHeight="1" x14ac:dyDescent="0.2">
      <c r="V165" s="133"/>
      <c r="W165" s="133"/>
      <c r="X165" s="133"/>
    </row>
    <row r="166" spans="22:24" ht="30" customHeight="1" x14ac:dyDescent="0.2">
      <c r="V166" s="133"/>
      <c r="W166" s="133"/>
      <c r="X166" s="133"/>
    </row>
    <row r="167" spans="22:24" ht="30" customHeight="1" x14ac:dyDescent="0.2">
      <c r="V167" s="133"/>
      <c r="W167" s="133"/>
      <c r="X167" s="133"/>
    </row>
    <row r="168" spans="22:24" ht="30" customHeight="1" x14ac:dyDescent="0.2">
      <c r="V168" s="133"/>
      <c r="W168" s="133"/>
      <c r="X168" s="133"/>
    </row>
    <row r="169" spans="22:24" ht="30" customHeight="1" x14ac:dyDescent="0.2">
      <c r="V169" s="133"/>
      <c r="W169" s="133"/>
      <c r="X169" s="133"/>
    </row>
    <row r="170" spans="22:24" ht="30" customHeight="1" x14ac:dyDescent="0.2">
      <c r="V170" s="133"/>
      <c r="W170" s="133"/>
      <c r="X170" s="133"/>
    </row>
    <row r="171" spans="22:24" ht="30" customHeight="1" x14ac:dyDescent="0.2">
      <c r="V171" s="133"/>
      <c r="W171" s="133"/>
      <c r="X171" s="133"/>
    </row>
    <row r="172" spans="22:24" ht="30" customHeight="1" x14ac:dyDescent="0.2">
      <c r="V172" s="133"/>
      <c r="W172" s="133"/>
      <c r="X172" s="133"/>
    </row>
    <row r="173" spans="22:24" ht="30" customHeight="1" x14ac:dyDescent="0.2">
      <c r="V173" s="133"/>
      <c r="W173" s="133"/>
      <c r="X173" s="133"/>
    </row>
    <row r="174" spans="22:24" ht="30" customHeight="1" x14ac:dyDescent="0.2">
      <c r="V174" s="133"/>
      <c r="W174" s="133"/>
      <c r="X174" s="133"/>
    </row>
    <row r="175" spans="22:24" ht="30" customHeight="1" x14ac:dyDescent="0.2">
      <c r="V175" s="133"/>
      <c r="W175" s="133"/>
      <c r="X175" s="133"/>
    </row>
    <row r="176" spans="22:24" ht="30" customHeight="1" x14ac:dyDescent="0.2">
      <c r="V176" s="133"/>
      <c r="W176" s="133"/>
      <c r="X176" s="133"/>
    </row>
  </sheetData>
  <mergeCells count="13">
    <mergeCell ref="O21:P21"/>
    <mergeCell ref="S21:X21"/>
    <mergeCell ref="H131:J131"/>
    <mergeCell ref="L1:P4"/>
    <mergeCell ref="B2:K2"/>
    <mergeCell ref="B21:B22"/>
    <mergeCell ref="C21:C22"/>
    <mergeCell ref="D21:D22"/>
    <mergeCell ref="E21:E22"/>
    <mergeCell ref="F21:G21"/>
    <mergeCell ref="H21:I21"/>
    <mergeCell ref="J21:K21"/>
    <mergeCell ref="L21:N21"/>
  </mergeCells>
  <printOptions horizontalCentered="1"/>
  <pageMargins left="0.7" right="0.7" top="0.75" bottom="0.75" header="0.3" footer="0.3"/>
  <pageSetup paperSize="9" scale="36" fitToHeight="0" orientation="landscape" cellComments="asDisplayed"/>
  <rowBreaks count="4" manualBreakCount="4">
    <brk id="20" max="16" man="1"/>
    <brk id="56" max="16" man="1"/>
    <brk id="92" max="16" man="1"/>
    <brk id="130" max="1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4"/>
  <sheetViews>
    <sheetView showGridLines="0" topLeftCell="A10" workbookViewId="0">
      <selection activeCell="D17" sqref="D17"/>
    </sheetView>
  </sheetViews>
  <sheetFormatPr defaultColWidth="11.42578125" defaultRowHeight="14.25" customHeight="1" x14ac:dyDescent="0.25"/>
  <cols>
    <col min="1" max="1" width="2.7109375" style="348" customWidth="1"/>
    <col min="2" max="2" width="8.42578125" style="385" customWidth="1"/>
    <col min="3" max="3" width="8" style="385" customWidth="1"/>
    <col min="4" max="4" width="105.85546875" style="348" customWidth="1"/>
    <col min="5" max="5" width="28.85546875" style="348" bestFit="1" customWidth="1"/>
    <col min="6" max="6" width="19" style="348" bestFit="1" customWidth="1"/>
    <col min="7" max="7" width="18" style="386" customWidth="1"/>
    <col min="8" max="8" width="16.85546875" style="386" bestFit="1" customWidth="1"/>
    <col min="9" max="9" width="17" style="386" bestFit="1" customWidth="1"/>
    <col min="10" max="11" width="18.140625" style="386" customWidth="1"/>
    <col min="12" max="16384" width="11.42578125" style="348"/>
  </cols>
  <sheetData>
    <row r="1" spans="1:13" ht="15" customHeight="1" thickBot="1" x14ac:dyDescent="0.3">
      <c r="B1" s="387"/>
      <c r="C1" s="387"/>
      <c r="D1" s="387"/>
      <c r="E1" s="387"/>
      <c r="F1" s="387"/>
      <c r="G1" s="387"/>
      <c r="H1" s="387"/>
      <c r="I1" s="387"/>
      <c r="J1" s="348"/>
      <c r="K1" s="348"/>
    </row>
    <row r="2" spans="1:13" s="392" customFormat="1" ht="32.25" customHeight="1" thickBot="1" x14ac:dyDescent="0.3">
      <c r="A2" s="393"/>
      <c r="B2" s="603" t="s">
        <v>1042</v>
      </c>
      <c r="C2" s="604"/>
      <c r="D2" s="604"/>
      <c r="E2" s="604"/>
      <c r="F2" s="604"/>
      <c r="G2" s="604"/>
      <c r="H2" s="604"/>
      <c r="I2" s="605"/>
    </row>
    <row r="3" spans="1:13" s="394" customFormat="1" ht="7.5" customHeight="1" thickBot="1" x14ac:dyDescent="0.3">
      <c r="B3" s="395"/>
      <c r="C3" s="395"/>
      <c r="D3" s="395"/>
      <c r="E3" s="395"/>
      <c r="F3" s="395"/>
      <c r="G3" s="395"/>
      <c r="H3" s="395"/>
      <c r="I3" s="395"/>
    </row>
    <row r="4" spans="1:13" ht="18.75" customHeight="1" x14ac:dyDescent="0.25">
      <c r="A4" s="388"/>
      <c r="B4" s="611"/>
      <c r="C4" s="614"/>
      <c r="D4" s="614"/>
      <c r="E4" s="614"/>
      <c r="F4" s="617" t="s">
        <v>1043</v>
      </c>
      <c r="G4" s="618"/>
      <c r="H4" s="618"/>
      <c r="I4" s="619"/>
      <c r="J4" s="348"/>
      <c r="K4" s="388"/>
      <c r="L4" s="388"/>
    </row>
    <row r="5" spans="1:13" ht="18.75" customHeight="1" x14ac:dyDescent="0.25">
      <c r="A5" s="388"/>
      <c r="B5" s="612"/>
      <c r="C5" s="615"/>
      <c r="D5" s="615"/>
      <c r="E5" s="615"/>
      <c r="F5" s="620" t="s">
        <v>1044</v>
      </c>
      <c r="G5" s="621"/>
      <c r="H5" s="622" t="s">
        <v>1045</v>
      </c>
      <c r="I5" s="623"/>
      <c r="J5" s="348"/>
      <c r="K5" s="348"/>
    </row>
    <row r="6" spans="1:13" ht="18.75" customHeight="1" x14ac:dyDescent="0.25">
      <c r="A6" s="388"/>
      <c r="B6" s="613"/>
      <c r="C6" s="616"/>
      <c r="D6" s="616"/>
      <c r="E6" s="616"/>
      <c r="F6" s="486" t="s">
        <v>1046</v>
      </c>
      <c r="G6" s="487" t="s">
        <v>87</v>
      </c>
      <c r="H6" s="487" t="s">
        <v>1046</v>
      </c>
      <c r="I6" s="527" t="s">
        <v>87</v>
      </c>
      <c r="J6" s="348"/>
      <c r="K6" s="348"/>
    </row>
    <row r="7" spans="1:13" ht="31.5" customHeight="1" x14ac:dyDescent="0.25">
      <c r="A7" s="388"/>
      <c r="B7" s="403" t="s">
        <v>91</v>
      </c>
      <c r="C7" s="404" t="s">
        <v>92</v>
      </c>
      <c r="D7" s="404" t="s">
        <v>93</v>
      </c>
      <c r="E7" s="528" t="s">
        <v>94</v>
      </c>
      <c r="F7" s="529" t="s">
        <v>95</v>
      </c>
      <c r="G7" s="530" t="s">
        <v>96</v>
      </c>
      <c r="H7" s="530" t="s">
        <v>97</v>
      </c>
      <c r="I7" s="531" t="s">
        <v>98</v>
      </c>
      <c r="J7" s="348"/>
      <c r="K7" s="348"/>
    </row>
    <row r="8" spans="1:13" ht="24.95" customHeight="1" x14ac:dyDescent="0.25">
      <c r="B8" s="532" t="s">
        <v>857</v>
      </c>
      <c r="C8" s="533">
        <v>1</v>
      </c>
      <c r="D8" s="534" t="s">
        <v>1047</v>
      </c>
      <c r="E8" s="535"/>
      <c r="F8" s="536"/>
      <c r="G8" s="537"/>
      <c r="H8" s="537"/>
      <c r="I8" s="538"/>
      <c r="J8" s="348"/>
      <c r="K8" s="348"/>
    </row>
    <row r="9" spans="1:13" ht="24.95" customHeight="1" x14ac:dyDescent="0.25">
      <c r="B9" s="532" t="s">
        <v>95</v>
      </c>
      <c r="C9" s="533">
        <v>1.1000000000000001</v>
      </c>
      <c r="D9" s="534" t="s">
        <v>1048</v>
      </c>
      <c r="E9" s="539" t="s">
        <v>1049</v>
      </c>
      <c r="F9" s="540"/>
      <c r="G9" s="541"/>
      <c r="H9" s="541"/>
      <c r="I9" s="542"/>
      <c r="J9" s="348"/>
      <c r="K9" s="348"/>
    </row>
    <row r="10" spans="1:13" ht="24.95" customHeight="1" x14ac:dyDescent="0.25">
      <c r="B10" s="532" t="s">
        <v>96</v>
      </c>
      <c r="C10" s="533">
        <v>1.2</v>
      </c>
      <c r="D10" s="534" t="s">
        <v>1050</v>
      </c>
      <c r="E10" s="539" t="s">
        <v>1051</v>
      </c>
      <c r="F10" s="540"/>
      <c r="G10" s="541"/>
      <c r="H10" s="541"/>
      <c r="I10" s="542"/>
      <c r="J10" s="348"/>
      <c r="K10" s="348"/>
    </row>
    <row r="11" spans="1:13" ht="24.95" customHeight="1" x14ac:dyDescent="0.25">
      <c r="B11" s="532" t="s">
        <v>1052</v>
      </c>
      <c r="C11" s="533">
        <v>1.3</v>
      </c>
      <c r="D11" s="534" t="s">
        <v>1053</v>
      </c>
      <c r="E11" s="543" t="s">
        <v>109</v>
      </c>
      <c r="F11" s="544"/>
      <c r="G11" s="545"/>
      <c r="H11" s="545"/>
      <c r="I11" s="546"/>
      <c r="J11" s="348"/>
      <c r="K11" s="348"/>
    </row>
    <row r="12" spans="1:13" ht="71.25" customHeight="1" x14ac:dyDescent="0.25">
      <c r="B12" s="532" t="s">
        <v>97</v>
      </c>
      <c r="C12" s="533" t="s">
        <v>111</v>
      </c>
      <c r="D12" s="87" t="s">
        <v>1054</v>
      </c>
      <c r="E12" s="543" t="s">
        <v>113</v>
      </c>
      <c r="F12" s="540"/>
      <c r="G12" s="541"/>
      <c r="H12" s="541"/>
      <c r="I12" s="542"/>
      <c r="J12" s="348"/>
      <c r="K12" s="348"/>
    </row>
    <row r="13" spans="1:13" ht="42.75" customHeight="1" x14ac:dyDescent="0.25">
      <c r="B13" s="532" t="s">
        <v>98</v>
      </c>
      <c r="C13" s="533" t="s">
        <v>120</v>
      </c>
      <c r="D13" s="87" t="s">
        <v>121</v>
      </c>
      <c r="E13" s="543" t="s">
        <v>122</v>
      </c>
      <c r="F13" s="540"/>
      <c r="G13" s="541"/>
      <c r="H13" s="541"/>
      <c r="I13" s="542"/>
      <c r="J13" s="348"/>
      <c r="K13" s="348"/>
    </row>
    <row r="14" spans="1:13" ht="42.75" customHeight="1" x14ac:dyDescent="0.25">
      <c r="B14" s="532" t="s">
        <v>116</v>
      </c>
      <c r="C14" s="533" t="s">
        <v>129</v>
      </c>
      <c r="D14" s="87" t="s">
        <v>1055</v>
      </c>
      <c r="E14" s="543" t="s">
        <v>131</v>
      </c>
      <c r="F14" s="540"/>
      <c r="G14" s="541"/>
      <c r="H14" s="541"/>
      <c r="I14" s="542"/>
      <c r="J14" s="348"/>
      <c r="K14" s="348"/>
    </row>
    <row r="15" spans="1:13" ht="37.5" customHeight="1" thickBot="1" x14ac:dyDescent="0.3">
      <c r="B15" s="547" t="s">
        <v>123</v>
      </c>
      <c r="C15" s="548" t="s">
        <v>137</v>
      </c>
      <c r="D15" s="127" t="s">
        <v>138</v>
      </c>
      <c r="E15" s="549" t="s">
        <v>139</v>
      </c>
      <c r="F15" s="550"/>
      <c r="G15" s="551"/>
      <c r="H15" s="551"/>
      <c r="I15" s="552"/>
      <c r="J15" s="348"/>
      <c r="K15" s="348"/>
    </row>
    <row r="16" spans="1:13" ht="24.75" customHeight="1" x14ac:dyDescent="0.2">
      <c r="B16" s="348"/>
      <c r="C16" s="348"/>
      <c r="D16" s="133"/>
      <c r="G16" s="348"/>
      <c r="H16" s="348"/>
      <c r="I16" s="348"/>
      <c r="J16" s="348"/>
      <c r="K16" s="348"/>
      <c r="M16" s="133"/>
    </row>
    <row r="17" spans="1:14" ht="14.25" customHeight="1" x14ac:dyDescent="0.2">
      <c r="B17" s="348"/>
      <c r="C17" s="348"/>
      <c r="D17" s="133"/>
      <c r="G17" s="348"/>
      <c r="H17" s="348"/>
      <c r="I17" s="348"/>
      <c r="J17" s="348"/>
      <c r="K17" s="348"/>
      <c r="M17" s="133"/>
    </row>
    <row r="18" spans="1:14" ht="14.25" customHeight="1" x14ac:dyDescent="0.2">
      <c r="B18" s="348"/>
      <c r="C18" s="348"/>
      <c r="D18" s="133"/>
      <c r="G18" s="348"/>
      <c r="H18" s="348"/>
      <c r="I18" s="348"/>
      <c r="J18" s="348"/>
      <c r="K18" s="348"/>
      <c r="M18" s="133"/>
    </row>
    <row r="19" spans="1:14" ht="30" customHeight="1" x14ac:dyDescent="0.2">
      <c r="B19" s="348"/>
      <c r="C19" s="348"/>
      <c r="D19" s="133"/>
      <c r="G19" s="348"/>
      <c r="H19" s="348"/>
      <c r="I19" s="348"/>
      <c r="J19" s="348"/>
      <c r="K19" s="348"/>
      <c r="M19" s="133"/>
    </row>
    <row r="20" spans="1:14" ht="14.25" customHeight="1" x14ac:dyDescent="0.2">
      <c r="B20" s="348"/>
      <c r="C20" s="348"/>
      <c r="D20" s="133"/>
      <c r="G20" s="348"/>
      <c r="H20" s="348"/>
      <c r="I20" s="348"/>
      <c r="J20" s="348"/>
      <c r="K20" s="348"/>
      <c r="M20" s="133"/>
    </row>
    <row r="21" spans="1:14" ht="14.25" customHeight="1" x14ac:dyDescent="0.2">
      <c r="B21" s="348"/>
      <c r="C21" s="348"/>
      <c r="D21" s="133"/>
      <c r="G21" s="348"/>
      <c r="H21" s="348"/>
      <c r="I21" s="348"/>
      <c r="J21" s="348"/>
      <c r="K21" s="348"/>
      <c r="M21" s="133"/>
    </row>
    <row r="22" spans="1:14" s="386" customFormat="1" ht="14.25" customHeight="1" x14ac:dyDescent="0.25">
      <c r="A22" s="348"/>
      <c r="B22" s="348"/>
      <c r="C22" s="348"/>
      <c r="E22" s="348"/>
      <c r="F22" s="348"/>
      <c r="G22" s="348"/>
      <c r="H22" s="348"/>
      <c r="I22" s="348"/>
      <c r="J22" s="348"/>
      <c r="K22" s="348"/>
      <c r="L22" s="348"/>
      <c r="N22" s="348"/>
    </row>
    <row r="23" spans="1:14" s="386" customFormat="1" ht="14.25" customHeight="1" x14ac:dyDescent="0.25">
      <c r="A23" s="348"/>
      <c r="B23" s="348"/>
      <c r="C23" s="348"/>
      <c r="E23" s="348"/>
      <c r="F23" s="348"/>
      <c r="G23" s="348"/>
      <c r="H23" s="348"/>
      <c r="I23" s="348"/>
      <c r="J23" s="348"/>
      <c r="K23" s="348"/>
      <c r="L23" s="348"/>
      <c r="N23" s="348"/>
    </row>
    <row r="24" spans="1:14" s="386" customFormat="1" ht="14.25" customHeight="1" x14ac:dyDescent="0.25">
      <c r="A24" s="348"/>
      <c r="B24" s="348"/>
      <c r="C24" s="348"/>
      <c r="E24" s="348"/>
      <c r="F24" s="348"/>
      <c r="G24" s="348"/>
      <c r="H24" s="348"/>
      <c r="I24" s="348"/>
      <c r="J24" s="348"/>
      <c r="K24" s="348"/>
      <c r="L24" s="348"/>
      <c r="N24" s="348"/>
    </row>
    <row r="25" spans="1:14" s="386" customFormat="1" ht="14.25" customHeight="1" x14ac:dyDescent="0.25">
      <c r="A25" s="348"/>
      <c r="B25" s="348"/>
      <c r="C25" s="348"/>
      <c r="E25" s="348"/>
      <c r="F25" s="348"/>
      <c r="G25" s="348"/>
      <c r="H25" s="348"/>
      <c r="I25" s="348"/>
      <c r="J25" s="348"/>
      <c r="K25" s="348"/>
      <c r="L25" s="348"/>
      <c r="N25" s="348"/>
    </row>
    <row r="26" spans="1:14" s="386" customFormat="1" ht="14.25" customHeight="1" x14ac:dyDescent="0.25">
      <c r="A26" s="348"/>
      <c r="B26" s="348"/>
      <c r="C26" s="348"/>
      <c r="E26" s="348"/>
      <c r="F26" s="348"/>
      <c r="G26" s="348"/>
      <c r="H26" s="348"/>
      <c r="I26" s="348"/>
      <c r="J26" s="348"/>
      <c r="K26" s="348"/>
      <c r="L26" s="348"/>
      <c r="N26" s="348"/>
    </row>
    <row r="27" spans="1:14" s="386" customFormat="1" ht="14.25" customHeight="1" x14ac:dyDescent="0.25">
      <c r="A27" s="348"/>
      <c r="B27" s="348"/>
      <c r="C27" s="348"/>
      <c r="E27" s="348"/>
      <c r="F27" s="348"/>
      <c r="G27" s="348"/>
      <c r="H27" s="348"/>
      <c r="I27" s="348"/>
      <c r="J27" s="348"/>
      <c r="K27" s="348"/>
      <c r="L27" s="348"/>
      <c r="N27" s="348"/>
    </row>
    <row r="28" spans="1:14" s="386" customFormat="1" ht="14.25" customHeight="1" x14ac:dyDescent="0.25">
      <c r="A28" s="348"/>
      <c r="B28" s="348"/>
      <c r="C28" s="348"/>
      <c r="E28" s="348"/>
      <c r="F28" s="348"/>
      <c r="G28" s="348"/>
      <c r="H28" s="348"/>
      <c r="I28" s="348"/>
      <c r="J28" s="348"/>
      <c r="K28" s="348"/>
      <c r="L28" s="348"/>
      <c r="N28" s="348"/>
    </row>
    <row r="29" spans="1:14" s="386" customFormat="1" ht="14.25" customHeight="1" x14ac:dyDescent="0.25">
      <c r="A29" s="348"/>
      <c r="B29" s="348"/>
      <c r="C29" s="348"/>
      <c r="E29" s="348"/>
      <c r="F29" s="348"/>
      <c r="G29" s="348"/>
      <c r="H29" s="348"/>
      <c r="I29" s="348"/>
      <c r="J29" s="348"/>
      <c r="K29" s="348"/>
      <c r="L29" s="348"/>
      <c r="N29" s="348"/>
    </row>
    <row r="30" spans="1:14" s="386" customFormat="1" ht="14.25" customHeight="1" x14ac:dyDescent="0.25">
      <c r="A30" s="348"/>
      <c r="B30" s="348"/>
      <c r="C30" s="348"/>
      <c r="E30" s="348"/>
      <c r="F30" s="348"/>
      <c r="G30" s="348"/>
      <c r="H30" s="348"/>
      <c r="I30" s="348"/>
      <c r="J30" s="348"/>
      <c r="K30" s="348"/>
      <c r="L30" s="348"/>
      <c r="N30" s="348"/>
    </row>
    <row r="31" spans="1:14" s="386" customFormat="1" ht="14.25" customHeight="1" x14ac:dyDescent="0.25">
      <c r="A31" s="348"/>
      <c r="B31" s="348"/>
      <c r="C31" s="348"/>
      <c r="E31" s="348"/>
      <c r="F31" s="348"/>
      <c r="G31" s="348"/>
      <c r="H31" s="348"/>
      <c r="I31" s="348"/>
      <c r="J31" s="348"/>
      <c r="K31" s="348"/>
      <c r="L31" s="348"/>
      <c r="N31" s="348"/>
    </row>
    <row r="32" spans="1:14" s="386" customFormat="1" ht="14.25" customHeight="1" x14ac:dyDescent="0.25">
      <c r="A32" s="348"/>
      <c r="B32" s="348"/>
      <c r="C32" s="348"/>
      <c r="E32" s="348"/>
      <c r="F32" s="348"/>
      <c r="G32" s="348"/>
      <c r="H32" s="348"/>
      <c r="I32" s="348"/>
      <c r="J32" s="348"/>
      <c r="K32" s="348"/>
      <c r="L32" s="348"/>
      <c r="N32" s="348"/>
    </row>
    <row r="33" spans="1:14" s="386" customFormat="1" ht="14.25" customHeight="1" x14ac:dyDescent="0.25">
      <c r="A33" s="348"/>
      <c r="B33" s="348"/>
      <c r="C33" s="348"/>
      <c r="E33" s="348"/>
      <c r="F33" s="348"/>
      <c r="G33" s="348"/>
      <c r="H33" s="348"/>
      <c r="I33" s="348"/>
      <c r="J33" s="348"/>
      <c r="K33" s="348"/>
      <c r="L33" s="348"/>
      <c r="N33" s="348"/>
    </row>
    <row r="34" spans="1:14" s="386" customFormat="1" ht="14.25" customHeight="1" x14ac:dyDescent="0.25">
      <c r="A34" s="348"/>
      <c r="B34" s="348"/>
      <c r="C34" s="348"/>
      <c r="E34" s="348"/>
      <c r="F34" s="348"/>
      <c r="G34" s="348"/>
      <c r="H34" s="348"/>
      <c r="I34" s="348"/>
      <c r="J34" s="348"/>
      <c r="K34" s="348"/>
      <c r="L34" s="348"/>
      <c r="N34" s="348"/>
    </row>
    <row r="35" spans="1:14" s="386" customFormat="1" ht="14.25" customHeight="1" x14ac:dyDescent="0.25">
      <c r="A35" s="348"/>
      <c r="B35" s="348"/>
      <c r="C35" s="348"/>
      <c r="E35" s="348"/>
      <c r="F35" s="348"/>
      <c r="G35" s="348"/>
      <c r="H35" s="348"/>
      <c r="I35" s="348"/>
      <c r="J35" s="348"/>
      <c r="K35" s="348"/>
      <c r="L35" s="348"/>
      <c r="N35" s="348"/>
    </row>
    <row r="36" spans="1:14" s="386" customFormat="1" ht="14.25" customHeight="1" x14ac:dyDescent="0.25">
      <c r="A36" s="348"/>
      <c r="B36" s="348"/>
      <c r="C36" s="348"/>
      <c r="E36" s="348"/>
      <c r="F36" s="348"/>
      <c r="G36" s="348"/>
      <c r="H36" s="348"/>
      <c r="I36" s="348"/>
      <c r="J36" s="348"/>
      <c r="K36" s="348"/>
      <c r="L36" s="348"/>
      <c r="N36" s="348"/>
    </row>
    <row r="37" spans="1:14" s="386" customFormat="1" ht="14.25" customHeight="1" x14ac:dyDescent="0.25">
      <c r="A37" s="348"/>
      <c r="B37" s="348"/>
      <c r="C37" s="348"/>
      <c r="E37" s="348"/>
      <c r="F37" s="348"/>
      <c r="G37" s="348"/>
      <c r="H37" s="348"/>
      <c r="I37" s="348"/>
      <c r="J37" s="348"/>
      <c r="K37" s="348"/>
      <c r="L37" s="348"/>
      <c r="N37" s="348"/>
    </row>
    <row r="38" spans="1:14" s="386" customFormat="1" ht="14.25" customHeight="1" x14ac:dyDescent="0.25">
      <c r="A38" s="348"/>
      <c r="B38" s="348"/>
      <c r="C38" s="348"/>
      <c r="E38" s="348"/>
      <c r="F38" s="348"/>
      <c r="G38" s="348"/>
      <c r="H38" s="348"/>
      <c r="I38" s="348"/>
      <c r="J38" s="348"/>
      <c r="K38" s="348"/>
      <c r="L38" s="348"/>
      <c r="N38" s="348"/>
    </row>
    <row r="39" spans="1:14" s="386" customFormat="1" ht="14.25" customHeight="1" x14ac:dyDescent="0.25">
      <c r="A39" s="348"/>
      <c r="B39" s="348"/>
      <c r="C39" s="348"/>
      <c r="E39" s="348"/>
      <c r="F39" s="348"/>
      <c r="G39" s="348"/>
      <c r="H39" s="348"/>
      <c r="I39" s="348"/>
      <c r="J39" s="348"/>
      <c r="K39" s="348"/>
      <c r="L39" s="348"/>
      <c r="N39" s="348"/>
    </row>
    <row r="40" spans="1:14" s="386" customFormat="1" ht="14.25" customHeight="1" x14ac:dyDescent="0.25">
      <c r="A40" s="348"/>
      <c r="B40" s="348"/>
      <c r="C40" s="348"/>
      <c r="E40" s="348"/>
      <c r="F40" s="348"/>
      <c r="G40" s="348"/>
      <c r="H40" s="348"/>
      <c r="I40" s="348"/>
      <c r="J40" s="348"/>
      <c r="K40" s="348"/>
      <c r="L40" s="348"/>
      <c r="N40" s="348"/>
    </row>
    <row r="41" spans="1:14" s="386" customFormat="1" ht="14.25" customHeight="1" x14ac:dyDescent="0.25">
      <c r="A41" s="348"/>
      <c r="B41" s="348"/>
      <c r="C41" s="348"/>
      <c r="E41" s="348"/>
      <c r="F41" s="348"/>
      <c r="G41" s="348"/>
      <c r="H41" s="348"/>
      <c r="I41" s="348"/>
      <c r="J41" s="348"/>
      <c r="K41" s="348"/>
      <c r="L41" s="348"/>
      <c r="N41" s="348"/>
    </row>
    <row r="42" spans="1:14" s="386" customFormat="1" ht="14.25" customHeight="1" x14ac:dyDescent="0.25">
      <c r="A42" s="348"/>
      <c r="B42" s="348"/>
      <c r="C42" s="348"/>
      <c r="E42" s="348"/>
      <c r="F42" s="348"/>
      <c r="G42" s="348"/>
      <c r="H42" s="348"/>
      <c r="I42" s="348"/>
      <c r="J42" s="348"/>
      <c r="K42" s="348"/>
      <c r="L42" s="348"/>
      <c r="N42" s="348"/>
    </row>
    <row r="43" spans="1:14" s="386" customFormat="1" ht="14.25" customHeight="1" x14ac:dyDescent="0.25">
      <c r="A43" s="348"/>
      <c r="B43" s="348"/>
      <c r="C43" s="348"/>
      <c r="E43" s="348"/>
      <c r="F43" s="348"/>
      <c r="G43" s="348"/>
      <c r="H43" s="348"/>
      <c r="I43" s="348"/>
      <c r="J43" s="348"/>
      <c r="K43" s="348"/>
      <c r="L43" s="348"/>
      <c r="N43" s="348"/>
    </row>
    <row r="44" spans="1:14" s="386" customFormat="1" ht="14.25" customHeight="1" x14ac:dyDescent="0.25">
      <c r="A44" s="348"/>
      <c r="B44" s="348"/>
      <c r="C44" s="348"/>
      <c r="E44" s="348"/>
      <c r="F44" s="348"/>
      <c r="G44" s="348"/>
      <c r="H44" s="348"/>
      <c r="I44" s="348"/>
      <c r="J44" s="348"/>
      <c r="K44" s="348"/>
      <c r="L44" s="348"/>
      <c r="N44" s="348"/>
    </row>
    <row r="45" spans="1:14" s="386" customFormat="1" ht="14.25" customHeight="1" x14ac:dyDescent="0.25">
      <c r="A45" s="348"/>
      <c r="B45" s="348"/>
      <c r="C45" s="348"/>
      <c r="E45" s="348"/>
      <c r="F45" s="348"/>
      <c r="G45" s="348"/>
      <c r="H45" s="348"/>
      <c r="I45" s="348"/>
      <c r="J45" s="348"/>
      <c r="K45" s="348"/>
      <c r="L45" s="348"/>
      <c r="N45" s="348"/>
    </row>
    <row r="46" spans="1:14" s="386" customFormat="1" ht="14.25" customHeight="1" x14ac:dyDescent="0.25">
      <c r="A46" s="348"/>
      <c r="B46" s="348"/>
      <c r="C46" s="348"/>
      <c r="E46" s="348"/>
      <c r="F46" s="348"/>
      <c r="G46" s="348"/>
      <c r="H46" s="348"/>
      <c r="I46" s="348"/>
      <c r="J46" s="348"/>
      <c r="K46" s="348"/>
      <c r="L46" s="348"/>
      <c r="N46" s="348"/>
    </row>
    <row r="47" spans="1:14" s="386" customFormat="1" ht="14.25" customHeight="1" x14ac:dyDescent="0.25">
      <c r="A47" s="348"/>
      <c r="B47" s="348"/>
      <c r="C47" s="348"/>
      <c r="E47" s="348"/>
      <c r="F47" s="348"/>
      <c r="G47" s="348"/>
      <c r="H47" s="348"/>
      <c r="I47" s="348"/>
      <c r="J47" s="348"/>
      <c r="K47" s="348"/>
      <c r="L47" s="348"/>
      <c r="N47" s="348"/>
    </row>
    <row r="48" spans="1:14" s="386" customFormat="1" ht="14.25" customHeight="1" x14ac:dyDescent="0.25">
      <c r="A48" s="348"/>
      <c r="B48" s="348"/>
      <c r="C48" s="348"/>
      <c r="E48" s="348"/>
      <c r="F48" s="348"/>
      <c r="G48" s="348"/>
      <c r="H48" s="348"/>
      <c r="I48" s="348"/>
      <c r="J48" s="348"/>
      <c r="K48" s="348"/>
      <c r="L48" s="348"/>
      <c r="N48" s="348"/>
    </row>
    <row r="49" spans="1:14" s="386" customFormat="1" ht="14.25" customHeight="1" x14ac:dyDescent="0.25">
      <c r="A49" s="348"/>
      <c r="B49" s="348"/>
      <c r="C49" s="348"/>
      <c r="E49" s="348"/>
      <c r="F49" s="348"/>
      <c r="G49" s="348"/>
      <c r="H49" s="348"/>
      <c r="I49" s="348"/>
      <c r="J49" s="348"/>
      <c r="K49" s="348"/>
      <c r="L49" s="348"/>
      <c r="N49" s="348"/>
    </row>
    <row r="50" spans="1:14" s="386" customFormat="1" ht="14.25" customHeight="1" x14ac:dyDescent="0.25">
      <c r="A50" s="348"/>
      <c r="B50" s="348"/>
      <c r="C50" s="348"/>
      <c r="E50" s="348"/>
      <c r="F50" s="348"/>
      <c r="G50" s="348"/>
      <c r="H50" s="348"/>
      <c r="I50" s="348"/>
      <c r="J50" s="348"/>
      <c r="K50" s="348"/>
      <c r="L50" s="348"/>
      <c r="N50" s="348"/>
    </row>
    <row r="51" spans="1:14" s="386" customFormat="1" ht="14.25" customHeight="1" x14ac:dyDescent="0.25">
      <c r="A51" s="348"/>
      <c r="B51" s="348"/>
      <c r="C51" s="348"/>
      <c r="E51" s="348"/>
      <c r="F51" s="348"/>
      <c r="G51" s="348"/>
      <c r="H51" s="348"/>
      <c r="I51" s="348"/>
      <c r="J51" s="348"/>
      <c r="K51" s="348"/>
      <c r="L51" s="348"/>
      <c r="N51" s="348"/>
    </row>
    <row r="52" spans="1:14" s="386" customFormat="1" ht="14.25" customHeight="1" x14ac:dyDescent="0.25">
      <c r="A52" s="348"/>
      <c r="B52" s="348"/>
      <c r="C52" s="348"/>
      <c r="E52" s="348"/>
      <c r="F52" s="348"/>
      <c r="G52" s="348"/>
      <c r="H52" s="348"/>
      <c r="I52" s="348"/>
      <c r="J52" s="348"/>
      <c r="K52" s="348"/>
      <c r="L52" s="348"/>
      <c r="N52" s="348"/>
    </row>
    <row r="53" spans="1:14" s="386" customFormat="1" ht="14.25" customHeight="1" x14ac:dyDescent="0.25">
      <c r="A53" s="348"/>
      <c r="B53" s="348"/>
      <c r="C53" s="348"/>
      <c r="E53" s="348"/>
      <c r="F53" s="348"/>
      <c r="G53" s="348"/>
      <c r="H53" s="348"/>
      <c r="I53" s="348"/>
      <c r="J53" s="348"/>
      <c r="K53" s="348"/>
      <c r="L53" s="348"/>
      <c r="N53" s="348"/>
    </row>
    <row r="54" spans="1:14" s="386" customFormat="1" ht="14.25" customHeight="1" x14ac:dyDescent="0.25">
      <c r="A54" s="348"/>
      <c r="B54" s="348"/>
      <c r="C54" s="348"/>
      <c r="E54" s="348"/>
      <c r="F54" s="348"/>
      <c r="G54" s="348"/>
      <c r="H54" s="348"/>
      <c r="I54" s="348"/>
      <c r="J54" s="348"/>
      <c r="K54" s="348"/>
      <c r="L54" s="348"/>
      <c r="N54" s="348"/>
    </row>
    <row r="55" spans="1:14" s="386" customFormat="1" ht="14.25" customHeight="1" x14ac:dyDescent="0.25">
      <c r="A55" s="348"/>
      <c r="B55" s="348"/>
      <c r="C55" s="348"/>
      <c r="E55" s="348"/>
      <c r="F55" s="348"/>
      <c r="G55" s="348"/>
      <c r="H55" s="348"/>
      <c r="I55" s="348"/>
      <c r="J55" s="348"/>
      <c r="K55" s="348"/>
      <c r="L55" s="348"/>
      <c r="N55" s="348"/>
    </row>
    <row r="56" spans="1:14" s="386" customFormat="1" ht="14.25" customHeight="1" x14ac:dyDescent="0.25">
      <c r="A56" s="348"/>
      <c r="B56" s="348"/>
      <c r="C56" s="348"/>
      <c r="E56" s="348"/>
      <c r="F56" s="348"/>
      <c r="G56" s="348"/>
      <c r="H56" s="348"/>
      <c r="I56" s="348"/>
      <c r="J56" s="348"/>
      <c r="K56" s="348"/>
      <c r="L56" s="348"/>
      <c r="N56" s="348"/>
    </row>
    <row r="57" spans="1:14" s="386" customFormat="1" ht="14.25" customHeight="1" x14ac:dyDescent="0.25">
      <c r="A57" s="348"/>
      <c r="B57" s="348"/>
      <c r="C57" s="348"/>
      <c r="E57" s="348"/>
      <c r="F57" s="348"/>
      <c r="G57" s="348"/>
      <c r="H57" s="348"/>
      <c r="I57" s="348"/>
      <c r="J57" s="348"/>
      <c r="K57" s="348"/>
      <c r="L57" s="348"/>
      <c r="N57" s="348"/>
    </row>
    <row r="58" spans="1:14" s="386" customFormat="1" ht="14.25" customHeight="1" x14ac:dyDescent="0.25">
      <c r="A58" s="348"/>
      <c r="B58" s="348"/>
      <c r="C58" s="348"/>
      <c r="E58" s="348"/>
      <c r="F58" s="348"/>
      <c r="G58" s="348"/>
      <c r="H58" s="348"/>
      <c r="I58" s="348"/>
      <c r="J58" s="348"/>
      <c r="K58" s="348"/>
      <c r="L58" s="348"/>
      <c r="N58" s="348"/>
    </row>
    <row r="59" spans="1:14" s="386" customFormat="1" ht="14.25" customHeight="1" x14ac:dyDescent="0.25">
      <c r="A59" s="348"/>
      <c r="B59" s="348"/>
      <c r="C59" s="348"/>
      <c r="E59" s="348"/>
      <c r="F59" s="348"/>
      <c r="G59" s="348"/>
      <c r="H59" s="348"/>
      <c r="I59" s="348"/>
      <c r="J59" s="348"/>
      <c r="K59" s="348"/>
      <c r="L59" s="348"/>
      <c r="N59" s="348"/>
    </row>
    <row r="60" spans="1:14" s="386" customFormat="1" ht="14.25" customHeight="1" x14ac:dyDescent="0.25">
      <c r="A60" s="348"/>
      <c r="B60" s="348"/>
      <c r="C60" s="348"/>
      <c r="E60" s="348"/>
      <c r="F60" s="348"/>
      <c r="G60" s="348"/>
      <c r="H60" s="348"/>
      <c r="I60" s="348"/>
      <c r="J60" s="348"/>
      <c r="K60" s="348"/>
      <c r="L60" s="348"/>
      <c r="N60" s="348"/>
    </row>
    <row r="61" spans="1:14" s="386" customFormat="1" ht="14.25" customHeight="1" x14ac:dyDescent="0.25">
      <c r="A61" s="348"/>
      <c r="B61" s="348"/>
      <c r="C61" s="348"/>
      <c r="E61" s="348"/>
      <c r="F61" s="348"/>
      <c r="G61" s="348"/>
      <c r="H61" s="348"/>
      <c r="I61" s="348"/>
      <c r="J61" s="348"/>
      <c r="K61" s="348"/>
      <c r="L61" s="348"/>
      <c r="N61" s="348"/>
    </row>
    <row r="62" spans="1:14" s="386" customFormat="1" ht="14.25" customHeight="1" x14ac:dyDescent="0.25">
      <c r="A62" s="348"/>
      <c r="B62" s="348"/>
      <c r="C62" s="348"/>
      <c r="E62" s="348"/>
      <c r="F62" s="348"/>
      <c r="G62" s="348"/>
      <c r="H62" s="348"/>
      <c r="I62" s="348"/>
      <c r="J62" s="348"/>
      <c r="K62" s="348"/>
      <c r="L62" s="348"/>
      <c r="N62" s="348"/>
    </row>
    <row r="63" spans="1:14" s="386" customFormat="1" ht="14.25" customHeight="1" x14ac:dyDescent="0.25">
      <c r="A63" s="348"/>
      <c r="B63" s="348"/>
      <c r="C63" s="348"/>
      <c r="E63" s="348"/>
      <c r="F63" s="348"/>
      <c r="G63" s="348"/>
      <c r="H63" s="348"/>
      <c r="I63" s="348"/>
      <c r="J63" s="348"/>
      <c r="K63" s="348"/>
      <c r="L63" s="348"/>
      <c r="N63" s="348"/>
    </row>
    <row r="64" spans="1:14" s="386" customFormat="1" ht="14.25" customHeight="1" x14ac:dyDescent="0.25">
      <c r="A64" s="348"/>
      <c r="B64" s="348"/>
      <c r="C64" s="348"/>
      <c r="E64" s="348"/>
      <c r="F64" s="348"/>
      <c r="G64" s="348"/>
      <c r="H64" s="348"/>
      <c r="I64" s="348"/>
      <c r="J64" s="348"/>
      <c r="K64" s="348"/>
      <c r="L64" s="348"/>
      <c r="N64" s="348"/>
    </row>
    <row r="65" spans="1:14" s="386" customFormat="1" ht="14.25" customHeight="1" x14ac:dyDescent="0.25">
      <c r="A65" s="348"/>
      <c r="B65" s="348"/>
      <c r="C65" s="348"/>
      <c r="E65" s="348"/>
      <c r="F65" s="348"/>
      <c r="G65" s="348"/>
      <c r="H65" s="348"/>
      <c r="I65" s="348"/>
      <c r="J65" s="348"/>
      <c r="K65" s="348"/>
      <c r="L65" s="348"/>
      <c r="N65" s="348"/>
    </row>
    <row r="66" spans="1:14" s="386" customFormat="1" ht="14.25" customHeight="1" x14ac:dyDescent="0.25">
      <c r="A66" s="348"/>
      <c r="B66" s="348"/>
      <c r="C66" s="348"/>
      <c r="E66" s="348"/>
      <c r="F66" s="348"/>
      <c r="G66" s="348"/>
      <c r="H66" s="348"/>
      <c r="I66" s="348"/>
      <c r="J66" s="348"/>
      <c r="K66" s="348"/>
      <c r="L66" s="348"/>
      <c r="N66" s="348"/>
    </row>
    <row r="67" spans="1:14" s="386" customFormat="1" ht="14.25" customHeight="1" x14ac:dyDescent="0.25">
      <c r="A67" s="348"/>
      <c r="B67" s="348"/>
      <c r="C67" s="348"/>
      <c r="E67" s="348"/>
      <c r="F67" s="348"/>
      <c r="G67" s="348"/>
      <c r="H67" s="348"/>
      <c r="I67" s="348"/>
      <c r="J67" s="348"/>
      <c r="K67" s="348"/>
      <c r="L67" s="348"/>
      <c r="N67" s="348"/>
    </row>
    <row r="68" spans="1:14" s="386" customFormat="1" ht="14.25" customHeight="1" x14ac:dyDescent="0.25">
      <c r="A68" s="348"/>
      <c r="B68" s="348"/>
      <c r="C68" s="348"/>
      <c r="E68" s="348"/>
      <c r="F68" s="348"/>
      <c r="G68" s="348"/>
      <c r="H68" s="348"/>
      <c r="I68" s="348"/>
      <c r="J68" s="348"/>
      <c r="K68" s="348"/>
      <c r="L68" s="348"/>
      <c r="N68" s="348"/>
    </row>
    <row r="69" spans="1:14" s="386" customFormat="1" ht="14.25" customHeight="1" x14ac:dyDescent="0.25">
      <c r="A69" s="348"/>
      <c r="B69" s="348"/>
      <c r="C69" s="348"/>
      <c r="E69" s="348"/>
      <c r="F69" s="348"/>
      <c r="G69" s="348"/>
      <c r="H69" s="348"/>
      <c r="I69" s="348"/>
      <c r="J69" s="348"/>
      <c r="K69" s="348"/>
      <c r="L69" s="348"/>
      <c r="N69" s="348"/>
    </row>
    <row r="70" spans="1:14" s="386" customFormat="1" ht="14.25" customHeight="1" x14ac:dyDescent="0.25">
      <c r="A70" s="348"/>
      <c r="B70" s="348"/>
      <c r="C70" s="348"/>
      <c r="E70" s="348"/>
      <c r="F70" s="348"/>
      <c r="G70" s="348"/>
      <c r="H70" s="348"/>
      <c r="I70" s="348"/>
      <c r="J70" s="348"/>
      <c r="K70" s="348"/>
      <c r="L70" s="348"/>
      <c r="N70" s="348"/>
    </row>
    <row r="71" spans="1:14" s="386" customFormat="1" ht="14.25" customHeight="1" x14ac:dyDescent="0.25">
      <c r="A71" s="348"/>
      <c r="B71" s="348"/>
      <c r="C71" s="348"/>
      <c r="E71" s="348"/>
      <c r="F71" s="348"/>
      <c r="G71" s="348"/>
      <c r="H71" s="348"/>
      <c r="I71" s="348"/>
      <c r="J71" s="348"/>
      <c r="K71" s="348"/>
      <c r="L71" s="348"/>
      <c r="N71" s="348"/>
    </row>
    <row r="72" spans="1:14" s="386" customFormat="1" ht="14.25" customHeight="1" x14ac:dyDescent="0.25">
      <c r="A72" s="348"/>
      <c r="B72" s="348"/>
      <c r="C72" s="348"/>
      <c r="E72" s="348"/>
      <c r="F72" s="348"/>
      <c r="G72" s="348"/>
      <c r="H72" s="348"/>
      <c r="I72" s="348"/>
      <c r="J72" s="348"/>
      <c r="K72" s="348"/>
      <c r="L72" s="348"/>
      <c r="N72" s="348"/>
    </row>
    <row r="73" spans="1:14" s="386" customFormat="1" ht="14.25" customHeight="1" x14ac:dyDescent="0.25">
      <c r="A73" s="348"/>
      <c r="B73" s="348"/>
      <c r="C73" s="348"/>
      <c r="E73" s="348"/>
      <c r="F73" s="348"/>
      <c r="G73" s="348"/>
      <c r="H73" s="348"/>
      <c r="I73" s="348"/>
      <c r="J73" s="348"/>
      <c r="K73" s="348"/>
      <c r="L73" s="348"/>
      <c r="N73" s="348"/>
    </row>
    <row r="74" spans="1:14" s="386" customFormat="1" ht="14.25" customHeight="1" x14ac:dyDescent="0.25">
      <c r="A74" s="348"/>
      <c r="B74" s="348"/>
      <c r="C74" s="348"/>
      <c r="E74" s="348"/>
      <c r="F74" s="348"/>
      <c r="G74" s="348"/>
      <c r="H74" s="348"/>
      <c r="I74" s="348"/>
      <c r="J74" s="348"/>
      <c r="K74" s="348"/>
      <c r="L74" s="348"/>
      <c r="N74" s="348"/>
    </row>
    <row r="75" spans="1:14" s="386" customFormat="1" ht="14.25" customHeight="1" x14ac:dyDescent="0.25">
      <c r="A75" s="348"/>
      <c r="B75" s="348"/>
      <c r="C75" s="348"/>
      <c r="E75" s="348"/>
      <c r="F75" s="348"/>
      <c r="G75" s="348"/>
      <c r="H75" s="348"/>
      <c r="I75" s="348"/>
      <c r="J75" s="348"/>
      <c r="K75" s="348"/>
      <c r="L75" s="348"/>
      <c r="N75" s="348"/>
    </row>
    <row r="76" spans="1:14" s="386" customFormat="1" ht="14.25" customHeight="1" x14ac:dyDescent="0.25">
      <c r="A76" s="348"/>
      <c r="B76" s="348"/>
      <c r="C76" s="348"/>
      <c r="E76" s="348"/>
      <c r="F76" s="348"/>
      <c r="G76" s="348"/>
      <c r="H76" s="348"/>
      <c r="I76" s="348"/>
      <c r="J76" s="348"/>
      <c r="K76" s="348"/>
      <c r="L76" s="348"/>
      <c r="N76" s="348"/>
    </row>
    <row r="77" spans="1:14" s="386" customFormat="1" ht="14.25" customHeight="1" x14ac:dyDescent="0.25">
      <c r="A77" s="348"/>
      <c r="B77" s="348"/>
      <c r="C77" s="348"/>
      <c r="E77" s="348"/>
      <c r="F77" s="348"/>
      <c r="G77" s="348"/>
      <c r="H77" s="348"/>
      <c r="I77" s="348"/>
      <c r="J77" s="348"/>
      <c r="K77" s="348"/>
      <c r="L77" s="348"/>
      <c r="N77" s="348"/>
    </row>
    <row r="78" spans="1:14" s="386" customFormat="1" ht="14.25" customHeight="1" x14ac:dyDescent="0.25">
      <c r="A78" s="348"/>
      <c r="B78" s="348"/>
      <c r="C78" s="348"/>
      <c r="E78" s="348"/>
      <c r="F78" s="348"/>
      <c r="G78" s="348"/>
      <c r="H78" s="348"/>
      <c r="I78" s="348"/>
      <c r="J78" s="348"/>
      <c r="K78" s="348"/>
      <c r="L78" s="348"/>
      <c r="N78" s="348"/>
    </row>
    <row r="79" spans="1:14" s="386" customFormat="1" ht="14.25" customHeight="1" x14ac:dyDescent="0.25">
      <c r="A79" s="348"/>
      <c r="B79" s="348"/>
      <c r="C79" s="348"/>
      <c r="E79" s="348"/>
      <c r="F79" s="348"/>
      <c r="G79" s="348"/>
      <c r="H79" s="348"/>
      <c r="I79" s="348"/>
      <c r="J79" s="348"/>
      <c r="K79" s="348"/>
      <c r="L79" s="348"/>
      <c r="N79" s="348"/>
    </row>
    <row r="80" spans="1:14" s="386" customFormat="1" ht="14.25" customHeight="1" x14ac:dyDescent="0.25">
      <c r="A80" s="348"/>
      <c r="B80" s="348"/>
      <c r="C80" s="348"/>
      <c r="E80" s="348"/>
      <c r="F80" s="348"/>
      <c r="G80" s="348"/>
      <c r="H80" s="348"/>
      <c r="I80" s="348"/>
      <c r="J80" s="348"/>
      <c r="K80" s="348"/>
      <c r="L80" s="348"/>
      <c r="N80" s="348"/>
    </row>
    <row r="81" spans="1:14" s="386" customFormat="1" ht="14.25" customHeight="1" x14ac:dyDescent="0.25">
      <c r="A81" s="348"/>
      <c r="B81" s="348"/>
      <c r="C81" s="348"/>
      <c r="E81" s="348"/>
      <c r="F81" s="348"/>
      <c r="G81" s="348"/>
      <c r="H81" s="348"/>
      <c r="I81" s="348"/>
      <c r="J81" s="348"/>
      <c r="K81" s="348"/>
      <c r="L81" s="348"/>
      <c r="N81" s="348"/>
    </row>
    <row r="82" spans="1:14" s="386" customFormat="1" ht="14.25" customHeight="1" x14ac:dyDescent="0.25">
      <c r="A82" s="348"/>
      <c r="B82" s="348"/>
      <c r="C82" s="348"/>
      <c r="E82" s="348"/>
      <c r="F82" s="348"/>
      <c r="G82" s="348"/>
      <c r="H82" s="348"/>
      <c r="I82" s="348"/>
      <c r="J82" s="348"/>
      <c r="K82" s="348"/>
      <c r="L82" s="348"/>
      <c r="N82" s="348"/>
    </row>
    <row r="83" spans="1:14" s="386" customFormat="1" ht="14.25" customHeight="1" x14ac:dyDescent="0.25">
      <c r="A83" s="348"/>
      <c r="B83" s="348"/>
      <c r="C83" s="348"/>
      <c r="E83" s="348"/>
      <c r="F83" s="348"/>
      <c r="G83" s="348"/>
      <c r="H83" s="348"/>
      <c r="I83" s="348"/>
      <c r="J83" s="348"/>
      <c r="K83" s="348"/>
      <c r="L83" s="348"/>
      <c r="N83" s="348"/>
    </row>
    <row r="84" spans="1:14" s="386" customFormat="1" ht="14.25" customHeight="1" x14ac:dyDescent="0.25">
      <c r="A84" s="348"/>
      <c r="B84" s="348"/>
      <c r="C84" s="348"/>
      <c r="E84" s="348"/>
      <c r="F84" s="348"/>
      <c r="G84" s="348"/>
      <c r="H84" s="348"/>
      <c r="I84" s="348"/>
      <c r="J84" s="348"/>
      <c r="K84" s="348"/>
      <c r="L84" s="348"/>
      <c r="N84" s="348"/>
    </row>
    <row r="85" spans="1:14" s="386" customFormat="1" ht="14.25" customHeight="1" x14ac:dyDescent="0.25">
      <c r="A85" s="348"/>
      <c r="B85" s="348"/>
      <c r="C85" s="348"/>
      <c r="E85" s="348"/>
      <c r="F85" s="348"/>
      <c r="G85" s="348"/>
      <c r="H85" s="348"/>
      <c r="I85" s="348"/>
      <c r="J85" s="348"/>
      <c r="K85" s="348"/>
      <c r="L85" s="348"/>
      <c r="N85" s="348"/>
    </row>
    <row r="86" spans="1:14" s="386" customFormat="1" ht="14.25" customHeight="1" x14ac:dyDescent="0.25">
      <c r="A86" s="348"/>
      <c r="B86" s="348"/>
      <c r="C86" s="348"/>
      <c r="E86" s="348"/>
      <c r="F86" s="348"/>
      <c r="G86" s="348"/>
      <c r="H86" s="348"/>
      <c r="I86" s="348"/>
      <c r="J86" s="348"/>
      <c r="K86" s="348"/>
      <c r="L86" s="348"/>
      <c r="N86" s="348"/>
    </row>
    <row r="87" spans="1:14" s="386" customFormat="1" ht="14.25" customHeight="1" x14ac:dyDescent="0.25">
      <c r="A87" s="348"/>
      <c r="B87" s="348"/>
      <c r="C87" s="348"/>
      <c r="E87" s="348"/>
      <c r="F87" s="348"/>
      <c r="G87" s="348"/>
      <c r="H87" s="348"/>
      <c r="I87" s="348"/>
      <c r="J87" s="348"/>
      <c r="K87" s="348"/>
      <c r="L87" s="348"/>
      <c r="N87" s="348"/>
    </row>
    <row r="88" spans="1:14" s="386" customFormat="1" ht="14.25" customHeight="1" x14ac:dyDescent="0.25">
      <c r="A88" s="348"/>
      <c r="B88" s="348"/>
      <c r="C88" s="348"/>
      <c r="E88" s="348"/>
      <c r="F88" s="348"/>
      <c r="G88" s="348"/>
      <c r="H88" s="348"/>
      <c r="I88" s="348"/>
      <c r="J88" s="348"/>
      <c r="K88" s="348"/>
      <c r="L88" s="348"/>
      <c r="N88" s="348"/>
    </row>
    <row r="89" spans="1:14" s="386" customFormat="1" ht="14.25" customHeight="1" x14ac:dyDescent="0.25">
      <c r="A89" s="348"/>
      <c r="B89" s="348"/>
      <c r="C89" s="348"/>
      <c r="E89" s="348"/>
      <c r="F89" s="348"/>
      <c r="G89" s="348"/>
      <c r="H89" s="348"/>
      <c r="I89" s="348"/>
      <c r="J89" s="348"/>
      <c r="K89" s="348"/>
      <c r="L89" s="348"/>
      <c r="N89" s="348"/>
    </row>
    <row r="90" spans="1:14" s="386" customFormat="1" ht="14.25" customHeight="1" x14ac:dyDescent="0.25">
      <c r="A90" s="348"/>
      <c r="B90" s="348"/>
      <c r="C90" s="348"/>
      <c r="E90" s="348"/>
      <c r="F90" s="348"/>
      <c r="G90" s="348"/>
      <c r="H90" s="348"/>
      <c r="I90" s="348"/>
      <c r="J90" s="348"/>
      <c r="K90" s="348"/>
      <c r="L90" s="348"/>
      <c r="N90" s="348"/>
    </row>
    <row r="91" spans="1:14" s="386" customFormat="1" ht="14.25" customHeight="1" x14ac:dyDescent="0.25">
      <c r="A91" s="348"/>
      <c r="B91" s="348"/>
      <c r="C91" s="348"/>
      <c r="E91" s="348"/>
      <c r="F91" s="348"/>
      <c r="G91" s="348"/>
      <c r="H91" s="348"/>
      <c r="I91" s="348"/>
      <c r="J91" s="348"/>
      <c r="K91" s="348"/>
      <c r="L91" s="348"/>
      <c r="N91" s="348"/>
    </row>
    <row r="92" spans="1:14" s="386" customFormat="1" ht="14.25" customHeight="1" x14ac:dyDescent="0.25">
      <c r="A92" s="348"/>
      <c r="B92" s="348"/>
      <c r="C92" s="348"/>
      <c r="E92" s="348"/>
      <c r="F92" s="348"/>
      <c r="G92" s="348"/>
      <c r="H92" s="348"/>
      <c r="I92" s="348"/>
      <c r="J92" s="348"/>
      <c r="K92" s="348"/>
      <c r="L92" s="348"/>
      <c r="N92" s="348"/>
    </row>
    <row r="93" spans="1:14" s="386" customFormat="1" ht="14.25" customHeight="1" x14ac:dyDescent="0.25">
      <c r="A93" s="348"/>
      <c r="B93" s="348"/>
      <c r="C93" s="348"/>
      <c r="E93" s="348"/>
      <c r="F93" s="348"/>
      <c r="G93" s="348"/>
      <c r="H93" s="348"/>
      <c r="I93" s="348"/>
      <c r="J93" s="348"/>
      <c r="K93" s="348"/>
      <c r="L93" s="348"/>
      <c r="N93" s="348"/>
    </row>
    <row r="94" spans="1:14" s="386" customFormat="1" ht="14.25" customHeight="1" x14ac:dyDescent="0.25">
      <c r="A94" s="348"/>
      <c r="B94" s="348"/>
      <c r="C94" s="348"/>
      <c r="E94" s="348"/>
      <c r="F94" s="348"/>
      <c r="G94" s="348"/>
      <c r="H94" s="348"/>
      <c r="I94" s="348"/>
      <c r="J94" s="348"/>
      <c r="K94" s="348"/>
      <c r="L94" s="348"/>
      <c r="N94" s="348"/>
    </row>
    <row r="95" spans="1:14" s="386" customFormat="1" ht="14.25" customHeight="1" x14ac:dyDescent="0.25">
      <c r="A95" s="348"/>
      <c r="B95" s="348"/>
      <c r="C95" s="348"/>
      <c r="E95" s="348"/>
      <c r="F95" s="348"/>
      <c r="G95" s="348"/>
      <c r="H95" s="348"/>
      <c r="I95" s="348"/>
      <c r="J95" s="348"/>
      <c r="K95" s="348"/>
      <c r="L95" s="348"/>
      <c r="N95" s="348"/>
    </row>
    <row r="96" spans="1:14" s="386" customFormat="1" ht="14.25" customHeight="1" x14ac:dyDescent="0.25">
      <c r="A96" s="348"/>
      <c r="B96" s="348"/>
      <c r="C96" s="348"/>
      <c r="E96" s="348"/>
      <c r="F96" s="348"/>
      <c r="G96" s="348"/>
      <c r="H96" s="348"/>
      <c r="I96" s="348"/>
      <c r="J96" s="348"/>
      <c r="K96" s="348"/>
      <c r="L96" s="348"/>
      <c r="N96" s="348"/>
    </row>
    <row r="97" spans="1:14" s="386" customFormat="1" ht="14.25" customHeight="1" x14ac:dyDescent="0.25">
      <c r="A97" s="348"/>
      <c r="B97" s="348"/>
      <c r="C97" s="348"/>
      <c r="E97" s="348"/>
      <c r="F97" s="348"/>
      <c r="G97" s="348"/>
      <c r="H97" s="348"/>
      <c r="I97" s="348"/>
      <c r="J97" s="348"/>
      <c r="K97" s="348"/>
      <c r="L97" s="348"/>
      <c r="N97" s="348"/>
    </row>
    <row r="98" spans="1:14" s="386" customFormat="1" ht="14.25" customHeight="1" x14ac:dyDescent="0.25">
      <c r="A98" s="348"/>
      <c r="B98" s="348"/>
      <c r="C98" s="348"/>
      <c r="E98" s="348"/>
      <c r="F98" s="348"/>
      <c r="G98" s="348"/>
      <c r="H98" s="348"/>
      <c r="I98" s="348"/>
      <c r="J98" s="348"/>
      <c r="K98" s="348"/>
      <c r="L98" s="348"/>
      <c r="N98" s="348"/>
    </row>
    <row r="99" spans="1:14" s="386" customFormat="1" ht="14.25" customHeight="1" x14ac:dyDescent="0.25">
      <c r="A99" s="348"/>
      <c r="B99" s="348"/>
      <c r="C99" s="348"/>
      <c r="E99" s="348"/>
      <c r="F99" s="348"/>
      <c r="G99" s="348"/>
      <c r="H99" s="348"/>
      <c r="I99" s="348"/>
      <c r="J99" s="348"/>
      <c r="K99" s="348"/>
      <c r="L99" s="348"/>
      <c r="N99" s="348"/>
    </row>
    <row r="100" spans="1:14" s="386" customFormat="1" ht="14.25" customHeight="1" x14ac:dyDescent="0.25">
      <c r="A100" s="348"/>
      <c r="B100" s="348"/>
      <c r="C100" s="348"/>
      <c r="E100" s="348"/>
      <c r="F100" s="348"/>
      <c r="G100" s="348"/>
      <c r="H100" s="348"/>
      <c r="I100" s="348"/>
      <c r="J100" s="348"/>
      <c r="K100" s="348"/>
      <c r="L100" s="348"/>
      <c r="N100" s="348"/>
    </row>
    <row r="101" spans="1:14" s="386" customFormat="1" ht="14.25" customHeight="1" x14ac:dyDescent="0.25">
      <c r="A101" s="348"/>
      <c r="B101" s="348"/>
      <c r="C101" s="348"/>
      <c r="E101" s="348"/>
      <c r="F101" s="348"/>
      <c r="G101" s="348"/>
      <c r="H101" s="348"/>
      <c r="I101" s="348"/>
      <c r="J101" s="348"/>
      <c r="K101" s="348"/>
      <c r="L101" s="348"/>
      <c r="N101" s="348"/>
    </row>
    <row r="102" spans="1:14" s="386" customFormat="1" ht="14.25" customHeight="1" x14ac:dyDescent="0.25">
      <c r="A102" s="348"/>
      <c r="B102" s="348"/>
      <c r="C102" s="348"/>
      <c r="E102" s="348"/>
      <c r="F102" s="348"/>
      <c r="G102" s="348"/>
      <c r="H102" s="348"/>
      <c r="I102" s="348"/>
      <c r="J102" s="348"/>
      <c r="K102" s="348"/>
      <c r="L102" s="348"/>
      <c r="N102" s="348"/>
    </row>
    <row r="103" spans="1:14" s="386" customFormat="1" ht="14.25" customHeight="1" x14ac:dyDescent="0.25">
      <c r="A103" s="348"/>
      <c r="B103" s="348"/>
      <c r="C103" s="348"/>
      <c r="E103" s="348"/>
      <c r="F103" s="348"/>
      <c r="G103" s="348"/>
      <c r="H103" s="348"/>
      <c r="I103" s="348"/>
      <c r="J103" s="348"/>
      <c r="K103" s="348"/>
      <c r="L103" s="348"/>
      <c r="N103" s="348"/>
    </row>
    <row r="104" spans="1:14" s="386" customFormat="1" ht="14.25" customHeight="1" x14ac:dyDescent="0.25">
      <c r="A104" s="348"/>
      <c r="B104" s="348"/>
      <c r="C104" s="348"/>
      <c r="E104" s="348"/>
      <c r="F104" s="348"/>
      <c r="G104" s="348"/>
      <c r="H104" s="348"/>
      <c r="I104" s="348"/>
      <c r="J104" s="348"/>
      <c r="K104" s="348"/>
      <c r="L104" s="348"/>
      <c r="N104" s="348"/>
    </row>
    <row r="105" spans="1:14" s="386" customFormat="1" ht="14.25" customHeight="1" x14ac:dyDescent="0.25">
      <c r="A105" s="348"/>
      <c r="B105" s="348"/>
      <c r="C105" s="348"/>
      <c r="E105" s="348"/>
      <c r="F105" s="348"/>
      <c r="G105" s="348"/>
      <c r="H105" s="348"/>
      <c r="I105" s="348"/>
      <c r="J105" s="348"/>
      <c r="K105" s="348"/>
      <c r="L105" s="348"/>
      <c r="N105" s="348"/>
    </row>
    <row r="106" spans="1:14" s="386" customFormat="1" ht="14.25" customHeight="1" x14ac:dyDescent="0.25">
      <c r="A106" s="348"/>
      <c r="B106" s="348"/>
      <c r="C106" s="348"/>
      <c r="E106" s="348"/>
      <c r="F106" s="348"/>
      <c r="G106" s="348"/>
      <c r="H106" s="348"/>
      <c r="I106" s="348"/>
      <c r="J106" s="348"/>
      <c r="K106" s="348"/>
      <c r="L106" s="348"/>
      <c r="N106" s="348"/>
    </row>
    <row r="107" spans="1:14" s="386" customFormat="1" ht="14.25" customHeight="1" x14ac:dyDescent="0.25">
      <c r="A107" s="348"/>
      <c r="B107" s="348"/>
      <c r="C107" s="348"/>
      <c r="E107" s="348"/>
      <c r="F107" s="348"/>
      <c r="G107" s="348"/>
      <c r="H107" s="348"/>
      <c r="I107" s="348"/>
      <c r="J107" s="348"/>
      <c r="K107" s="348"/>
      <c r="L107" s="348"/>
      <c r="N107" s="348"/>
    </row>
    <row r="108" spans="1:14" s="386" customFormat="1" ht="14.25" customHeight="1" x14ac:dyDescent="0.25">
      <c r="A108" s="348"/>
      <c r="B108" s="348"/>
      <c r="C108" s="348"/>
      <c r="E108" s="348"/>
      <c r="F108" s="348"/>
      <c r="G108" s="348"/>
      <c r="H108" s="348"/>
      <c r="I108" s="348"/>
      <c r="J108" s="348"/>
      <c r="K108" s="348"/>
      <c r="L108" s="348"/>
      <c r="N108" s="348"/>
    </row>
    <row r="109" spans="1:14" s="386" customFormat="1" ht="14.25" customHeight="1" x14ac:dyDescent="0.25">
      <c r="A109" s="348"/>
      <c r="B109" s="348"/>
      <c r="C109" s="348"/>
      <c r="E109" s="348"/>
      <c r="F109" s="348"/>
      <c r="G109" s="348"/>
      <c r="H109" s="348"/>
      <c r="I109" s="348"/>
      <c r="J109" s="348"/>
      <c r="K109" s="348"/>
      <c r="L109" s="348"/>
      <c r="N109" s="348"/>
    </row>
    <row r="110" spans="1:14" s="386" customFormat="1" ht="14.25" customHeight="1" x14ac:dyDescent="0.25">
      <c r="A110" s="348"/>
      <c r="B110" s="348"/>
      <c r="C110" s="348"/>
      <c r="E110" s="348"/>
      <c r="F110" s="348"/>
      <c r="G110" s="348"/>
      <c r="H110" s="348"/>
      <c r="I110" s="348"/>
      <c r="J110" s="348"/>
      <c r="K110" s="348"/>
      <c r="L110" s="348"/>
      <c r="N110" s="348"/>
    </row>
    <row r="111" spans="1:14" s="386" customFormat="1" ht="14.25" customHeight="1" x14ac:dyDescent="0.25">
      <c r="A111" s="348"/>
      <c r="B111" s="348"/>
      <c r="C111" s="348"/>
      <c r="E111" s="348"/>
      <c r="F111" s="348"/>
      <c r="G111" s="348"/>
      <c r="H111" s="348"/>
      <c r="I111" s="348"/>
      <c r="J111" s="348"/>
      <c r="K111" s="348"/>
      <c r="L111" s="348"/>
      <c r="N111" s="348"/>
    </row>
    <row r="112" spans="1:14" s="386" customFormat="1" ht="14.25" customHeight="1" x14ac:dyDescent="0.25">
      <c r="A112" s="348"/>
      <c r="B112" s="348"/>
      <c r="C112" s="348"/>
      <c r="E112" s="348"/>
      <c r="F112" s="348"/>
      <c r="G112" s="348"/>
      <c r="H112" s="348"/>
      <c r="I112" s="348"/>
      <c r="J112" s="348"/>
      <c r="K112" s="348"/>
      <c r="L112" s="348"/>
      <c r="N112" s="348"/>
    </row>
    <row r="113" spans="1:14" s="386" customFormat="1" ht="14.25" customHeight="1" x14ac:dyDescent="0.25">
      <c r="A113" s="348"/>
      <c r="B113" s="348"/>
      <c r="C113" s="348"/>
      <c r="E113" s="348"/>
      <c r="F113" s="348"/>
      <c r="G113" s="348"/>
      <c r="H113" s="348"/>
      <c r="I113" s="348"/>
      <c r="J113" s="348"/>
      <c r="K113" s="348"/>
      <c r="L113" s="348"/>
      <c r="N113" s="348"/>
    </row>
    <row r="114" spans="1:14" s="386" customFormat="1" ht="14.25" customHeight="1" x14ac:dyDescent="0.25">
      <c r="A114" s="348"/>
      <c r="B114" s="348"/>
      <c r="C114" s="348"/>
      <c r="E114" s="348"/>
      <c r="F114" s="348"/>
      <c r="G114" s="348"/>
      <c r="H114" s="348"/>
      <c r="I114" s="348"/>
      <c r="J114" s="348"/>
      <c r="K114" s="348"/>
      <c r="L114" s="348"/>
      <c r="N114" s="348"/>
    </row>
    <row r="115" spans="1:14" s="386" customFormat="1" ht="14.25" customHeight="1" x14ac:dyDescent="0.25">
      <c r="A115" s="348"/>
      <c r="B115" s="348"/>
      <c r="C115" s="348"/>
      <c r="E115" s="348"/>
      <c r="F115" s="348"/>
      <c r="G115" s="348"/>
      <c r="H115" s="348"/>
      <c r="I115" s="348"/>
      <c r="J115" s="348"/>
      <c r="K115" s="348"/>
      <c r="L115" s="348"/>
      <c r="N115" s="348"/>
    </row>
    <row r="116" spans="1:14" s="386" customFormat="1" ht="14.25" customHeight="1" x14ac:dyDescent="0.25">
      <c r="A116" s="348"/>
      <c r="B116" s="348"/>
      <c r="C116" s="348"/>
      <c r="E116" s="348"/>
      <c r="F116" s="348"/>
      <c r="G116" s="348"/>
      <c r="H116" s="348"/>
      <c r="I116" s="348"/>
      <c r="J116" s="348"/>
      <c r="K116" s="348"/>
      <c r="L116" s="348"/>
      <c r="N116" s="348"/>
    </row>
    <row r="117" spans="1:14" s="386" customFormat="1" ht="14.25" customHeight="1" x14ac:dyDescent="0.25">
      <c r="A117" s="348"/>
      <c r="B117" s="348"/>
      <c r="C117" s="348"/>
      <c r="E117" s="348"/>
      <c r="F117" s="348"/>
      <c r="G117" s="348"/>
      <c r="H117" s="348"/>
      <c r="I117" s="348"/>
      <c r="J117" s="348"/>
      <c r="K117" s="348"/>
      <c r="L117" s="348"/>
      <c r="N117" s="348"/>
    </row>
    <row r="118" spans="1:14" s="386" customFormat="1" ht="14.25" customHeight="1" x14ac:dyDescent="0.25">
      <c r="A118" s="348"/>
      <c r="B118" s="348"/>
      <c r="C118" s="348"/>
      <c r="E118" s="348"/>
      <c r="F118" s="348"/>
      <c r="G118" s="348"/>
      <c r="H118" s="348"/>
      <c r="I118" s="348"/>
      <c r="J118" s="348"/>
      <c r="K118" s="348"/>
      <c r="L118" s="348"/>
      <c r="N118" s="348"/>
    </row>
    <row r="119" spans="1:14" s="386" customFormat="1" ht="14.25" customHeight="1" x14ac:dyDescent="0.25">
      <c r="A119" s="348"/>
      <c r="B119" s="348"/>
      <c r="C119" s="348"/>
      <c r="E119" s="348"/>
      <c r="F119" s="348"/>
      <c r="G119" s="348"/>
      <c r="H119" s="348"/>
      <c r="I119" s="348"/>
      <c r="J119" s="348"/>
      <c r="K119" s="348"/>
      <c r="L119" s="348"/>
      <c r="N119" s="348"/>
    </row>
    <row r="120" spans="1:14" s="386" customFormat="1" ht="14.25" customHeight="1" x14ac:dyDescent="0.25">
      <c r="A120" s="348"/>
      <c r="B120" s="348"/>
      <c r="C120" s="348"/>
      <c r="E120" s="348"/>
      <c r="F120" s="348"/>
      <c r="G120" s="348"/>
      <c r="H120" s="348"/>
      <c r="I120" s="348"/>
      <c r="J120" s="348"/>
      <c r="K120" s="348"/>
      <c r="L120" s="348"/>
      <c r="N120" s="348"/>
    </row>
    <row r="121" spans="1:14" s="386" customFormat="1" ht="14.25" customHeight="1" x14ac:dyDescent="0.25">
      <c r="A121" s="348"/>
      <c r="B121" s="348"/>
      <c r="C121" s="348"/>
      <c r="E121" s="348"/>
      <c r="F121" s="348"/>
      <c r="G121" s="348"/>
      <c r="H121" s="348"/>
      <c r="I121" s="348"/>
      <c r="J121" s="348"/>
      <c r="K121" s="348"/>
      <c r="L121" s="348"/>
      <c r="N121" s="348"/>
    </row>
    <row r="122" spans="1:14" s="386" customFormat="1" ht="14.25" customHeight="1" x14ac:dyDescent="0.25">
      <c r="A122" s="348"/>
      <c r="B122" s="348"/>
      <c r="C122" s="348"/>
      <c r="E122" s="348"/>
      <c r="F122" s="348"/>
      <c r="G122" s="348"/>
      <c r="H122" s="348"/>
      <c r="I122" s="348"/>
      <c r="J122" s="348"/>
      <c r="K122" s="348"/>
      <c r="L122" s="348"/>
      <c r="N122" s="348"/>
    </row>
    <row r="123" spans="1:14" s="386" customFormat="1" ht="14.25" customHeight="1" x14ac:dyDescent="0.25">
      <c r="A123" s="348"/>
      <c r="B123" s="348"/>
      <c r="C123" s="348"/>
      <c r="E123" s="348"/>
      <c r="F123" s="348"/>
      <c r="G123" s="348"/>
      <c r="H123" s="348"/>
      <c r="I123" s="348"/>
      <c r="J123" s="348"/>
      <c r="K123" s="348"/>
      <c r="L123" s="348"/>
      <c r="N123" s="348"/>
    </row>
    <row r="124" spans="1:14" s="386" customFormat="1" ht="14.25" customHeight="1" x14ac:dyDescent="0.25">
      <c r="A124" s="348"/>
      <c r="B124" s="348"/>
      <c r="C124" s="348"/>
      <c r="E124" s="348"/>
      <c r="F124" s="348"/>
      <c r="G124" s="348"/>
      <c r="H124" s="348"/>
      <c r="I124" s="348"/>
      <c r="J124" s="348"/>
      <c r="K124" s="348"/>
      <c r="L124" s="348"/>
      <c r="N124" s="348"/>
    </row>
    <row r="125" spans="1:14" s="386" customFormat="1" ht="14.25" customHeight="1" x14ac:dyDescent="0.25">
      <c r="A125" s="348"/>
      <c r="B125" s="348"/>
      <c r="C125" s="348"/>
      <c r="E125" s="348"/>
      <c r="F125" s="348"/>
      <c r="G125" s="348"/>
      <c r="H125" s="348"/>
      <c r="I125" s="348"/>
      <c r="J125" s="348"/>
      <c r="K125" s="348"/>
      <c r="L125" s="348"/>
      <c r="N125" s="348"/>
    </row>
    <row r="126" spans="1:14" s="386" customFormat="1" ht="14.25" customHeight="1" x14ac:dyDescent="0.25">
      <c r="A126" s="348"/>
      <c r="B126" s="348"/>
      <c r="C126" s="348"/>
      <c r="E126" s="348"/>
      <c r="F126" s="348"/>
      <c r="G126" s="348"/>
      <c r="H126" s="348"/>
      <c r="I126" s="348"/>
      <c r="J126" s="348"/>
      <c r="K126" s="348"/>
      <c r="L126" s="348"/>
      <c r="N126" s="348"/>
    </row>
    <row r="127" spans="1:14" s="386" customFormat="1" ht="14.25" customHeight="1" x14ac:dyDescent="0.25">
      <c r="A127" s="348"/>
      <c r="B127" s="348"/>
      <c r="C127" s="348"/>
      <c r="E127" s="348"/>
      <c r="F127" s="348"/>
      <c r="G127" s="348"/>
      <c r="H127" s="348"/>
      <c r="I127" s="348"/>
      <c r="J127" s="348"/>
      <c r="K127" s="348"/>
      <c r="L127" s="348"/>
      <c r="N127" s="348"/>
    </row>
    <row r="128" spans="1:14" s="386" customFormat="1" ht="14.25" customHeight="1" x14ac:dyDescent="0.25">
      <c r="A128" s="348"/>
      <c r="B128" s="348"/>
      <c r="C128" s="348"/>
      <c r="E128" s="348"/>
      <c r="F128" s="348"/>
      <c r="G128" s="348"/>
      <c r="H128" s="348"/>
      <c r="I128" s="348"/>
      <c r="J128" s="348"/>
      <c r="K128" s="348"/>
      <c r="L128" s="348"/>
      <c r="N128" s="348"/>
    </row>
    <row r="129" spans="1:14" s="386" customFormat="1" ht="14.25" customHeight="1" x14ac:dyDescent="0.25">
      <c r="A129" s="348"/>
      <c r="B129" s="348"/>
      <c r="C129" s="348"/>
      <c r="E129" s="348"/>
      <c r="F129" s="348"/>
      <c r="G129" s="348"/>
      <c r="H129" s="348"/>
      <c r="I129" s="348"/>
      <c r="J129" s="348"/>
      <c r="K129" s="348"/>
      <c r="L129" s="348"/>
      <c r="N129" s="348"/>
    </row>
    <row r="130" spans="1:14" s="386" customFormat="1" ht="14.25" customHeight="1" x14ac:dyDescent="0.25">
      <c r="A130" s="348"/>
      <c r="B130" s="348"/>
      <c r="C130" s="348"/>
      <c r="E130" s="348"/>
      <c r="F130" s="348"/>
      <c r="G130" s="348"/>
      <c r="H130" s="348"/>
      <c r="I130" s="348"/>
      <c r="J130" s="348"/>
      <c r="K130" s="348"/>
      <c r="L130" s="348"/>
      <c r="N130" s="348"/>
    </row>
    <row r="131" spans="1:14" s="386" customFormat="1" ht="14.25" customHeight="1" x14ac:dyDescent="0.25">
      <c r="A131" s="348"/>
      <c r="B131" s="348"/>
      <c r="C131" s="348"/>
      <c r="E131" s="348"/>
      <c r="F131" s="348"/>
      <c r="G131" s="348"/>
      <c r="H131" s="348"/>
      <c r="I131" s="348"/>
      <c r="J131" s="348"/>
      <c r="K131" s="348"/>
      <c r="L131" s="348"/>
      <c r="N131" s="348"/>
    </row>
    <row r="132" spans="1:14" s="386" customFormat="1" ht="14.25" customHeight="1" x14ac:dyDescent="0.25">
      <c r="A132" s="348"/>
      <c r="B132" s="348"/>
      <c r="C132" s="348"/>
      <c r="E132" s="348"/>
      <c r="F132" s="348"/>
      <c r="G132" s="348"/>
      <c r="H132" s="348"/>
      <c r="I132" s="348"/>
      <c r="J132" s="348"/>
      <c r="K132" s="348"/>
      <c r="L132" s="348"/>
      <c r="N132" s="348"/>
    </row>
    <row r="133" spans="1:14" s="386" customFormat="1" ht="14.25" customHeight="1" x14ac:dyDescent="0.25">
      <c r="A133" s="348"/>
      <c r="B133" s="348"/>
      <c r="C133" s="348"/>
      <c r="E133" s="348"/>
      <c r="F133" s="348"/>
      <c r="G133" s="348"/>
      <c r="H133" s="348"/>
      <c r="I133" s="348"/>
      <c r="J133" s="348"/>
      <c r="K133" s="348"/>
      <c r="L133" s="348"/>
      <c r="N133" s="348"/>
    </row>
    <row r="134" spans="1:14" s="386" customFormat="1" ht="14.25" customHeight="1" x14ac:dyDescent="0.25">
      <c r="A134" s="348"/>
      <c r="B134" s="348"/>
      <c r="C134" s="348"/>
      <c r="E134" s="348"/>
      <c r="F134" s="348"/>
      <c r="G134" s="348"/>
      <c r="H134" s="348"/>
      <c r="I134" s="348"/>
      <c r="J134" s="348"/>
      <c r="K134" s="348"/>
      <c r="L134" s="348"/>
      <c r="N134" s="348"/>
    </row>
    <row r="135" spans="1:14" s="386" customFormat="1" ht="14.25" customHeight="1" x14ac:dyDescent="0.25">
      <c r="A135" s="348"/>
      <c r="B135" s="348"/>
      <c r="C135" s="348"/>
      <c r="E135" s="348"/>
      <c r="F135" s="348"/>
      <c r="G135" s="348"/>
      <c r="H135" s="348"/>
      <c r="I135" s="348"/>
      <c r="J135" s="348"/>
      <c r="K135" s="348"/>
      <c r="L135" s="348"/>
      <c r="N135" s="348"/>
    </row>
    <row r="136" spans="1:14" s="386" customFormat="1" ht="14.25" customHeight="1" x14ac:dyDescent="0.25">
      <c r="A136" s="348"/>
      <c r="B136" s="348"/>
      <c r="C136" s="348"/>
      <c r="E136" s="348"/>
      <c r="F136" s="348"/>
      <c r="G136" s="348"/>
      <c r="H136" s="348"/>
      <c r="I136" s="348"/>
      <c r="J136" s="348"/>
      <c r="K136" s="348"/>
      <c r="L136" s="348"/>
      <c r="N136" s="348"/>
    </row>
    <row r="137" spans="1:14" s="386" customFormat="1" ht="14.25" customHeight="1" x14ac:dyDescent="0.25">
      <c r="A137" s="348"/>
      <c r="B137" s="348"/>
      <c r="C137" s="348"/>
      <c r="E137" s="348"/>
      <c r="F137" s="348"/>
      <c r="G137" s="348"/>
      <c r="H137" s="348"/>
      <c r="I137" s="348"/>
      <c r="J137" s="348"/>
      <c r="K137" s="348"/>
      <c r="L137" s="348"/>
      <c r="N137" s="348"/>
    </row>
    <row r="138" spans="1:14" ht="14.25" customHeight="1" x14ac:dyDescent="0.2">
      <c r="B138" s="348"/>
      <c r="C138" s="348"/>
      <c r="D138" s="133"/>
      <c r="G138" s="348"/>
      <c r="H138" s="348"/>
      <c r="I138" s="348"/>
      <c r="J138" s="348"/>
      <c r="K138" s="348"/>
      <c r="M138" s="133"/>
    </row>
    <row r="139" spans="1:14" ht="14.25" customHeight="1" x14ac:dyDescent="0.2">
      <c r="B139" s="348"/>
      <c r="C139" s="348"/>
      <c r="D139" s="133"/>
      <c r="G139" s="348"/>
      <c r="H139" s="348"/>
      <c r="I139" s="348"/>
      <c r="J139" s="348"/>
      <c r="K139" s="348"/>
      <c r="M139" s="133"/>
    </row>
    <row r="140" spans="1:14" ht="14.25" customHeight="1" x14ac:dyDescent="0.2">
      <c r="B140" s="348"/>
      <c r="C140" s="348"/>
      <c r="D140" s="133"/>
      <c r="G140" s="348"/>
      <c r="H140" s="348"/>
      <c r="I140" s="348"/>
      <c r="J140" s="348"/>
      <c r="K140" s="348"/>
      <c r="M140" s="133"/>
    </row>
    <row r="141" spans="1:14" ht="14.25" customHeight="1" x14ac:dyDescent="0.2">
      <c r="B141" s="348"/>
      <c r="C141" s="348"/>
      <c r="D141" s="133"/>
      <c r="G141" s="348"/>
      <c r="H141" s="348"/>
      <c r="I141" s="348"/>
      <c r="J141" s="348"/>
      <c r="K141" s="348"/>
      <c r="M141" s="133"/>
    </row>
    <row r="142" spans="1:14" ht="14.25" customHeight="1" x14ac:dyDescent="0.2">
      <c r="B142" s="348"/>
      <c r="C142" s="348"/>
      <c r="D142" s="133"/>
      <c r="G142" s="348"/>
      <c r="H142" s="348"/>
      <c r="I142" s="348"/>
      <c r="J142" s="348"/>
      <c r="K142" s="348"/>
      <c r="M142" s="133"/>
    </row>
    <row r="143" spans="1:14" ht="14.25" customHeight="1" x14ac:dyDescent="0.2">
      <c r="B143" s="348"/>
      <c r="C143" s="348"/>
      <c r="D143" s="133"/>
      <c r="G143" s="348"/>
      <c r="H143" s="348"/>
      <c r="I143" s="348"/>
      <c r="J143" s="348"/>
      <c r="K143" s="348"/>
      <c r="M143" s="133"/>
    </row>
    <row r="144" spans="1:14" ht="14.25" customHeight="1" x14ac:dyDescent="0.2">
      <c r="B144" s="348"/>
      <c r="C144" s="348"/>
      <c r="D144" s="133"/>
      <c r="G144" s="348"/>
      <c r="H144" s="348"/>
      <c r="I144" s="348"/>
      <c r="J144" s="348"/>
      <c r="K144" s="348"/>
      <c r="M144" s="133"/>
    </row>
    <row r="145" spans="2:13" ht="14.25" customHeight="1" x14ac:dyDescent="0.2">
      <c r="B145" s="348"/>
      <c r="C145" s="348"/>
      <c r="D145" s="133"/>
      <c r="G145" s="348"/>
      <c r="H145" s="348"/>
      <c r="I145" s="348"/>
      <c r="J145" s="348"/>
      <c r="K145" s="348"/>
      <c r="M145" s="133"/>
    </row>
    <row r="146" spans="2:13" ht="14.25" customHeight="1" x14ac:dyDescent="0.2">
      <c r="B146" s="348"/>
      <c r="C146" s="348"/>
      <c r="D146" s="133"/>
      <c r="G146" s="348"/>
      <c r="H146" s="348"/>
      <c r="I146" s="348"/>
      <c r="J146" s="348"/>
      <c r="K146" s="348"/>
      <c r="M146" s="133"/>
    </row>
    <row r="147" spans="2:13" ht="14.25" customHeight="1" x14ac:dyDescent="0.2">
      <c r="B147" s="348"/>
      <c r="C147" s="348"/>
      <c r="D147" s="133"/>
      <c r="G147" s="348"/>
      <c r="H147" s="348"/>
      <c r="I147" s="348"/>
      <c r="J147" s="348"/>
      <c r="K147" s="348"/>
      <c r="M147" s="133"/>
    </row>
    <row r="148" spans="2:13" ht="14.25" customHeight="1" x14ac:dyDescent="0.2">
      <c r="B148" s="348"/>
      <c r="C148" s="348"/>
      <c r="D148" s="133"/>
      <c r="G148" s="348"/>
      <c r="H148" s="348"/>
      <c r="I148" s="348"/>
      <c r="J148" s="348"/>
      <c r="K148" s="348"/>
      <c r="M148" s="133"/>
    </row>
    <row r="149" spans="2:13" ht="14.25" customHeight="1" x14ac:dyDescent="0.2">
      <c r="B149" s="348"/>
      <c r="C149" s="348"/>
      <c r="D149" s="133"/>
      <c r="G149" s="348"/>
      <c r="H149" s="348"/>
      <c r="I149" s="348"/>
      <c r="J149" s="348"/>
      <c r="K149" s="348"/>
      <c r="M149" s="133"/>
    </row>
    <row r="150" spans="2:13" ht="14.25" customHeight="1" x14ac:dyDescent="0.2">
      <c r="B150" s="348"/>
      <c r="C150" s="348"/>
      <c r="D150" s="133"/>
      <c r="G150" s="348"/>
      <c r="H150" s="348"/>
      <c r="I150" s="348"/>
      <c r="J150" s="348"/>
      <c r="K150" s="348"/>
      <c r="M150" s="133"/>
    </row>
    <row r="151" spans="2:13" ht="14.25" customHeight="1" x14ac:dyDescent="0.2">
      <c r="B151" s="348"/>
      <c r="C151" s="348"/>
      <c r="D151" s="133"/>
      <c r="G151" s="348"/>
      <c r="H151" s="348"/>
      <c r="I151" s="348"/>
      <c r="J151" s="348"/>
      <c r="K151" s="348"/>
      <c r="M151" s="133"/>
    </row>
    <row r="152" spans="2:13" ht="14.25" customHeight="1" x14ac:dyDescent="0.2">
      <c r="B152" s="348"/>
      <c r="C152" s="348"/>
      <c r="D152" s="133"/>
      <c r="G152" s="348"/>
      <c r="H152" s="348"/>
      <c r="I152" s="348"/>
      <c r="J152" s="348"/>
      <c r="K152" s="348"/>
      <c r="M152" s="133"/>
    </row>
    <row r="153" spans="2:13" ht="14.25" customHeight="1" x14ac:dyDescent="0.2">
      <c r="B153" s="348"/>
      <c r="C153" s="348"/>
      <c r="D153" s="133"/>
      <c r="G153" s="348"/>
      <c r="H153" s="348"/>
      <c r="I153" s="348"/>
      <c r="J153" s="348"/>
      <c r="K153" s="348"/>
      <c r="M153" s="133"/>
    </row>
    <row r="154" spans="2:13" ht="14.25" customHeight="1" x14ac:dyDescent="0.2">
      <c r="B154" s="348"/>
      <c r="C154" s="348"/>
      <c r="D154" s="133"/>
      <c r="G154" s="348"/>
      <c r="H154" s="348"/>
      <c r="I154" s="348"/>
      <c r="J154" s="348"/>
      <c r="K154" s="348"/>
      <c r="M154" s="133"/>
    </row>
    <row r="155" spans="2:13" ht="14.25" customHeight="1" x14ac:dyDescent="0.2">
      <c r="B155" s="348"/>
      <c r="C155" s="348"/>
      <c r="D155" s="133"/>
      <c r="G155" s="348"/>
      <c r="H155" s="348"/>
      <c r="I155" s="348"/>
      <c r="J155" s="348"/>
      <c r="K155" s="348"/>
      <c r="M155" s="133"/>
    </row>
    <row r="156" spans="2:13" ht="14.25" customHeight="1" x14ac:dyDescent="0.2">
      <c r="B156" s="348"/>
      <c r="C156" s="348"/>
      <c r="D156" s="133"/>
      <c r="G156" s="348"/>
      <c r="H156" s="348"/>
      <c r="I156" s="348"/>
      <c r="J156" s="348"/>
      <c r="K156" s="348"/>
      <c r="M156" s="133"/>
    </row>
    <row r="157" spans="2:13" ht="14.25" customHeight="1" x14ac:dyDescent="0.2">
      <c r="B157" s="348"/>
      <c r="C157" s="348"/>
      <c r="D157" s="133"/>
      <c r="G157" s="348"/>
      <c r="H157" s="348"/>
      <c r="I157" s="348"/>
      <c r="J157" s="348"/>
      <c r="K157" s="348"/>
      <c r="M157" s="133"/>
    </row>
    <row r="158" spans="2:13" ht="14.25" customHeight="1" x14ac:dyDescent="0.2">
      <c r="B158" s="348"/>
      <c r="C158" s="348"/>
      <c r="D158" s="133"/>
      <c r="G158" s="348"/>
      <c r="H158" s="348"/>
      <c r="I158" s="348"/>
      <c r="J158" s="348"/>
      <c r="K158" s="348"/>
      <c r="M158" s="133"/>
    </row>
    <row r="159" spans="2:13" ht="14.25" customHeight="1" x14ac:dyDescent="0.2">
      <c r="B159" s="348"/>
      <c r="C159" s="348"/>
      <c r="D159" s="133"/>
      <c r="G159" s="348"/>
      <c r="I159" s="348"/>
    </row>
    <row r="160" spans="2:13" ht="14.25" customHeight="1" x14ac:dyDescent="0.2">
      <c r="B160" s="348"/>
      <c r="C160" s="348"/>
      <c r="D160" s="133"/>
      <c r="G160" s="348"/>
      <c r="I160" s="348"/>
    </row>
    <row r="161" spans="2:9" ht="14.25" customHeight="1" x14ac:dyDescent="0.2">
      <c r="B161" s="348"/>
      <c r="C161" s="348"/>
      <c r="D161" s="133"/>
      <c r="G161" s="348"/>
      <c r="I161" s="348"/>
    </row>
    <row r="162" spans="2:9" ht="14.25" customHeight="1" x14ac:dyDescent="0.2">
      <c r="B162" s="348"/>
      <c r="C162" s="348"/>
      <c r="D162" s="133"/>
      <c r="G162" s="348"/>
      <c r="I162" s="348"/>
    </row>
    <row r="163" spans="2:9" ht="14.25" customHeight="1" x14ac:dyDescent="0.2">
      <c r="B163" s="348"/>
      <c r="C163" s="348"/>
      <c r="D163" s="133"/>
      <c r="G163" s="348"/>
      <c r="I163" s="348"/>
    </row>
    <row r="164" spans="2:9" ht="14.25" customHeight="1" x14ac:dyDescent="0.2">
      <c r="B164" s="348"/>
      <c r="C164" s="348"/>
      <c r="D164" s="133"/>
      <c r="G164" s="348"/>
      <c r="I164" s="348"/>
    </row>
  </sheetData>
  <mergeCells count="8">
    <mergeCell ref="B2:I2"/>
    <mergeCell ref="B4:B6"/>
    <mergeCell ref="C4:C6"/>
    <mergeCell ref="D4:D6"/>
    <mergeCell ref="E4:E6"/>
    <mergeCell ref="F4:I4"/>
    <mergeCell ref="F5:G5"/>
    <mergeCell ref="H5:I5"/>
  </mergeCells>
  <printOptions horizontalCentered="1"/>
  <pageMargins left="0.70866141732283472" right="0.70866141732283472" top="0.74803149606299213" bottom="0.74803149606299213" header="0.31496062992125984" footer="0.31496062992125984"/>
  <pageSetup paperSize="9" scale="5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7</vt:i4>
      </vt:variant>
      <vt:variant>
        <vt:lpstr>Navngivne områder</vt:lpstr>
      </vt:variant>
      <vt:variant>
        <vt:i4>7</vt:i4>
      </vt:variant>
    </vt:vector>
  </HeadingPairs>
  <TitlesOfParts>
    <vt:vector size="14" baseType="lpstr">
      <vt:lpstr>Index</vt:lpstr>
      <vt:lpstr>LCR</vt:lpstr>
      <vt:lpstr>Haircuts</vt:lpstr>
      <vt:lpstr>51</vt:lpstr>
      <vt:lpstr>52</vt:lpstr>
      <vt:lpstr>53</vt:lpstr>
      <vt:lpstr>54</vt:lpstr>
      <vt:lpstr>'51'!Udskriftsområde</vt:lpstr>
      <vt:lpstr>'52'!Udskriftsområde</vt:lpstr>
      <vt:lpstr>'53'!Udskriftsområde</vt:lpstr>
      <vt:lpstr>'54'!Udskriftsområde</vt:lpstr>
      <vt:lpstr>'51'!Udskriftstitler</vt:lpstr>
      <vt:lpstr>'52'!Udskriftstitler</vt:lpstr>
      <vt:lpstr>'53'!Udskriftstitler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malba</dc:creator>
  <cp:lastModifiedBy>Ib Hansen</cp:lastModifiedBy>
  <cp:lastPrinted>2014-10-06T14:07:14Z</cp:lastPrinted>
  <dcterms:created xsi:type="dcterms:W3CDTF">2013-06-25T14:25:32Z</dcterms:created>
  <dcterms:modified xsi:type="dcterms:W3CDTF">2016-04-20T08:26:09Z</dcterms:modified>
</cp:coreProperties>
</file>