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Belajar\Excel\"/>
    </mc:Choice>
  </mc:AlternateContent>
  <xr:revisionPtr revIDLastSave="0" documentId="13_ncr:1_{751A8C56-83A8-4131-A53F-17F4325FEE6D}" xr6:coauthVersionLast="36" xr6:coauthVersionMax="36" xr10:uidLastSave="{00000000-0000-0000-0000-000000000000}"/>
  <bookViews>
    <workbookView xWindow="0" yWindow="0" windowWidth="20490" windowHeight="7425" activeTab="1" xr2:uid="{E8581FA2-596E-4C33-B2D5-6F6950918462}"/>
  </bookViews>
  <sheets>
    <sheet name="Mail Marge" sheetId="2" r:id="rId1"/>
    <sheet name="Sheet6" sheetId="9" r:id="rId2"/>
    <sheet name="Sheet5" sheetId="8" r:id="rId3"/>
    <sheet name="Sheet3" sheetId="5" r:id="rId4"/>
    <sheet name="Sheet1" sheetId="6" r:id="rId5"/>
    <sheet name="Sheet4" sheetId="7" r:id="rId6"/>
    <sheet name="Sheet2" sheetId="4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9" l="1"/>
  <c r="C4" i="9"/>
  <c r="C2" i="9"/>
  <c r="D4" i="4" l="1"/>
  <c r="E4" i="4"/>
  <c r="D5" i="4"/>
  <c r="E5" i="4"/>
  <c r="D6" i="4"/>
  <c r="E6" i="4"/>
  <c r="D7" i="4"/>
  <c r="G7" i="4" s="1"/>
  <c r="E7" i="4"/>
  <c r="D8" i="4"/>
  <c r="E8" i="4"/>
  <c r="G4" i="4"/>
  <c r="H4" i="4" s="1"/>
  <c r="G5" i="4"/>
  <c r="H5" i="4" s="1"/>
  <c r="G6" i="4"/>
  <c r="H6" i="4" s="1"/>
  <c r="G8" i="4"/>
  <c r="H8" i="4" s="1"/>
  <c r="C3" i="7"/>
  <c r="C4" i="7"/>
  <c r="C5" i="7"/>
  <c r="C5" i="6"/>
  <c r="C4" i="6"/>
  <c r="C3" i="6"/>
  <c r="G5" i="5"/>
  <c r="H5" i="5" s="1"/>
  <c r="J5" i="5" s="1"/>
  <c r="G6" i="5"/>
  <c r="G7" i="5"/>
  <c r="G8" i="5"/>
  <c r="I6" i="5" s="1"/>
  <c r="G9" i="5"/>
  <c r="H6" i="5"/>
  <c r="J6" i="5" s="1"/>
  <c r="H7" i="5"/>
  <c r="J7" i="5" s="1"/>
  <c r="H9" i="5"/>
  <c r="J9" i="5" s="1"/>
  <c r="J10" i="5"/>
  <c r="F11" i="2"/>
  <c r="H7" i="4" l="1"/>
  <c r="J7" i="4" s="1"/>
  <c r="I7" i="4"/>
  <c r="I8" i="4"/>
  <c r="J8" i="4" s="1"/>
  <c r="I6" i="4"/>
  <c r="J6" i="4" s="1"/>
  <c r="I5" i="4"/>
  <c r="J5" i="4" s="1"/>
  <c r="I4" i="4"/>
  <c r="J4" i="4" s="1"/>
  <c r="J12" i="5"/>
  <c r="J11" i="5"/>
  <c r="I7" i="5"/>
  <c r="I5" i="5"/>
  <c r="I8" i="5"/>
  <c r="J13" i="5"/>
  <c r="I9" i="5"/>
  <c r="H8" i="5"/>
  <c r="J8" i="5" s="1"/>
  <c r="F8" i="2"/>
  <c r="F9" i="2"/>
  <c r="F10" i="2"/>
  <c r="E10" i="5"/>
  <c r="F10" i="5"/>
  <c r="D10" i="5"/>
  <c r="C6" i="5" l="1"/>
  <c r="C7" i="5"/>
  <c r="C8" i="5"/>
  <c r="C9" i="5"/>
  <c r="C5" i="5"/>
  <c r="B6" i="5"/>
  <c r="B7" i="5"/>
  <c r="B8" i="5"/>
  <c r="B9" i="5"/>
  <c r="B5" i="5"/>
  <c r="B5" i="4" l="1"/>
  <c r="B6" i="4"/>
  <c r="B7" i="4"/>
  <c r="B8" i="4"/>
  <c r="B4" i="4"/>
</calcChain>
</file>

<file path=xl/sharedStrings.xml><?xml version="1.0" encoding="utf-8"?>
<sst xmlns="http://schemas.openxmlformats.org/spreadsheetml/2006/main" count="148" uniqueCount="90">
  <si>
    <t>HRD</t>
  </si>
  <si>
    <t>MEKANIK</t>
  </si>
  <si>
    <t>OPERATOR</t>
  </si>
  <si>
    <t>P</t>
  </si>
  <si>
    <t>NIK</t>
  </si>
  <si>
    <t xml:space="preserve">NAMA </t>
  </si>
  <si>
    <t>JABATAN</t>
  </si>
  <si>
    <t>ALAMAT</t>
  </si>
  <si>
    <t>KOTA</t>
  </si>
  <si>
    <t>N001</t>
  </si>
  <si>
    <t>N002</t>
  </si>
  <si>
    <t>N003</t>
  </si>
  <si>
    <t>N004</t>
  </si>
  <si>
    <t>N005</t>
  </si>
  <si>
    <t>Jln Raya Jakarta Selatan No 53</t>
  </si>
  <si>
    <t>Jln Raya Jakarta Selatan Kebagusan City</t>
  </si>
  <si>
    <t>Jln Raya Tanjung Duren Indah, Jakarta Selatan</t>
  </si>
  <si>
    <t>Jln Raya Ragunan City</t>
  </si>
  <si>
    <t>Jln Raya RS Fatmawati No 21</t>
  </si>
  <si>
    <t>Jakarta Selatan, 181020</t>
  </si>
  <si>
    <t>JENIS KELAMIN</t>
  </si>
  <si>
    <t>L</t>
  </si>
  <si>
    <t>SUCI AMANDA</t>
  </si>
  <si>
    <t>INDRA HERMAWAN</t>
  </si>
  <si>
    <t xml:space="preserve">HENDRA </t>
  </si>
  <si>
    <t xml:space="preserve">BASMAR </t>
  </si>
  <si>
    <t>INDAH FEBRIANI</t>
  </si>
  <si>
    <t>NAMA</t>
  </si>
  <si>
    <t xml:space="preserve">JABATAN </t>
  </si>
  <si>
    <t xml:space="preserve">GAJI POKOK </t>
  </si>
  <si>
    <t>LEMBURAN</t>
  </si>
  <si>
    <t>PAJAK</t>
  </si>
  <si>
    <t>POTONGAN</t>
  </si>
  <si>
    <t>GAJI BERSIH</t>
  </si>
  <si>
    <t>GAJI POKOK</t>
  </si>
  <si>
    <t>NILAI</t>
  </si>
  <si>
    <t>RATA RATA</t>
  </si>
  <si>
    <t>GRADE</t>
  </si>
  <si>
    <t>KETERANGAN</t>
  </si>
  <si>
    <t>PENGETAHUAN</t>
  </si>
  <si>
    <t>WAWANCARA</t>
  </si>
  <si>
    <t>PSIKOLOGI</t>
  </si>
  <si>
    <t>RANKING</t>
  </si>
  <si>
    <t>Jumlah Calon Pegawai</t>
  </si>
  <si>
    <t>TUNJANGAN</t>
  </si>
  <si>
    <t>GAJI</t>
  </si>
  <si>
    <t>LEMBUARAN</t>
  </si>
  <si>
    <t>TOTAL GAJI</t>
  </si>
  <si>
    <t>POTONGAN JAMSOSTEK</t>
  </si>
  <si>
    <t>Jumlah Calon Karyawan</t>
  </si>
  <si>
    <t>Jumlah Calon Karyawan Laki laki</t>
  </si>
  <si>
    <t>Jumlah Calon Karyawan Perempuan</t>
  </si>
  <si>
    <t>MELAMAR POSISI</t>
  </si>
  <si>
    <t>Jumlah Calon Karyawan Laki laki yang melamar sebagai operator</t>
  </si>
  <si>
    <t>Nilai Rata rata dari setiap nilai</t>
  </si>
  <si>
    <t>Jumalah Rata Rata</t>
  </si>
  <si>
    <t>Nilai Tertinggi</t>
  </si>
  <si>
    <t>Nilai Terendah</t>
  </si>
  <si>
    <t>NAMA BARANG</t>
  </si>
  <si>
    <t>HARGA</t>
  </si>
  <si>
    <t>HP</t>
  </si>
  <si>
    <t>HEADSET</t>
  </si>
  <si>
    <t>LAPTOP</t>
  </si>
  <si>
    <t>TABEL REFERANSI</t>
  </si>
  <si>
    <t>KODE</t>
  </si>
  <si>
    <t>K01</t>
  </si>
  <si>
    <t>K02</t>
  </si>
  <si>
    <t>K03</t>
  </si>
  <si>
    <t xml:space="preserve">TABEL REFERANSI </t>
  </si>
  <si>
    <t>MONITOR</t>
  </si>
  <si>
    <t>POSISI MELAMAR</t>
  </si>
  <si>
    <t>KOTA &amp; KODEPOS</t>
  </si>
  <si>
    <t>KD001</t>
  </si>
  <si>
    <t>HAERUL</t>
  </si>
  <si>
    <t>Jln Raya Legok Tangerang</t>
  </si>
  <si>
    <t>Tangerang, 15820</t>
  </si>
  <si>
    <t>KD002</t>
  </si>
  <si>
    <t>HUSNUL</t>
  </si>
  <si>
    <t>Tangerang, 15821</t>
  </si>
  <si>
    <t>KD003</t>
  </si>
  <si>
    <t>KD004</t>
  </si>
  <si>
    <t>KD005</t>
  </si>
  <si>
    <t>AMANDA</t>
  </si>
  <si>
    <t xml:space="preserve">Jln Raya Serpong indah </t>
  </si>
  <si>
    <t>Tangerang, 15822</t>
  </si>
  <si>
    <t>UDIN</t>
  </si>
  <si>
    <t>Tangerang, 15823</t>
  </si>
  <si>
    <t>BASIR</t>
  </si>
  <si>
    <t xml:space="preserve">Jln Raya Karawaci </t>
  </si>
  <si>
    <t>Tangerang, 15824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</si>
</sst>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\="/>
    <numFmt numFmtId="165" formatCode="_-[$Rp-421]* #,##0_-;\-[$Rp-421]* #,##0_-;_-[$Rp-421]* &quot;-&quot;_-;_-@_-"/>
    <numFmt numFmtId="166" formatCode="#,###\ &quot;Jam&quot;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164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ill="1" applyBorder="1" applyAlignment="1">
      <alignment vertical="center" wrapText="1"/>
    </xf>
    <xf numFmtId="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left" vertical="center"/>
    </xf>
    <xf numFmtId="166" fontId="1" fillId="0" borderId="1" xfId="0" applyNumberFormat="1" applyFont="1" applyBorder="1" applyAlignment="1">
      <alignment horizontal="center" vertical="center"/>
    </xf>
    <xf numFmtId="165" fontId="1" fillId="0" borderId="0" xfId="0" applyNumberFormat="1" applyFont="1"/>
    <xf numFmtId="165" fontId="1" fillId="0" borderId="1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165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03C6-4A3E-4038-AFC4-FA5A20DC44BF}">
  <dimension ref="A1:G14"/>
  <sheetViews>
    <sheetView workbookViewId="0">
      <selection activeCell="E1" sqref="E1"/>
    </sheetView>
  </sheetViews>
  <sheetFormatPr defaultRowHeight="15" x14ac:dyDescent="0.25"/>
  <cols>
    <col min="1" max="1" width="14.7109375" customWidth="1"/>
    <col min="2" max="3" width="20" customWidth="1"/>
    <col min="4" max="4" width="14.7109375" customWidth="1"/>
    <col min="5" max="5" width="42.140625" customWidth="1"/>
    <col min="6" max="6" width="21.7109375" customWidth="1"/>
    <col min="7" max="7" width="14.7109375" customWidth="1"/>
  </cols>
  <sheetData>
    <row r="1" spans="1:7" x14ac:dyDescent="0.25">
      <c r="A1" s="3" t="s">
        <v>4</v>
      </c>
      <c r="B1" s="3" t="s">
        <v>5</v>
      </c>
      <c r="C1" s="3" t="s">
        <v>52</v>
      </c>
      <c r="D1" s="3" t="s">
        <v>20</v>
      </c>
      <c r="E1" s="3" t="s">
        <v>7</v>
      </c>
      <c r="F1" s="3" t="s">
        <v>8</v>
      </c>
    </row>
    <row r="2" spans="1:7" x14ac:dyDescent="0.25">
      <c r="A2" s="3" t="s">
        <v>9</v>
      </c>
      <c r="B2" s="4" t="s">
        <v>22</v>
      </c>
      <c r="C2" s="4" t="s">
        <v>0</v>
      </c>
      <c r="D2" s="3" t="s">
        <v>3</v>
      </c>
      <c r="E2" s="2" t="s">
        <v>14</v>
      </c>
      <c r="F2" s="4" t="s">
        <v>19</v>
      </c>
    </row>
    <row r="3" spans="1:7" x14ac:dyDescent="0.25">
      <c r="A3" s="3" t="s">
        <v>10</v>
      </c>
      <c r="B3" s="4" t="s">
        <v>23</v>
      </c>
      <c r="C3" s="4" t="s">
        <v>2</v>
      </c>
      <c r="D3" s="3" t="s">
        <v>21</v>
      </c>
      <c r="E3" s="2" t="s">
        <v>15</v>
      </c>
      <c r="F3" s="4" t="s">
        <v>19</v>
      </c>
    </row>
    <row r="4" spans="1:7" x14ac:dyDescent="0.25">
      <c r="A4" s="3" t="s">
        <v>11</v>
      </c>
      <c r="B4" s="4" t="s">
        <v>24</v>
      </c>
      <c r="C4" s="4" t="s">
        <v>1</v>
      </c>
      <c r="D4" s="3" t="s">
        <v>21</v>
      </c>
      <c r="E4" s="2" t="s">
        <v>16</v>
      </c>
      <c r="F4" s="4" t="s">
        <v>19</v>
      </c>
    </row>
    <row r="5" spans="1:7" x14ac:dyDescent="0.25">
      <c r="A5" s="3" t="s">
        <v>12</v>
      </c>
      <c r="B5" s="4" t="s">
        <v>25</v>
      </c>
      <c r="C5" s="4" t="s">
        <v>1</v>
      </c>
      <c r="D5" s="3" t="s">
        <v>21</v>
      </c>
      <c r="E5" s="2" t="s">
        <v>17</v>
      </c>
      <c r="F5" s="4" t="s">
        <v>19</v>
      </c>
    </row>
    <row r="6" spans="1:7" x14ac:dyDescent="0.25">
      <c r="A6" s="3" t="s">
        <v>13</v>
      </c>
      <c r="B6" s="4" t="s">
        <v>26</v>
      </c>
      <c r="C6" s="4" t="s">
        <v>2</v>
      </c>
      <c r="D6" s="3" t="s">
        <v>3</v>
      </c>
      <c r="E6" s="2" t="s">
        <v>18</v>
      </c>
      <c r="F6" s="4" t="s">
        <v>19</v>
      </c>
    </row>
    <row r="8" spans="1:7" x14ac:dyDescent="0.25">
      <c r="E8" s="6" t="s">
        <v>49</v>
      </c>
      <c r="F8" s="5">
        <f>COUNTIF(A2:A6,"*N*")</f>
        <v>5</v>
      </c>
    </row>
    <row r="9" spans="1:7" x14ac:dyDescent="0.25">
      <c r="E9" s="7" t="s">
        <v>50</v>
      </c>
      <c r="F9" s="5">
        <f>COUNTIF(D2:D6,"L")</f>
        <v>3</v>
      </c>
    </row>
    <row r="10" spans="1:7" x14ac:dyDescent="0.25">
      <c r="E10" s="7" t="s">
        <v>51</v>
      </c>
      <c r="F10" s="5">
        <f>COUNTIF(D2:D6,"P")</f>
        <v>2</v>
      </c>
    </row>
    <row r="11" spans="1:7" ht="30" x14ac:dyDescent="0.25">
      <c r="E11" s="10" t="s">
        <v>53</v>
      </c>
      <c r="F11" s="5">
        <f>COUNTIFS(D2:D6, "L", C2:C6, "Operator")</f>
        <v>1</v>
      </c>
      <c r="G11" s="1"/>
    </row>
    <row r="12" spans="1:7" x14ac:dyDescent="0.25">
      <c r="E12" s="8"/>
      <c r="F12" s="5"/>
      <c r="G12" s="1"/>
    </row>
    <row r="13" spans="1:7" x14ac:dyDescent="0.25">
      <c r="E13" s="8"/>
      <c r="F13" s="8"/>
      <c r="G13" s="1"/>
    </row>
    <row r="14" spans="1:7" ht="33.75" customHeight="1" x14ac:dyDescent="0.25">
      <c r="E14" s="9"/>
      <c r="F14" s="9"/>
      <c r="G1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7D4FF-A4A2-4843-8728-2CA1E2E124BF}">
  <dimension ref="A1:C5"/>
  <sheetViews>
    <sheetView tabSelected="1" workbookViewId="0">
      <selection activeCell="C2" sqref="C2"/>
    </sheetView>
  </sheetViews>
  <sheetFormatPr defaultRowHeight="15" x14ac:dyDescent="0.25"/>
  <cols>
    <col min="1" max="3" width="18.28515625" customWidth="1"/>
  </cols>
  <sheetData>
    <row r="1" spans="1:3" x14ac:dyDescent="0.25">
      <c r="A1" t="s">
        <v>27</v>
      </c>
      <c r="B1" t="s">
        <v>35</v>
      </c>
      <c r="C1" t="s">
        <v>38</v>
      </c>
    </row>
    <row r="2" spans="1:3" x14ac:dyDescent="0.25">
      <c r="A2" t="s">
        <v>73</v>
      </c>
      <c r="B2" s="5">
        <v>54</v>
      </c>
      <c r="C2" s="1" t="str">
        <f>IF(AND(B2&gt;=80, B2&lt;90),"B", IF(B2&gt;=90,"A", "C"))</f>
        <v>C</v>
      </c>
    </row>
    <row r="3" spans="1:3" x14ac:dyDescent="0.25">
      <c r="B3" s="1">
        <v>80</v>
      </c>
      <c r="C3" s="1" t="str">
        <f t="shared" ref="C3:C4" si="0">IF(AND(B3&gt;=80, B3&lt;90),"B", IF(B3&gt;=90,"A", "C"))</f>
        <v>B</v>
      </c>
    </row>
    <row r="4" spans="1:3" x14ac:dyDescent="0.25">
      <c r="B4" s="1">
        <v>91</v>
      </c>
      <c r="C4" s="1" t="str">
        <f t="shared" si="0"/>
        <v>A</v>
      </c>
    </row>
    <row r="5" spans="1:3" x14ac:dyDescent="0.25">
      <c r="C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C152-9B09-4C47-AC13-8FDF5AFE220B}">
  <dimension ref="A1:G6"/>
  <sheetViews>
    <sheetView workbookViewId="0">
      <selection activeCell="B3" sqref="B3"/>
    </sheetView>
  </sheetViews>
  <sheetFormatPr defaultRowHeight="15" x14ac:dyDescent="0.25"/>
  <cols>
    <col min="1" max="7" width="23.140625" style="5" customWidth="1"/>
  </cols>
  <sheetData>
    <row r="1" spans="1:6" x14ac:dyDescent="0.25">
      <c r="A1" s="5" t="s">
        <v>4</v>
      </c>
      <c r="B1" s="5" t="s">
        <v>27</v>
      </c>
      <c r="C1" s="5" t="s">
        <v>70</v>
      </c>
      <c r="D1" s="5" t="s">
        <v>20</v>
      </c>
      <c r="E1" s="5" t="s">
        <v>7</v>
      </c>
      <c r="F1" s="5" t="s">
        <v>71</v>
      </c>
    </row>
    <row r="2" spans="1:6" x14ac:dyDescent="0.25">
      <c r="A2" s="5" t="s">
        <v>72</v>
      </c>
      <c r="B2" s="5" t="s">
        <v>73</v>
      </c>
      <c r="C2" s="5" t="s">
        <v>2</v>
      </c>
      <c r="D2" s="5" t="s">
        <v>21</v>
      </c>
      <c r="E2" s="5" t="s">
        <v>74</v>
      </c>
      <c r="F2" s="5" t="s">
        <v>75</v>
      </c>
    </row>
    <row r="3" spans="1:6" x14ac:dyDescent="0.25">
      <c r="A3" s="5" t="s">
        <v>76</v>
      </c>
      <c r="B3" s="5" t="s">
        <v>77</v>
      </c>
      <c r="C3" s="5" t="s">
        <v>1</v>
      </c>
      <c r="D3" s="5" t="s">
        <v>3</v>
      </c>
      <c r="E3" s="5" t="s">
        <v>74</v>
      </c>
      <c r="F3" s="5" t="s">
        <v>78</v>
      </c>
    </row>
    <row r="4" spans="1:6" x14ac:dyDescent="0.25">
      <c r="A4" s="5" t="s">
        <v>79</v>
      </c>
      <c r="B4" s="5" t="s">
        <v>82</v>
      </c>
      <c r="C4" s="5" t="s">
        <v>0</v>
      </c>
      <c r="D4" s="5" t="s">
        <v>3</v>
      </c>
      <c r="E4" s="5" t="s">
        <v>83</v>
      </c>
      <c r="F4" s="5" t="s">
        <v>84</v>
      </c>
    </row>
    <row r="5" spans="1:6" x14ac:dyDescent="0.25">
      <c r="A5" s="5" t="s">
        <v>80</v>
      </c>
      <c r="B5" s="5" t="s">
        <v>85</v>
      </c>
      <c r="C5" s="5" t="s">
        <v>2</v>
      </c>
      <c r="D5" s="5" t="s">
        <v>21</v>
      </c>
      <c r="E5" s="5" t="s">
        <v>83</v>
      </c>
      <c r="F5" s="5" t="s">
        <v>86</v>
      </c>
    </row>
    <row r="6" spans="1:6" x14ac:dyDescent="0.25">
      <c r="A6" s="5" t="s">
        <v>81</v>
      </c>
      <c r="B6" s="5" t="s">
        <v>87</v>
      </c>
      <c r="C6" s="5" t="s">
        <v>1</v>
      </c>
      <c r="D6" s="5" t="s">
        <v>21</v>
      </c>
      <c r="E6" s="5" t="s">
        <v>88</v>
      </c>
      <c r="F6" s="5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30976-25EA-4E56-A078-0770A2B6EF30}">
  <dimension ref="B3:J13"/>
  <sheetViews>
    <sheetView workbookViewId="0">
      <selection activeCell="F19" sqref="F19"/>
    </sheetView>
  </sheetViews>
  <sheetFormatPr defaultRowHeight="15" x14ac:dyDescent="0.25"/>
  <cols>
    <col min="2" max="2" width="18.5703125" customWidth="1"/>
    <col min="3" max="3" width="19.28515625" customWidth="1"/>
    <col min="4" max="4" width="16.5703125" customWidth="1"/>
    <col min="5" max="5" width="17.5703125" customWidth="1"/>
    <col min="6" max="6" width="18.85546875" customWidth="1"/>
    <col min="7" max="7" width="17.7109375" customWidth="1"/>
    <col min="8" max="8" width="14.5703125" customWidth="1"/>
    <col min="9" max="9" width="16.42578125" customWidth="1"/>
    <col min="10" max="10" width="17.5703125" customWidth="1"/>
  </cols>
  <sheetData>
    <row r="3" spans="2:10" x14ac:dyDescent="0.25">
      <c r="B3" s="21" t="s">
        <v>4</v>
      </c>
      <c r="C3" s="21" t="s">
        <v>27</v>
      </c>
      <c r="D3" s="21" t="s">
        <v>35</v>
      </c>
      <c r="E3" s="21"/>
      <c r="F3" s="21"/>
      <c r="G3" s="21" t="s">
        <v>36</v>
      </c>
      <c r="H3" s="21" t="s">
        <v>37</v>
      </c>
      <c r="I3" s="21" t="s">
        <v>42</v>
      </c>
      <c r="J3" s="21" t="s">
        <v>38</v>
      </c>
    </row>
    <row r="4" spans="2:10" x14ac:dyDescent="0.25">
      <c r="B4" s="21"/>
      <c r="C4" s="21"/>
      <c r="D4" s="3" t="s">
        <v>39</v>
      </c>
      <c r="E4" s="3" t="s">
        <v>40</v>
      </c>
      <c r="F4" s="3" t="s">
        <v>41</v>
      </c>
      <c r="G4" s="21"/>
      <c r="H4" s="21"/>
      <c r="I4" s="21"/>
      <c r="J4" s="21"/>
    </row>
    <row r="5" spans="2:10" x14ac:dyDescent="0.25">
      <c r="B5" s="3" t="str">
        <f>'Mail Marge'!A2</f>
        <v>N001</v>
      </c>
      <c r="C5" s="3" t="str">
        <f>'Mail Marge'!B2</f>
        <v>SUCI AMANDA</v>
      </c>
      <c r="D5" s="3">
        <v>90</v>
      </c>
      <c r="E5" s="3">
        <v>87</v>
      </c>
      <c r="F5" s="3">
        <v>85</v>
      </c>
      <c r="G5" s="11">
        <f t="shared" ref="G5:G9" si="0">AVERAGE(D5:F5)</f>
        <v>87.333333333333329</v>
      </c>
      <c r="H5" s="3" t="str">
        <f>IF(G5&lt;70,"C",IF(AND(G5&gt;=70,G5&lt;=80),"B","A"))</f>
        <v>A</v>
      </c>
      <c r="I5" s="3">
        <f>RANK(G5,$G$5:$G$9,0)</f>
        <v>1</v>
      </c>
      <c r="J5" s="3" t="str">
        <f>IF(OR(H5="A",H5="B"), "LULUS", "GAGAL")</f>
        <v>LULUS</v>
      </c>
    </row>
    <row r="6" spans="2:10" x14ac:dyDescent="0.25">
      <c r="B6" s="3" t="str">
        <f>'Mail Marge'!A3</f>
        <v>N002</v>
      </c>
      <c r="C6" s="3" t="str">
        <f>'Mail Marge'!B3</f>
        <v>INDRA HERMAWAN</v>
      </c>
      <c r="D6" s="3">
        <v>70</v>
      </c>
      <c r="E6" s="3">
        <v>80</v>
      </c>
      <c r="F6" s="3">
        <v>76</v>
      </c>
      <c r="G6" s="11">
        <f t="shared" si="0"/>
        <v>75.333333333333329</v>
      </c>
      <c r="H6" s="3" t="str">
        <f t="shared" ref="H6:H9" si="1">IF(G6&lt;=70,"C",IF(AND(G6&gt;=70,G6&lt;=80),"B","A"))</f>
        <v>B</v>
      </c>
      <c r="I6" s="3">
        <f>RANK(G6,$G$5:$G$9,0)</f>
        <v>3</v>
      </c>
      <c r="J6" s="3" t="str">
        <f t="shared" ref="J6:J9" si="2">IF(OR(H6="A",H6="B"), "LULUS", "GAGAL")</f>
        <v>LULUS</v>
      </c>
    </row>
    <row r="7" spans="2:10" x14ac:dyDescent="0.25">
      <c r="B7" s="3" t="str">
        <f>'Mail Marge'!A4</f>
        <v>N003</v>
      </c>
      <c r="C7" s="3" t="str">
        <f>'Mail Marge'!B4</f>
        <v xml:space="preserve">HENDRA </v>
      </c>
      <c r="D7" s="3">
        <v>69</v>
      </c>
      <c r="E7" s="3">
        <v>80</v>
      </c>
      <c r="F7" s="3">
        <v>78</v>
      </c>
      <c r="G7" s="11">
        <f t="shared" si="0"/>
        <v>75.666666666666671</v>
      </c>
      <c r="H7" s="3" t="str">
        <f t="shared" si="1"/>
        <v>B</v>
      </c>
      <c r="I7" s="3">
        <f t="shared" ref="I7:I9" si="3">RANK(G7,$G$5:$G$9,0)</f>
        <v>2</v>
      </c>
      <c r="J7" s="3" t="str">
        <f t="shared" si="2"/>
        <v>LULUS</v>
      </c>
    </row>
    <row r="8" spans="2:10" x14ac:dyDescent="0.25">
      <c r="B8" s="3" t="str">
        <f>'Mail Marge'!A5</f>
        <v>N004</v>
      </c>
      <c r="C8" s="3" t="str">
        <f>'Mail Marge'!B5</f>
        <v xml:space="preserve">BASMAR </v>
      </c>
      <c r="D8" s="3">
        <v>78</v>
      </c>
      <c r="E8" s="3">
        <v>84</v>
      </c>
      <c r="F8" s="3">
        <v>60</v>
      </c>
      <c r="G8" s="11">
        <f t="shared" si="0"/>
        <v>74</v>
      </c>
      <c r="H8" s="3" t="str">
        <f t="shared" si="1"/>
        <v>B</v>
      </c>
      <c r="I8" s="3">
        <f t="shared" si="3"/>
        <v>4</v>
      </c>
      <c r="J8" s="3" t="str">
        <f t="shared" si="2"/>
        <v>LULUS</v>
      </c>
    </row>
    <row r="9" spans="2:10" x14ac:dyDescent="0.25">
      <c r="B9" s="3" t="str">
        <f>'Mail Marge'!A6</f>
        <v>N005</v>
      </c>
      <c r="C9" s="3" t="str">
        <f>'Mail Marge'!B6</f>
        <v>INDAH FEBRIANI</v>
      </c>
      <c r="D9" s="3">
        <v>50</v>
      </c>
      <c r="E9" s="3">
        <v>60</v>
      </c>
      <c r="F9" s="3">
        <v>58</v>
      </c>
      <c r="G9" s="11">
        <f t="shared" si="0"/>
        <v>56</v>
      </c>
      <c r="H9" s="3" t="str">
        <f t="shared" si="1"/>
        <v>C</v>
      </c>
      <c r="I9" s="3">
        <f t="shared" si="3"/>
        <v>5</v>
      </c>
      <c r="J9" s="3" t="str">
        <f t="shared" si="2"/>
        <v>GAGAL</v>
      </c>
    </row>
    <row r="10" spans="2:10" x14ac:dyDescent="0.25">
      <c r="B10" s="21" t="s">
        <v>54</v>
      </c>
      <c r="C10" s="21"/>
      <c r="D10" s="3">
        <f>AVERAGE(D5:D9)</f>
        <v>71.400000000000006</v>
      </c>
      <c r="E10" s="3">
        <f t="shared" ref="E10:F10" si="4">AVERAGE(E5:E9)</f>
        <v>78.2</v>
      </c>
      <c r="F10" s="3">
        <f t="shared" si="4"/>
        <v>71.400000000000006</v>
      </c>
      <c r="G10" s="12"/>
      <c r="H10" s="21" t="s">
        <v>43</v>
      </c>
      <c r="I10" s="21"/>
      <c r="J10" s="3">
        <f>COUNTIF(B5:B9, "*N*")</f>
        <v>5</v>
      </c>
    </row>
    <row r="11" spans="2:10" x14ac:dyDescent="0.25">
      <c r="B11" s="5"/>
      <c r="C11" s="5"/>
      <c r="D11" s="5"/>
      <c r="E11" s="5"/>
      <c r="F11" s="5"/>
      <c r="G11" s="5"/>
      <c r="H11" s="21" t="s">
        <v>55</v>
      </c>
      <c r="I11" s="21"/>
      <c r="J11" s="11">
        <f>AVERAGE(G5:G9)</f>
        <v>73.666666666666657</v>
      </c>
    </row>
    <row r="12" spans="2:10" x14ac:dyDescent="0.25">
      <c r="B12" s="5"/>
      <c r="C12" s="5"/>
      <c r="D12" s="5"/>
      <c r="E12" s="5"/>
      <c r="F12" s="5"/>
      <c r="G12" s="5"/>
      <c r="H12" s="21" t="s">
        <v>56</v>
      </c>
      <c r="I12" s="21"/>
      <c r="J12" s="11">
        <f>MAX(G5:G9)</f>
        <v>87.333333333333329</v>
      </c>
    </row>
    <row r="13" spans="2:10" x14ac:dyDescent="0.25">
      <c r="B13" s="5"/>
      <c r="C13" s="5"/>
      <c r="D13" s="5"/>
      <c r="E13" s="5"/>
      <c r="F13" s="5"/>
      <c r="G13" s="5"/>
      <c r="H13" s="21" t="s">
        <v>57</v>
      </c>
      <c r="I13" s="21"/>
      <c r="J13" s="11">
        <f>MIN(G5:G9)</f>
        <v>56</v>
      </c>
    </row>
  </sheetData>
  <mergeCells count="12">
    <mergeCell ref="J3:J4"/>
    <mergeCell ref="B10:C10"/>
    <mergeCell ref="H11:I11"/>
    <mergeCell ref="H12:I12"/>
    <mergeCell ref="H13:I13"/>
    <mergeCell ref="H10:I10"/>
    <mergeCell ref="D3:F3"/>
    <mergeCell ref="B3:B4"/>
    <mergeCell ref="C3:C4"/>
    <mergeCell ref="G3:G4"/>
    <mergeCell ref="H3:H4"/>
    <mergeCell ref="I3:I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9E95-3EC5-40B8-94BE-F52358A42E3C}">
  <dimension ref="B2:F6"/>
  <sheetViews>
    <sheetView workbookViewId="0">
      <selection activeCell="C3" sqref="C3"/>
    </sheetView>
  </sheetViews>
  <sheetFormatPr defaultRowHeight="15" x14ac:dyDescent="0.25"/>
  <cols>
    <col min="2" max="2" width="23.85546875" customWidth="1"/>
    <col min="3" max="3" width="11.85546875" customWidth="1"/>
    <col min="5" max="6" width="16.5703125" customWidth="1"/>
    <col min="7" max="8" width="16.85546875" customWidth="1"/>
  </cols>
  <sheetData>
    <row r="2" spans="2:6" x14ac:dyDescent="0.25">
      <c r="B2" s="3" t="s">
        <v>58</v>
      </c>
      <c r="C2" s="3" t="s">
        <v>59</v>
      </c>
      <c r="E2" s="22" t="s">
        <v>63</v>
      </c>
      <c r="F2" s="22"/>
    </row>
    <row r="3" spans="2:6" x14ac:dyDescent="0.25">
      <c r="B3" s="3" t="s">
        <v>62</v>
      </c>
      <c r="C3" s="3">
        <f>VLOOKUP(B3,$E$4:$F$6,2)</f>
        <v>20000</v>
      </c>
      <c r="E3" s="3" t="s">
        <v>58</v>
      </c>
      <c r="F3" s="3" t="s">
        <v>59</v>
      </c>
    </row>
    <row r="4" spans="2:6" x14ac:dyDescent="0.25">
      <c r="B4" s="3" t="s">
        <v>60</v>
      </c>
      <c r="C4" s="3">
        <f>VLOOKUP(B4,$E$4:$F$6,2)</f>
        <v>10000</v>
      </c>
      <c r="E4" s="3" t="s">
        <v>60</v>
      </c>
      <c r="F4" s="3">
        <v>10000</v>
      </c>
    </row>
    <row r="5" spans="2:6" x14ac:dyDescent="0.25">
      <c r="B5" s="3" t="s">
        <v>61</v>
      </c>
      <c r="C5" s="3">
        <f>VLOOKUP(B5,$E$4:$F$6,2,0)</f>
        <v>20000</v>
      </c>
      <c r="E5" s="3" t="s">
        <v>62</v>
      </c>
      <c r="F5" s="3">
        <v>20000</v>
      </c>
    </row>
    <row r="6" spans="2:6" x14ac:dyDescent="0.25">
      <c r="E6" s="3" t="s">
        <v>61</v>
      </c>
      <c r="F6" s="3">
        <v>20000</v>
      </c>
    </row>
  </sheetData>
  <mergeCells count="1">
    <mergeCell ref="E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273F-4614-45FA-A956-F141565B62DD}">
  <dimension ref="B2:G5"/>
  <sheetViews>
    <sheetView workbookViewId="0">
      <selection activeCell="C3" sqref="C3"/>
    </sheetView>
  </sheetViews>
  <sheetFormatPr defaultRowHeight="15" x14ac:dyDescent="0.25"/>
  <cols>
    <col min="2" max="3" width="12.5703125" customWidth="1"/>
    <col min="5" max="7" width="11.28515625" customWidth="1"/>
  </cols>
  <sheetData>
    <row r="2" spans="2:7" x14ac:dyDescent="0.25">
      <c r="B2" s="3" t="s">
        <v>64</v>
      </c>
      <c r="C2" s="3" t="s">
        <v>27</v>
      </c>
      <c r="E2" s="21" t="s">
        <v>68</v>
      </c>
      <c r="F2" s="21"/>
      <c r="G2" s="21"/>
    </row>
    <row r="3" spans="2:7" x14ac:dyDescent="0.25">
      <c r="B3" s="3" t="s">
        <v>65</v>
      </c>
      <c r="C3" s="3" t="str">
        <f>HLOOKUP(B3,$E$3:$G$4,2)</f>
        <v>LAPTOP</v>
      </c>
      <c r="E3" s="3" t="s">
        <v>65</v>
      </c>
      <c r="F3" s="3" t="s">
        <v>66</v>
      </c>
      <c r="G3" s="3" t="s">
        <v>67</v>
      </c>
    </row>
    <row r="4" spans="2:7" x14ac:dyDescent="0.25">
      <c r="B4" s="3" t="s">
        <v>66</v>
      </c>
      <c r="C4" s="3" t="str">
        <f t="shared" ref="C4:C5" si="0">HLOOKUP(B4,$E$3:$G$4,2)</f>
        <v>HP</v>
      </c>
      <c r="E4" s="3" t="s">
        <v>62</v>
      </c>
      <c r="F4" s="3" t="s">
        <v>60</v>
      </c>
      <c r="G4" s="3" t="s">
        <v>69</v>
      </c>
    </row>
    <row r="5" spans="2:7" x14ac:dyDescent="0.25">
      <c r="B5" s="3" t="s">
        <v>67</v>
      </c>
      <c r="C5" s="3" t="str">
        <f t="shared" si="0"/>
        <v>MONITOR</v>
      </c>
    </row>
  </sheetData>
  <mergeCells count="1">
    <mergeCell ref="E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9E00-2A65-4B79-BAE0-401003E80ED5}">
  <dimension ref="B2:J18"/>
  <sheetViews>
    <sheetView topLeftCell="B1" workbookViewId="0">
      <selection activeCell="H11" sqref="H11"/>
    </sheetView>
  </sheetViews>
  <sheetFormatPr defaultRowHeight="15.75" x14ac:dyDescent="0.25"/>
  <cols>
    <col min="1" max="1" width="9.140625" style="13"/>
    <col min="2" max="2" width="28.28515625" style="13" customWidth="1"/>
    <col min="3" max="3" width="17.140625" style="13" customWidth="1"/>
    <col min="4" max="5" width="18.85546875" style="13" customWidth="1"/>
    <col min="6" max="6" width="23.140625" style="13" customWidth="1"/>
    <col min="7" max="7" width="23.140625" style="18" customWidth="1"/>
    <col min="8" max="8" width="16.140625" style="13" customWidth="1"/>
    <col min="9" max="9" width="18" style="18" customWidth="1"/>
    <col min="10" max="10" width="19.7109375" style="18" customWidth="1"/>
    <col min="11" max="16384" width="9.140625" style="13"/>
  </cols>
  <sheetData>
    <row r="2" spans="2:10" x14ac:dyDescent="0.25">
      <c r="B2" s="24" t="s">
        <v>27</v>
      </c>
      <c r="C2" s="24" t="s">
        <v>28</v>
      </c>
      <c r="D2" s="24" t="s">
        <v>45</v>
      </c>
      <c r="E2" s="24"/>
      <c r="F2" s="24"/>
      <c r="G2" s="23" t="s">
        <v>47</v>
      </c>
      <c r="H2" s="24" t="s">
        <v>31</v>
      </c>
      <c r="I2" s="23" t="s">
        <v>32</v>
      </c>
      <c r="J2" s="23" t="s">
        <v>33</v>
      </c>
    </row>
    <row r="3" spans="2:10" x14ac:dyDescent="0.25">
      <c r="B3" s="24"/>
      <c r="C3" s="24"/>
      <c r="D3" s="14" t="s">
        <v>29</v>
      </c>
      <c r="E3" s="14" t="s">
        <v>44</v>
      </c>
      <c r="F3" s="14" t="s">
        <v>30</v>
      </c>
      <c r="G3" s="23"/>
      <c r="H3" s="24"/>
      <c r="I3" s="23"/>
      <c r="J3" s="23"/>
    </row>
    <row r="4" spans="2:10" x14ac:dyDescent="0.25">
      <c r="B4" s="15" t="str">
        <f>'Mail Marge'!B2</f>
        <v>SUCI AMANDA</v>
      </c>
      <c r="C4" s="15" t="s">
        <v>0</v>
      </c>
      <c r="D4" s="16">
        <f>VLOOKUP(C4, $B$12:$D$14,2)</f>
        <v>4500000</v>
      </c>
      <c r="E4" s="16">
        <f t="shared" ref="E4:E6" si="0">VLOOKUP(C4, $B$12:$D$14,3,0)</f>
        <v>500000</v>
      </c>
      <c r="F4" s="17">
        <v>14</v>
      </c>
      <c r="G4" s="16">
        <f>VLOOKUP(C4,$B$12:$E$14,4,0)*F4+(D4+E4)</f>
        <v>5280000</v>
      </c>
      <c r="H4" s="16">
        <f>HLOOKUP(C4,$G$13:$I$14,2,0)*G4</f>
        <v>158400</v>
      </c>
      <c r="I4" s="16">
        <f>HLOOKUP(C4,$G$17:$I$18,2,0)*G4</f>
        <v>52800</v>
      </c>
      <c r="J4" s="16">
        <f>G4-(H4+I4)</f>
        <v>5068800</v>
      </c>
    </row>
    <row r="5" spans="2:10" x14ac:dyDescent="0.25">
      <c r="B5" s="15" t="str">
        <f>'Mail Marge'!B3</f>
        <v>INDRA HERMAWAN</v>
      </c>
      <c r="C5" s="15" t="s">
        <v>2</v>
      </c>
      <c r="D5" s="16">
        <f t="shared" ref="D5:D8" si="1">VLOOKUP(C5, $B$12:$D$14,2)</f>
        <v>4000000</v>
      </c>
      <c r="E5" s="16">
        <f t="shared" si="0"/>
        <v>0</v>
      </c>
      <c r="F5" s="17">
        <v>10</v>
      </c>
      <c r="G5" s="16">
        <f t="shared" ref="G5:G8" si="2">VLOOKUP(C5,$B$12:$E$14,4,0)*F5+(D5+E5)</f>
        <v>4100000</v>
      </c>
      <c r="H5" s="16">
        <f t="shared" ref="H5:H8" si="3">HLOOKUP(C5,$G$13:$I$14,2,0)*G5</f>
        <v>82000</v>
      </c>
      <c r="I5" s="16">
        <f t="shared" ref="I5:I8" si="4">HLOOKUP(C5,$G$17:$I$18,2,0)*G5</f>
        <v>41000</v>
      </c>
      <c r="J5" s="16">
        <f t="shared" ref="J5:J8" si="5">G5-(H5+I5)</f>
        <v>3977000</v>
      </c>
    </row>
    <row r="6" spans="2:10" x14ac:dyDescent="0.25">
      <c r="B6" s="15" t="str">
        <f>'Mail Marge'!B4</f>
        <v xml:space="preserve">HENDRA </v>
      </c>
      <c r="C6" s="15" t="s">
        <v>1</v>
      </c>
      <c r="D6" s="16">
        <f t="shared" si="1"/>
        <v>4500000</v>
      </c>
      <c r="E6" s="16">
        <f t="shared" si="0"/>
        <v>0</v>
      </c>
      <c r="F6" s="17">
        <v>8</v>
      </c>
      <c r="G6" s="16">
        <f t="shared" si="2"/>
        <v>4580000</v>
      </c>
      <c r="H6" s="16">
        <f t="shared" si="3"/>
        <v>91600</v>
      </c>
      <c r="I6" s="16">
        <f t="shared" si="4"/>
        <v>45800</v>
      </c>
      <c r="J6" s="16">
        <f t="shared" si="5"/>
        <v>4442600</v>
      </c>
    </row>
    <row r="7" spans="2:10" x14ac:dyDescent="0.25">
      <c r="B7" s="15" t="str">
        <f>'Mail Marge'!B5</f>
        <v xml:space="preserve">BASMAR </v>
      </c>
      <c r="C7" s="15" t="s">
        <v>1</v>
      </c>
      <c r="D7" s="16">
        <f t="shared" si="1"/>
        <v>4500000</v>
      </c>
      <c r="E7" s="16">
        <f>VLOOKUP(C7, $B$12:$D$14,3,0)</f>
        <v>0</v>
      </c>
      <c r="F7" s="17">
        <v>8</v>
      </c>
      <c r="G7" s="16">
        <f t="shared" si="2"/>
        <v>4580000</v>
      </c>
      <c r="H7" s="16">
        <f t="shared" si="3"/>
        <v>91600</v>
      </c>
      <c r="I7" s="16">
        <f t="shared" si="4"/>
        <v>45800</v>
      </c>
      <c r="J7" s="16">
        <f t="shared" si="5"/>
        <v>4442600</v>
      </c>
    </row>
    <row r="8" spans="2:10" x14ac:dyDescent="0.25">
      <c r="B8" s="15" t="str">
        <f>'Mail Marge'!B6</f>
        <v>INDAH FEBRIANI</v>
      </c>
      <c r="C8" s="15" t="s">
        <v>2</v>
      </c>
      <c r="D8" s="16">
        <f t="shared" si="1"/>
        <v>4000000</v>
      </c>
      <c r="E8" s="16">
        <f>VLOOKUP(C8, $B$12:$D$14,3,0)</f>
        <v>0</v>
      </c>
      <c r="F8" s="17">
        <v>9</v>
      </c>
      <c r="G8" s="16">
        <f t="shared" si="2"/>
        <v>4090000</v>
      </c>
      <c r="H8" s="16">
        <f t="shared" si="3"/>
        <v>81800</v>
      </c>
      <c r="I8" s="16">
        <f t="shared" si="4"/>
        <v>40900</v>
      </c>
      <c r="J8" s="16">
        <f t="shared" si="5"/>
        <v>3967300</v>
      </c>
    </row>
    <row r="9" spans="2:10" x14ac:dyDescent="0.25">
      <c r="D9" s="18"/>
      <c r="E9" s="18"/>
    </row>
    <row r="10" spans="2:10" x14ac:dyDescent="0.25">
      <c r="D10" s="18"/>
      <c r="E10" s="18"/>
    </row>
    <row r="11" spans="2:10" x14ac:dyDescent="0.25">
      <c r="B11" s="14" t="s">
        <v>6</v>
      </c>
      <c r="C11" s="14" t="s">
        <v>34</v>
      </c>
      <c r="D11" s="14" t="s">
        <v>44</v>
      </c>
      <c r="E11" s="14" t="s">
        <v>46</v>
      </c>
    </row>
    <row r="12" spans="2:10" x14ac:dyDescent="0.25">
      <c r="B12" s="14" t="s">
        <v>0</v>
      </c>
      <c r="C12" s="19">
        <v>4500000</v>
      </c>
      <c r="D12" s="19">
        <v>500000</v>
      </c>
      <c r="E12" s="19">
        <v>20000</v>
      </c>
      <c r="G12" s="23" t="s">
        <v>31</v>
      </c>
      <c r="H12" s="23"/>
      <c r="I12" s="23"/>
    </row>
    <row r="13" spans="2:10" x14ac:dyDescent="0.25">
      <c r="B13" s="14" t="s">
        <v>2</v>
      </c>
      <c r="C13" s="19">
        <v>4000000</v>
      </c>
      <c r="D13" s="19">
        <v>0</v>
      </c>
      <c r="E13" s="19">
        <v>10000</v>
      </c>
      <c r="G13" s="19" t="s">
        <v>0</v>
      </c>
      <c r="H13" s="14" t="s">
        <v>2</v>
      </c>
      <c r="I13" s="19" t="s">
        <v>1</v>
      </c>
    </row>
    <row r="14" spans="2:10" x14ac:dyDescent="0.25">
      <c r="B14" s="14" t="s">
        <v>1</v>
      </c>
      <c r="C14" s="19">
        <v>4200000</v>
      </c>
      <c r="D14" s="19">
        <v>0</v>
      </c>
      <c r="E14" s="19">
        <v>10000</v>
      </c>
      <c r="G14" s="20">
        <v>0.03</v>
      </c>
      <c r="H14" s="20">
        <v>0.02</v>
      </c>
      <c r="I14" s="20">
        <v>0.02</v>
      </c>
    </row>
    <row r="16" spans="2:10" x14ac:dyDescent="0.25">
      <c r="G16" s="23" t="s">
        <v>48</v>
      </c>
      <c r="H16" s="23"/>
      <c r="I16" s="23"/>
    </row>
    <row r="17" spans="7:9" x14ac:dyDescent="0.25">
      <c r="G17" s="19" t="s">
        <v>0</v>
      </c>
      <c r="H17" s="14" t="s">
        <v>2</v>
      </c>
      <c r="I17" s="19" t="s">
        <v>1</v>
      </c>
    </row>
    <row r="18" spans="7:9" x14ac:dyDescent="0.25">
      <c r="G18" s="20">
        <v>0.01</v>
      </c>
      <c r="H18" s="20">
        <v>0.01</v>
      </c>
      <c r="I18" s="20">
        <v>0.01</v>
      </c>
    </row>
  </sheetData>
  <mergeCells count="9">
    <mergeCell ref="J2:J3"/>
    <mergeCell ref="G12:I12"/>
    <mergeCell ref="G16:I16"/>
    <mergeCell ref="D2:F2"/>
    <mergeCell ref="B2:B3"/>
    <mergeCell ref="C2:C3"/>
    <mergeCell ref="G2:G3"/>
    <mergeCell ref="H2:H3"/>
    <mergeCell ref="I2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Mail Marge</vt:lpstr>
      <vt:lpstr>Sheet6</vt:lpstr>
      <vt:lpstr>Sheet5</vt:lpstr>
      <vt:lpstr>Sheet3</vt:lpstr>
      <vt:lpstr>Sheet1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2024-01-03T03:45:55Z</cp:lastPrinted>
  <dcterms:created xsi:type="dcterms:W3CDTF">2024-01-03T02:45:11Z</dcterms:created>
  <dcterms:modified xsi:type="dcterms:W3CDTF">2024-01-06T15:56:43Z</dcterms:modified>
</cp:coreProperties>
</file>