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9999\خالص للجامعة\6\تركيبات\تركيبات\محمد جمعة\"/>
    </mc:Choice>
  </mc:AlternateContent>
  <xr:revisionPtr revIDLastSave="0" documentId="13_ncr:1_{51F0DF92-C569-439D-BEF8-5DB9B14A43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1" l="1"/>
  <c r="E51" i="1"/>
  <c r="E58" i="1" s="1"/>
  <c r="E61" i="1" s="1"/>
  <c r="E43" i="1"/>
  <c r="E44" i="1" s="1"/>
  <c r="E35" i="1"/>
  <c r="E38" i="1" s="1"/>
  <c r="E17" i="1"/>
  <c r="E18" i="1" s="1"/>
  <c r="E19" i="1" s="1"/>
  <c r="E11" i="1"/>
  <c r="E12" i="1" s="1"/>
  <c r="E13" i="1" s="1"/>
  <c r="E52" i="1" l="1"/>
  <c r="E59" i="1" s="1"/>
  <c r="E54" i="1"/>
  <c r="E36" i="1"/>
  <c r="E23" i="1"/>
  <c r="E24" i="1" s="1"/>
  <c r="E25" i="1" s="1"/>
  <c r="E46" i="1"/>
</calcChain>
</file>

<file path=xl/sharedStrings.xml><?xml version="1.0" encoding="utf-8"?>
<sst xmlns="http://schemas.openxmlformats.org/spreadsheetml/2006/main" count="58" uniqueCount="39">
  <si>
    <t>total power</t>
  </si>
  <si>
    <t>floor1 + floor2</t>
  </si>
  <si>
    <t>IL</t>
  </si>
  <si>
    <t>CB &gt; 1.25*IL</t>
  </si>
  <si>
    <t xml:space="preserve">cable &gt; CB </t>
  </si>
  <si>
    <t>3*1500A</t>
  </si>
  <si>
    <t>5*120mm2</t>
  </si>
  <si>
    <t>0.5*light + 0.5*socket+FFP+elevator</t>
  </si>
  <si>
    <t>CB &gt; 1.25 * IL</t>
  </si>
  <si>
    <t>stand by generator</t>
  </si>
  <si>
    <t>elevator</t>
  </si>
  <si>
    <t>3*225A</t>
  </si>
  <si>
    <t>Q (KVAR)</t>
  </si>
  <si>
    <t>CB &gt;1.25*IL</t>
  </si>
  <si>
    <t>cable</t>
  </si>
  <si>
    <t>power factor correction</t>
  </si>
  <si>
    <t>3*250A</t>
  </si>
  <si>
    <t>3 motors &gt; 15 HP</t>
  </si>
  <si>
    <t>Is=2.5*IL</t>
  </si>
  <si>
    <t>ef=0.95</t>
  </si>
  <si>
    <t>pf=0.85</t>
  </si>
  <si>
    <t>DF=0.77</t>
  </si>
  <si>
    <t>elevator 1 &gt; 1000kg &gt;speed=2m/s&gt;geard</t>
  </si>
  <si>
    <t>P (KW)</t>
  </si>
  <si>
    <t>Is</t>
  </si>
  <si>
    <t>CB &gt; Is</t>
  </si>
  <si>
    <t>3*125A</t>
  </si>
  <si>
    <t>cable &gt; 1.25* IL</t>
  </si>
  <si>
    <t>5*25mm2</t>
  </si>
  <si>
    <t>elevator 2 &gt; 1500kg &gt;speed=2m/s&gt;geard</t>
  </si>
  <si>
    <t>3*200A</t>
  </si>
  <si>
    <t>5*35mm2</t>
  </si>
  <si>
    <t>elevator 3 &gt; 2000kg &gt;speed=2m/s&gt;geard</t>
  </si>
  <si>
    <t>5*70mm2</t>
  </si>
  <si>
    <t>P group ( KW)</t>
  </si>
  <si>
    <t>IL group</t>
  </si>
  <si>
    <t>Is group</t>
  </si>
  <si>
    <t>3*400A</t>
  </si>
  <si>
    <t>cable &gt; 1.25*IL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</si>
</sst>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1:F61"/>
  <sheetViews>
    <sheetView tabSelected="1" zoomScale="96" workbookViewId="0">
      <selection activeCell="H8" sqref="H8"/>
    </sheetView>
  </sheetViews>
  <sheetFormatPr defaultRowHeight="15" x14ac:dyDescent="0.25"/>
  <cols>
    <col min="2" max="2" width="10.140625" customWidth="1"/>
    <col min="3" max="3" width="21.140625" customWidth="1"/>
    <col min="4" max="4" width="36.28515625" customWidth="1"/>
    <col min="5" max="5" width="26" customWidth="1"/>
    <col min="6" max="6" width="34.85546875" customWidth="1"/>
  </cols>
  <sheetData>
    <row r="11" spans="3:6" x14ac:dyDescent="0.25">
      <c r="C11" s="9" t="s">
        <v>0</v>
      </c>
      <c r="D11" s="5" t="s">
        <v>1</v>
      </c>
      <c r="E11" s="5">
        <f>420.072+341.9765</f>
        <v>762.04849999999999</v>
      </c>
      <c r="F11" s="1"/>
    </row>
    <row r="12" spans="3:6" x14ac:dyDescent="0.25">
      <c r="C12" s="9"/>
      <c r="D12" s="5" t="s">
        <v>2</v>
      </c>
      <c r="E12" s="5">
        <f>(E11*1000)/(3*250*0.85)</f>
        <v>1195.3701960784313</v>
      </c>
      <c r="F12" s="1"/>
    </row>
    <row r="13" spans="3:6" x14ac:dyDescent="0.25">
      <c r="C13" s="9"/>
      <c r="D13" s="5" t="s">
        <v>3</v>
      </c>
      <c r="E13" s="5">
        <f>1.25*E12</f>
        <v>1494.212745098039</v>
      </c>
      <c r="F13" s="1" t="s">
        <v>5</v>
      </c>
    </row>
    <row r="14" spans="3:6" x14ac:dyDescent="0.25">
      <c r="C14" s="9"/>
      <c r="D14" s="5" t="s">
        <v>4</v>
      </c>
      <c r="E14" s="5" t="s">
        <v>6</v>
      </c>
      <c r="F14" s="1"/>
    </row>
    <row r="15" spans="3:6" x14ac:dyDescent="0.25">
      <c r="D15" s="6"/>
      <c r="E15" s="6"/>
    </row>
    <row r="16" spans="3:6" x14ac:dyDescent="0.25">
      <c r="D16" s="6"/>
      <c r="E16" s="6"/>
    </row>
    <row r="17" spans="3:6" x14ac:dyDescent="0.25">
      <c r="C17" s="10" t="s">
        <v>9</v>
      </c>
      <c r="D17" s="7" t="s">
        <v>7</v>
      </c>
      <c r="E17" s="7">
        <f>0.5*D4+0.5*D5+D6+D7</f>
        <v>0</v>
      </c>
      <c r="F17" s="2"/>
    </row>
    <row r="18" spans="3:6" x14ac:dyDescent="0.25">
      <c r="C18" s="10"/>
      <c r="D18" s="7" t="s">
        <v>2</v>
      </c>
      <c r="E18" s="7">
        <f>(E17*1000)/(3*250*0.85)</f>
        <v>0</v>
      </c>
      <c r="F18" s="2"/>
    </row>
    <row r="19" spans="3:6" x14ac:dyDescent="0.25">
      <c r="C19" s="10"/>
      <c r="D19" s="7" t="s">
        <v>8</v>
      </c>
      <c r="E19" s="7">
        <f>1.25*E18</f>
        <v>0</v>
      </c>
      <c r="F19" s="2" t="s">
        <v>11</v>
      </c>
    </row>
    <row r="20" spans="3:6" x14ac:dyDescent="0.25">
      <c r="C20" s="10"/>
      <c r="D20" s="7" t="s">
        <v>4</v>
      </c>
      <c r="E20" s="7" t="s">
        <v>6</v>
      </c>
      <c r="F20" s="2"/>
    </row>
    <row r="21" spans="3:6" x14ac:dyDescent="0.25">
      <c r="D21" s="6"/>
      <c r="E21" s="6"/>
    </row>
    <row r="22" spans="3:6" x14ac:dyDescent="0.25">
      <c r="D22" s="6"/>
      <c r="E22" s="6"/>
    </row>
    <row r="23" spans="3:6" x14ac:dyDescent="0.25">
      <c r="C23" s="11" t="s">
        <v>15</v>
      </c>
      <c r="D23" s="8" t="s">
        <v>12</v>
      </c>
      <c r="E23" s="8">
        <f>E11*(TAN(ACOS(0.85))-TAN(ACOS(0.92)))</f>
        <v>147.64394185430598</v>
      </c>
      <c r="F23" s="3">
        <v>150</v>
      </c>
    </row>
    <row r="24" spans="3:6" x14ac:dyDescent="0.25">
      <c r="C24" s="11"/>
      <c r="D24" s="8" t="s">
        <v>2</v>
      </c>
      <c r="E24" s="8">
        <f>(E23*1000)/(3*250)</f>
        <v>196.85858913907464</v>
      </c>
      <c r="F24" s="3"/>
    </row>
    <row r="25" spans="3:6" x14ac:dyDescent="0.25">
      <c r="C25" s="11"/>
      <c r="D25" s="8" t="s">
        <v>13</v>
      </c>
      <c r="E25" s="8">
        <f>1.25*E24</f>
        <v>246.0732364238433</v>
      </c>
      <c r="F25" s="3" t="s">
        <v>16</v>
      </c>
    </row>
    <row r="26" spans="3:6" x14ac:dyDescent="0.25">
      <c r="C26" s="11"/>
      <c r="D26" s="8" t="s">
        <v>14</v>
      </c>
      <c r="E26" s="8" t="s">
        <v>6</v>
      </c>
      <c r="F26" s="3"/>
    </row>
    <row r="30" spans="3:6" x14ac:dyDescent="0.25">
      <c r="C30" s="12" t="s">
        <v>10</v>
      </c>
      <c r="D30" s="4" t="s">
        <v>17</v>
      </c>
      <c r="E30" s="4" t="s">
        <v>18</v>
      </c>
      <c r="F30" s="4" t="s">
        <v>19</v>
      </c>
    </row>
    <row r="31" spans="3:6" x14ac:dyDescent="0.25">
      <c r="C31" s="12"/>
      <c r="D31" s="4" t="s">
        <v>20</v>
      </c>
      <c r="E31" s="4" t="s">
        <v>21</v>
      </c>
      <c r="F31" s="4"/>
    </row>
    <row r="32" spans="3:6" x14ac:dyDescent="0.25">
      <c r="C32" s="12"/>
      <c r="D32" s="4"/>
      <c r="E32" s="4"/>
      <c r="F32" s="4"/>
    </row>
    <row r="33" spans="3:6" x14ac:dyDescent="0.25">
      <c r="C33" s="12"/>
      <c r="D33" s="12" t="s">
        <v>22</v>
      </c>
      <c r="E33" s="12"/>
      <c r="F33" s="12"/>
    </row>
    <row r="34" spans="3:6" x14ac:dyDescent="0.25">
      <c r="C34" s="12"/>
      <c r="D34" s="4" t="s">
        <v>23</v>
      </c>
      <c r="E34" s="4">
        <v>17</v>
      </c>
      <c r="F34" s="4"/>
    </row>
    <row r="35" spans="3:6" x14ac:dyDescent="0.25">
      <c r="C35" s="12"/>
      <c r="D35" s="4" t="s">
        <v>2</v>
      </c>
      <c r="E35" s="4">
        <f>17000/( (SQRT(3) * 250 *0.95*0.85))</f>
        <v>48.618970037021121</v>
      </c>
      <c r="F35" s="4"/>
    </row>
    <row r="36" spans="3:6" x14ac:dyDescent="0.25">
      <c r="C36" s="12"/>
      <c r="D36" s="4" t="s">
        <v>24</v>
      </c>
      <c r="E36" s="4">
        <f>2.5*E35</f>
        <v>121.5474250925528</v>
      </c>
      <c r="F36" s="4"/>
    </row>
    <row r="37" spans="3:6" x14ac:dyDescent="0.25">
      <c r="C37" s="12"/>
      <c r="D37" s="4" t="s">
        <v>25</v>
      </c>
      <c r="E37" s="4" t="s">
        <v>26</v>
      </c>
      <c r="F37" s="4"/>
    </row>
    <row r="38" spans="3:6" x14ac:dyDescent="0.25">
      <c r="C38" s="12"/>
      <c r="D38" s="4" t="s">
        <v>27</v>
      </c>
      <c r="E38" s="4">
        <f>1.25*E35</f>
        <v>60.7737125462764</v>
      </c>
      <c r="F38" s="4" t="s">
        <v>28</v>
      </c>
    </row>
    <row r="39" spans="3:6" x14ac:dyDescent="0.25">
      <c r="C39" s="12"/>
      <c r="D39" s="4"/>
      <c r="E39" s="4"/>
      <c r="F39" s="4"/>
    </row>
    <row r="40" spans="3:6" x14ac:dyDescent="0.25">
      <c r="C40" s="12"/>
      <c r="D40" s="4"/>
      <c r="E40" s="4"/>
      <c r="F40" s="4"/>
    </row>
    <row r="41" spans="3:6" x14ac:dyDescent="0.25">
      <c r="C41" s="12"/>
      <c r="D41" s="12" t="s">
        <v>29</v>
      </c>
      <c r="E41" s="12"/>
      <c r="F41" s="12"/>
    </row>
    <row r="42" spans="3:6" x14ac:dyDescent="0.25">
      <c r="C42" s="12"/>
      <c r="D42" s="4" t="s">
        <v>23</v>
      </c>
      <c r="E42" s="4">
        <v>26</v>
      </c>
      <c r="F42" s="4"/>
    </row>
    <row r="43" spans="3:6" x14ac:dyDescent="0.25">
      <c r="C43" s="12"/>
      <c r="D43" s="4" t="s">
        <v>2</v>
      </c>
      <c r="E43" s="4">
        <f>26000/( (SQRT(3) * 250 *0.95*0.85))</f>
        <v>74.358424762502892</v>
      </c>
      <c r="F43" s="4"/>
    </row>
    <row r="44" spans="3:6" x14ac:dyDescent="0.25">
      <c r="C44" s="12"/>
      <c r="D44" s="4" t="s">
        <v>24</v>
      </c>
      <c r="E44" s="4">
        <f>2.5*E43</f>
        <v>185.89606190625722</v>
      </c>
      <c r="F44" s="4"/>
    </row>
    <row r="45" spans="3:6" x14ac:dyDescent="0.25">
      <c r="C45" s="12"/>
      <c r="D45" s="4" t="s">
        <v>25</v>
      </c>
      <c r="E45" s="4" t="s">
        <v>30</v>
      </c>
      <c r="F45" s="4"/>
    </row>
    <row r="46" spans="3:6" x14ac:dyDescent="0.25">
      <c r="C46" s="12"/>
      <c r="D46" s="4" t="s">
        <v>27</v>
      </c>
      <c r="E46" s="4">
        <f>1.25*E43</f>
        <v>92.948030953128608</v>
      </c>
      <c r="F46" s="4" t="s">
        <v>31</v>
      </c>
    </row>
    <row r="47" spans="3:6" x14ac:dyDescent="0.25">
      <c r="C47" s="12"/>
      <c r="D47" s="4"/>
      <c r="E47" s="4"/>
      <c r="F47" s="4"/>
    </row>
    <row r="48" spans="3:6" x14ac:dyDescent="0.25">
      <c r="C48" s="12"/>
      <c r="D48" s="4"/>
      <c r="E48" s="4"/>
      <c r="F48" s="4"/>
    </row>
    <row r="49" spans="3:6" x14ac:dyDescent="0.25">
      <c r="C49" s="12"/>
      <c r="D49" s="12" t="s">
        <v>32</v>
      </c>
      <c r="E49" s="12"/>
      <c r="F49" s="12"/>
    </row>
    <row r="50" spans="3:6" x14ac:dyDescent="0.25">
      <c r="C50" s="12"/>
      <c r="D50" s="4" t="s">
        <v>23</v>
      </c>
      <c r="E50" s="4">
        <v>34</v>
      </c>
      <c r="F50" s="4"/>
    </row>
    <row r="51" spans="3:6" x14ac:dyDescent="0.25">
      <c r="C51" s="12"/>
      <c r="D51" s="4" t="s">
        <v>2</v>
      </c>
      <c r="E51" s="4">
        <f>34000/( (SQRT(3) * 250 *0.95*0.85))</f>
        <v>97.237940074042243</v>
      </c>
      <c r="F51" s="4"/>
    </row>
    <row r="52" spans="3:6" x14ac:dyDescent="0.25">
      <c r="C52" s="12"/>
      <c r="D52" s="4" t="s">
        <v>24</v>
      </c>
      <c r="E52" s="4">
        <f>2.5*E51</f>
        <v>243.0948501851056</v>
      </c>
      <c r="F52" s="4"/>
    </row>
    <row r="53" spans="3:6" x14ac:dyDescent="0.25">
      <c r="C53" s="12"/>
      <c r="D53" s="4" t="s">
        <v>25</v>
      </c>
      <c r="E53" s="4" t="s">
        <v>16</v>
      </c>
      <c r="F53" s="4"/>
    </row>
    <row r="54" spans="3:6" x14ac:dyDescent="0.25">
      <c r="C54" s="12"/>
      <c r="D54" s="4" t="s">
        <v>27</v>
      </c>
      <c r="E54" s="4">
        <f>1.25*E51</f>
        <v>121.5474250925528</v>
      </c>
      <c r="F54" s="4" t="s">
        <v>33</v>
      </c>
    </row>
    <row r="55" spans="3:6" x14ac:dyDescent="0.25">
      <c r="C55" s="12"/>
      <c r="D55" s="4"/>
      <c r="E55" s="4"/>
      <c r="F55" s="4"/>
    </row>
    <row r="56" spans="3:6" x14ac:dyDescent="0.25">
      <c r="C56" s="12"/>
      <c r="D56" s="4"/>
      <c r="E56" s="4"/>
      <c r="F56" s="4"/>
    </row>
    <row r="57" spans="3:6" x14ac:dyDescent="0.25">
      <c r="C57" s="12"/>
      <c r="D57" s="4" t="s">
        <v>34</v>
      </c>
      <c r="E57" s="4">
        <f>E50+E42+E34</f>
        <v>77</v>
      </c>
      <c r="F57" s="4"/>
    </row>
    <row r="58" spans="3:6" x14ac:dyDescent="0.25">
      <c r="C58" s="12"/>
      <c r="D58" s="4" t="s">
        <v>35</v>
      </c>
      <c r="E58" s="4">
        <f>1.25*E51+0.77*((E51+E43+E35)-E51)</f>
        <v>216.2400190881863</v>
      </c>
      <c r="F58" s="4"/>
    </row>
    <row r="59" spans="3:6" x14ac:dyDescent="0.25">
      <c r="C59" s="12"/>
      <c r="D59" s="4" t="s">
        <v>36</v>
      </c>
      <c r="E59" s="4">
        <f>E52+0.77*((E51+E43+E35)-E51)</f>
        <v>337.7874441807391</v>
      </c>
      <c r="F59" s="4"/>
    </row>
    <row r="60" spans="3:6" x14ac:dyDescent="0.25">
      <c r="C60" s="12"/>
      <c r="D60" s="4" t="s">
        <v>25</v>
      </c>
      <c r="E60" s="4" t="s">
        <v>37</v>
      </c>
      <c r="F60" s="4"/>
    </row>
    <row r="61" spans="3:6" x14ac:dyDescent="0.25">
      <c r="C61" s="12"/>
      <c r="D61" s="4" t="s">
        <v>38</v>
      </c>
      <c r="E61" s="4">
        <f>1.25*E58</f>
        <v>270.3000238602329</v>
      </c>
      <c r="F61" s="4" t="s">
        <v>6</v>
      </c>
    </row>
  </sheetData>
  <mergeCells count="7">
    <mergeCell ref="C11:C14"/>
    <mergeCell ref="C17:C20"/>
    <mergeCell ref="C23:C26"/>
    <mergeCell ref="D49:F49"/>
    <mergeCell ref="C30:C61"/>
    <mergeCell ref="D33:F33"/>
    <mergeCell ref="D41:F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ibrahem abu shqair</cp:lastModifiedBy>
  <dcterms:created xsi:type="dcterms:W3CDTF">2015-06-05T18:17:20Z</dcterms:created>
  <dcterms:modified xsi:type="dcterms:W3CDTF">2024-01-30T18:26:51Z</dcterms:modified>
</cp:coreProperties>
</file>