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shia-shelves\documents\"/>
    </mc:Choice>
  </mc:AlternateContent>
  <xr:revisionPtr revIDLastSave="0" documentId="8_{83FFD3B3-46B1-43B5-9E31-8CA4AD0D77D5}" xr6:coauthVersionLast="47" xr6:coauthVersionMax="47" xr10:uidLastSave="{00000000-0000-0000-0000-000000000000}"/>
  <bookViews>
    <workbookView xWindow="-120" yWindow="-120" windowWidth="38640" windowHeight="21120" activeTab="1" xr2:uid="{E697E77E-FA69-4E8A-A8C2-16B492DEBDF7}"/>
  </bookViews>
  <sheets>
    <sheet name="Price Sheet" sheetId="1" r:id="rId1"/>
    <sheet name="Customer Catelogue" sheetId="2" r:id="rId2"/>
  </sheets>
  <definedNames>
    <definedName name="_xlnm._FilterDatabase" localSheetId="1" hidden="1">'Customer Catelogue'!$A$1:$I$75</definedName>
    <definedName name="_xlnm._FilterDatabase" localSheetId="0" hidden="1">'Price Sheet'!$A$1:$AN$76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" i="1" l="1"/>
  <c r="AC13" i="1" s="1"/>
  <c r="AD29" i="1"/>
  <c r="AC29" i="1" s="1"/>
  <c r="AD50" i="1"/>
  <c r="AC50" i="1" s="1"/>
  <c r="AD57" i="1"/>
  <c r="AC57" i="1" s="1"/>
  <c r="AD14" i="1"/>
  <c r="AC14" i="1" s="1"/>
  <c r="AD16" i="1"/>
  <c r="AC16" i="1" s="1"/>
  <c r="AD31" i="1"/>
  <c r="AC31" i="1" s="1"/>
  <c r="AD36" i="1"/>
  <c r="AC36" i="1" s="1"/>
  <c r="AD40" i="1"/>
  <c r="AC40" i="1" s="1"/>
  <c r="AD41" i="1"/>
  <c r="AC41" i="1" s="1"/>
  <c r="AD42" i="1"/>
  <c r="AC42" i="1" s="1"/>
  <c r="AD47" i="1"/>
  <c r="AC47" i="1" s="1"/>
  <c r="AD51" i="1"/>
  <c r="AC51" i="1" s="1"/>
  <c r="AD61" i="1"/>
  <c r="AC61" i="1" s="1"/>
  <c r="AD66" i="1"/>
  <c r="AC66" i="1" s="1"/>
  <c r="AD73" i="1"/>
  <c r="AC73" i="1" s="1"/>
  <c r="AD4" i="1"/>
  <c r="AC4" i="1" s="1"/>
  <c r="AD34" i="1"/>
  <c r="AC34" i="1" s="1"/>
  <c r="AD35" i="1"/>
  <c r="AC35" i="1" s="1"/>
  <c r="AD52" i="1"/>
  <c r="AC52" i="1" s="1"/>
  <c r="AD56" i="1"/>
  <c r="AC56" i="1" s="1"/>
  <c r="AD62" i="1"/>
  <c r="AC62" i="1" s="1"/>
  <c r="AD69" i="1"/>
  <c r="AC69" i="1" s="1"/>
  <c r="AD11" i="1"/>
  <c r="AC11" i="1" s="1"/>
  <c r="AD15" i="1"/>
  <c r="AC15" i="1" s="1"/>
  <c r="AD17" i="1"/>
  <c r="AC17" i="1" s="1"/>
  <c r="AD18" i="1"/>
  <c r="AC18" i="1" s="1"/>
  <c r="AD23" i="1"/>
  <c r="AC23" i="1" s="1"/>
  <c r="AD24" i="1"/>
  <c r="AC24" i="1" s="1"/>
  <c r="AD43" i="1"/>
  <c r="AC43" i="1" s="1"/>
  <c r="AD55" i="1"/>
  <c r="AC55" i="1" s="1"/>
  <c r="AD12" i="1"/>
  <c r="AC12" i="1" s="1"/>
  <c r="AD26" i="1"/>
  <c r="AC26" i="1" s="1"/>
  <c r="AD28" i="1"/>
  <c r="AC28" i="1" s="1"/>
  <c r="AD58" i="1"/>
  <c r="AC58" i="1" s="1"/>
  <c r="AD60" i="1"/>
  <c r="AC60" i="1" s="1"/>
  <c r="AD71" i="1"/>
  <c r="AC71" i="1" s="1"/>
  <c r="AD3" i="1"/>
  <c r="AC3" i="1" s="1"/>
  <c r="AD10" i="1"/>
  <c r="AC10" i="1" s="1"/>
  <c r="AD39" i="1"/>
  <c r="AC39" i="1" s="1"/>
  <c r="AD44" i="1"/>
  <c r="AC44" i="1" s="1"/>
  <c r="AD49" i="1"/>
  <c r="AC49" i="1" s="1"/>
  <c r="AD65" i="1"/>
  <c r="AC65" i="1" s="1"/>
  <c r="AD6" i="1"/>
  <c r="AC6" i="1" s="1"/>
  <c r="AD19" i="1"/>
  <c r="AC19" i="1" s="1"/>
  <c r="AD25" i="1"/>
  <c r="AC25" i="1" s="1"/>
  <c r="AD32" i="1"/>
  <c r="AC32" i="1" s="1"/>
  <c r="AD68" i="1"/>
  <c r="AC68" i="1" s="1"/>
  <c r="AD74" i="1"/>
  <c r="AC74" i="1" s="1"/>
  <c r="AD20" i="1"/>
  <c r="AC20" i="1" s="1"/>
  <c r="AD22" i="1"/>
  <c r="AC22" i="1" s="1"/>
  <c r="AD38" i="1"/>
  <c r="AC38" i="1" s="1"/>
  <c r="AD48" i="1"/>
  <c r="AC48" i="1" s="1"/>
  <c r="AD53" i="1"/>
  <c r="AC53" i="1" s="1"/>
  <c r="AD54" i="1"/>
  <c r="AC54" i="1" s="1"/>
  <c r="AD64" i="1"/>
  <c r="AC64" i="1" s="1"/>
  <c r="AD45" i="1"/>
  <c r="AC45" i="1" s="1"/>
  <c r="AD46" i="1"/>
  <c r="AC46" i="1" s="1"/>
  <c r="AD59" i="1"/>
  <c r="AC59" i="1" s="1"/>
  <c r="AD70" i="1"/>
  <c r="AC70" i="1" s="1"/>
  <c r="AD9" i="1"/>
  <c r="AC9" i="1" s="1"/>
  <c r="AD30" i="1"/>
  <c r="AC30" i="1" s="1"/>
  <c r="AD8" i="1"/>
  <c r="AC8" i="1" s="1"/>
  <c r="AD5" i="1"/>
  <c r="AC5" i="1" s="1"/>
  <c r="AD67" i="1"/>
  <c r="AC67" i="1" s="1"/>
  <c r="AD2" i="1"/>
  <c r="AC2" i="1" s="1"/>
  <c r="AD72" i="1"/>
  <c r="AC72" i="1" s="1"/>
  <c r="AD27" i="1"/>
  <c r="AC27" i="1" s="1"/>
  <c r="AD7" i="1"/>
  <c r="AC7" i="1" s="1"/>
  <c r="AD63" i="1"/>
  <c r="AC63" i="1" s="1"/>
  <c r="AD21" i="1"/>
  <c r="AC21" i="1" s="1"/>
  <c r="AD37" i="1"/>
  <c r="AC37" i="1" s="1"/>
  <c r="AD33" i="1"/>
  <c r="AC33" i="1" s="1"/>
  <c r="N79" i="1"/>
  <c r="M81" i="1"/>
  <c r="M79" i="1"/>
  <c r="AM13" i="1"/>
  <c r="AM29" i="1"/>
  <c r="AM50" i="1"/>
  <c r="AM57" i="1"/>
  <c r="AM75" i="1"/>
  <c r="AM14" i="1"/>
  <c r="AM16" i="1"/>
  <c r="AM31" i="1"/>
  <c r="AM36" i="1"/>
  <c r="AM40" i="1"/>
  <c r="AM41" i="1"/>
  <c r="AM42" i="1"/>
  <c r="AM47" i="1"/>
  <c r="AM51" i="1"/>
  <c r="AM61" i="1"/>
  <c r="AM66" i="1"/>
  <c r="AM73" i="1"/>
  <c r="AM4" i="1"/>
  <c r="AM34" i="1"/>
  <c r="AM35" i="1"/>
  <c r="AM52" i="1"/>
  <c r="AM56" i="1"/>
  <c r="AM62" i="1"/>
  <c r="AM69" i="1"/>
  <c r="AM11" i="1"/>
  <c r="AM15" i="1"/>
  <c r="AM17" i="1"/>
  <c r="AM18" i="1"/>
  <c r="AM23" i="1"/>
  <c r="AM24" i="1"/>
  <c r="AM43" i="1"/>
  <c r="AM55" i="1"/>
  <c r="AM12" i="1"/>
  <c r="AM26" i="1"/>
  <c r="AM28" i="1"/>
  <c r="AM58" i="1"/>
  <c r="AM60" i="1"/>
  <c r="AM71" i="1"/>
  <c r="AM3" i="1"/>
  <c r="AM10" i="1"/>
  <c r="AM39" i="1"/>
  <c r="AM44" i="1"/>
  <c r="AM49" i="1"/>
  <c r="AM65" i="1"/>
  <c r="AM6" i="1"/>
  <c r="AM19" i="1"/>
  <c r="AM25" i="1"/>
  <c r="AM32" i="1"/>
  <c r="AM68" i="1"/>
  <c r="AM74" i="1"/>
  <c r="AM20" i="1"/>
  <c r="AM22" i="1"/>
  <c r="AM38" i="1"/>
  <c r="AM48" i="1"/>
  <c r="AM53" i="1"/>
  <c r="AM54" i="1"/>
  <c r="AM64" i="1"/>
  <c r="AM45" i="1"/>
  <c r="AM46" i="1"/>
  <c r="AM59" i="1"/>
  <c r="AM70" i="1"/>
  <c r="AM9" i="1"/>
  <c r="AM30" i="1"/>
  <c r="AM8" i="1"/>
  <c r="AM5" i="1"/>
  <c r="AM67" i="1"/>
  <c r="AM2" i="1"/>
  <c r="AM72" i="1"/>
  <c r="AM27" i="1"/>
  <c r="AM7" i="1"/>
  <c r="AM63" i="1"/>
  <c r="AM21" i="1"/>
  <c r="AM33" i="1"/>
  <c r="AF76" i="1"/>
  <c r="N81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H65" i="1"/>
  <c r="I65" i="1" s="1"/>
  <c r="AG65" i="1" s="1"/>
  <c r="H66" i="1"/>
  <c r="I66" i="1" s="1"/>
  <c r="AG66" i="1" s="1"/>
  <c r="H67" i="1"/>
  <c r="I67" i="1" s="1"/>
  <c r="AG67" i="1" s="1"/>
  <c r="H68" i="1"/>
  <c r="I68" i="1" s="1"/>
  <c r="AG68" i="1" s="1"/>
  <c r="H69" i="1"/>
  <c r="I69" i="1" s="1"/>
  <c r="AG69" i="1" s="1"/>
  <c r="H70" i="1"/>
  <c r="I70" i="1" s="1"/>
  <c r="AG70" i="1" s="1"/>
  <c r="H71" i="1"/>
  <c r="I71" i="1" s="1"/>
  <c r="AG71" i="1" s="1"/>
  <c r="H72" i="1"/>
  <c r="I72" i="1" s="1"/>
  <c r="AG72" i="1" s="1"/>
  <c r="H73" i="1"/>
  <c r="I73" i="1" s="1"/>
  <c r="AG73" i="1" s="1"/>
  <c r="H74" i="1"/>
  <c r="I74" i="1" s="1"/>
  <c r="AG74" i="1" s="1"/>
  <c r="H75" i="1"/>
  <c r="I75" i="1" s="1"/>
  <c r="AG75" i="1" s="1"/>
  <c r="H46" i="1"/>
  <c r="I46" i="1" s="1"/>
  <c r="AG46" i="1" s="1"/>
  <c r="H47" i="1"/>
  <c r="I47" i="1" s="1"/>
  <c r="AG47" i="1" s="1"/>
  <c r="H48" i="1"/>
  <c r="I48" i="1" s="1"/>
  <c r="AG48" i="1" s="1"/>
  <c r="H49" i="1"/>
  <c r="I49" i="1" s="1"/>
  <c r="AG49" i="1" s="1"/>
  <c r="H50" i="1"/>
  <c r="I50" i="1" s="1"/>
  <c r="AG50" i="1" s="1"/>
  <c r="H51" i="1"/>
  <c r="I51" i="1" s="1"/>
  <c r="AG51" i="1" s="1"/>
  <c r="H52" i="1"/>
  <c r="I52" i="1" s="1"/>
  <c r="AG52" i="1" s="1"/>
  <c r="H53" i="1"/>
  <c r="I53" i="1" s="1"/>
  <c r="AG53" i="1" s="1"/>
  <c r="H54" i="1"/>
  <c r="I54" i="1" s="1"/>
  <c r="AG54" i="1" s="1"/>
  <c r="H55" i="1"/>
  <c r="I55" i="1" s="1"/>
  <c r="AG55" i="1" s="1"/>
  <c r="H56" i="1"/>
  <c r="I56" i="1" s="1"/>
  <c r="AG56" i="1" s="1"/>
  <c r="H57" i="1"/>
  <c r="I57" i="1" s="1"/>
  <c r="AG57" i="1" s="1"/>
  <c r="H58" i="1"/>
  <c r="I58" i="1" s="1"/>
  <c r="AG58" i="1" s="1"/>
  <c r="H59" i="1"/>
  <c r="I59" i="1" s="1"/>
  <c r="AG59" i="1" s="1"/>
  <c r="H60" i="1"/>
  <c r="I60" i="1" s="1"/>
  <c r="AG60" i="1" s="1"/>
  <c r="H61" i="1"/>
  <c r="I61" i="1" s="1"/>
  <c r="AG61" i="1" s="1"/>
  <c r="H62" i="1"/>
  <c r="I62" i="1" s="1"/>
  <c r="AG62" i="1" s="1"/>
  <c r="H63" i="1"/>
  <c r="I63" i="1" s="1"/>
  <c r="AG63" i="1" s="1"/>
  <c r="H64" i="1"/>
  <c r="I64" i="1" s="1"/>
  <c r="AG64" i="1" s="1"/>
  <c r="H19" i="1"/>
  <c r="I19" i="1" s="1"/>
  <c r="AG19" i="1" s="1"/>
  <c r="H20" i="1"/>
  <c r="I20" i="1" s="1"/>
  <c r="AG20" i="1" s="1"/>
  <c r="H21" i="1"/>
  <c r="I21" i="1" s="1"/>
  <c r="AG21" i="1" s="1"/>
  <c r="H22" i="1"/>
  <c r="I22" i="1" s="1"/>
  <c r="AG22" i="1" s="1"/>
  <c r="H23" i="1"/>
  <c r="I23" i="1" s="1"/>
  <c r="AG23" i="1" s="1"/>
  <c r="H24" i="1"/>
  <c r="I24" i="1" s="1"/>
  <c r="AG24" i="1" s="1"/>
  <c r="H25" i="1"/>
  <c r="I25" i="1" s="1"/>
  <c r="AG25" i="1" s="1"/>
  <c r="H26" i="1"/>
  <c r="I26" i="1" s="1"/>
  <c r="AG26" i="1" s="1"/>
  <c r="H27" i="1"/>
  <c r="I27" i="1" s="1"/>
  <c r="AG27" i="1" s="1"/>
  <c r="H28" i="1"/>
  <c r="I28" i="1" s="1"/>
  <c r="AG28" i="1" s="1"/>
  <c r="H29" i="1"/>
  <c r="I29" i="1" s="1"/>
  <c r="AG29" i="1" s="1"/>
  <c r="H30" i="1"/>
  <c r="I30" i="1" s="1"/>
  <c r="AG30" i="1" s="1"/>
  <c r="H31" i="1"/>
  <c r="I31" i="1" s="1"/>
  <c r="AG31" i="1" s="1"/>
  <c r="H32" i="1"/>
  <c r="I32" i="1" s="1"/>
  <c r="AG32" i="1" s="1"/>
  <c r="H33" i="1"/>
  <c r="I33" i="1" s="1"/>
  <c r="AG33" i="1" s="1"/>
  <c r="H34" i="1"/>
  <c r="I34" i="1" s="1"/>
  <c r="AG34" i="1" s="1"/>
  <c r="H35" i="1"/>
  <c r="I35" i="1" s="1"/>
  <c r="AG35" i="1" s="1"/>
  <c r="H36" i="1"/>
  <c r="I36" i="1" s="1"/>
  <c r="AG36" i="1" s="1"/>
  <c r="H38" i="1"/>
  <c r="I38" i="1" s="1"/>
  <c r="AG38" i="1" s="1"/>
  <c r="H39" i="1"/>
  <c r="I39" i="1" s="1"/>
  <c r="AG39" i="1" s="1"/>
  <c r="H40" i="1"/>
  <c r="I40" i="1" s="1"/>
  <c r="AG40" i="1" s="1"/>
  <c r="H41" i="1"/>
  <c r="I41" i="1" s="1"/>
  <c r="AG41" i="1" s="1"/>
  <c r="H42" i="1"/>
  <c r="I42" i="1" s="1"/>
  <c r="AG42" i="1" s="1"/>
  <c r="H43" i="1"/>
  <c r="I43" i="1" s="1"/>
  <c r="AG43" i="1" s="1"/>
  <c r="H44" i="1"/>
  <c r="I44" i="1" s="1"/>
  <c r="AG44" i="1" s="1"/>
  <c r="H45" i="1"/>
  <c r="I45" i="1" s="1"/>
  <c r="AG45" i="1" s="1"/>
  <c r="H3" i="1"/>
  <c r="I3" i="1" s="1"/>
  <c r="AG3" i="1" s="1"/>
  <c r="H4" i="1"/>
  <c r="I4" i="1" s="1"/>
  <c r="AG4" i="1" s="1"/>
  <c r="H5" i="1"/>
  <c r="I5" i="1" s="1"/>
  <c r="AG5" i="1" s="1"/>
  <c r="H6" i="1"/>
  <c r="I6" i="1" s="1"/>
  <c r="AG6" i="1" s="1"/>
  <c r="H7" i="1"/>
  <c r="I7" i="1" s="1"/>
  <c r="AG7" i="1" s="1"/>
  <c r="H8" i="1"/>
  <c r="I8" i="1" s="1"/>
  <c r="AG8" i="1" s="1"/>
  <c r="H9" i="1"/>
  <c r="I9" i="1" s="1"/>
  <c r="AG9" i="1" s="1"/>
  <c r="H10" i="1"/>
  <c r="I10" i="1" s="1"/>
  <c r="AG10" i="1" s="1"/>
  <c r="H11" i="1"/>
  <c r="I11" i="1" s="1"/>
  <c r="AG11" i="1" s="1"/>
  <c r="H12" i="1"/>
  <c r="I12" i="1" s="1"/>
  <c r="AG12" i="1" s="1"/>
  <c r="H13" i="1"/>
  <c r="I13" i="1" s="1"/>
  <c r="AG13" i="1" s="1"/>
  <c r="H14" i="1"/>
  <c r="I14" i="1" s="1"/>
  <c r="AG14" i="1" s="1"/>
  <c r="H15" i="1"/>
  <c r="I15" i="1" s="1"/>
  <c r="AG15" i="1" s="1"/>
  <c r="H16" i="1"/>
  <c r="I16" i="1" s="1"/>
  <c r="AG16" i="1" s="1"/>
  <c r="H17" i="1"/>
  <c r="I17" i="1" s="1"/>
  <c r="AG17" i="1" s="1"/>
  <c r="H18" i="1"/>
  <c r="I18" i="1" s="1"/>
  <c r="AG18" i="1" s="1"/>
  <c r="H2" i="1"/>
  <c r="I2" i="1" s="1"/>
  <c r="AG2" i="1" s="1"/>
  <c r="F37" i="1"/>
  <c r="G37" i="1" s="1"/>
  <c r="N63" i="1"/>
  <c r="N41" i="1"/>
  <c r="N55" i="1"/>
  <c r="N37" i="1"/>
  <c r="N39" i="1"/>
  <c r="N73" i="1"/>
  <c r="N75" i="1"/>
  <c r="N7" i="1"/>
  <c r="N61" i="1"/>
  <c r="N4" i="1"/>
  <c r="N30" i="1"/>
  <c r="N28" i="1"/>
  <c r="N38" i="1"/>
  <c r="N19" i="1"/>
  <c r="N56" i="1"/>
  <c r="N67" i="1"/>
  <c r="N70" i="1"/>
  <c r="N9" i="1"/>
  <c r="N44" i="1"/>
  <c r="N45" i="1"/>
  <c r="N71" i="1"/>
  <c r="N58" i="1"/>
  <c r="N69" i="1"/>
  <c r="N59" i="1"/>
  <c r="N68" i="1"/>
  <c r="N66" i="1"/>
  <c r="N27" i="1"/>
  <c r="N2" i="1"/>
  <c r="N29" i="1"/>
  <c r="N57" i="1"/>
  <c r="N31" i="1"/>
  <c r="N46" i="1"/>
  <c r="N16" i="1"/>
  <c r="N62" i="1"/>
  <c r="N40" i="1"/>
  <c r="N65" i="1"/>
  <c r="N60" i="1"/>
  <c r="N34" i="1"/>
  <c r="N74" i="1"/>
  <c r="N13" i="1"/>
  <c r="N72" i="1"/>
  <c r="N17" i="1"/>
  <c r="N33" i="1"/>
  <c r="N11" i="1"/>
  <c r="N51" i="1"/>
  <c r="N21" i="1"/>
  <c r="N50" i="1"/>
  <c r="N23" i="1"/>
  <c r="N6" i="1"/>
  <c r="N18" i="1"/>
  <c r="N64" i="1"/>
  <c r="N49" i="1"/>
  <c r="N32" i="1"/>
  <c r="N8" i="1"/>
  <c r="N3" i="1"/>
  <c r="N47" i="1"/>
  <c r="N24" i="1"/>
  <c r="N14" i="1"/>
  <c r="N5" i="1"/>
  <c r="N42" i="1"/>
  <c r="N36" i="1"/>
  <c r="N53" i="1"/>
  <c r="N12" i="1"/>
  <c r="N25" i="1"/>
  <c r="N43" i="1"/>
  <c r="N48" i="1"/>
  <c r="N26" i="1"/>
  <c r="N10" i="1"/>
  <c r="N52" i="1"/>
  <c r="N54" i="1"/>
  <c r="N35" i="1"/>
  <c r="N15" i="1"/>
  <c r="N20" i="1"/>
  <c r="N22" i="1"/>
  <c r="AL76" i="1"/>
  <c r="M83" i="1" l="1"/>
  <c r="H37" i="1"/>
  <c r="I37" i="1" s="1"/>
  <c r="AG37" i="1" s="1"/>
  <c r="AG76" i="1" s="1"/>
  <c r="N83" i="1" l="1"/>
  <c r="P2" i="1" s="1"/>
  <c r="P47" i="1"/>
  <c r="S47" i="1" s="1"/>
  <c r="V47" i="1" s="1"/>
  <c r="P59" i="1"/>
  <c r="S59" i="1" s="1"/>
  <c r="V59" i="1" s="1"/>
  <c r="P71" i="1"/>
  <c r="S71" i="1" s="1"/>
  <c r="V71" i="1" s="1"/>
  <c r="P10" i="1"/>
  <c r="S10" i="1" s="1"/>
  <c r="V10" i="1" s="1"/>
  <c r="P55" i="1"/>
  <c r="P12" i="1"/>
  <c r="S12" i="1" s="1"/>
  <c r="V12" i="1" s="1"/>
  <c r="P24" i="1"/>
  <c r="S24" i="1" s="1"/>
  <c r="V24" i="1" s="1"/>
  <c r="P36" i="1"/>
  <c r="S36" i="1" s="1"/>
  <c r="V36" i="1" s="1"/>
  <c r="P60" i="1"/>
  <c r="S60" i="1" s="1"/>
  <c r="V60" i="1" s="1"/>
  <c r="P72" i="1"/>
  <c r="S72" i="1" s="1"/>
  <c r="V72" i="1" s="1"/>
  <c r="P32" i="1"/>
  <c r="S32" i="1" s="1"/>
  <c r="V32" i="1" s="1"/>
  <c r="P13" i="1"/>
  <c r="S13" i="1" s="1"/>
  <c r="V13" i="1" s="1"/>
  <c r="P25" i="1"/>
  <c r="S25" i="1" s="1"/>
  <c r="V25" i="1" s="1"/>
  <c r="P37" i="1"/>
  <c r="P49" i="1"/>
  <c r="S49" i="1" s="1"/>
  <c r="V49" i="1" s="1"/>
  <c r="P61" i="1"/>
  <c r="P73" i="1"/>
  <c r="P19" i="1"/>
  <c r="S19" i="1" s="1"/>
  <c r="V19" i="1" s="1"/>
  <c r="P56" i="1"/>
  <c r="S56" i="1" s="1"/>
  <c r="V56" i="1" s="1"/>
  <c r="P14" i="1"/>
  <c r="S14" i="1" s="1"/>
  <c r="V14" i="1" s="1"/>
  <c r="P26" i="1"/>
  <c r="S26" i="1" s="1"/>
  <c r="V26" i="1" s="1"/>
  <c r="P38" i="1"/>
  <c r="S38" i="1" s="1"/>
  <c r="V38" i="1" s="1"/>
  <c r="P50" i="1"/>
  <c r="S50" i="1" s="1"/>
  <c r="V50" i="1" s="1"/>
  <c r="P62" i="1"/>
  <c r="S62" i="1" s="1"/>
  <c r="V62" i="1" s="1"/>
  <c r="P74" i="1"/>
  <c r="S74" i="1" s="1"/>
  <c r="V74" i="1" s="1"/>
  <c r="P6" i="1"/>
  <c r="S6" i="1" s="1"/>
  <c r="V6" i="1" s="1"/>
  <c r="P68" i="1"/>
  <c r="S68" i="1" s="1"/>
  <c r="V68" i="1" s="1"/>
  <c r="P15" i="1"/>
  <c r="S15" i="1" s="1"/>
  <c r="V15" i="1" s="1"/>
  <c r="P27" i="1"/>
  <c r="S27" i="1" s="1"/>
  <c r="V27" i="1" s="1"/>
  <c r="P39" i="1"/>
  <c r="P51" i="1"/>
  <c r="S51" i="1" s="1"/>
  <c r="V51" i="1" s="1"/>
  <c r="P63" i="1"/>
  <c r="S63" i="1" s="1"/>
  <c r="V63" i="1" s="1"/>
  <c r="P75" i="1"/>
  <c r="S75" i="1" s="1"/>
  <c r="P16" i="1"/>
  <c r="S16" i="1" s="1"/>
  <c r="V16" i="1" s="1"/>
  <c r="P28" i="1"/>
  <c r="S28" i="1" s="1"/>
  <c r="V28" i="1" s="1"/>
  <c r="P40" i="1"/>
  <c r="S40" i="1" s="1"/>
  <c r="V40" i="1" s="1"/>
  <c r="P52" i="1"/>
  <c r="S52" i="1" s="1"/>
  <c r="V52" i="1" s="1"/>
  <c r="P64" i="1"/>
  <c r="S64" i="1" s="1"/>
  <c r="V64" i="1" s="1"/>
  <c r="P3" i="1"/>
  <c r="S3" i="1" s="1"/>
  <c r="V3" i="1" s="1"/>
  <c r="P17" i="1"/>
  <c r="S17" i="1" s="1"/>
  <c r="V17" i="1" s="1"/>
  <c r="P29" i="1"/>
  <c r="S29" i="1" s="1"/>
  <c r="V29" i="1" s="1"/>
  <c r="P41" i="1"/>
  <c r="P53" i="1"/>
  <c r="S53" i="1" s="1"/>
  <c r="V53" i="1" s="1"/>
  <c r="P65" i="1"/>
  <c r="S65" i="1" s="1"/>
  <c r="V65" i="1" s="1"/>
  <c r="P4" i="1"/>
  <c r="S4" i="1" s="1"/>
  <c r="V4" i="1" s="1"/>
  <c r="P43" i="1"/>
  <c r="S43" i="1" s="1"/>
  <c r="V43" i="1" s="1"/>
  <c r="P18" i="1"/>
  <c r="S18" i="1" s="1"/>
  <c r="V18" i="1" s="1"/>
  <c r="P30" i="1"/>
  <c r="S30" i="1" s="1"/>
  <c r="V30" i="1" s="1"/>
  <c r="P42" i="1"/>
  <c r="S42" i="1" s="1"/>
  <c r="V42" i="1" s="1"/>
  <c r="P54" i="1"/>
  <c r="S54" i="1" s="1"/>
  <c r="V54" i="1" s="1"/>
  <c r="P66" i="1"/>
  <c r="S66" i="1" s="1"/>
  <c r="V66" i="1" s="1"/>
  <c r="P5" i="1"/>
  <c r="S5" i="1" s="1"/>
  <c r="V5" i="1" s="1"/>
  <c r="P67" i="1"/>
  <c r="S67" i="1" s="1"/>
  <c r="V67" i="1" s="1"/>
  <c r="P7" i="1"/>
  <c r="P35" i="1" l="1"/>
  <c r="S35" i="1" s="1"/>
  <c r="V35" i="1" s="1"/>
  <c r="P23" i="1"/>
  <c r="S23" i="1" s="1"/>
  <c r="V23" i="1" s="1"/>
  <c r="P11" i="1"/>
  <c r="S11" i="1" s="1"/>
  <c r="V11" i="1" s="1"/>
  <c r="P48" i="1"/>
  <c r="S48" i="1" s="1"/>
  <c r="V48" i="1" s="1"/>
  <c r="P20" i="1"/>
  <c r="S20" i="1" s="1"/>
  <c r="V20" i="1" s="1"/>
  <c r="P9" i="1"/>
  <c r="V9" i="1" s="1"/>
  <c r="P70" i="1"/>
  <c r="S70" i="1" s="1"/>
  <c r="V70" i="1" s="1"/>
  <c r="P58" i="1"/>
  <c r="S58" i="1" s="1"/>
  <c r="V58" i="1" s="1"/>
  <c r="P34" i="1"/>
  <c r="S34" i="1" s="1"/>
  <c r="V34" i="1" s="1"/>
  <c r="P46" i="1"/>
  <c r="S46" i="1" s="1"/>
  <c r="V46" i="1" s="1"/>
  <c r="P22" i="1"/>
  <c r="S22" i="1" s="1"/>
  <c r="V22" i="1" s="1"/>
  <c r="P44" i="1"/>
  <c r="S44" i="1" s="1"/>
  <c r="V44" i="1" s="1"/>
  <c r="P31" i="1"/>
  <c r="S31" i="1" s="1"/>
  <c r="V31" i="1" s="1"/>
  <c r="P8" i="1"/>
  <c r="S8" i="1" s="1"/>
  <c r="V8" i="1" s="1"/>
  <c r="P69" i="1"/>
  <c r="S69" i="1" s="1"/>
  <c r="V69" i="1" s="1"/>
  <c r="P57" i="1"/>
  <c r="S57" i="1" s="1"/>
  <c r="V57" i="1" s="1"/>
  <c r="P45" i="1"/>
  <c r="S45" i="1" s="1"/>
  <c r="V45" i="1" s="1"/>
  <c r="P33" i="1"/>
  <c r="S33" i="1" s="1"/>
  <c r="T33" i="1" s="1"/>
  <c r="AH33" i="1" s="1"/>
  <c r="Y29" i="1"/>
  <c r="T29" i="1"/>
  <c r="Y17" i="1"/>
  <c r="T17" i="1"/>
  <c r="Y74" i="1"/>
  <c r="T74" i="1"/>
  <c r="T59" i="1"/>
  <c r="Y59" i="1"/>
  <c r="T5" i="1"/>
  <c r="Y5" i="1"/>
  <c r="Y68" i="1"/>
  <c r="T68" i="1"/>
  <c r="T40" i="1"/>
  <c r="Y40" i="1"/>
  <c r="Y13" i="1"/>
  <c r="T13" i="1"/>
  <c r="Y47" i="1"/>
  <c r="T47" i="1"/>
  <c r="Y10" i="1"/>
  <c r="T10" i="1"/>
  <c r="T42" i="1"/>
  <c r="Y42" i="1"/>
  <c r="Y18" i="1"/>
  <c r="T18" i="1"/>
  <c r="Y28" i="1"/>
  <c r="T28" i="1"/>
  <c r="T50" i="1"/>
  <c r="Y50" i="1"/>
  <c r="Y32" i="1"/>
  <c r="T32" i="1"/>
  <c r="T35" i="1"/>
  <c r="Y67" i="1"/>
  <c r="T67" i="1"/>
  <c r="Y64" i="1"/>
  <c r="T64" i="1"/>
  <c r="Y72" i="1"/>
  <c r="T72" i="1"/>
  <c r="T23" i="1"/>
  <c r="Y23" i="1"/>
  <c r="Y27" i="1"/>
  <c r="T27" i="1"/>
  <c r="T54" i="1"/>
  <c r="Y54" i="1"/>
  <c r="Y52" i="1"/>
  <c r="T52" i="1"/>
  <c r="Y43" i="1"/>
  <c r="T43" i="1"/>
  <c r="T4" i="1"/>
  <c r="Y4" i="1"/>
  <c r="Y26" i="1"/>
  <c r="T26" i="1"/>
  <c r="Y60" i="1"/>
  <c r="T60" i="1"/>
  <c r="T11" i="1"/>
  <c r="Y3" i="1"/>
  <c r="T3" i="1"/>
  <c r="T71" i="1"/>
  <c r="Y71" i="1"/>
  <c r="T62" i="1"/>
  <c r="Y62" i="1"/>
  <c r="T65" i="1"/>
  <c r="Y65" i="1"/>
  <c r="Y63" i="1"/>
  <c r="T63" i="1"/>
  <c r="T14" i="1"/>
  <c r="Y14" i="1"/>
  <c r="Y48" i="1"/>
  <c r="T48" i="1"/>
  <c r="Y20" i="1"/>
  <c r="T20" i="1"/>
  <c r="Y12" i="1"/>
  <c r="T12" i="1"/>
  <c r="Y66" i="1"/>
  <c r="T66" i="1"/>
  <c r="Y6" i="1"/>
  <c r="T6" i="1"/>
  <c r="T30" i="1"/>
  <c r="Y30" i="1"/>
  <c r="Y38" i="1"/>
  <c r="T38" i="1"/>
  <c r="T51" i="1"/>
  <c r="Y51" i="1"/>
  <c r="Y56" i="1"/>
  <c r="T56" i="1"/>
  <c r="Y36" i="1"/>
  <c r="T36" i="1"/>
  <c r="Y9" i="1"/>
  <c r="T9" i="1"/>
  <c r="T15" i="1"/>
  <c r="Y15" i="1"/>
  <c r="Y49" i="1"/>
  <c r="T49" i="1"/>
  <c r="Y25" i="1"/>
  <c r="T25" i="1"/>
  <c r="T16" i="1"/>
  <c r="Y16" i="1"/>
  <c r="Y53" i="1"/>
  <c r="T53" i="1"/>
  <c r="Y19" i="1"/>
  <c r="T19" i="1"/>
  <c r="T24" i="1"/>
  <c r="Y24" i="1"/>
  <c r="P21" i="1"/>
  <c r="S21" i="1" s="1"/>
  <c r="V21" i="1" s="1"/>
  <c r="O2" i="1"/>
  <c r="S2" i="1"/>
  <c r="V2" i="1" s="1"/>
  <c r="R2" i="1"/>
  <c r="AE2" i="1" s="1"/>
  <c r="S37" i="1"/>
  <c r="V37" i="1" s="1"/>
  <c r="V75" i="1"/>
  <c r="S7" i="1"/>
  <c r="V7" i="1" s="1"/>
  <c r="S41" i="1"/>
  <c r="V41" i="1" s="1"/>
  <c r="S39" i="1"/>
  <c r="V39" i="1" s="1"/>
  <c r="S73" i="1"/>
  <c r="V73" i="1" s="1"/>
  <c r="S61" i="1"/>
  <c r="V61" i="1" s="1"/>
  <c r="S55" i="1"/>
  <c r="V55" i="1" s="1"/>
  <c r="O66" i="1"/>
  <c r="R66" i="1"/>
  <c r="AE66" i="1" s="1"/>
  <c r="O54" i="1"/>
  <c r="R54" i="1"/>
  <c r="AE54" i="1" s="1"/>
  <c r="O47" i="1"/>
  <c r="R47" i="1"/>
  <c r="AE47" i="1" s="1"/>
  <c r="O5" i="1"/>
  <c r="R5" i="1"/>
  <c r="AE5" i="1" s="1"/>
  <c r="O49" i="1"/>
  <c r="R49" i="1"/>
  <c r="AE49" i="1" s="1"/>
  <c r="O18" i="1"/>
  <c r="R18" i="1"/>
  <c r="AE18" i="1" s="1"/>
  <c r="O17" i="1"/>
  <c r="R17" i="1"/>
  <c r="AE17" i="1" s="1"/>
  <c r="O10" i="1"/>
  <c r="R10" i="1"/>
  <c r="AE10" i="1" s="1"/>
  <c r="O59" i="1"/>
  <c r="R59" i="1"/>
  <c r="AE59" i="1" s="1"/>
  <c r="O43" i="1"/>
  <c r="R43" i="1"/>
  <c r="AE43" i="1" s="1"/>
  <c r="R69" i="1"/>
  <c r="AE69" i="1" s="1"/>
  <c r="O52" i="1"/>
  <c r="R52" i="1"/>
  <c r="AE52" i="1" s="1"/>
  <c r="O62" i="1"/>
  <c r="R62" i="1"/>
  <c r="AE62" i="1" s="1"/>
  <c r="O32" i="1"/>
  <c r="R32" i="1"/>
  <c r="AE32" i="1" s="1"/>
  <c r="O38" i="1"/>
  <c r="R38" i="1"/>
  <c r="AE38" i="1" s="1"/>
  <c r="O26" i="1"/>
  <c r="R26" i="1"/>
  <c r="AE26" i="1" s="1"/>
  <c r="O60" i="1"/>
  <c r="R60" i="1"/>
  <c r="AE60" i="1" s="1"/>
  <c r="O11" i="1"/>
  <c r="R11" i="1"/>
  <c r="AE11" i="1" s="1"/>
  <c r="O15" i="1"/>
  <c r="R15" i="1"/>
  <c r="AE15" i="1" s="1"/>
  <c r="O71" i="1"/>
  <c r="R71" i="1"/>
  <c r="AE71" i="1" s="1"/>
  <c r="O42" i="1"/>
  <c r="R42" i="1"/>
  <c r="AE42" i="1" s="1"/>
  <c r="O30" i="1"/>
  <c r="R30" i="1"/>
  <c r="AE30" i="1" s="1"/>
  <c r="O28" i="1"/>
  <c r="R28" i="1"/>
  <c r="AE28" i="1" s="1"/>
  <c r="O16" i="1"/>
  <c r="R16" i="1"/>
  <c r="AE16" i="1" s="1"/>
  <c r="O14" i="1"/>
  <c r="R14" i="1"/>
  <c r="AE14" i="1" s="1"/>
  <c r="O20" i="1"/>
  <c r="R20" i="1"/>
  <c r="AE20" i="1" s="1"/>
  <c r="O6" i="1"/>
  <c r="R6" i="1"/>
  <c r="AE6" i="1" s="1"/>
  <c r="O13" i="1"/>
  <c r="R13" i="1"/>
  <c r="AE13" i="1" s="1"/>
  <c r="O63" i="1"/>
  <c r="R63" i="1"/>
  <c r="AE63" i="1" s="1"/>
  <c r="O53" i="1"/>
  <c r="R53" i="1"/>
  <c r="AE53" i="1" s="1"/>
  <c r="O36" i="1"/>
  <c r="R36" i="1"/>
  <c r="AE36" i="1" s="1"/>
  <c r="O9" i="1"/>
  <c r="R9" i="1"/>
  <c r="AE9" i="1" s="1"/>
  <c r="O55" i="1"/>
  <c r="R55" i="1"/>
  <c r="AE55" i="1" s="1"/>
  <c r="O3" i="1"/>
  <c r="R3" i="1"/>
  <c r="AE3" i="1" s="1"/>
  <c r="O64" i="1"/>
  <c r="R64" i="1"/>
  <c r="AE64" i="1" s="1"/>
  <c r="O25" i="1"/>
  <c r="R25" i="1"/>
  <c r="AE25" i="1" s="1"/>
  <c r="O23" i="1"/>
  <c r="R23" i="1"/>
  <c r="AE23" i="1" s="1"/>
  <c r="O4" i="1"/>
  <c r="R4" i="1"/>
  <c r="AE4" i="1" s="1"/>
  <c r="O56" i="1"/>
  <c r="R56" i="1"/>
  <c r="AE56" i="1" s="1"/>
  <c r="O41" i="1"/>
  <c r="R41" i="1"/>
  <c r="AE41" i="1" s="1"/>
  <c r="O39" i="1"/>
  <c r="R39" i="1"/>
  <c r="AE39" i="1" s="1"/>
  <c r="O19" i="1"/>
  <c r="R19" i="1"/>
  <c r="AE19" i="1" s="1"/>
  <c r="O24" i="1"/>
  <c r="R24" i="1"/>
  <c r="AE24" i="1" s="1"/>
  <c r="O61" i="1"/>
  <c r="R61" i="1"/>
  <c r="AE61" i="1" s="1"/>
  <c r="O68" i="1"/>
  <c r="R68" i="1"/>
  <c r="AE68" i="1" s="1"/>
  <c r="O37" i="1"/>
  <c r="R37" i="1"/>
  <c r="AE37" i="1" s="1"/>
  <c r="O74" i="1"/>
  <c r="R74" i="1"/>
  <c r="AE74" i="1" s="1"/>
  <c r="O40" i="1"/>
  <c r="R40" i="1"/>
  <c r="AE40" i="1" s="1"/>
  <c r="O50" i="1"/>
  <c r="R50" i="1"/>
  <c r="AE50" i="1" s="1"/>
  <c r="O72" i="1"/>
  <c r="R72" i="1"/>
  <c r="AE72" i="1" s="1"/>
  <c r="O75" i="1"/>
  <c r="R75" i="1"/>
  <c r="O65" i="1"/>
  <c r="R65" i="1"/>
  <c r="AE65" i="1" s="1"/>
  <c r="O48" i="1"/>
  <c r="R48" i="1"/>
  <c r="AE48" i="1" s="1"/>
  <c r="O51" i="1"/>
  <c r="R51" i="1"/>
  <c r="AE51" i="1" s="1"/>
  <c r="O7" i="1"/>
  <c r="R7" i="1"/>
  <c r="AE7" i="1" s="1"/>
  <c r="O67" i="1"/>
  <c r="R67" i="1"/>
  <c r="AE67" i="1" s="1"/>
  <c r="O29" i="1"/>
  <c r="R29" i="1"/>
  <c r="AE29" i="1" s="1"/>
  <c r="O27" i="1"/>
  <c r="R27" i="1"/>
  <c r="AE27" i="1" s="1"/>
  <c r="O73" i="1"/>
  <c r="R73" i="1"/>
  <c r="AE73" i="1" s="1"/>
  <c r="O12" i="1"/>
  <c r="R12" i="1"/>
  <c r="AE12" i="1" s="1"/>
  <c r="Q12" i="1"/>
  <c r="Q55" i="1"/>
  <c r="Q71" i="1"/>
  <c r="Q25" i="1"/>
  <c r="Q2" i="1"/>
  <c r="Q17" i="1"/>
  <c r="Q66" i="1"/>
  <c r="Q37" i="1"/>
  <c r="Q72" i="1"/>
  <c r="Q61" i="1"/>
  <c r="Q68" i="1"/>
  <c r="Q54" i="1"/>
  <c r="Q6" i="1"/>
  <c r="Q59" i="1"/>
  <c r="Q4" i="1"/>
  <c r="Q26" i="1"/>
  <c r="Q23" i="1"/>
  <c r="Q63" i="1"/>
  <c r="Q14" i="1"/>
  <c r="Q60" i="1"/>
  <c r="Q11" i="1"/>
  <c r="Q10" i="1"/>
  <c r="Q52" i="1"/>
  <c r="Q40" i="1"/>
  <c r="Q28" i="1"/>
  <c r="Q47" i="1"/>
  <c r="Q38" i="1"/>
  <c r="Q69" i="1"/>
  <c r="Q65" i="1"/>
  <c r="Q51" i="1"/>
  <c r="Q20" i="1"/>
  <c r="Q5" i="1"/>
  <c r="Q3" i="1"/>
  <c r="Q64" i="1"/>
  <c r="Q74" i="1"/>
  <c r="Q13" i="1"/>
  <c r="Q32" i="1"/>
  <c r="Q16" i="1"/>
  <c r="Q56" i="1"/>
  <c r="Q7" i="1"/>
  <c r="Q39" i="1"/>
  <c r="Q36" i="1"/>
  <c r="Q9" i="1"/>
  <c r="Q15" i="1"/>
  <c r="Q49" i="1"/>
  <c r="Q42" i="1"/>
  <c r="Q30" i="1"/>
  <c r="Q62" i="1"/>
  <c r="Q18" i="1"/>
  <c r="Q50" i="1"/>
  <c r="Q43" i="1"/>
  <c r="Q75" i="1"/>
  <c r="Q53" i="1"/>
  <c r="Q48" i="1"/>
  <c r="Q41" i="1"/>
  <c r="Q19" i="1"/>
  <c r="Q67" i="1"/>
  <c r="Q29" i="1"/>
  <c r="Q27" i="1"/>
  <c r="Q73" i="1"/>
  <c r="Q24" i="1"/>
  <c r="Q70" i="1"/>
  <c r="Q35" i="1" l="1"/>
  <c r="R70" i="1"/>
  <c r="AE70" i="1" s="1"/>
  <c r="O70" i="1"/>
  <c r="R35" i="1"/>
  <c r="AE35" i="1" s="1"/>
  <c r="O35" i="1"/>
  <c r="Y35" i="1"/>
  <c r="Y34" i="1"/>
  <c r="R58" i="1"/>
  <c r="AE58" i="1" s="1"/>
  <c r="Y11" i="1"/>
  <c r="Q34" i="1"/>
  <c r="O58" i="1"/>
  <c r="Q58" i="1"/>
  <c r="Q22" i="1"/>
  <c r="O22" i="1"/>
  <c r="Q46" i="1"/>
  <c r="R46" i="1"/>
  <c r="AE46" i="1" s="1"/>
  <c r="AN46" i="1" s="1"/>
  <c r="T70" i="1"/>
  <c r="AH70" i="1" s="1"/>
  <c r="Y70" i="1"/>
  <c r="Z70" i="1" s="1"/>
  <c r="Q8" i="1"/>
  <c r="R22" i="1"/>
  <c r="AE22" i="1" s="1"/>
  <c r="T34" i="1"/>
  <c r="AH34" i="1" s="1"/>
  <c r="O46" i="1"/>
  <c r="R34" i="1"/>
  <c r="AE34" i="1" s="1"/>
  <c r="O34" i="1"/>
  <c r="O8" i="1"/>
  <c r="R8" i="1"/>
  <c r="AE8" i="1" s="1"/>
  <c r="Q44" i="1"/>
  <c r="R31" i="1"/>
  <c r="AE31" i="1" s="1"/>
  <c r="R44" i="1"/>
  <c r="AE44" i="1" s="1"/>
  <c r="AN44" i="1" s="1"/>
  <c r="O44" i="1"/>
  <c r="T46" i="1"/>
  <c r="AH46" i="1" s="1"/>
  <c r="Y46" i="1"/>
  <c r="O31" i="1"/>
  <c r="Q31" i="1"/>
  <c r="Y58" i="1"/>
  <c r="AA58" i="1" s="1"/>
  <c r="Y44" i="1"/>
  <c r="Y31" i="1"/>
  <c r="Z31" i="1" s="1"/>
  <c r="T31" i="1"/>
  <c r="AH31" i="1" s="1"/>
  <c r="T44" i="1"/>
  <c r="AH44" i="1" s="1"/>
  <c r="U66" i="1"/>
  <c r="AI66" i="1" s="1"/>
  <c r="U12" i="1"/>
  <c r="AI12" i="1" s="1"/>
  <c r="U51" i="1"/>
  <c r="AI51" i="1" s="1"/>
  <c r="U40" i="1"/>
  <c r="AI40" i="1" s="1"/>
  <c r="U24" i="1"/>
  <c r="AI24" i="1" s="1"/>
  <c r="U23" i="1"/>
  <c r="AI23" i="1" s="1"/>
  <c r="AN52" i="1"/>
  <c r="U9" i="1"/>
  <c r="AI9" i="1" s="1"/>
  <c r="U34" i="1"/>
  <c r="AI34" i="1" s="1"/>
  <c r="AN55" i="1"/>
  <c r="U42" i="1"/>
  <c r="AI42" i="1" s="1"/>
  <c r="U38" i="1"/>
  <c r="AI38" i="1" s="1"/>
  <c r="AN38" i="1"/>
  <c r="U69" i="1"/>
  <c r="AI69" i="1" s="1"/>
  <c r="AN2" i="1"/>
  <c r="U18" i="1"/>
  <c r="AI18" i="1" s="1"/>
  <c r="AN66" i="1"/>
  <c r="U74" i="1"/>
  <c r="AI74" i="1" s="1"/>
  <c r="U19" i="1"/>
  <c r="AI19" i="1" s="1"/>
  <c r="AN73" i="1"/>
  <c r="U36" i="1"/>
  <c r="AI36" i="1" s="1"/>
  <c r="U20" i="1"/>
  <c r="AI20" i="1" s="1"/>
  <c r="U71" i="1"/>
  <c r="AI71" i="1" s="1"/>
  <c r="AN27" i="1"/>
  <c r="U32" i="1"/>
  <c r="AI32" i="1" s="1"/>
  <c r="U59" i="1"/>
  <c r="AI59" i="1" s="1"/>
  <c r="AN64" i="1"/>
  <c r="U27" i="1"/>
  <c r="AI27" i="1" s="1"/>
  <c r="U65" i="1"/>
  <c r="AI65" i="1" s="1"/>
  <c r="U25" i="1"/>
  <c r="AI25" i="1" s="1"/>
  <c r="AN62" i="1"/>
  <c r="U53" i="1"/>
  <c r="AI53" i="1" s="1"/>
  <c r="U14" i="1"/>
  <c r="AI14" i="1" s="1"/>
  <c r="AN42" i="1"/>
  <c r="U15" i="1"/>
  <c r="AI15" i="1" s="1"/>
  <c r="U62" i="1"/>
  <c r="AI62" i="1" s="1"/>
  <c r="AN59" i="1"/>
  <c r="U10" i="1"/>
  <c r="AI10" i="1" s="1"/>
  <c r="U49" i="1"/>
  <c r="AI49" i="1" s="1"/>
  <c r="U64" i="1"/>
  <c r="AI64" i="1" s="1"/>
  <c r="AN9" i="1"/>
  <c r="U63" i="1"/>
  <c r="AI63" i="1" s="1"/>
  <c r="U16" i="1"/>
  <c r="AI16" i="1" s="1"/>
  <c r="AN51" i="1"/>
  <c r="U11" i="1"/>
  <c r="AI11" i="1" s="1"/>
  <c r="U52" i="1"/>
  <c r="AI52" i="1" s="1"/>
  <c r="AN74" i="1"/>
  <c r="U48" i="1"/>
  <c r="AI48" i="1" s="1"/>
  <c r="AN19" i="1"/>
  <c r="U17" i="1"/>
  <c r="AI17" i="1" s="1"/>
  <c r="AN61" i="1"/>
  <c r="U5" i="1"/>
  <c r="AI5" i="1" s="1"/>
  <c r="U67" i="1"/>
  <c r="AI67" i="1" s="1"/>
  <c r="AN5" i="1"/>
  <c r="U56" i="1"/>
  <c r="AI56" i="1" s="1"/>
  <c r="U3" i="1"/>
  <c r="AI3" i="1" s="1"/>
  <c r="U13" i="1"/>
  <c r="AI13" i="1" s="1"/>
  <c r="AN41" i="1"/>
  <c r="U28" i="1"/>
  <c r="AI28" i="1" s="1"/>
  <c r="AN28" i="1"/>
  <c r="U60" i="1"/>
  <c r="AI60" i="1" s="1"/>
  <c r="AN60" i="1"/>
  <c r="U43" i="1"/>
  <c r="AI43" i="1" s="1"/>
  <c r="AN39" i="1"/>
  <c r="U68" i="1"/>
  <c r="AI68" i="1" s="1"/>
  <c r="AN67" i="1"/>
  <c r="U47" i="1"/>
  <c r="AI47" i="1" s="1"/>
  <c r="AN6" i="1"/>
  <c r="U29" i="1"/>
  <c r="AI29" i="1" s="1"/>
  <c r="AN17" i="1"/>
  <c r="U70" i="1"/>
  <c r="AI70" i="1" s="1"/>
  <c r="U4" i="1"/>
  <c r="AI4" i="1" s="1"/>
  <c r="AN29" i="1"/>
  <c r="U6" i="1"/>
  <c r="AI6" i="1" s="1"/>
  <c r="U30" i="1"/>
  <c r="AI30" i="1" s="1"/>
  <c r="U26" i="1"/>
  <c r="AI26" i="1" s="1"/>
  <c r="AN69" i="1"/>
  <c r="U72" i="1"/>
  <c r="AI72" i="1" s="1"/>
  <c r="AN7" i="1"/>
  <c r="U58" i="1"/>
  <c r="AI58" i="1" s="1"/>
  <c r="U50" i="1"/>
  <c r="AI50" i="1" s="1"/>
  <c r="AN32" i="1"/>
  <c r="U35" i="1"/>
  <c r="AI35" i="1" s="1"/>
  <c r="AN12" i="1"/>
  <c r="U54" i="1"/>
  <c r="AI54" i="1" s="1"/>
  <c r="AN22" i="1"/>
  <c r="T58" i="1"/>
  <c r="AH58" i="1" s="1"/>
  <c r="W66" i="1"/>
  <c r="AJ66" i="1" s="1"/>
  <c r="AH66" i="1"/>
  <c r="W65" i="1"/>
  <c r="AJ65" i="1" s="1"/>
  <c r="AH65" i="1"/>
  <c r="W58" i="1"/>
  <c r="AJ58" i="1" s="1"/>
  <c r="W5" i="1"/>
  <c r="AJ5" i="1" s="1"/>
  <c r="AH5" i="1"/>
  <c r="O69" i="1"/>
  <c r="W56" i="1"/>
  <c r="AJ56" i="1" s="1"/>
  <c r="AH56" i="1"/>
  <c r="W12" i="1"/>
  <c r="AJ12" i="1" s="1"/>
  <c r="AH12" i="1"/>
  <c r="W26" i="1"/>
  <c r="AJ26" i="1" s="1"/>
  <c r="AH26" i="1"/>
  <c r="W31" i="1"/>
  <c r="AJ31" i="1" s="1"/>
  <c r="W44" i="1"/>
  <c r="AJ44" i="1" s="1"/>
  <c r="W16" i="1"/>
  <c r="AJ16" i="1" s="1"/>
  <c r="AH16" i="1"/>
  <c r="W50" i="1"/>
  <c r="AJ50" i="1" s="1"/>
  <c r="AH50" i="1"/>
  <c r="W32" i="1"/>
  <c r="AJ32" i="1" s="1"/>
  <c r="AH32" i="1"/>
  <c r="W62" i="1"/>
  <c r="AJ62" i="1" s="1"/>
  <c r="AH62" i="1"/>
  <c r="W4" i="1"/>
  <c r="AJ4" i="1" s="1"/>
  <c r="AH4" i="1"/>
  <c r="W70" i="1"/>
  <c r="AJ70" i="1" s="1"/>
  <c r="W49" i="1"/>
  <c r="AJ49" i="1" s="1"/>
  <c r="AH49" i="1"/>
  <c r="W38" i="1"/>
  <c r="AJ38" i="1" s="1"/>
  <c r="AH38" i="1"/>
  <c r="W48" i="1"/>
  <c r="AJ48" i="1" s="1"/>
  <c r="AH48" i="1"/>
  <c r="W3" i="1"/>
  <c r="AJ3" i="1" s="1"/>
  <c r="AH3" i="1"/>
  <c r="W43" i="1"/>
  <c r="AJ43" i="1" s="1"/>
  <c r="AH43" i="1"/>
  <c r="W64" i="1"/>
  <c r="AJ64" i="1" s="1"/>
  <c r="AH64" i="1"/>
  <c r="W18" i="1"/>
  <c r="AJ18" i="1" s="1"/>
  <c r="AH18" i="1"/>
  <c r="W13" i="1"/>
  <c r="AJ13" i="1" s="1"/>
  <c r="AH13" i="1"/>
  <c r="W74" i="1"/>
  <c r="AJ74" i="1" s="1"/>
  <c r="AH74" i="1"/>
  <c r="W27" i="1"/>
  <c r="AJ27" i="1" s="1"/>
  <c r="AH27" i="1"/>
  <c r="W25" i="1"/>
  <c r="AJ25" i="1" s="1"/>
  <c r="AH25" i="1"/>
  <c r="W36" i="1"/>
  <c r="AJ36" i="1" s="1"/>
  <c r="AH36" i="1"/>
  <c r="W20" i="1"/>
  <c r="AJ20" i="1" s="1"/>
  <c r="AH20" i="1"/>
  <c r="W72" i="1"/>
  <c r="AJ72" i="1" s="1"/>
  <c r="AH72" i="1"/>
  <c r="W71" i="1"/>
  <c r="AJ71" i="1" s="1"/>
  <c r="AH71" i="1"/>
  <c r="W59" i="1"/>
  <c r="AJ59" i="1" s="1"/>
  <c r="AH59" i="1"/>
  <c r="W46" i="1"/>
  <c r="AJ46" i="1" s="1"/>
  <c r="W52" i="1"/>
  <c r="AJ52" i="1" s="1"/>
  <c r="AH52" i="1"/>
  <c r="W67" i="1"/>
  <c r="AJ67" i="1" s="1"/>
  <c r="AH67" i="1"/>
  <c r="W34" i="1"/>
  <c r="AJ34" i="1" s="1"/>
  <c r="W23" i="1"/>
  <c r="AJ23" i="1" s="1"/>
  <c r="AH23" i="1"/>
  <c r="W47" i="1"/>
  <c r="AJ47" i="1" s="1"/>
  <c r="AH47" i="1"/>
  <c r="W24" i="1"/>
  <c r="AJ24" i="1" s="1"/>
  <c r="AH24" i="1"/>
  <c r="W15" i="1"/>
  <c r="AJ15" i="1" s="1"/>
  <c r="AH15" i="1"/>
  <c r="W30" i="1"/>
  <c r="AJ30" i="1" s="1"/>
  <c r="AH30" i="1"/>
  <c r="W14" i="1"/>
  <c r="AJ14" i="1" s="1"/>
  <c r="AH14" i="1"/>
  <c r="W42" i="1"/>
  <c r="AJ42" i="1" s="1"/>
  <c r="AH42" i="1"/>
  <c r="W40" i="1"/>
  <c r="AJ40" i="1" s="1"/>
  <c r="AH40" i="1"/>
  <c r="W53" i="1"/>
  <c r="AJ53" i="1" s="1"/>
  <c r="AH53" i="1"/>
  <c r="W29" i="1"/>
  <c r="AJ29" i="1" s="1"/>
  <c r="AH29" i="1"/>
  <c r="W28" i="1"/>
  <c r="AJ28" i="1" s="1"/>
  <c r="AH28" i="1"/>
  <c r="W19" i="1"/>
  <c r="AJ19" i="1" s="1"/>
  <c r="AH19" i="1"/>
  <c r="W9" i="1"/>
  <c r="AJ9" i="1" s="1"/>
  <c r="AH9" i="1"/>
  <c r="W6" i="1"/>
  <c r="AJ6" i="1" s="1"/>
  <c r="AH6" i="1"/>
  <c r="W63" i="1"/>
  <c r="AJ63" i="1" s="1"/>
  <c r="AH63" i="1"/>
  <c r="W11" i="1"/>
  <c r="AJ11" i="1" s="1"/>
  <c r="AH11" i="1"/>
  <c r="W10" i="1"/>
  <c r="AJ10" i="1" s="1"/>
  <c r="AH10" i="1"/>
  <c r="W68" i="1"/>
  <c r="AJ68" i="1" s="1"/>
  <c r="AH68" i="1"/>
  <c r="W17" i="1"/>
  <c r="AJ17" i="1" s="1"/>
  <c r="AH17" i="1"/>
  <c r="W60" i="1"/>
  <c r="AJ60" i="1" s="1"/>
  <c r="AH60" i="1"/>
  <c r="W51" i="1"/>
  <c r="AJ51" i="1" s="1"/>
  <c r="AH51" i="1"/>
  <c r="W54" i="1"/>
  <c r="AJ54" i="1" s="1"/>
  <c r="AH54" i="1"/>
  <c r="W35" i="1"/>
  <c r="AJ35" i="1" s="1"/>
  <c r="AH35" i="1"/>
  <c r="R57" i="1"/>
  <c r="AE57" i="1" s="1"/>
  <c r="Q57" i="1"/>
  <c r="O57" i="1"/>
  <c r="X2" i="1"/>
  <c r="AK2" i="1" s="1"/>
  <c r="O33" i="1"/>
  <c r="R45" i="1"/>
  <c r="AE45" i="1" s="1"/>
  <c r="T57" i="1"/>
  <c r="O45" i="1"/>
  <c r="Y57" i="1"/>
  <c r="Z57" i="1" s="1"/>
  <c r="R33" i="1"/>
  <c r="AE33" i="1" s="1"/>
  <c r="T8" i="1"/>
  <c r="Q33" i="1"/>
  <c r="Q45" i="1"/>
  <c r="Y8" i="1"/>
  <c r="Z8" i="1" s="1"/>
  <c r="T45" i="1"/>
  <c r="Y45" i="1"/>
  <c r="Z45" i="1" s="1"/>
  <c r="X38" i="1"/>
  <c r="AK38" i="1" s="1"/>
  <c r="X28" i="1"/>
  <c r="AK28" i="1" s="1"/>
  <c r="X12" i="1"/>
  <c r="AK12" i="1" s="1"/>
  <c r="X48" i="1"/>
  <c r="AK48" i="1" s="1"/>
  <c r="X53" i="1"/>
  <c r="AK53" i="1" s="1"/>
  <c r="X25" i="1"/>
  <c r="AK25" i="1" s="1"/>
  <c r="X5" i="1"/>
  <c r="AK5" i="1" s="1"/>
  <c r="X10" i="1"/>
  <c r="AK10" i="1" s="1"/>
  <c r="X17" i="1"/>
  <c r="AK17" i="1" s="1"/>
  <c r="X9" i="1"/>
  <c r="AK9" i="1" s="1"/>
  <c r="X23" i="1"/>
  <c r="AK23" i="1" s="1"/>
  <c r="X61" i="1"/>
  <c r="AK61" i="1" s="1"/>
  <c r="X69" i="1"/>
  <c r="AK69" i="1" s="1"/>
  <c r="X50" i="1"/>
  <c r="AK50" i="1" s="1"/>
  <c r="X67" i="1"/>
  <c r="AK67" i="1" s="1"/>
  <c r="X64" i="1"/>
  <c r="AK64" i="1" s="1"/>
  <c r="X15" i="1"/>
  <c r="AK15" i="1" s="1"/>
  <c r="X72" i="1"/>
  <c r="AK72" i="1" s="1"/>
  <c r="X18" i="1"/>
  <c r="AK18" i="1" s="1"/>
  <c r="X24" i="1"/>
  <c r="AK24" i="1" s="1"/>
  <c r="X70" i="1"/>
  <c r="AK70" i="1" s="1"/>
  <c r="X73" i="1"/>
  <c r="AK73" i="1" s="1"/>
  <c r="Y69" i="1"/>
  <c r="Z69" i="1" s="1"/>
  <c r="X43" i="1"/>
  <c r="AK43" i="1" s="1"/>
  <c r="X74" i="1"/>
  <c r="AK74" i="1" s="1"/>
  <c r="X49" i="1"/>
  <c r="AK49" i="1" s="1"/>
  <c r="X36" i="1"/>
  <c r="AK36" i="1" s="1"/>
  <c r="X55" i="1"/>
  <c r="AK55" i="1" s="1"/>
  <c r="X22" i="1"/>
  <c r="AK22" i="1" s="1"/>
  <c r="T69" i="1"/>
  <c r="X42" i="1"/>
  <c r="AK42" i="1" s="1"/>
  <c r="X47" i="1"/>
  <c r="AK47" i="1" s="1"/>
  <c r="X52" i="1"/>
  <c r="AK52" i="1" s="1"/>
  <c r="X68" i="1"/>
  <c r="AK68" i="1" s="1"/>
  <c r="X56" i="1"/>
  <c r="AK56" i="1" s="1"/>
  <c r="X39" i="1"/>
  <c r="AK39" i="1" s="1"/>
  <c r="X29" i="1"/>
  <c r="AK29" i="1" s="1"/>
  <c r="X13" i="1"/>
  <c r="AK13" i="1" s="1"/>
  <c r="X27" i="1"/>
  <c r="AK27" i="1" s="1"/>
  <c r="X3" i="1"/>
  <c r="AK3" i="1" s="1"/>
  <c r="X14" i="1"/>
  <c r="AK14" i="1" s="1"/>
  <c r="X41" i="1"/>
  <c r="AK41" i="1" s="1"/>
  <c r="X51" i="1"/>
  <c r="AK51" i="1" s="1"/>
  <c r="X62" i="1"/>
  <c r="AK62" i="1" s="1"/>
  <c r="X19" i="1"/>
  <c r="AK19" i="1" s="1"/>
  <c r="X66" i="1"/>
  <c r="AK66" i="1" s="1"/>
  <c r="X11" i="1"/>
  <c r="AK11" i="1" s="1"/>
  <c r="X7" i="1"/>
  <c r="AK7" i="1" s="1"/>
  <c r="Y33" i="1"/>
  <c r="Z33" i="1" s="1"/>
  <c r="V33" i="1"/>
  <c r="X40" i="1"/>
  <c r="AK40" i="1" s="1"/>
  <c r="X65" i="1"/>
  <c r="AK65" i="1" s="1"/>
  <c r="X58" i="1"/>
  <c r="AK58" i="1" s="1"/>
  <c r="X60" i="1"/>
  <c r="AK60" i="1" s="1"/>
  <c r="X63" i="1"/>
  <c r="AK63" i="1" s="1"/>
  <c r="X16" i="1"/>
  <c r="AK16" i="1" s="1"/>
  <c r="X75" i="1"/>
  <c r="AK75" i="1" s="1"/>
  <c r="X35" i="1"/>
  <c r="AK35" i="1" s="1"/>
  <c r="X30" i="1"/>
  <c r="AK30" i="1" s="1"/>
  <c r="X71" i="1"/>
  <c r="AK71" i="1" s="1"/>
  <c r="X20" i="1"/>
  <c r="AK20" i="1" s="1"/>
  <c r="X26" i="1"/>
  <c r="AK26" i="1" s="1"/>
  <c r="X59" i="1"/>
  <c r="AK59" i="1" s="1"/>
  <c r="X37" i="1"/>
  <c r="AK37" i="1" s="1"/>
  <c r="X32" i="1"/>
  <c r="AK32" i="1" s="1"/>
  <c r="X54" i="1"/>
  <c r="AK54" i="1" s="1"/>
  <c r="X6" i="1"/>
  <c r="AK6" i="1" s="1"/>
  <c r="X4" i="1"/>
  <c r="AK4" i="1" s="1"/>
  <c r="U22" i="1"/>
  <c r="AI22" i="1" s="1"/>
  <c r="U2" i="1"/>
  <c r="AI2" i="1" s="1"/>
  <c r="U73" i="1"/>
  <c r="AI73" i="1" s="1"/>
  <c r="Z63" i="1"/>
  <c r="AA63" i="1"/>
  <c r="Z28" i="1"/>
  <c r="AA28" i="1"/>
  <c r="Z65" i="1"/>
  <c r="AA65" i="1"/>
  <c r="Z54" i="1"/>
  <c r="AA54" i="1"/>
  <c r="U55" i="1"/>
  <c r="AI55" i="1" s="1"/>
  <c r="Z25" i="1"/>
  <c r="AA25" i="1"/>
  <c r="Z56" i="1"/>
  <c r="AA56" i="1"/>
  <c r="Z12" i="1"/>
  <c r="AA12" i="1"/>
  <c r="Z11" i="1"/>
  <c r="AA11" i="1"/>
  <c r="Z67" i="1"/>
  <c r="AA67" i="1"/>
  <c r="Z18" i="1"/>
  <c r="AA18" i="1"/>
  <c r="Z13" i="1"/>
  <c r="AA13" i="1"/>
  <c r="Z74" i="1"/>
  <c r="AA74" i="1"/>
  <c r="U61" i="1"/>
  <c r="AI61" i="1" s="1"/>
  <c r="Z42" i="1"/>
  <c r="AA42" i="1"/>
  <c r="Z40" i="1"/>
  <c r="AA40" i="1"/>
  <c r="Z24" i="1"/>
  <c r="AA24" i="1"/>
  <c r="Z15" i="1"/>
  <c r="AA15" i="1"/>
  <c r="Z71" i="1"/>
  <c r="AA71" i="1"/>
  <c r="Z35" i="1"/>
  <c r="AA35" i="1"/>
  <c r="Z60" i="1"/>
  <c r="AA60" i="1"/>
  <c r="U39" i="1"/>
  <c r="AI39" i="1" s="1"/>
  <c r="Z38" i="1"/>
  <c r="AA38" i="1"/>
  <c r="Z20" i="1"/>
  <c r="AA20" i="1"/>
  <c r="Z26" i="1"/>
  <c r="AA26" i="1"/>
  <c r="Z10" i="1"/>
  <c r="AA10" i="1"/>
  <c r="Z68" i="1"/>
  <c r="AA68" i="1"/>
  <c r="Z17" i="1"/>
  <c r="AA17" i="1"/>
  <c r="Z64" i="1"/>
  <c r="AA64" i="1"/>
  <c r="Z47" i="1"/>
  <c r="AA47" i="1"/>
  <c r="Z49" i="1"/>
  <c r="AA49" i="1"/>
  <c r="U41" i="1"/>
  <c r="AI41" i="1" s="1"/>
  <c r="Z30" i="1"/>
  <c r="AA30" i="1"/>
  <c r="Z4" i="1"/>
  <c r="AA4" i="1"/>
  <c r="Z23" i="1"/>
  <c r="AA23" i="1"/>
  <c r="Z5" i="1"/>
  <c r="AA5" i="1"/>
  <c r="Z66" i="1"/>
  <c r="AA66" i="1"/>
  <c r="U7" i="1"/>
  <c r="AI7" i="1" s="1"/>
  <c r="Z19" i="1"/>
  <c r="AA19" i="1"/>
  <c r="Z48" i="1"/>
  <c r="AA48" i="1"/>
  <c r="Z3" i="1"/>
  <c r="AA3" i="1"/>
  <c r="Z32" i="1"/>
  <c r="AA32" i="1"/>
  <c r="Z29" i="1"/>
  <c r="AA29" i="1"/>
  <c r="Z62" i="1"/>
  <c r="AA62" i="1"/>
  <c r="Z27" i="1"/>
  <c r="AA27" i="1"/>
  <c r="Z34" i="1"/>
  <c r="U75" i="1"/>
  <c r="AI75" i="1" s="1"/>
  <c r="Z14" i="1"/>
  <c r="AA14" i="1"/>
  <c r="Z50" i="1"/>
  <c r="AA50" i="1"/>
  <c r="Z52" i="1"/>
  <c r="AA52" i="1"/>
  <c r="Z51" i="1"/>
  <c r="AA51" i="1"/>
  <c r="U37" i="1"/>
  <c r="AI37" i="1" s="1"/>
  <c r="Z53" i="1"/>
  <c r="AA53" i="1"/>
  <c r="Z9" i="1"/>
  <c r="AA9" i="1"/>
  <c r="Z6" i="1"/>
  <c r="AA6" i="1"/>
  <c r="Z46" i="1"/>
  <c r="Z43" i="1"/>
  <c r="AA43" i="1"/>
  <c r="Z72" i="1"/>
  <c r="AA72" i="1"/>
  <c r="Z36" i="1"/>
  <c r="AA36" i="1"/>
  <c r="Z16" i="1"/>
  <c r="AA16" i="1"/>
  <c r="Z59" i="1"/>
  <c r="AA59" i="1"/>
  <c r="Q21" i="1"/>
  <c r="Y2" i="1"/>
  <c r="T2" i="1"/>
  <c r="Y55" i="1"/>
  <c r="T55" i="1"/>
  <c r="T21" i="1"/>
  <c r="Y21" i="1"/>
  <c r="Y73" i="1"/>
  <c r="T73" i="1"/>
  <c r="Y37" i="1"/>
  <c r="T37" i="1"/>
  <c r="T61" i="1"/>
  <c r="Y61" i="1"/>
  <c r="Y22" i="1"/>
  <c r="T22" i="1"/>
  <c r="Y39" i="1"/>
  <c r="T39" i="1"/>
  <c r="Y41" i="1"/>
  <c r="T41" i="1"/>
  <c r="Y7" i="1"/>
  <c r="T7" i="1"/>
  <c r="Y75" i="1"/>
  <c r="T75" i="1"/>
  <c r="R21" i="1"/>
  <c r="AE21" i="1" s="1"/>
  <c r="O21" i="1"/>
  <c r="AA70" i="1" l="1"/>
  <c r="U46" i="1"/>
  <c r="AI46" i="1" s="1"/>
  <c r="U45" i="1"/>
  <c r="AI45" i="1" s="1"/>
  <c r="AA46" i="1"/>
  <c r="X46" i="1"/>
  <c r="AK46" i="1" s="1"/>
  <c r="X34" i="1"/>
  <c r="AK34" i="1" s="1"/>
  <c r="AA34" i="1"/>
  <c r="Z58" i="1"/>
  <c r="X8" i="1"/>
  <c r="AK8" i="1" s="1"/>
  <c r="U8" i="1"/>
  <c r="AI8" i="1" s="1"/>
  <c r="X45" i="1"/>
  <c r="AK45" i="1" s="1"/>
  <c r="U31" i="1"/>
  <c r="AI31" i="1" s="1"/>
  <c r="X31" i="1"/>
  <c r="AK31" i="1" s="1"/>
  <c r="AA44" i="1"/>
  <c r="U44" i="1"/>
  <c r="AI44" i="1" s="1"/>
  <c r="AA31" i="1"/>
  <c r="X44" i="1"/>
  <c r="AK44" i="1" s="1"/>
  <c r="Z44" i="1"/>
  <c r="AA69" i="1"/>
  <c r="AN36" i="1"/>
  <c r="AN31" i="1"/>
  <c r="AN14" i="1"/>
  <c r="AN18" i="1"/>
  <c r="AN13" i="1"/>
  <c r="AN30" i="1"/>
  <c r="AN4" i="1"/>
  <c r="AN56" i="1"/>
  <c r="AN57" i="1"/>
  <c r="AN48" i="1"/>
  <c r="AN11" i="1"/>
  <c r="AN26" i="1"/>
  <c r="AN58" i="1"/>
  <c r="AN71" i="1"/>
  <c r="AN35" i="1"/>
  <c r="AN54" i="1"/>
  <c r="AN47" i="1"/>
  <c r="AN23" i="1"/>
  <c r="AN10" i="1"/>
  <c r="AN68" i="1"/>
  <c r="AN3" i="1"/>
  <c r="AN49" i="1"/>
  <c r="AN72" i="1"/>
  <c r="AN45" i="1"/>
  <c r="AN50" i="1"/>
  <c r="AN70" i="1"/>
  <c r="AN40" i="1"/>
  <c r="AN25" i="1"/>
  <c r="AN63" i="1"/>
  <c r="AN65" i="1"/>
  <c r="AN15" i="1"/>
  <c r="AN20" i="1"/>
  <c r="AN24" i="1"/>
  <c r="AN21" i="1"/>
  <c r="AN16" i="1"/>
  <c r="AN8" i="1"/>
  <c r="U33" i="1"/>
  <c r="AI33" i="1" s="1"/>
  <c r="U57" i="1"/>
  <c r="AI57" i="1" s="1"/>
  <c r="AN53" i="1"/>
  <c r="U21" i="1"/>
  <c r="AI21" i="1" s="1"/>
  <c r="AN34" i="1"/>
  <c r="X57" i="1"/>
  <c r="AK57" i="1" s="1"/>
  <c r="W45" i="1"/>
  <c r="AJ45" i="1" s="1"/>
  <c r="AH45" i="1"/>
  <c r="W7" i="1"/>
  <c r="AJ7" i="1" s="1"/>
  <c r="AH7" i="1"/>
  <c r="W69" i="1"/>
  <c r="AJ69" i="1" s="1"/>
  <c r="AH69" i="1"/>
  <c r="W8" i="1"/>
  <c r="AJ8" i="1" s="1"/>
  <c r="AH8" i="1"/>
  <c r="W21" i="1"/>
  <c r="AJ21" i="1" s="1"/>
  <c r="AH21" i="1"/>
  <c r="W39" i="1"/>
  <c r="AJ39" i="1" s="1"/>
  <c r="AH39" i="1"/>
  <c r="W55" i="1"/>
  <c r="AJ55" i="1" s="1"/>
  <c r="AH55" i="1"/>
  <c r="W41" i="1"/>
  <c r="AJ41" i="1" s="1"/>
  <c r="AH41" i="1"/>
  <c r="W2" i="1"/>
  <c r="AJ2" i="1" s="1"/>
  <c r="AH2" i="1"/>
  <c r="W22" i="1"/>
  <c r="AJ22" i="1" s="1"/>
  <c r="AH22" i="1"/>
  <c r="W57" i="1"/>
  <c r="AJ57" i="1" s="1"/>
  <c r="AH57" i="1"/>
  <c r="W73" i="1"/>
  <c r="AJ73" i="1" s="1"/>
  <c r="AH73" i="1"/>
  <c r="W61" i="1"/>
  <c r="AJ61" i="1" s="1"/>
  <c r="AH61" i="1"/>
  <c r="W75" i="1"/>
  <c r="AJ75" i="1" s="1"/>
  <c r="AH75" i="1"/>
  <c r="W37" i="1"/>
  <c r="AJ37" i="1" s="1"/>
  <c r="AH37" i="1"/>
  <c r="AA33" i="1"/>
  <c r="AA57" i="1"/>
  <c r="X33" i="1"/>
  <c r="AK33" i="1" s="1"/>
  <c r="AA8" i="1"/>
  <c r="AA45" i="1"/>
  <c r="W33" i="1"/>
  <c r="AJ33" i="1" s="1"/>
  <c r="X21" i="1"/>
  <c r="AK21" i="1" s="1"/>
  <c r="Z2" i="1"/>
  <c r="AA2" i="1"/>
  <c r="Z61" i="1"/>
  <c r="AA61" i="1"/>
  <c r="Z41" i="1"/>
  <c r="AA41" i="1"/>
  <c r="Z22" i="1"/>
  <c r="AA22" i="1"/>
  <c r="Z39" i="1"/>
  <c r="AA39" i="1"/>
  <c r="Z37" i="1"/>
  <c r="AA37" i="1"/>
  <c r="Z21" i="1"/>
  <c r="AA21" i="1"/>
  <c r="Z55" i="1"/>
  <c r="AA55" i="1"/>
  <c r="Z75" i="1"/>
  <c r="AA75" i="1"/>
  <c r="Z7" i="1"/>
  <c r="AA7" i="1"/>
  <c r="Z73" i="1"/>
  <c r="AA73" i="1"/>
  <c r="AD75" i="1" l="1"/>
  <c r="AC75" i="1" s="1"/>
  <c r="AM37" i="1"/>
  <c r="AM76" i="1" s="1"/>
  <c r="AE75" i="1"/>
  <c r="AN43" i="1"/>
  <c r="AN33" i="1"/>
  <c r="AI76" i="1"/>
  <c r="AK76" i="1"/>
  <c r="AJ76" i="1"/>
  <c r="AH76" i="1"/>
  <c r="AN75" i="1" l="1"/>
  <c r="AN37" i="1"/>
  <c r="AN76" i="1" l="1"/>
</calcChain>
</file>

<file path=xl/sharedStrings.xml><?xml version="1.0" encoding="utf-8"?>
<sst xmlns="http://schemas.openxmlformats.org/spreadsheetml/2006/main" count="869" uniqueCount="234">
  <si>
    <t>Code</t>
  </si>
  <si>
    <t>Title</t>
  </si>
  <si>
    <t>Number Of Pages</t>
  </si>
  <si>
    <t>Holy Qur'an Shakir Small Size</t>
  </si>
  <si>
    <t>Qur'an Made Easy</t>
  </si>
  <si>
    <t>Nahjul Balagha With Arabic (1-2)</t>
  </si>
  <si>
    <t>Wahhabis' Fitnah Exposed</t>
  </si>
  <si>
    <t>Allah The Concept Of God In Islam</t>
  </si>
  <si>
    <t>The Faith Of Shi'a Islam</t>
  </si>
  <si>
    <t>Kitab Al-Irshad</t>
  </si>
  <si>
    <t>Islamic Teachings In Brief</t>
  </si>
  <si>
    <t>Our Philosophy</t>
  </si>
  <si>
    <t>Tears And Tributes</t>
  </si>
  <si>
    <t>The Message The Holy Prophet Of Allah</t>
  </si>
  <si>
    <t>The Voice Of Human Justice</t>
  </si>
  <si>
    <t>An Introduction To The Islamic World View</t>
  </si>
  <si>
    <t>Selections From Mafatih Al-Jinan</t>
  </si>
  <si>
    <t>Then I Was Guided</t>
  </si>
  <si>
    <t>The Bible, The Quran and Science</t>
  </si>
  <si>
    <t>The Truth of the Existing Christianity</t>
  </si>
  <si>
    <t>The Origin And Early Development Of Shi'a Islam</t>
  </si>
  <si>
    <t>The Islamic Revolution Of Iran</t>
  </si>
  <si>
    <t>Islamic Laws Ayatullah Sistani</t>
  </si>
  <si>
    <t>Khums And Islamic Tax</t>
  </si>
  <si>
    <t>Temporary Marriage Mut'a In Islamic Law</t>
  </si>
  <si>
    <t>Lantern Of The Path</t>
  </si>
  <si>
    <t>Self Building</t>
  </si>
  <si>
    <t>Discourse On Patience</t>
  </si>
  <si>
    <t>The Generation Gap</t>
  </si>
  <si>
    <t>The Islamic Family Structure</t>
  </si>
  <si>
    <t>The Educational System In Islam</t>
  </si>
  <si>
    <t>Youth And Spouse Selection</t>
  </si>
  <si>
    <t>David And Goliath</t>
  </si>
  <si>
    <t>Tuhaf Al-Uquul</t>
  </si>
  <si>
    <t>Discussions Concerning Al-Mahdi</t>
  </si>
  <si>
    <t>Spurious Arguments About The Shia</t>
  </si>
  <si>
    <t>Soaring To The Only Beloved</t>
  </si>
  <si>
    <t>Imam Ali Sunshine Of Civilized Islam</t>
  </si>
  <si>
    <t>Abu Talib The Faithful Of Quraysh</t>
  </si>
  <si>
    <t>Fadak In History</t>
  </si>
  <si>
    <t>The Islamic Ethics and Education</t>
  </si>
  <si>
    <t>Shiism in Sunnism</t>
  </si>
  <si>
    <t>Logic For Islamic Rules</t>
  </si>
  <si>
    <t>Al-Nass Wel-Ijtihad Text and Interpretations</t>
  </si>
  <si>
    <t>A Code Of Practice For Muslims In The West</t>
  </si>
  <si>
    <t>Shared Rel. Foundations Of Education: Islam &amp; Christianity</t>
  </si>
  <si>
    <t>Imam Hasan And Caliphate</t>
  </si>
  <si>
    <t>Defending The Woman's Rights</t>
  </si>
  <si>
    <t>Religious, Philosophical and Psychological Foundations</t>
  </si>
  <si>
    <t>Taqwa Advice Of Ahl Al-Bayt</t>
  </si>
  <si>
    <t>Comparative Study Of Muslim And Non Muslim Scholars</t>
  </si>
  <si>
    <t>Imamate And The Imams</t>
  </si>
  <si>
    <t>Rights And Duties Of Women In Islam</t>
  </si>
  <si>
    <t>Shi'ah Women Transmitters of Hadith</t>
  </si>
  <si>
    <t>Introduction To Islam</t>
  </si>
  <si>
    <t>An Islamic Guide To Weath and Prosperity</t>
  </si>
  <si>
    <t>Subject-Wise Memorization of The Holy Qur'an</t>
  </si>
  <si>
    <t>Tarawih and Other Blatant Heresies</t>
  </si>
  <si>
    <t>Migration</t>
  </si>
  <si>
    <t>Detachment From The World</t>
  </si>
  <si>
    <t>The Glorious Qur'an With Transliteration</t>
  </si>
  <si>
    <t>Tawhid Al Mufadal</t>
  </si>
  <si>
    <t>Portraits Of Youth</t>
  </si>
  <si>
    <t>Ziyarat Al Jami3a</t>
  </si>
  <si>
    <t>A Shi'ites Anthology</t>
  </si>
  <si>
    <t>Fatima The Gracious</t>
  </si>
  <si>
    <t>The Conception Of The Sahabas Ultimate Decency</t>
  </si>
  <si>
    <t>5 Schools Of Islamic Law</t>
  </si>
  <si>
    <t>Profoundaties of the Prayer</t>
  </si>
  <si>
    <t>Marriage and Morals In Islam</t>
  </si>
  <si>
    <t>Love In Islam</t>
  </si>
  <si>
    <t>Code Of Ethics For Muslim Men &amp; Women</t>
  </si>
  <si>
    <t>History Of Islamic Philosophy</t>
  </si>
  <si>
    <t>A Victim Lost In Saqifa</t>
  </si>
  <si>
    <t>Muslim Scholars View On Education</t>
  </si>
  <si>
    <t>Grief And Depression Management In Islam</t>
  </si>
  <si>
    <t>Cost (USD)</t>
  </si>
  <si>
    <t>Cost (AUD)</t>
  </si>
  <si>
    <t>TOTAL WEIGHT (KG)</t>
  </si>
  <si>
    <t>Width (CMs)</t>
  </si>
  <si>
    <t>Height (CMs)</t>
  </si>
  <si>
    <t>Stock</t>
  </si>
  <si>
    <t>Weight (Grams)</t>
  </si>
  <si>
    <t>Weight (KG)</t>
  </si>
  <si>
    <t>Estimate Weight (Grams)</t>
  </si>
  <si>
    <t>Estimate Weight (KG)</t>
  </si>
  <si>
    <t>Size</t>
  </si>
  <si>
    <t>A5</t>
  </si>
  <si>
    <t>Royal</t>
  </si>
  <si>
    <t>Pocket</t>
  </si>
  <si>
    <t>Custom</t>
  </si>
  <si>
    <t>Small Novel</t>
  </si>
  <si>
    <t>Shipping (USD)</t>
  </si>
  <si>
    <t>Shipping (AUD)</t>
  </si>
  <si>
    <t>SHIPPING PAID (USD)</t>
  </si>
  <si>
    <t>COST + SHIPPING (USD)</t>
  </si>
  <si>
    <t>COST + SHIPPING (AUD)</t>
  </si>
  <si>
    <t>CUSTOMS (USD)</t>
  </si>
  <si>
    <t>CUSTOMS (AUD)</t>
  </si>
  <si>
    <t>SHIPPING PAID (AUD)</t>
  </si>
  <si>
    <t>SHIPPING COST (1KG AUD)</t>
  </si>
  <si>
    <t>Stock Price (AUD)</t>
  </si>
  <si>
    <t>Stock Profit (AUD)</t>
  </si>
  <si>
    <t>Stock Price + GST (AUD)</t>
  </si>
  <si>
    <t>Retail price F1 + GST (AUD)</t>
  </si>
  <si>
    <t>Retail Price F2 (AUD)</t>
  </si>
  <si>
    <t>Retail price F2 + GST (AUD)</t>
  </si>
  <si>
    <t>Retail price F1 (AUD)</t>
  </si>
  <si>
    <t>Retail Profit F2 (AUD)</t>
  </si>
  <si>
    <t>Retail Profit F1 (AUD)</t>
  </si>
  <si>
    <t>Order Quantity</t>
  </si>
  <si>
    <t>Total Stock Profit (AUD)</t>
  </si>
  <si>
    <t>Total Stock Price + GST (AUD)</t>
  </si>
  <si>
    <t>Total Retail Price F1 + GST (AUD)</t>
  </si>
  <si>
    <t>Total Retail Profit F1 (AUD)</t>
  </si>
  <si>
    <t>Final Price (AUD)</t>
  </si>
  <si>
    <t>Total Final Price (AUD)</t>
  </si>
  <si>
    <t>Total Final Profit (AUD)</t>
  </si>
  <si>
    <t>Final Profit (AUD)</t>
  </si>
  <si>
    <t>Final Price GST</t>
  </si>
  <si>
    <t>Final Price NO GST</t>
  </si>
  <si>
    <t>Author</t>
  </si>
  <si>
    <t>Description</t>
  </si>
  <si>
    <t>Price</t>
  </si>
  <si>
    <t>Ali Labbaf</t>
  </si>
  <si>
    <t>Sayyid Muhammad Rizvi</t>
  </si>
  <si>
    <t>COMING SOON</t>
  </si>
  <si>
    <t>Image</t>
  </si>
  <si>
    <t>Status</t>
  </si>
  <si>
    <t>Available</t>
  </si>
  <si>
    <t>Imam Ali</t>
  </si>
  <si>
    <t>Muhammad Javad Mughniyeh</t>
  </si>
  <si>
    <t>Abdul Hadi Al-Hakim</t>
  </si>
  <si>
    <t>Translator</t>
  </si>
  <si>
    <t>The Group of Translations</t>
  </si>
  <si>
    <t>Muhammad S. Shakir</t>
  </si>
  <si>
    <t>N/A</t>
  </si>
  <si>
    <t>Reza Rizwani</t>
  </si>
  <si>
    <t>The Group Of Translations</t>
  </si>
  <si>
    <t>Imam Ja'far Sadiq</t>
  </si>
  <si>
    <t>M. Ibrahim &amp; Abdullah Shahin</t>
  </si>
  <si>
    <t>S. Ali Reza Naqavi</t>
  </si>
  <si>
    <t>Ali Dawani</t>
  </si>
  <si>
    <t>S. Athar Husain Rizvi</t>
  </si>
  <si>
    <t>S. Saeid Akhtar Razvi</t>
  </si>
  <si>
    <t>Yasin Al-Jibouri</t>
  </si>
  <si>
    <t>M. Rida Mozaffar</t>
  </si>
  <si>
    <t>Allameh Tabatabaei</t>
  </si>
  <si>
    <t>William C.Chittick</t>
  </si>
  <si>
    <t>Shaykh Al-Mufid</t>
  </si>
  <si>
    <t>I.K.A Howrard &amp; S .Hossein Nas</t>
  </si>
  <si>
    <t>Allamih Tabatabaei</t>
  </si>
  <si>
    <t>Muzhgan Jalali</t>
  </si>
  <si>
    <t>S .Muhammad Baqir Sadr</t>
  </si>
  <si>
    <t>Shams C.Inati &amp; Hossein Nasr</t>
  </si>
  <si>
    <t>Abu Muhammad Urduni</t>
  </si>
  <si>
    <t>Muhammad Sadeq Rahmati</t>
  </si>
  <si>
    <t>Zakir</t>
  </si>
  <si>
    <t>Ayatollah Jaffar Subhani</t>
  </si>
  <si>
    <t>George Jordac</t>
  </si>
  <si>
    <t>M. Fazal Haq</t>
  </si>
  <si>
    <t>Murtaza Mutahheri</t>
  </si>
  <si>
    <t>Mustijab Ahmad Ansari</t>
  </si>
  <si>
    <t>Sheikh Abbas Qummi</t>
  </si>
  <si>
    <t>Ansarian Publications</t>
  </si>
  <si>
    <t>Dr. Muhammad Tijani Samawi</t>
  </si>
  <si>
    <t>Maurice Bucaille</t>
  </si>
  <si>
    <t>Alastair Pannell</t>
  </si>
  <si>
    <t>The Group of Authors</t>
  </si>
  <si>
    <t>Sh .Bahar</t>
  </si>
  <si>
    <t>Seyid Husain Muhammad Jafri</t>
  </si>
  <si>
    <t>Ahmad Husein Yaqub</t>
  </si>
  <si>
    <t>Badr Shahin</t>
  </si>
  <si>
    <t>Ayatullah Seestani</t>
  </si>
  <si>
    <t>Seyid Muhammad Rizvi</t>
  </si>
  <si>
    <t>Abulqasim Gourji</t>
  </si>
  <si>
    <t>Sachiku Murata</t>
  </si>
  <si>
    <t>Imam Jafar Sadiq</t>
  </si>
  <si>
    <t>Fadlullah Haeri</t>
  </si>
  <si>
    <t>Ibrahim Amini</t>
  </si>
  <si>
    <t>Seyid Husain Alamdar</t>
  </si>
  <si>
    <t>Ayatullah Sayyid Ali Khmenei</t>
  </si>
  <si>
    <t>Sayyid Mohammad Taqi Hakim</t>
  </si>
  <si>
    <t>Husein Ansarian</t>
  </si>
  <si>
    <t>Lisa Zaynab Morgan &amp; Dr. Peira</t>
  </si>
  <si>
    <t>Baqir Shrif Al-Qarashi</t>
  </si>
  <si>
    <t>Badr Al-Shahin</t>
  </si>
  <si>
    <t>Seyyid Muhammad Rizvi</t>
  </si>
  <si>
    <t>Ali Akbar Mazaheri</t>
  </si>
  <si>
    <t>Javad Iqbal Qazilbash</t>
  </si>
  <si>
    <t>Ibrahim Bachari</t>
  </si>
  <si>
    <t>Ibn Shuaba Al-Harrani</t>
  </si>
  <si>
    <t>Ayatullah Safi Gulpaygani</t>
  </si>
  <si>
    <t>Sayyid Sulaman Ali Hasan</t>
  </si>
  <si>
    <t>Mahnaz Heydarpoor</t>
  </si>
  <si>
    <t>Masuod Masumi</t>
  </si>
  <si>
    <t>Arif Huda &amp; Salim Bamji</t>
  </si>
  <si>
    <t>Ayatullah Abu-Talib Tabrizi</t>
  </si>
  <si>
    <t>Abdullah Al-Shahin</t>
  </si>
  <si>
    <t>Seyid Husain Nasr</t>
  </si>
  <si>
    <t>S. Hussain Nasr &amp;Oliver Leaman</t>
  </si>
  <si>
    <t>Abu Muhammad Zaynul Abidin</t>
  </si>
  <si>
    <t>Muhammad Husayn Tahmasebi</t>
  </si>
  <si>
    <t>Editor: Abdullah Al-Shahin</t>
  </si>
  <si>
    <t>Abdullah Al-Khunayzi</t>
  </si>
  <si>
    <t>Muhammad Baqir As-Sadr</t>
  </si>
  <si>
    <t>Abdullh Al-Shahin</t>
  </si>
  <si>
    <t>Zainol Aabideen Qorbani Lahiji</t>
  </si>
  <si>
    <t>Dr. M. Farrokhpey</t>
  </si>
  <si>
    <t>S. M. Reza Mudarrisi Yaz</t>
  </si>
  <si>
    <t>Hamideh Elahinia</t>
  </si>
  <si>
    <t>Makarem S. &amp; J. Subhani</t>
  </si>
  <si>
    <t>S. Athar Hussain. Rizvi</t>
  </si>
  <si>
    <t>Kamal Al-Seyed &amp; Badr Shahin</t>
  </si>
  <si>
    <t>S. Abdul-Husayn Sharafuddeen</t>
  </si>
  <si>
    <t>Seyyed Hamid Reza Alavi</t>
  </si>
  <si>
    <t>Qurrat-Ul-Ain Abidiy</t>
  </si>
  <si>
    <t>Sibtul Hasan Hansvi</t>
  </si>
  <si>
    <t>Mohammad Hakimi</t>
  </si>
  <si>
    <t>A Group Of Translators</t>
  </si>
  <si>
    <t>Dr. Hamid Reza Alavi</t>
  </si>
  <si>
    <t>Seyid Husein Sheikh Al-Islami</t>
  </si>
  <si>
    <t>Ali Akbar Aghili Ashtiani</t>
  </si>
  <si>
    <t>Dr. Hamid Reza alavi</t>
  </si>
  <si>
    <t>Ayatullah Ibrahim Amini</t>
  </si>
  <si>
    <t>Sayyid Athar Husain Rizvi</t>
  </si>
  <si>
    <t>Dr. Nahleh Gharavi Naeeni</t>
  </si>
  <si>
    <t>Gail D. Babst</t>
  </si>
  <si>
    <t>Shaykh Muhammad Kalbasi Haeri</t>
  </si>
  <si>
    <t xml:space="preserve">see doc </t>
  </si>
  <si>
    <t>Ibne Haider</t>
  </si>
  <si>
    <t>S.L. Al-Hakim</t>
  </si>
  <si>
    <t>Husayn ibn Said Al-Ahwazi</t>
  </si>
  <si>
    <t>Tahir Ridha Jaffer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</si>
</sst>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Segoe UI"/>
      <family val="2"/>
      <scheme val="minor"/>
    </font>
    <font>
      <sz val="11"/>
      <color theme="0"/>
      <name val="Segoe UI"/>
      <family val="2"/>
      <scheme val="minor"/>
    </font>
    <font>
      <sz val="11"/>
      <color rgb="FF9C5700"/>
      <name val="Segoe UI"/>
      <family val="2"/>
      <scheme val="minor"/>
    </font>
    <font>
      <sz val="11"/>
      <name val="Segoe UI"/>
      <family val="2"/>
      <scheme val="minor"/>
    </font>
    <font>
      <b/>
      <sz val="11"/>
      <color rgb="FFDDDD77"/>
      <name val="Segoe UI"/>
      <family val="2"/>
    </font>
    <font>
      <sz val="11"/>
      <color rgb="FF101010"/>
      <name val="Segoe U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66AA66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Border="0" applyAlignment="0" applyProtection="0"/>
    <xf numFmtId="0" fontId="4" fillId="5" borderId="0" applyAlignment="0" applyProtection="0">
      <alignment horizontal="center" vertical="center"/>
    </xf>
    <xf numFmtId="0" fontId="5" fillId="6" borderId="0" applyProtection="0">
      <alignment horizontal="center" vertical="center"/>
    </xf>
  </cellStyleXfs>
  <cellXfs count="33">
    <xf numFmtId="0" fontId="0" fillId="0" borderId="0" xfId="0"/>
    <xf numFmtId="0" fontId="1" fillId="2" borderId="0" xfId="1"/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2" borderId="0" xfId="1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1" fillId="2" borderId="0" xfId="1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2" borderId="0" xfId="1" applyNumberFormat="1" applyAlignment="1">
      <alignment horizontal="center" vertical="center"/>
    </xf>
    <xf numFmtId="0" fontId="2" fillId="3" borderId="0" xfId="2" applyAlignment="1">
      <alignment horizontal="center" vertical="center"/>
    </xf>
    <xf numFmtId="0" fontId="2" fillId="3" borderId="0" xfId="2"/>
    <xf numFmtId="164" fontId="2" fillId="3" borderId="0" xfId="2" applyNumberFormat="1" applyAlignment="1">
      <alignment horizontal="center" vertical="center"/>
    </xf>
    <xf numFmtId="1" fontId="2" fillId="3" borderId="0" xfId="2" applyNumberFormat="1" applyAlignment="1">
      <alignment horizontal="center" vertical="center"/>
    </xf>
    <xf numFmtId="0" fontId="0" fillId="0" borderId="0" xfId="0" applyAlignment="1">
      <alignment horizontal="left" vertical="top"/>
    </xf>
    <xf numFmtId="0" fontId="3" fillId="0" borderId="0" xfId="3" applyAlignment="1">
      <alignment horizontal="center" vertical="center"/>
    </xf>
    <xf numFmtId="0" fontId="3" fillId="0" borderId="0" xfId="3"/>
    <xf numFmtId="164" fontId="3" fillId="0" borderId="0" xfId="3" applyNumberFormat="1" applyAlignment="1">
      <alignment horizontal="center" vertical="center"/>
    </xf>
    <xf numFmtId="1" fontId="3" fillId="0" borderId="0" xfId="3" applyNumberFormat="1" applyAlignment="1">
      <alignment horizontal="center" vertical="center"/>
    </xf>
    <xf numFmtId="2" fontId="2" fillId="3" borderId="0" xfId="2" applyNumberFormat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5" borderId="1" xfId="4" applyBorder="1" applyAlignment="1">
      <alignment horizontal="center"/>
    </xf>
    <xf numFmtId="0" fontId="4" fillId="5" borderId="2" xfId="4" applyBorder="1" applyAlignment="1">
      <alignment horizontal="center"/>
    </xf>
    <xf numFmtId="0" fontId="4" fillId="5" borderId="3" xfId="4" applyBorder="1" applyAlignment="1">
      <alignment horizontal="center"/>
    </xf>
    <xf numFmtId="0" fontId="5" fillId="6" borderId="4" xfId="5" applyBorder="1">
      <alignment horizontal="center" vertical="center"/>
    </xf>
    <xf numFmtId="0" fontId="5" fillId="6" borderId="0" xfId="5">
      <alignment horizontal="center" vertical="center"/>
    </xf>
    <xf numFmtId="164" fontId="5" fillId="6" borderId="5" xfId="5" applyNumberFormat="1" applyBorder="1">
      <alignment horizontal="center" vertical="center"/>
    </xf>
    <xf numFmtId="0" fontId="5" fillId="6" borderId="6" xfId="5" applyBorder="1">
      <alignment horizontal="center" vertical="center"/>
    </xf>
    <xf numFmtId="0" fontId="5" fillId="6" borderId="7" xfId="5" applyBorder="1">
      <alignment horizontal="center" vertical="center"/>
    </xf>
    <xf numFmtId="164" fontId="5" fillId="6" borderId="8" xfId="5" applyNumberFormat="1" applyBorder="1">
      <alignment horizontal="center" vertical="center"/>
    </xf>
    <xf numFmtId="0" fontId="5" fillId="6" borderId="0" xfId="5" applyBorder="1">
      <alignment horizontal="center" vertical="center"/>
    </xf>
  </cellXfs>
  <cellStyles count="6">
    <cellStyle name="Accent2" xfId="1" builtinId="33"/>
    <cellStyle name="Body" xfId="5" xr:uid="{E83E9C12-04C7-42B9-904B-7C2FD0992915}"/>
    <cellStyle name="Heading" xfId="4" xr:uid="{057791AC-C088-443C-9F23-51BAFE58F743}"/>
    <cellStyle name="Neutral" xfId="2" builtinId="28"/>
    <cellStyle name="Normal" xfId="0" builtinId="0"/>
    <cellStyle name="Normal Colour" xfId="3" xr:uid="{29C20BAD-298B-4349-AADC-CA9ADE5317CD}"/>
  </cellStyles>
  <dxfs count="0"/>
  <tableStyles count="0" defaultTableStyle="TableStyleMedium2" defaultPivotStyle="PivotStyleLight16"/>
  <colors>
    <mruColors>
      <color rgb="FFDDDD88"/>
      <color rgb="FFDDDD77"/>
      <color rgb="FF505050"/>
      <color rgb="FF101010"/>
      <color rgb="FFFFFFFF"/>
      <color rgb="FFCCCC88"/>
      <color rgb="FF7A4D40"/>
      <color rgb="FF66AA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Segoe UI">
      <a:majorFont>
        <a:latin typeface="Segoe UI Black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B274-3C6E-4D4D-AAD4-F1457AD75821}">
  <dimension ref="A1:AN83"/>
  <sheetViews>
    <sheetView topLeftCell="A37" zoomScaleNormal="100" workbookViewId="0">
      <pane xSplit="2" topLeftCell="AG1" activePane="topRight" state="frozen"/>
      <selection activeCell="B1" sqref="B1"/>
      <selection pane="topRight" activeCell="AG11" sqref="AG11"/>
    </sheetView>
  </sheetViews>
  <sheetFormatPr defaultRowHeight="16.5" x14ac:dyDescent="0.3"/>
  <cols>
    <col min="1" max="1" width="9.875" style="3" customWidth="1"/>
    <col min="2" max="4" width="50.125" style="3" customWidth="1"/>
    <col min="5" max="5" width="20.875" style="3" customWidth="1"/>
    <col min="6" max="6" width="19.375" style="8" customWidth="1"/>
    <col min="7" max="7" width="15.75" style="7" customWidth="1"/>
    <col min="8" max="8" width="27.625" style="8" customWidth="1"/>
    <col min="9" max="9" width="24" style="3" customWidth="1"/>
    <col min="10" max="10" width="16.25" style="8" customWidth="1"/>
    <col min="11" max="11" width="16.625" style="8" customWidth="1"/>
    <col min="12" max="12" width="11.375" style="8" customWidth="1"/>
    <col min="13" max="13" width="14.75" style="5" customWidth="1"/>
    <col min="14" max="14" width="24.25" style="5" customWidth="1"/>
    <col min="15" max="15" width="18.75" style="5" customWidth="1"/>
    <col min="16" max="16" width="18.875" style="5" customWidth="1"/>
    <col min="17" max="17" width="25.375" style="5" bestFit="1" customWidth="1"/>
    <col min="18" max="18" width="26.375" style="5" customWidth="1"/>
    <col min="19" max="19" width="20.75" style="5" customWidth="1"/>
    <col min="20" max="20" width="26.25" style="3" customWidth="1"/>
    <col min="21" max="21" width="21" style="5" customWidth="1"/>
    <col min="22" max="22" width="23.625" style="5" customWidth="1"/>
    <col min="23" max="24" width="28.875" style="5" customWidth="1"/>
    <col min="25" max="25" width="23.625" style="5" customWidth="1"/>
    <col min="26" max="26" width="28.875" style="5" customWidth="1"/>
    <col min="27" max="31" width="23.875" style="5" customWidth="1"/>
    <col min="32" max="32" width="30.625" style="8" customWidth="1"/>
    <col min="33" max="33" width="29.75" style="7" customWidth="1"/>
    <col min="34" max="35" width="29.75" style="5" customWidth="1"/>
    <col min="36" max="36" width="33.875" style="5" customWidth="1"/>
    <col min="37" max="37" width="28.875" style="5" customWidth="1"/>
    <col min="38" max="38" width="18.5" style="3" customWidth="1"/>
    <col min="39" max="39" width="20.875" style="15" customWidth="1"/>
    <col min="40" max="40" width="21.375" style="15" customWidth="1"/>
    <col min="41" max="16384" width="9" style="16"/>
  </cols>
  <sheetData>
    <row r="1" spans="1:40" s="1" customFormat="1" x14ac:dyDescent="0.3">
      <c r="A1" s="2" t="s">
        <v>0</v>
      </c>
      <c r="B1" s="2" t="s">
        <v>1</v>
      </c>
      <c r="C1" s="2" t="s">
        <v>121</v>
      </c>
      <c r="D1" s="2" t="s">
        <v>133</v>
      </c>
      <c r="E1" s="2" t="s">
        <v>2</v>
      </c>
      <c r="F1" s="9" t="s">
        <v>82</v>
      </c>
      <c r="G1" s="6" t="s">
        <v>83</v>
      </c>
      <c r="H1" s="9" t="s">
        <v>84</v>
      </c>
      <c r="I1" s="2" t="s">
        <v>85</v>
      </c>
      <c r="J1" s="9" t="s">
        <v>79</v>
      </c>
      <c r="K1" s="9" t="s">
        <v>80</v>
      </c>
      <c r="L1" s="9" t="s">
        <v>86</v>
      </c>
      <c r="M1" s="4" t="s">
        <v>76</v>
      </c>
      <c r="N1" s="4" t="s">
        <v>77</v>
      </c>
      <c r="O1" s="4" t="s">
        <v>92</v>
      </c>
      <c r="P1" s="4" t="s">
        <v>93</v>
      </c>
      <c r="Q1" s="4" t="s">
        <v>95</v>
      </c>
      <c r="R1" s="4" t="s">
        <v>96</v>
      </c>
      <c r="S1" s="4" t="s">
        <v>101</v>
      </c>
      <c r="T1" s="2" t="s">
        <v>103</v>
      </c>
      <c r="U1" s="4" t="s">
        <v>102</v>
      </c>
      <c r="V1" s="4" t="s">
        <v>107</v>
      </c>
      <c r="W1" s="4" t="s">
        <v>104</v>
      </c>
      <c r="X1" s="4" t="s">
        <v>109</v>
      </c>
      <c r="Y1" s="4" t="s">
        <v>105</v>
      </c>
      <c r="Z1" s="4" t="s">
        <v>106</v>
      </c>
      <c r="AA1" s="4" t="s">
        <v>108</v>
      </c>
      <c r="AB1" s="4" t="s">
        <v>115</v>
      </c>
      <c r="AC1" s="4" t="s">
        <v>120</v>
      </c>
      <c r="AD1" s="4" t="s">
        <v>119</v>
      </c>
      <c r="AE1" s="4" t="s">
        <v>118</v>
      </c>
      <c r="AF1" s="9" t="s">
        <v>81</v>
      </c>
      <c r="AG1" s="6" t="s">
        <v>78</v>
      </c>
      <c r="AH1" s="4" t="s">
        <v>112</v>
      </c>
      <c r="AI1" s="4" t="s">
        <v>111</v>
      </c>
      <c r="AJ1" s="4" t="s">
        <v>113</v>
      </c>
      <c r="AK1" s="4" t="s">
        <v>114</v>
      </c>
      <c r="AL1" s="2" t="s">
        <v>110</v>
      </c>
      <c r="AM1" s="2" t="s">
        <v>116</v>
      </c>
      <c r="AN1" s="2" t="s">
        <v>117</v>
      </c>
    </row>
    <row r="2" spans="1:40" x14ac:dyDescent="0.3">
      <c r="A2" s="3">
        <v>112</v>
      </c>
      <c r="B2" t="s">
        <v>67</v>
      </c>
      <c r="C2" s="15" t="s">
        <v>131</v>
      </c>
      <c r="D2" s="15" t="s">
        <v>134</v>
      </c>
      <c r="E2" s="3">
        <v>625</v>
      </c>
      <c r="F2" s="8">
        <v>1052</v>
      </c>
      <c r="G2" s="7">
        <f>F2/1000</f>
        <v>1.052</v>
      </c>
      <c r="H2" s="8">
        <f>CEILING(F2,50)</f>
        <v>1100</v>
      </c>
      <c r="I2" s="3">
        <f>H2/1000</f>
        <v>1.1000000000000001</v>
      </c>
      <c r="J2" s="8">
        <v>17</v>
      </c>
      <c r="K2" s="8">
        <v>24</v>
      </c>
      <c r="L2" s="8" t="s">
        <v>88</v>
      </c>
      <c r="M2" s="5">
        <v>8.0500000000000007</v>
      </c>
      <c r="N2" s="5">
        <f>M2*1.52</f>
        <v>12.236000000000001</v>
      </c>
      <c r="O2" s="5">
        <f>P2/1.52</f>
        <v>15.867666091458149</v>
      </c>
      <c r="P2" s="5">
        <f>N$83 *I2</f>
        <v>24.118852459016388</v>
      </c>
      <c r="Q2" s="5">
        <f>M2+P2</f>
        <v>32.168852459016392</v>
      </c>
      <c r="R2" s="5">
        <f>N2+P2</f>
        <v>36.354852459016385</v>
      </c>
      <c r="S2" s="5">
        <f>CEILING(CEILING(N2,5) + P2, 5)</f>
        <v>40</v>
      </c>
      <c r="T2" s="5">
        <f>S2*1.1</f>
        <v>44</v>
      </c>
      <c r="U2" s="5">
        <f>S2-R2</f>
        <v>3.6451475409836149</v>
      </c>
      <c r="V2" s="5">
        <f>S2+5</f>
        <v>45</v>
      </c>
      <c r="W2" s="5">
        <f>V2*1.1</f>
        <v>49.500000000000007</v>
      </c>
      <c r="X2" s="5">
        <f>V2-R2</f>
        <v>8.6451475409836149</v>
      </c>
      <c r="Y2" s="5">
        <f>S2+(H2/100)</f>
        <v>51</v>
      </c>
      <c r="Z2" s="5">
        <f>Y2*1.1</f>
        <v>56.1</v>
      </c>
      <c r="AA2" s="5">
        <f>Y2-R2</f>
        <v>14.645147540983615</v>
      </c>
      <c r="AB2" s="5">
        <v>55</v>
      </c>
      <c r="AC2" s="5">
        <f>AB2-AD2</f>
        <v>49.5</v>
      </c>
      <c r="AD2" s="5">
        <f>AB2*0.1</f>
        <v>5.5</v>
      </c>
      <c r="AE2" s="5">
        <f>AB2-R2-(AB2*0.1)</f>
        <v>13.145147540983615</v>
      </c>
      <c r="AF2" s="8">
        <v>2</v>
      </c>
      <c r="AG2" s="7">
        <f>I2*AF2</f>
        <v>2.2000000000000002</v>
      </c>
      <c r="AH2" s="5">
        <f>T2*AF2</f>
        <v>88</v>
      </c>
      <c r="AI2" s="5">
        <f>U2*AF2</f>
        <v>7.2902950819672299</v>
      </c>
      <c r="AJ2" s="5">
        <f>W2*AF2</f>
        <v>99.000000000000014</v>
      </c>
      <c r="AK2" s="5">
        <f>X2*AF2</f>
        <v>17.29029508196723</v>
      </c>
      <c r="AL2" s="3">
        <v>2</v>
      </c>
      <c r="AM2" s="17">
        <f>AB2*AF2</f>
        <v>110</v>
      </c>
      <c r="AN2" s="17">
        <f>AE2 * AF2</f>
        <v>26.29029508196723</v>
      </c>
    </row>
    <row r="3" spans="1:40" x14ac:dyDescent="0.3">
      <c r="A3" s="3">
        <v>262</v>
      </c>
      <c r="B3" t="s">
        <v>44</v>
      </c>
      <c r="C3" s="3" t="s">
        <v>132</v>
      </c>
      <c r="D3" s="3" t="s">
        <v>125</v>
      </c>
      <c r="E3" s="3">
        <v>312</v>
      </c>
      <c r="F3" s="8">
        <v>341</v>
      </c>
      <c r="G3" s="7">
        <f>F3/1000</f>
        <v>0.34100000000000003</v>
      </c>
      <c r="H3" s="8">
        <f>CEILING(F3,50)</f>
        <v>350</v>
      </c>
      <c r="I3" s="3">
        <f>H3/1000</f>
        <v>0.35</v>
      </c>
      <c r="J3" s="8">
        <v>15</v>
      </c>
      <c r="K3" s="8">
        <v>21</v>
      </c>
      <c r="L3" s="8" t="s">
        <v>87</v>
      </c>
      <c r="M3" s="5">
        <v>4.5999999999999996</v>
      </c>
      <c r="N3" s="5">
        <f>M3*1.52</f>
        <v>6.9919999999999991</v>
      </c>
      <c r="O3" s="5">
        <f>P3/1.52</f>
        <v>5.048802847282138</v>
      </c>
      <c r="P3" s="5">
        <f>N$83 *I3</f>
        <v>7.6741803278688501</v>
      </c>
      <c r="Q3" s="5">
        <f>M3+P3</f>
        <v>12.27418032786885</v>
      </c>
      <c r="R3" s="5">
        <f>N3+P3</f>
        <v>14.666180327868849</v>
      </c>
      <c r="S3" s="5">
        <f>CEILING(CEILING(N3,5) + P3, 5)</f>
        <v>20</v>
      </c>
      <c r="T3" s="5">
        <f>S3*1.1</f>
        <v>22</v>
      </c>
      <c r="U3" s="5">
        <f>S3-R3</f>
        <v>5.3338196721311508</v>
      </c>
      <c r="V3" s="5">
        <f>S3+5</f>
        <v>25</v>
      </c>
      <c r="W3" s="5">
        <f>V3*1.1</f>
        <v>27.500000000000004</v>
      </c>
      <c r="X3" s="5">
        <f>V3-R3</f>
        <v>10.333819672131151</v>
      </c>
      <c r="Y3" s="5">
        <f>S3+(H3/100)</f>
        <v>23.5</v>
      </c>
      <c r="Z3" s="5">
        <f>Y3*1.1</f>
        <v>25.85</v>
      </c>
      <c r="AA3" s="5">
        <f>Y3-R3</f>
        <v>8.8338196721311508</v>
      </c>
      <c r="AB3" s="5">
        <v>30</v>
      </c>
      <c r="AC3" s="5">
        <f>AB3-AD3</f>
        <v>27</v>
      </c>
      <c r="AD3" s="5">
        <f>AB3*0.1</f>
        <v>3</v>
      </c>
      <c r="AE3" s="5">
        <f>AB3-R3-(AB3*0.1)</f>
        <v>12.333819672131151</v>
      </c>
      <c r="AF3" s="8">
        <v>3</v>
      </c>
      <c r="AG3" s="7">
        <f>I3*AF3</f>
        <v>1.0499999999999998</v>
      </c>
      <c r="AH3" s="5">
        <f>T3*AF3</f>
        <v>66</v>
      </c>
      <c r="AI3" s="5">
        <f>U3*AF3</f>
        <v>16.001459016393454</v>
      </c>
      <c r="AJ3" s="5">
        <f>W3*AF3</f>
        <v>82.500000000000014</v>
      </c>
      <c r="AK3" s="5">
        <f>X3*AF3</f>
        <v>31.001459016393454</v>
      </c>
      <c r="AL3" s="3">
        <v>3</v>
      </c>
      <c r="AM3" s="17">
        <f>AB3*AF3</f>
        <v>90</v>
      </c>
      <c r="AN3" s="17">
        <f>AE3 * AF3</f>
        <v>37.001459016393454</v>
      </c>
    </row>
    <row r="4" spans="1:40" x14ac:dyDescent="0.3">
      <c r="A4" s="3">
        <v>50</v>
      </c>
      <c r="B4" t="s">
        <v>64</v>
      </c>
      <c r="C4" s="15" t="s">
        <v>147</v>
      </c>
      <c r="D4" s="15" t="s">
        <v>148</v>
      </c>
      <c r="E4" s="3">
        <v>152</v>
      </c>
      <c r="F4" s="8">
        <v>177</v>
      </c>
      <c r="G4" s="7">
        <f>F4/1000</f>
        <v>0.17699999999999999</v>
      </c>
      <c r="H4" s="8">
        <f>CEILING(F4,50)</f>
        <v>200</v>
      </c>
      <c r="I4" s="3">
        <f>H4/1000</f>
        <v>0.2</v>
      </c>
      <c r="J4" s="8">
        <v>15</v>
      </c>
      <c r="K4" s="8">
        <v>21</v>
      </c>
      <c r="L4" s="8" t="s">
        <v>87</v>
      </c>
      <c r="M4" s="5">
        <v>2.2999999999999998</v>
      </c>
      <c r="N4" s="5">
        <f>M4*1.52</f>
        <v>3.4959999999999996</v>
      </c>
      <c r="O4" s="5">
        <f>P4/1.52</f>
        <v>2.8850301984469362</v>
      </c>
      <c r="P4" s="5">
        <f>N$83 *I4</f>
        <v>4.385245901639343</v>
      </c>
      <c r="Q4" s="5">
        <f>M4+P4</f>
        <v>6.6852459016393428</v>
      </c>
      <c r="R4" s="5">
        <f>N4+P4</f>
        <v>7.8812459016393426</v>
      </c>
      <c r="S4" s="5">
        <f>CEILING(CEILING(N4,5) + P4, 5)</f>
        <v>10</v>
      </c>
      <c r="T4" s="5">
        <f>S4*1.1</f>
        <v>11</v>
      </c>
      <c r="U4" s="5">
        <f>S4-R4</f>
        <v>2.1187540983606574</v>
      </c>
      <c r="V4" s="5">
        <f>S4+5</f>
        <v>15</v>
      </c>
      <c r="W4" s="5">
        <f>V4*1.1</f>
        <v>16.5</v>
      </c>
      <c r="X4" s="5">
        <f>V4-R4</f>
        <v>7.1187540983606574</v>
      </c>
      <c r="Y4" s="5">
        <f>S4+(H4/100)</f>
        <v>12</v>
      </c>
      <c r="Z4" s="5">
        <f>Y4*1.1</f>
        <v>13.200000000000001</v>
      </c>
      <c r="AA4" s="5">
        <f>Y4-R4</f>
        <v>4.1187540983606574</v>
      </c>
      <c r="AB4" s="5">
        <v>16</v>
      </c>
      <c r="AC4" s="5">
        <f>AB4-AD4</f>
        <v>14.4</v>
      </c>
      <c r="AD4" s="5">
        <f>AB4*0.1</f>
        <v>1.6</v>
      </c>
      <c r="AE4" s="5">
        <f>AB4-R4-(AB4*0.1)</f>
        <v>6.5187540983606578</v>
      </c>
      <c r="AF4" s="8">
        <v>4</v>
      </c>
      <c r="AG4" s="7">
        <f>I4*AF4</f>
        <v>0.8</v>
      </c>
      <c r="AH4" s="5">
        <f>T4*AF4</f>
        <v>44</v>
      </c>
      <c r="AI4" s="5">
        <f>U4*AF4</f>
        <v>8.4750163934426297</v>
      </c>
      <c r="AJ4" s="5">
        <f>W4*AF4</f>
        <v>66</v>
      </c>
      <c r="AK4" s="5">
        <f>X4*AF4</f>
        <v>28.47501639344263</v>
      </c>
      <c r="AL4" s="3">
        <v>4</v>
      </c>
      <c r="AM4" s="17">
        <f>AB4*AF4</f>
        <v>64</v>
      </c>
      <c r="AN4" s="17">
        <f>AE4 * AF4</f>
        <v>26.075016393442631</v>
      </c>
    </row>
    <row r="5" spans="1:40" x14ac:dyDescent="0.3">
      <c r="A5" s="3">
        <v>306</v>
      </c>
      <c r="B5" t="s">
        <v>73</v>
      </c>
      <c r="C5" s="3" t="s">
        <v>124</v>
      </c>
      <c r="D5" s="3" t="s">
        <v>219</v>
      </c>
      <c r="E5" s="3">
        <v>576</v>
      </c>
      <c r="F5" s="8">
        <v>956</v>
      </c>
      <c r="G5" s="7">
        <f>F5/1000</f>
        <v>0.95599999999999996</v>
      </c>
      <c r="H5" s="8">
        <f>CEILING(F5,50)</f>
        <v>1000</v>
      </c>
      <c r="I5" s="3">
        <f>H5/1000</f>
        <v>1</v>
      </c>
      <c r="J5" s="8">
        <v>17</v>
      </c>
      <c r="K5" s="8">
        <v>24</v>
      </c>
      <c r="L5" s="8" t="s">
        <v>88</v>
      </c>
      <c r="M5" s="5">
        <v>5.75</v>
      </c>
      <c r="N5" s="5">
        <f>M5*1.52</f>
        <v>8.74</v>
      </c>
      <c r="O5" s="5">
        <f>P5/1.52</f>
        <v>14.425150992234681</v>
      </c>
      <c r="P5" s="5">
        <f>N$83 *I5</f>
        <v>21.926229508196716</v>
      </c>
      <c r="Q5" s="5">
        <f>M5+P5</f>
        <v>27.676229508196716</v>
      </c>
      <c r="R5" s="5">
        <f>N5+P5</f>
        <v>30.666229508196714</v>
      </c>
      <c r="S5" s="5">
        <f>CEILING(CEILING(N5,5) + P5, 5)</f>
        <v>35</v>
      </c>
      <c r="T5" s="5">
        <f>S5*1.1</f>
        <v>38.5</v>
      </c>
      <c r="U5" s="5">
        <f>S5-R5</f>
        <v>4.3337704918032856</v>
      </c>
      <c r="V5" s="5">
        <f>S5+5</f>
        <v>40</v>
      </c>
      <c r="W5" s="5">
        <f>V5*1.1</f>
        <v>44</v>
      </c>
      <c r="X5" s="5">
        <f>V5-R5</f>
        <v>9.3337704918032856</v>
      </c>
      <c r="Y5" s="5">
        <f>S5+(H5/100)</f>
        <v>45</v>
      </c>
      <c r="Z5" s="5">
        <f>Y5*1.1</f>
        <v>49.500000000000007</v>
      </c>
      <c r="AA5" s="5">
        <f>Y5-R5</f>
        <v>14.333770491803286</v>
      </c>
      <c r="AB5" s="5">
        <v>45</v>
      </c>
      <c r="AC5" s="5">
        <f>AB5-AD5</f>
        <v>40.5</v>
      </c>
      <c r="AD5" s="5">
        <f>AB5*0.1</f>
        <v>4.5</v>
      </c>
      <c r="AE5" s="5">
        <f>AB5-R5-(AB5*0.1)</f>
        <v>9.8337704918032856</v>
      </c>
      <c r="AF5" s="8">
        <v>2</v>
      </c>
      <c r="AG5" s="7">
        <f>I5*AF5</f>
        <v>2</v>
      </c>
      <c r="AH5" s="5">
        <f>T5*AF5</f>
        <v>77</v>
      </c>
      <c r="AI5" s="5">
        <f>U5*AF5</f>
        <v>8.6675409836065711</v>
      </c>
      <c r="AJ5" s="5">
        <f>W5*AF5</f>
        <v>88</v>
      </c>
      <c r="AK5" s="5">
        <f>X5*AF5</f>
        <v>18.667540983606571</v>
      </c>
      <c r="AL5" s="3">
        <v>2</v>
      </c>
      <c r="AM5" s="17">
        <f>AB5*AF5</f>
        <v>90</v>
      </c>
      <c r="AN5" s="17">
        <f>AE5 * AF5</f>
        <v>19.667540983606571</v>
      </c>
    </row>
    <row r="6" spans="1:40" x14ac:dyDescent="0.3">
      <c r="A6" s="3">
        <v>183</v>
      </c>
      <c r="B6" t="s">
        <v>38</v>
      </c>
      <c r="C6" s="3" t="s">
        <v>204</v>
      </c>
      <c r="D6" s="3" t="s">
        <v>198</v>
      </c>
      <c r="E6" s="3">
        <v>328</v>
      </c>
      <c r="F6" s="8">
        <v>360</v>
      </c>
      <c r="G6" s="7">
        <f>F6/1000</f>
        <v>0.36</v>
      </c>
      <c r="H6" s="8">
        <f>CEILING(F6,50)</f>
        <v>400</v>
      </c>
      <c r="I6" s="3">
        <f>H6/1000</f>
        <v>0.4</v>
      </c>
      <c r="J6" s="8">
        <v>15</v>
      </c>
      <c r="K6" s="8">
        <v>21</v>
      </c>
      <c r="L6" s="8" t="s">
        <v>87</v>
      </c>
      <c r="M6" s="5">
        <v>3.45</v>
      </c>
      <c r="N6" s="5">
        <f>M6*1.52</f>
        <v>5.2440000000000007</v>
      </c>
      <c r="O6" s="5">
        <f>P6/1.52</f>
        <v>5.7700603968938724</v>
      </c>
      <c r="P6" s="5">
        <f>N$83 *I6</f>
        <v>8.770491803278686</v>
      </c>
      <c r="Q6" s="5">
        <f>M6+P6</f>
        <v>12.220491803278687</v>
      </c>
      <c r="R6" s="5">
        <f>N6+P6</f>
        <v>14.014491803278688</v>
      </c>
      <c r="S6" s="5">
        <f>CEILING(CEILING(N6,5) + P6, 5)</f>
        <v>20</v>
      </c>
      <c r="T6" s="5">
        <f>S6*1.1</f>
        <v>22</v>
      </c>
      <c r="U6" s="5">
        <f>S6-R6</f>
        <v>5.9855081967213124</v>
      </c>
      <c r="V6" s="5">
        <f>S6+5</f>
        <v>25</v>
      </c>
      <c r="W6" s="5">
        <f>V6*1.1</f>
        <v>27.500000000000004</v>
      </c>
      <c r="X6" s="5">
        <f>V6-R6</f>
        <v>10.985508196721312</v>
      </c>
      <c r="Y6" s="5">
        <f>S6+(H6/100)</f>
        <v>24</v>
      </c>
      <c r="Z6" s="5">
        <f>Y6*1.1</f>
        <v>26.400000000000002</v>
      </c>
      <c r="AA6" s="5">
        <f>Y6-R6</f>
        <v>9.9855081967213124</v>
      </c>
      <c r="AB6" s="5">
        <v>30</v>
      </c>
      <c r="AC6" s="5">
        <f>AB6-AD6</f>
        <v>27</v>
      </c>
      <c r="AD6" s="5">
        <f>AB6*0.1</f>
        <v>3</v>
      </c>
      <c r="AE6" s="5">
        <f>AB6-R6-(AB6*0.1)</f>
        <v>12.985508196721312</v>
      </c>
      <c r="AF6" s="8">
        <v>2</v>
      </c>
      <c r="AG6" s="7">
        <f>I6*AF6</f>
        <v>0.8</v>
      </c>
      <c r="AH6" s="5">
        <f>T6*AF6</f>
        <v>44</v>
      </c>
      <c r="AI6" s="5">
        <f>U6*AF6</f>
        <v>11.971016393442625</v>
      </c>
      <c r="AJ6" s="5">
        <f>W6*AF6</f>
        <v>55.000000000000007</v>
      </c>
      <c r="AK6" s="5">
        <f>X6*AF6</f>
        <v>21.971016393442625</v>
      </c>
      <c r="AL6" s="3">
        <v>2</v>
      </c>
      <c r="AM6" s="17">
        <f>AB6*AF6</f>
        <v>60</v>
      </c>
      <c r="AN6" s="17">
        <f>AE6 * AF6</f>
        <v>25.971016393442625</v>
      </c>
    </row>
    <row r="7" spans="1:40" x14ac:dyDescent="0.3">
      <c r="A7" s="3">
        <v>45</v>
      </c>
      <c r="B7" t="s">
        <v>7</v>
      </c>
      <c r="C7" s="15" t="s">
        <v>145</v>
      </c>
      <c r="D7" s="15" t="s">
        <v>136</v>
      </c>
      <c r="E7" s="3">
        <v>760</v>
      </c>
      <c r="F7" s="8">
        <v>1204</v>
      </c>
      <c r="G7" s="7">
        <f>F7/1000</f>
        <v>1.204</v>
      </c>
      <c r="H7" s="8">
        <f>CEILING(F7,50)</f>
        <v>1250</v>
      </c>
      <c r="I7" s="3">
        <f>H7/1000</f>
        <v>1.25</v>
      </c>
      <c r="J7" s="8">
        <v>17</v>
      </c>
      <c r="K7" s="8">
        <v>24</v>
      </c>
      <c r="L7" s="8" t="s">
        <v>88</v>
      </c>
      <c r="M7" s="5">
        <v>10.35</v>
      </c>
      <c r="N7" s="5">
        <f>M7*1.52</f>
        <v>15.731999999999999</v>
      </c>
      <c r="O7" s="5">
        <f>P7/1.52</f>
        <v>18.03143874029335</v>
      </c>
      <c r="P7" s="5">
        <f>N$83 *I7</f>
        <v>27.407786885245894</v>
      </c>
      <c r="Q7" s="5">
        <f>M7+P7</f>
        <v>37.757786885245892</v>
      </c>
      <c r="R7" s="5">
        <f>N7+P7</f>
        <v>43.139786885245897</v>
      </c>
      <c r="S7" s="5">
        <f>CEILING(CEILING(N7,5) + P7, 5)</f>
        <v>50</v>
      </c>
      <c r="T7" s="5">
        <f>S7*1.1</f>
        <v>55.000000000000007</v>
      </c>
      <c r="U7" s="5">
        <f>S7-R7</f>
        <v>6.860213114754103</v>
      </c>
      <c r="V7" s="5">
        <f>S7+5</f>
        <v>55</v>
      </c>
      <c r="W7" s="5">
        <f>V7*1.1</f>
        <v>60.500000000000007</v>
      </c>
      <c r="X7" s="5">
        <f>V7-R7</f>
        <v>11.860213114754103</v>
      </c>
      <c r="Y7" s="5">
        <f>S7+(H7/100)</f>
        <v>62.5</v>
      </c>
      <c r="Z7" s="5">
        <f>Y7*1.1</f>
        <v>68.75</v>
      </c>
      <c r="AA7" s="5">
        <f>Y7-R7</f>
        <v>19.360213114754103</v>
      </c>
      <c r="AB7" s="5">
        <v>70</v>
      </c>
      <c r="AC7" s="5">
        <f>AB7-AD7</f>
        <v>63</v>
      </c>
      <c r="AD7" s="5">
        <f>AB7*0.1</f>
        <v>7</v>
      </c>
      <c r="AE7" s="5">
        <f>AB7-R7-(AB7*0.1)</f>
        <v>19.860213114754103</v>
      </c>
      <c r="AF7" s="8">
        <v>3</v>
      </c>
      <c r="AG7" s="7">
        <f>I7*AF7</f>
        <v>3.75</v>
      </c>
      <c r="AH7" s="5">
        <f>T7*AF7</f>
        <v>165.00000000000003</v>
      </c>
      <c r="AI7" s="5">
        <f>U7*AF7</f>
        <v>20.580639344262309</v>
      </c>
      <c r="AJ7" s="5">
        <f>W7*AF7</f>
        <v>181.50000000000003</v>
      </c>
      <c r="AK7" s="5">
        <f>X7*AF7</f>
        <v>35.580639344262309</v>
      </c>
      <c r="AL7" s="3">
        <v>3</v>
      </c>
      <c r="AM7" s="17">
        <f>AB7*AF7</f>
        <v>210</v>
      </c>
      <c r="AN7" s="17">
        <f>AE7 * AF7</f>
        <v>59.580639344262309</v>
      </c>
    </row>
    <row r="8" spans="1:40" x14ac:dyDescent="0.3">
      <c r="A8" s="3">
        <v>216</v>
      </c>
      <c r="B8" t="s">
        <v>43</v>
      </c>
      <c r="C8" s="3" t="s">
        <v>214</v>
      </c>
      <c r="D8" s="3" t="s">
        <v>198</v>
      </c>
      <c r="E8" s="3">
        <v>432</v>
      </c>
      <c r="F8" s="8">
        <v>782</v>
      </c>
      <c r="G8" s="7">
        <f>F8/1000</f>
        <v>0.78200000000000003</v>
      </c>
      <c r="H8" s="8">
        <f>CEILING(F8,50)</f>
        <v>800</v>
      </c>
      <c r="I8" s="3">
        <f>H8/1000</f>
        <v>0.8</v>
      </c>
      <c r="J8" s="8">
        <v>17</v>
      </c>
      <c r="K8" s="8">
        <v>24</v>
      </c>
      <c r="L8" s="8" t="s">
        <v>88</v>
      </c>
      <c r="M8" s="5">
        <v>5.75</v>
      </c>
      <c r="N8" s="5">
        <f>M8*1.52</f>
        <v>8.74</v>
      </c>
      <c r="O8" s="5">
        <f>P8/1.52</f>
        <v>11.540120793787745</v>
      </c>
      <c r="P8" s="5">
        <f>N$83 *I8</f>
        <v>17.540983606557372</v>
      </c>
      <c r="Q8" s="5">
        <f>M8+P8</f>
        <v>23.290983606557372</v>
      </c>
      <c r="R8" s="5">
        <f>N8+P8</f>
        <v>26.280983606557371</v>
      </c>
      <c r="S8" s="5">
        <f>CEILING(CEILING(N8,5) + P8, 5)</f>
        <v>30</v>
      </c>
      <c r="T8" s="5">
        <f>S8*1.1</f>
        <v>33</v>
      </c>
      <c r="U8" s="5">
        <f>S8-R8</f>
        <v>3.7190163934426295</v>
      </c>
      <c r="V8" s="5">
        <f>S8+5</f>
        <v>35</v>
      </c>
      <c r="W8" s="5">
        <f>V8*1.1</f>
        <v>38.5</v>
      </c>
      <c r="X8" s="5">
        <f>V8-R8</f>
        <v>8.7190163934426295</v>
      </c>
      <c r="Y8" s="5">
        <f>S8+(H8/100)</f>
        <v>38</v>
      </c>
      <c r="Z8" s="5">
        <f>Y8*1.1</f>
        <v>41.800000000000004</v>
      </c>
      <c r="AA8" s="5">
        <f>Y8-R8</f>
        <v>11.719016393442629</v>
      </c>
      <c r="AB8" s="5">
        <v>45</v>
      </c>
      <c r="AC8" s="5">
        <f>AB8-AD8</f>
        <v>40.5</v>
      </c>
      <c r="AD8" s="5">
        <f>AB8*0.1</f>
        <v>4.5</v>
      </c>
      <c r="AE8" s="5">
        <f>AB8-R8-(AB8*0.1)</f>
        <v>14.219016393442629</v>
      </c>
      <c r="AF8" s="8">
        <v>2</v>
      </c>
      <c r="AG8" s="7">
        <f>I8*AF8</f>
        <v>1.6</v>
      </c>
      <c r="AH8" s="5">
        <f>T8*AF8</f>
        <v>66</v>
      </c>
      <c r="AI8" s="5">
        <f>U8*AF8</f>
        <v>7.4380327868852589</v>
      </c>
      <c r="AJ8" s="5">
        <f>W8*AF8</f>
        <v>77</v>
      </c>
      <c r="AK8" s="5">
        <f>X8*AF8</f>
        <v>17.438032786885259</v>
      </c>
      <c r="AL8" s="3">
        <v>2</v>
      </c>
      <c r="AM8" s="17">
        <f>AB8*AF8</f>
        <v>90</v>
      </c>
      <c r="AN8" s="17">
        <f>AE8 * AF8</f>
        <v>28.438032786885259</v>
      </c>
    </row>
    <row r="9" spans="1:40" x14ac:dyDescent="0.3">
      <c r="A9" s="3">
        <v>78</v>
      </c>
      <c r="B9" t="s">
        <v>15</v>
      </c>
      <c r="C9" s="15" t="s">
        <v>161</v>
      </c>
      <c r="D9" s="15" t="s">
        <v>162</v>
      </c>
      <c r="E9" s="3">
        <v>676</v>
      </c>
      <c r="F9" s="8">
        <v>627</v>
      </c>
      <c r="G9" s="7">
        <f>F9/1000</f>
        <v>0.627</v>
      </c>
      <c r="H9" s="8">
        <f>CEILING(F9,50)</f>
        <v>650</v>
      </c>
      <c r="I9" s="3">
        <f>H9/1000</f>
        <v>0.65</v>
      </c>
      <c r="J9" s="8">
        <v>15</v>
      </c>
      <c r="K9" s="8">
        <v>21</v>
      </c>
      <c r="L9" s="8" t="s">
        <v>87</v>
      </c>
      <c r="M9" s="5">
        <v>6.9</v>
      </c>
      <c r="N9" s="5">
        <f>M9*1.52</f>
        <v>10.488000000000001</v>
      </c>
      <c r="O9" s="5">
        <f>P9/1.52</f>
        <v>9.3763481449525425</v>
      </c>
      <c r="P9" s="5">
        <f>N$83 *I9</f>
        <v>14.252049180327866</v>
      </c>
      <c r="Q9" s="5">
        <f>M9+P9</f>
        <v>21.152049180327865</v>
      </c>
      <c r="R9" s="5">
        <f>N9+P9</f>
        <v>24.740049180327865</v>
      </c>
      <c r="S9" s="5">
        <v>0</v>
      </c>
      <c r="T9" s="5">
        <f>S9*1.1</f>
        <v>0</v>
      </c>
      <c r="U9" s="5">
        <f>S9-R9</f>
        <v>-24.740049180327865</v>
      </c>
      <c r="V9" s="5">
        <f>S9+5</f>
        <v>5</v>
      </c>
      <c r="W9" s="5">
        <f>V9*1.1</f>
        <v>5.5</v>
      </c>
      <c r="X9" s="5">
        <f>V9-R9</f>
        <v>-19.740049180327865</v>
      </c>
      <c r="Y9" s="5">
        <f>S9+(H9/100)</f>
        <v>6.5</v>
      </c>
      <c r="Z9" s="5">
        <f>Y9*1.1</f>
        <v>7.15</v>
      </c>
      <c r="AA9" s="5">
        <f>Y9-R9</f>
        <v>-18.240049180327865</v>
      </c>
      <c r="AB9" s="5">
        <v>40</v>
      </c>
      <c r="AC9" s="5">
        <f>AB9-AD9</f>
        <v>36</v>
      </c>
      <c r="AD9" s="5">
        <f>AB9*0.1</f>
        <v>4</v>
      </c>
      <c r="AE9" s="5">
        <f>AB9-R9-(AB9*0.1)</f>
        <v>11.259950819672135</v>
      </c>
      <c r="AF9" s="8">
        <v>2</v>
      </c>
      <c r="AG9" s="7">
        <f>I9*AF9</f>
        <v>1.3</v>
      </c>
      <c r="AH9" s="5">
        <f>T9*AF9</f>
        <v>0</v>
      </c>
      <c r="AI9" s="5">
        <f>U9*AF9</f>
        <v>-49.480098360655731</v>
      </c>
      <c r="AJ9" s="5">
        <f>W9*AF9</f>
        <v>11</v>
      </c>
      <c r="AK9" s="5">
        <f>X9*AF9</f>
        <v>-39.480098360655731</v>
      </c>
      <c r="AL9" s="3">
        <v>2</v>
      </c>
      <c r="AM9" s="17">
        <f>AB9*AF9</f>
        <v>80</v>
      </c>
      <c r="AN9" s="17">
        <f>AE9 * AF9</f>
        <v>22.519901639344269</v>
      </c>
    </row>
    <row r="10" spans="1:40" x14ac:dyDescent="0.3">
      <c r="A10" s="3">
        <v>396</v>
      </c>
      <c r="B10" t="s">
        <v>55</v>
      </c>
      <c r="C10" s="3" t="s">
        <v>228</v>
      </c>
      <c r="D10" s="3" t="s">
        <v>225</v>
      </c>
      <c r="E10" s="3">
        <v>224</v>
      </c>
      <c r="F10" s="8">
        <v>333</v>
      </c>
      <c r="G10" s="7">
        <f>F10/1000</f>
        <v>0.33300000000000002</v>
      </c>
      <c r="H10" s="8">
        <f>CEILING(F10,50)</f>
        <v>350</v>
      </c>
      <c r="I10" s="3">
        <f>H10/1000</f>
        <v>0.35</v>
      </c>
      <c r="J10" s="8">
        <v>17</v>
      </c>
      <c r="K10" s="8">
        <v>24</v>
      </c>
      <c r="L10" s="8" t="s">
        <v>88</v>
      </c>
      <c r="M10" s="5">
        <v>3.45</v>
      </c>
      <c r="N10" s="5">
        <f>M10*1.52</f>
        <v>5.2440000000000007</v>
      </c>
      <c r="O10" s="5">
        <f>P10/1.52</f>
        <v>5.048802847282138</v>
      </c>
      <c r="P10" s="5">
        <f>N$83 *I10</f>
        <v>7.6741803278688501</v>
      </c>
      <c r="Q10" s="5">
        <f>M10+P10</f>
        <v>11.124180327868849</v>
      </c>
      <c r="R10" s="5">
        <f>N10+P10</f>
        <v>12.91818032786885</v>
      </c>
      <c r="S10" s="5">
        <f>CEILING(CEILING(N10,5) + P10, 5)</f>
        <v>20</v>
      </c>
      <c r="T10" s="5">
        <f>S10*1.1</f>
        <v>22</v>
      </c>
      <c r="U10" s="5">
        <f>S10-R10</f>
        <v>7.0818196721311502</v>
      </c>
      <c r="V10" s="5">
        <f>S10+5</f>
        <v>25</v>
      </c>
      <c r="W10" s="5">
        <f>V10*1.1</f>
        <v>27.500000000000004</v>
      </c>
      <c r="X10" s="5">
        <f>V10-R10</f>
        <v>12.08181967213115</v>
      </c>
      <c r="Y10" s="5">
        <f>S10+(H10/100)</f>
        <v>23.5</v>
      </c>
      <c r="Z10" s="5">
        <f>Y10*1.1</f>
        <v>25.85</v>
      </c>
      <c r="AA10" s="5">
        <f>Y10-R10</f>
        <v>10.58181967213115</v>
      </c>
      <c r="AB10" s="5">
        <v>26</v>
      </c>
      <c r="AC10" s="5">
        <f>AB10-AD10</f>
        <v>23.4</v>
      </c>
      <c r="AD10" s="5">
        <f>AB10*0.1</f>
        <v>2.6</v>
      </c>
      <c r="AE10" s="5">
        <f>AB10-R10-(AB10*0.1)</f>
        <v>10.481819672131151</v>
      </c>
      <c r="AF10" s="8">
        <v>2</v>
      </c>
      <c r="AG10" s="7">
        <f>I10*AF10</f>
        <v>0.7</v>
      </c>
      <c r="AH10" s="5">
        <f>T10*AF10</f>
        <v>44</v>
      </c>
      <c r="AI10" s="5">
        <f>U10*AF10</f>
        <v>14.1636393442623</v>
      </c>
      <c r="AJ10" s="5">
        <f>W10*AF10</f>
        <v>55.000000000000007</v>
      </c>
      <c r="AK10" s="5">
        <f>X10*AF10</f>
        <v>24.1636393442623</v>
      </c>
      <c r="AL10" s="3">
        <v>2</v>
      </c>
      <c r="AM10" s="17">
        <f>AB10*AF10</f>
        <v>52</v>
      </c>
      <c r="AN10" s="17">
        <f>AE10 * AF10</f>
        <v>20.963639344262301</v>
      </c>
    </row>
    <row r="11" spans="1:40" x14ac:dyDescent="0.3">
      <c r="A11" s="3">
        <v>163</v>
      </c>
      <c r="B11" t="s">
        <v>71</v>
      </c>
      <c r="C11" s="3" t="s">
        <v>195</v>
      </c>
      <c r="D11" s="3" t="s">
        <v>196</v>
      </c>
      <c r="E11" s="3">
        <v>208</v>
      </c>
      <c r="F11" s="8">
        <v>239</v>
      </c>
      <c r="G11" s="7">
        <f>F11/1000</f>
        <v>0.23899999999999999</v>
      </c>
      <c r="H11" s="8">
        <f>CEILING(F11,50)</f>
        <v>250</v>
      </c>
      <c r="I11" s="3">
        <f>H11/1000</f>
        <v>0.25</v>
      </c>
      <c r="J11" s="8">
        <v>15</v>
      </c>
      <c r="K11" s="8">
        <v>21</v>
      </c>
      <c r="L11" s="8" t="s">
        <v>87</v>
      </c>
      <c r="M11" s="5">
        <v>2.76</v>
      </c>
      <c r="N11" s="5">
        <f>M11*1.52</f>
        <v>4.1951999999999998</v>
      </c>
      <c r="O11" s="5">
        <f>P11/1.52</f>
        <v>3.6062877480586701</v>
      </c>
      <c r="P11" s="5">
        <f>N$83 *I11</f>
        <v>5.481557377049179</v>
      </c>
      <c r="Q11" s="5">
        <f>M11+P11</f>
        <v>8.2415573770491797</v>
      </c>
      <c r="R11" s="5">
        <f>N11+P11</f>
        <v>9.6767573770491779</v>
      </c>
      <c r="S11" s="5">
        <f>CEILING(CEILING(N11,5) + P11, 5)</f>
        <v>15</v>
      </c>
      <c r="T11" s="5">
        <f>S11*1.1</f>
        <v>16.5</v>
      </c>
      <c r="U11" s="5">
        <f>S11-R11</f>
        <v>5.3232426229508221</v>
      </c>
      <c r="V11" s="5">
        <f>S11+5</f>
        <v>20</v>
      </c>
      <c r="W11" s="5">
        <f>V11*1.1</f>
        <v>22</v>
      </c>
      <c r="X11" s="5">
        <f>V11-R11</f>
        <v>10.323242622950822</v>
      </c>
      <c r="Y11" s="5">
        <f>S11+(H11/100)</f>
        <v>17.5</v>
      </c>
      <c r="Z11" s="5">
        <f>Y11*1.1</f>
        <v>19.25</v>
      </c>
      <c r="AA11" s="5">
        <f>Y11-R11</f>
        <v>7.8232426229508221</v>
      </c>
      <c r="AB11" s="5">
        <v>20</v>
      </c>
      <c r="AC11" s="5">
        <f>AB11-AD11</f>
        <v>18</v>
      </c>
      <c r="AD11" s="5">
        <f>AB11*0.1</f>
        <v>2</v>
      </c>
      <c r="AE11" s="5">
        <f>AB11-R11-(AB11*0.1)</f>
        <v>8.3232426229508221</v>
      </c>
      <c r="AF11" s="8">
        <v>2</v>
      </c>
      <c r="AG11" s="7">
        <f>I11*AF11</f>
        <v>0.5</v>
      </c>
      <c r="AH11" s="5">
        <f>T11*AF11</f>
        <v>33</v>
      </c>
      <c r="AI11" s="5">
        <f>U11*AF11</f>
        <v>10.646485245901644</v>
      </c>
      <c r="AJ11" s="5">
        <f>W11*AF11</f>
        <v>44</v>
      </c>
      <c r="AK11" s="5">
        <f>X11*AF11</f>
        <v>20.646485245901644</v>
      </c>
      <c r="AL11" s="3">
        <v>2</v>
      </c>
      <c r="AM11" s="17">
        <f>AB11*AF11</f>
        <v>40</v>
      </c>
      <c r="AN11" s="17">
        <f>AE11 * AF11</f>
        <v>16.646485245901644</v>
      </c>
    </row>
    <row r="12" spans="1:40" x14ac:dyDescent="0.3">
      <c r="A12" s="3">
        <v>329</v>
      </c>
      <c r="B12" t="s">
        <v>50</v>
      </c>
      <c r="C12" s="3" t="s">
        <v>223</v>
      </c>
      <c r="D12" s="3" t="s">
        <v>136</v>
      </c>
      <c r="E12" s="3">
        <v>256</v>
      </c>
      <c r="F12" s="8">
        <v>251</v>
      </c>
      <c r="G12" s="7">
        <f>F12/1000</f>
        <v>0.251</v>
      </c>
      <c r="H12" s="8">
        <f>CEILING(F12,50)</f>
        <v>300</v>
      </c>
      <c r="I12" s="3">
        <f>H12/1000</f>
        <v>0.3</v>
      </c>
      <c r="J12" s="8">
        <v>15</v>
      </c>
      <c r="K12" s="8">
        <v>21</v>
      </c>
      <c r="L12" s="8" t="s">
        <v>87</v>
      </c>
      <c r="M12" s="5">
        <v>3.45</v>
      </c>
      <c r="N12" s="5">
        <f>M12*1.52</f>
        <v>5.2440000000000007</v>
      </c>
      <c r="O12" s="5">
        <f>P12/1.52</f>
        <v>4.3275452976704045</v>
      </c>
      <c r="P12" s="5">
        <f>N$83 *I12</f>
        <v>6.577868852459015</v>
      </c>
      <c r="Q12" s="5">
        <f>M12+P12</f>
        <v>10.027868852459015</v>
      </c>
      <c r="R12" s="5">
        <f>N12+P12</f>
        <v>11.821868852459016</v>
      </c>
      <c r="S12" s="5">
        <f>CEILING(CEILING(N12,5) + P12, 5)</f>
        <v>20</v>
      </c>
      <c r="T12" s="5">
        <f>S12*1.1</f>
        <v>22</v>
      </c>
      <c r="U12" s="5">
        <f>S12-R12</f>
        <v>8.1781311475409844</v>
      </c>
      <c r="V12" s="5">
        <f>S12+5</f>
        <v>25</v>
      </c>
      <c r="W12" s="5">
        <f>V12*1.1</f>
        <v>27.500000000000004</v>
      </c>
      <c r="X12" s="5">
        <f>V12-R12</f>
        <v>13.178131147540984</v>
      </c>
      <c r="Y12" s="5">
        <f>S12+(H12/100)</f>
        <v>23</v>
      </c>
      <c r="Z12" s="5">
        <f>Y12*1.1</f>
        <v>25.3</v>
      </c>
      <c r="AA12" s="5">
        <f>Y12-R12</f>
        <v>11.178131147540984</v>
      </c>
      <c r="AB12" s="5">
        <v>25</v>
      </c>
      <c r="AC12" s="5">
        <f>AB12-AD12</f>
        <v>22.5</v>
      </c>
      <c r="AD12" s="5">
        <f>AB12*0.1</f>
        <v>2.5</v>
      </c>
      <c r="AE12" s="5">
        <f>AB12-R12-(AB12*0.1)</f>
        <v>10.678131147540984</v>
      </c>
      <c r="AF12" s="8">
        <v>2</v>
      </c>
      <c r="AG12" s="7">
        <f>I12*AF12</f>
        <v>0.6</v>
      </c>
      <c r="AH12" s="5">
        <f>T12*AF12</f>
        <v>44</v>
      </c>
      <c r="AI12" s="5">
        <f>U12*AF12</f>
        <v>16.356262295081969</v>
      </c>
      <c r="AJ12" s="5">
        <f>W12*AF12</f>
        <v>55.000000000000007</v>
      </c>
      <c r="AK12" s="5">
        <f>X12*AF12</f>
        <v>26.356262295081969</v>
      </c>
      <c r="AL12" s="3">
        <v>2</v>
      </c>
      <c r="AM12" s="17">
        <f>AB12*AF12</f>
        <v>50</v>
      </c>
      <c r="AN12" s="17">
        <f>AE12 * AF12</f>
        <v>21.356262295081969</v>
      </c>
    </row>
    <row r="13" spans="1:40" x14ac:dyDescent="0.3">
      <c r="A13" s="3">
        <v>146</v>
      </c>
      <c r="B13" t="s">
        <v>32</v>
      </c>
      <c r="C13" s="3" t="s">
        <v>190</v>
      </c>
      <c r="D13" s="15" t="s">
        <v>136</v>
      </c>
      <c r="E13" s="3">
        <v>32</v>
      </c>
      <c r="F13" s="8">
        <v>69</v>
      </c>
      <c r="G13" s="7">
        <f>F13/1000</f>
        <v>6.9000000000000006E-2</v>
      </c>
      <c r="H13" s="8">
        <f>CEILING(F13,50)</f>
        <v>100</v>
      </c>
      <c r="I13" s="3">
        <f>H13/1000</f>
        <v>0.1</v>
      </c>
      <c r="J13" s="8">
        <v>17</v>
      </c>
      <c r="K13" s="8">
        <v>24</v>
      </c>
      <c r="L13" s="8" t="s">
        <v>88</v>
      </c>
      <c r="M13" s="5">
        <v>1.96</v>
      </c>
      <c r="N13" s="5">
        <f>M13*1.52</f>
        <v>2.9792000000000001</v>
      </c>
      <c r="O13" s="5">
        <f>P13/1.52</f>
        <v>1.4425150992234681</v>
      </c>
      <c r="P13" s="5">
        <f>N$83 *I13</f>
        <v>2.1926229508196715</v>
      </c>
      <c r="Q13" s="5">
        <f>M13+P13</f>
        <v>4.152622950819671</v>
      </c>
      <c r="R13" s="5">
        <f>N13+P13</f>
        <v>5.1718229508196716</v>
      </c>
      <c r="S13" s="5">
        <f>CEILING(CEILING(N13,5) + P13, 5)</f>
        <v>10</v>
      </c>
      <c r="T13" s="5">
        <f>S13*1.1</f>
        <v>11</v>
      </c>
      <c r="U13" s="5">
        <f>S13-R13</f>
        <v>4.8281770491803284</v>
      </c>
      <c r="V13" s="5">
        <f>S13+5</f>
        <v>15</v>
      </c>
      <c r="W13" s="5">
        <f>V13*1.1</f>
        <v>16.5</v>
      </c>
      <c r="X13" s="5">
        <f>V13-R13</f>
        <v>9.8281770491803293</v>
      </c>
      <c r="Y13" s="5">
        <f>S13+(H13/100)</f>
        <v>11</v>
      </c>
      <c r="Z13" s="5">
        <f>Y13*1.1</f>
        <v>12.100000000000001</v>
      </c>
      <c r="AA13" s="5">
        <f>Y13-R13</f>
        <v>5.8281770491803284</v>
      </c>
      <c r="AB13" s="5">
        <v>12</v>
      </c>
      <c r="AC13" s="5">
        <f>AB13-AD13</f>
        <v>10.8</v>
      </c>
      <c r="AD13" s="5">
        <f>AB13*0.1</f>
        <v>1.2000000000000002</v>
      </c>
      <c r="AE13" s="5">
        <f>AB13-R13-(AB13*0.1)</f>
        <v>5.6281770491803282</v>
      </c>
      <c r="AF13" s="8">
        <v>6</v>
      </c>
      <c r="AG13" s="7">
        <f>I13*AF13</f>
        <v>0.60000000000000009</v>
      </c>
      <c r="AH13" s="5">
        <f>T13*AF13</f>
        <v>66</v>
      </c>
      <c r="AI13" s="5">
        <f>U13*AF13</f>
        <v>28.969062295081969</v>
      </c>
      <c r="AJ13" s="5">
        <f>W13*AF13</f>
        <v>99</v>
      </c>
      <c r="AK13" s="5">
        <f>X13*AF13</f>
        <v>58.969062295081976</v>
      </c>
      <c r="AL13" s="3">
        <v>6</v>
      </c>
      <c r="AM13" s="17">
        <f>AB13*AF13</f>
        <v>72</v>
      </c>
      <c r="AN13" s="17">
        <f>AE13 * AF13</f>
        <v>33.769062295081966</v>
      </c>
    </row>
    <row r="14" spans="1:40" x14ac:dyDescent="0.3">
      <c r="A14" s="3">
        <v>301</v>
      </c>
      <c r="B14" t="s">
        <v>47</v>
      </c>
      <c r="C14" s="3" t="s">
        <v>218</v>
      </c>
      <c r="D14" s="3" t="s">
        <v>210</v>
      </c>
      <c r="E14" s="3">
        <v>112</v>
      </c>
      <c r="F14" s="8">
        <v>130</v>
      </c>
      <c r="G14" s="7">
        <f>F14/1000</f>
        <v>0.13</v>
      </c>
      <c r="H14" s="8">
        <f>CEILING(F14,50)</f>
        <v>150</v>
      </c>
      <c r="I14" s="3">
        <f>H14/1000</f>
        <v>0.15</v>
      </c>
      <c r="J14" s="8">
        <v>15</v>
      </c>
      <c r="K14" s="8">
        <v>21</v>
      </c>
      <c r="L14" s="8" t="s">
        <v>87</v>
      </c>
      <c r="M14" s="5">
        <v>2.5299999999999998</v>
      </c>
      <c r="N14" s="5">
        <f>M14*1.52</f>
        <v>3.8455999999999997</v>
      </c>
      <c r="O14" s="5">
        <f>P14/1.52</f>
        <v>2.1637726488352023</v>
      </c>
      <c r="P14" s="5">
        <f>N$83 *I14</f>
        <v>3.2889344262295075</v>
      </c>
      <c r="Q14" s="5">
        <f>M14+P14</f>
        <v>5.8189344262295073</v>
      </c>
      <c r="R14" s="5">
        <f>N14+P14</f>
        <v>7.1345344262295072</v>
      </c>
      <c r="S14" s="5">
        <f>CEILING(CEILING(N14,5) + P14, 5)</f>
        <v>10</v>
      </c>
      <c r="T14" s="5">
        <f>S14*1.1</f>
        <v>11</v>
      </c>
      <c r="U14" s="5">
        <f>S14-R14</f>
        <v>2.8654655737704928</v>
      </c>
      <c r="V14" s="5">
        <f>S14+5</f>
        <v>15</v>
      </c>
      <c r="W14" s="5">
        <f>V14*1.1</f>
        <v>16.5</v>
      </c>
      <c r="X14" s="5">
        <f>V14-R14</f>
        <v>7.8654655737704928</v>
      </c>
      <c r="Y14" s="5">
        <f>S14+(H14/100)</f>
        <v>11.5</v>
      </c>
      <c r="Z14" s="5">
        <f>Y14*1.1</f>
        <v>12.65</v>
      </c>
      <c r="AA14" s="5">
        <f>Y14-R14</f>
        <v>4.3654655737704928</v>
      </c>
      <c r="AB14" s="5">
        <v>14</v>
      </c>
      <c r="AC14" s="5">
        <f>AB14-AD14</f>
        <v>12.6</v>
      </c>
      <c r="AD14" s="5">
        <f>AB14*0.1</f>
        <v>1.4000000000000001</v>
      </c>
      <c r="AE14" s="5">
        <f>AB14-R14-(AB14*0.1)</f>
        <v>5.4654655737704925</v>
      </c>
      <c r="AF14" s="8">
        <v>4</v>
      </c>
      <c r="AG14" s="7">
        <f>I14*AF14</f>
        <v>0.6</v>
      </c>
      <c r="AH14" s="5">
        <f>T14*AF14</f>
        <v>44</v>
      </c>
      <c r="AI14" s="5">
        <f>U14*AF14</f>
        <v>11.461862295081971</v>
      </c>
      <c r="AJ14" s="5">
        <f>W14*AF14</f>
        <v>66</v>
      </c>
      <c r="AK14" s="5">
        <f>X14*AF14</f>
        <v>31.461862295081971</v>
      </c>
      <c r="AL14" s="3">
        <v>4</v>
      </c>
      <c r="AM14" s="17">
        <f>AB14*AF14</f>
        <v>56</v>
      </c>
      <c r="AN14" s="17">
        <f>AE14 * AF14</f>
        <v>21.86186229508197</v>
      </c>
    </row>
    <row r="15" spans="1:40" x14ac:dyDescent="0.3">
      <c r="A15" s="3">
        <v>503</v>
      </c>
      <c r="B15" t="s">
        <v>59</v>
      </c>
      <c r="C15" s="3" t="s">
        <v>232</v>
      </c>
      <c r="D15" s="3" t="s">
        <v>233</v>
      </c>
      <c r="E15" s="3">
        <v>208</v>
      </c>
      <c r="F15" s="8">
        <v>238</v>
      </c>
      <c r="G15" s="7">
        <f>F15/1000</f>
        <v>0.23799999999999999</v>
      </c>
      <c r="H15" s="8">
        <f>CEILING(F15,50)</f>
        <v>250</v>
      </c>
      <c r="I15" s="3">
        <f>H15/1000</f>
        <v>0.25</v>
      </c>
      <c r="J15" s="8">
        <v>15</v>
      </c>
      <c r="K15" s="8">
        <v>21</v>
      </c>
      <c r="L15" s="8" t="s">
        <v>87</v>
      </c>
      <c r="M15" s="5">
        <v>2.5299999999999998</v>
      </c>
      <c r="N15" s="5">
        <f>M15*1.52</f>
        <v>3.8455999999999997</v>
      </c>
      <c r="O15" s="5">
        <f>P15/1.52</f>
        <v>3.6062877480586701</v>
      </c>
      <c r="P15" s="5">
        <f>N$83 *I15</f>
        <v>5.481557377049179</v>
      </c>
      <c r="Q15" s="5">
        <f>M15+P15</f>
        <v>8.0115573770491793</v>
      </c>
      <c r="R15" s="5">
        <f>N15+P15</f>
        <v>9.3271573770491791</v>
      </c>
      <c r="S15" s="5">
        <f>CEILING(CEILING(N15,5) + P15, 5)</f>
        <v>15</v>
      </c>
      <c r="T15" s="5">
        <f>S15*1.1</f>
        <v>16.5</v>
      </c>
      <c r="U15" s="5">
        <f>S15-R15</f>
        <v>5.6728426229508209</v>
      </c>
      <c r="V15" s="5">
        <f>S15+5</f>
        <v>20</v>
      </c>
      <c r="W15" s="5">
        <f>V15*1.1</f>
        <v>22</v>
      </c>
      <c r="X15" s="5">
        <f>V15-R15</f>
        <v>10.672842622950821</v>
      </c>
      <c r="Y15" s="5">
        <f>S15+(H15/100)</f>
        <v>17.5</v>
      </c>
      <c r="Z15" s="5">
        <f>Y15*1.1</f>
        <v>19.25</v>
      </c>
      <c r="AA15" s="5">
        <f>Y15-R15</f>
        <v>8.1728426229508209</v>
      </c>
      <c r="AB15" s="5">
        <v>20</v>
      </c>
      <c r="AC15" s="5">
        <f>AB15-AD15</f>
        <v>18</v>
      </c>
      <c r="AD15" s="5">
        <f>AB15*0.1</f>
        <v>2</v>
      </c>
      <c r="AE15" s="5">
        <f>AB15-R15-(AB15*0.1)</f>
        <v>8.6728426229508209</v>
      </c>
      <c r="AF15" s="8">
        <v>2</v>
      </c>
      <c r="AG15" s="7">
        <f>I15*AF15</f>
        <v>0.5</v>
      </c>
      <c r="AH15" s="5">
        <f>T15*AF15</f>
        <v>33</v>
      </c>
      <c r="AI15" s="5">
        <f>U15*AF15</f>
        <v>11.345685245901642</v>
      </c>
      <c r="AJ15" s="5">
        <f>W15*AF15</f>
        <v>44</v>
      </c>
      <c r="AK15" s="5">
        <f>X15*AF15</f>
        <v>21.345685245901642</v>
      </c>
      <c r="AL15" s="3">
        <v>2</v>
      </c>
      <c r="AM15" s="17">
        <f>AB15*AF15</f>
        <v>40</v>
      </c>
      <c r="AN15" s="17">
        <f>AE15 * AF15</f>
        <v>17.345685245901642</v>
      </c>
    </row>
    <row r="16" spans="1:40" x14ac:dyDescent="0.3">
      <c r="A16" s="3">
        <v>127</v>
      </c>
      <c r="B16" t="s">
        <v>27</v>
      </c>
      <c r="C16" s="15" t="s">
        <v>181</v>
      </c>
      <c r="D16" s="3" t="s">
        <v>180</v>
      </c>
      <c r="E16" s="3">
        <v>128</v>
      </c>
      <c r="F16" s="8">
        <v>117</v>
      </c>
      <c r="G16" s="7">
        <f>F16/1000</f>
        <v>0.11700000000000001</v>
      </c>
      <c r="H16" s="8">
        <f>CEILING(F16,50)</f>
        <v>150</v>
      </c>
      <c r="I16" s="3">
        <f>H16/1000</f>
        <v>0.15</v>
      </c>
      <c r="J16" s="8">
        <v>15</v>
      </c>
      <c r="K16" s="8">
        <v>21</v>
      </c>
      <c r="L16" s="8" t="s">
        <v>87</v>
      </c>
      <c r="M16" s="5">
        <v>2.2999999999999998</v>
      </c>
      <c r="N16" s="5">
        <f>M16*1.52</f>
        <v>3.4959999999999996</v>
      </c>
      <c r="O16" s="5">
        <f>P16/1.52</f>
        <v>2.1637726488352023</v>
      </c>
      <c r="P16" s="5">
        <f>N$83 *I16</f>
        <v>3.2889344262295075</v>
      </c>
      <c r="Q16" s="5">
        <f>M16+P16</f>
        <v>5.5889344262295069</v>
      </c>
      <c r="R16" s="5">
        <f>N16+P16</f>
        <v>6.7849344262295066</v>
      </c>
      <c r="S16" s="5">
        <f>CEILING(CEILING(N16,5) + P16, 5)</f>
        <v>10</v>
      </c>
      <c r="T16" s="5">
        <f>S16*1.1</f>
        <v>11</v>
      </c>
      <c r="U16" s="5">
        <f>S16-R16</f>
        <v>3.2150655737704934</v>
      </c>
      <c r="V16" s="5">
        <f>S16+5</f>
        <v>15</v>
      </c>
      <c r="W16" s="5">
        <f>V16*1.1</f>
        <v>16.5</v>
      </c>
      <c r="X16" s="5">
        <f>V16-R16</f>
        <v>8.2150655737704934</v>
      </c>
      <c r="Y16" s="5">
        <f>S16+(H16/100)</f>
        <v>11.5</v>
      </c>
      <c r="Z16" s="5">
        <f>Y16*1.1</f>
        <v>12.65</v>
      </c>
      <c r="AA16" s="5">
        <f>Y16-R16</f>
        <v>4.7150655737704934</v>
      </c>
      <c r="AB16" s="5">
        <v>14</v>
      </c>
      <c r="AC16" s="5">
        <f>AB16-AD16</f>
        <v>12.6</v>
      </c>
      <c r="AD16" s="5">
        <f>AB16*0.1</f>
        <v>1.4000000000000001</v>
      </c>
      <c r="AE16" s="5">
        <f>AB16-R16-(AB16*0.1)</f>
        <v>5.815065573770493</v>
      </c>
      <c r="AF16" s="8">
        <v>4</v>
      </c>
      <c r="AG16" s="7">
        <f>I16*AF16</f>
        <v>0.6</v>
      </c>
      <c r="AH16" s="5">
        <f>T16*AF16</f>
        <v>44</v>
      </c>
      <c r="AI16" s="5">
        <f>U16*AF16</f>
        <v>12.860262295081974</v>
      </c>
      <c r="AJ16" s="5">
        <f>W16*AF16</f>
        <v>66</v>
      </c>
      <c r="AK16" s="5">
        <f>X16*AF16</f>
        <v>32.860262295081974</v>
      </c>
      <c r="AL16" s="3">
        <v>4</v>
      </c>
      <c r="AM16" s="17">
        <f>AB16*AF16</f>
        <v>56</v>
      </c>
      <c r="AN16" s="17">
        <f>AE16 * AF16</f>
        <v>23.260262295081972</v>
      </c>
    </row>
    <row r="17" spans="1:40" x14ac:dyDescent="0.3">
      <c r="A17" s="3">
        <v>161</v>
      </c>
      <c r="B17" t="s">
        <v>34</v>
      </c>
      <c r="C17" s="3" t="s">
        <v>192</v>
      </c>
      <c r="D17" s="3" t="s">
        <v>193</v>
      </c>
      <c r="E17" s="3">
        <v>161</v>
      </c>
      <c r="F17" s="8">
        <v>210</v>
      </c>
      <c r="G17" s="7">
        <f>F17/1000</f>
        <v>0.21</v>
      </c>
      <c r="H17" s="8">
        <f>CEILING(F17,50)</f>
        <v>250</v>
      </c>
      <c r="I17" s="3">
        <f>H17/1000</f>
        <v>0.25</v>
      </c>
      <c r="J17" s="8">
        <v>15</v>
      </c>
      <c r="K17" s="8">
        <v>21</v>
      </c>
      <c r="L17" s="8" t="s">
        <v>87</v>
      </c>
      <c r="M17" s="5">
        <v>2.76</v>
      </c>
      <c r="N17" s="5">
        <f>M17*1.52</f>
        <v>4.1951999999999998</v>
      </c>
      <c r="O17" s="5">
        <f>P17/1.52</f>
        <v>3.6062877480586701</v>
      </c>
      <c r="P17" s="5">
        <f>N$83 *I17</f>
        <v>5.481557377049179</v>
      </c>
      <c r="Q17" s="5">
        <f>M17+P17</f>
        <v>8.2415573770491797</v>
      </c>
      <c r="R17" s="5">
        <f>N17+P17</f>
        <v>9.6767573770491779</v>
      </c>
      <c r="S17" s="5">
        <f>CEILING(CEILING(N17,5) + P17, 5)</f>
        <v>15</v>
      </c>
      <c r="T17" s="5">
        <f>S17*1.1</f>
        <v>16.5</v>
      </c>
      <c r="U17" s="5">
        <f>S17-R17</f>
        <v>5.3232426229508221</v>
      </c>
      <c r="V17" s="5">
        <f>S17+5</f>
        <v>20</v>
      </c>
      <c r="W17" s="5">
        <f>V17*1.1</f>
        <v>22</v>
      </c>
      <c r="X17" s="5">
        <f>V17-R17</f>
        <v>10.323242622950822</v>
      </c>
      <c r="Y17" s="5">
        <f>S17+(H17/100)</f>
        <v>17.5</v>
      </c>
      <c r="Z17" s="5">
        <f>Y17*1.1</f>
        <v>19.25</v>
      </c>
      <c r="AA17" s="5">
        <f>Y17-R17</f>
        <v>7.8232426229508221</v>
      </c>
      <c r="AB17" s="5">
        <v>20</v>
      </c>
      <c r="AC17" s="5">
        <f>AB17-AD17</f>
        <v>18</v>
      </c>
      <c r="AD17" s="5">
        <f>AB17*0.1</f>
        <v>2</v>
      </c>
      <c r="AE17" s="5">
        <f>AB17-R17-(AB17*0.1)</f>
        <v>8.3232426229508221</v>
      </c>
      <c r="AF17" s="8">
        <v>4</v>
      </c>
      <c r="AG17" s="7">
        <f>I17*AF17</f>
        <v>1</v>
      </c>
      <c r="AH17" s="5">
        <f>T17*AF17</f>
        <v>66</v>
      </c>
      <c r="AI17" s="5">
        <f>U17*AF17</f>
        <v>21.292970491803288</v>
      </c>
      <c r="AJ17" s="5">
        <f>W17*AF17</f>
        <v>88</v>
      </c>
      <c r="AK17" s="5">
        <f>X17*AF17</f>
        <v>41.292970491803288</v>
      </c>
      <c r="AL17" s="3">
        <v>4</v>
      </c>
      <c r="AM17" s="17">
        <f>AB17*AF17</f>
        <v>80</v>
      </c>
      <c r="AN17" s="17">
        <f>AE17 * AF17</f>
        <v>33.292970491803288</v>
      </c>
    </row>
    <row r="18" spans="1:40" x14ac:dyDescent="0.3">
      <c r="A18" s="3">
        <v>185</v>
      </c>
      <c r="B18" t="s">
        <v>39</v>
      </c>
      <c r="C18" s="3" t="s">
        <v>205</v>
      </c>
      <c r="D18" s="3" t="s">
        <v>206</v>
      </c>
      <c r="E18" s="3">
        <v>192</v>
      </c>
      <c r="F18" s="8">
        <v>224</v>
      </c>
      <c r="G18" s="7">
        <f>F18/1000</f>
        <v>0.224</v>
      </c>
      <c r="H18" s="8">
        <f>CEILING(F18,50)</f>
        <v>250</v>
      </c>
      <c r="I18" s="3">
        <f>H18/1000</f>
        <v>0.25</v>
      </c>
      <c r="J18" s="8">
        <v>15</v>
      </c>
      <c r="K18" s="8">
        <v>21</v>
      </c>
      <c r="L18" s="8" t="s">
        <v>87</v>
      </c>
      <c r="M18" s="5">
        <v>3.45</v>
      </c>
      <c r="N18" s="5">
        <f>M18*1.52</f>
        <v>5.2440000000000007</v>
      </c>
      <c r="O18" s="5">
        <f>P18/1.52</f>
        <v>3.6062877480586701</v>
      </c>
      <c r="P18" s="5">
        <f>N$83 *I18</f>
        <v>5.481557377049179</v>
      </c>
      <c r="Q18" s="5">
        <f>M18+P18</f>
        <v>8.9315573770491792</v>
      </c>
      <c r="R18" s="5">
        <f>N18+P18</f>
        <v>10.72555737704918</v>
      </c>
      <c r="S18" s="5">
        <f>CEILING(CEILING(N18,5) + P18, 5)</f>
        <v>20</v>
      </c>
      <c r="T18" s="5">
        <f>S18*1.1</f>
        <v>22</v>
      </c>
      <c r="U18" s="5">
        <f>S18-R18</f>
        <v>9.2744426229508203</v>
      </c>
      <c r="V18" s="5">
        <f>S18+5</f>
        <v>25</v>
      </c>
      <c r="W18" s="5">
        <f>V18*1.1</f>
        <v>27.500000000000004</v>
      </c>
      <c r="X18" s="5">
        <f>V18-R18</f>
        <v>14.27444262295082</v>
      </c>
      <c r="Y18" s="5">
        <f>S18+(H18/100)</f>
        <v>22.5</v>
      </c>
      <c r="Z18" s="5">
        <f>Y18*1.1</f>
        <v>24.750000000000004</v>
      </c>
      <c r="AA18" s="5">
        <f>Y18-R18</f>
        <v>11.77444262295082</v>
      </c>
      <c r="AB18" s="5">
        <v>22</v>
      </c>
      <c r="AC18" s="5">
        <f>AB18-AD18</f>
        <v>19.8</v>
      </c>
      <c r="AD18" s="5">
        <f>AB18*0.1</f>
        <v>2.2000000000000002</v>
      </c>
      <c r="AE18" s="5">
        <f>AB18-R18-(AB18*0.1)</f>
        <v>9.0744426229508193</v>
      </c>
      <c r="AF18" s="8">
        <v>2</v>
      </c>
      <c r="AG18" s="7">
        <f>I18*AF18</f>
        <v>0.5</v>
      </c>
      <c r="AH18" s="5">
        <f>T18*AF18</f>
        <v>44</v>
      </c>
      <c r="AI18" s="5">
        <f>U18*AF18</f>
        <v>18.548885245901641</v>
      </c>
      <c r="AJ18" s="5">
        <f>W18*AF18</f>
        <v>55.000000000000007</v>
      </c>
      <c r="AK18" s="5">
        <f>X18*AF18</f>
        <v>28.548885245901641</v>
      </c>
      <c r="AL18" s="3">
        <v>2</v>
      </c>
      <c r="AM18" s="17">
        <f>AB18*AF18</f>
        <v>44</v>
      </c>
      <c r="AN18" s="17">
        <f>AE18 * AF18</f>
        <v>18.148885245901639</v>
      </c>
    </row>
    <row r="19" spans="1:40" x14ac:dyDescent="0.3">
      <c r="A19" s="3">
        <v>63</v>
      </c>
      <c r="B19" t="s">
        <v>65</v>
      </c>
      <c r="C19" s="15" t="s">
        <v>155</v>
      </c>
      <c r="D19" s="15" t="s">
        <v>156</v>
      </c>
      <c r="E19" s="3">
        <v>296</v>
      </c>
      <c r="F19" s="8">
        <v>361</v>
      </c>
      <c r="G19" s="7">
        <f>F19/1000</f>
        <v>0.36099999999999999</v>
      </c>
      <c r="H19" s="8">
        <f>CEILING(F19,50)</f>
        <v>400</v>
      </c>
      <c r="I19" s="3">
        <f>H19/1000</f>
        <v>0.4</v>
      </c>
      <c r="J19" s="8">
        <v>17</v>
      </c>
      <c r="K19" s="8">
        <v>24</v>
      </c>
      <c r="L19" s="8" t="s">
        <v>88</v>
      </c>
      <c r="M19" s="5">
        <v>4.03</v>
      </c>
      <c r="N19" s="5">
        <f>M19*1.52</f>
        <v>6.1256000000000004</v>
      </c>
      <c r="O19" s="5">
        <f>P19/1.52</f>
        <v>5.7700603968938724</v>
      </c>
      <c r="P19" s="5">
        <f>N$83 *I19</f>
        <v>8.770491803278686</v>
      </c>
      <c r="Q19" s="5">
        <f>M19+P19</f>
        <v>12.800491803278685</v>
      </c>
      <c r="R19" s="5">
        <f>N19+P19</f>
        <v>14.896091803278686</v>
      </c>
      <c r="S19" s="5">
        <f>CEILING(CEILING(N19,5) + P19, 5)</f>
        <v>20</v>
      </c>
      <c r="T19" s="5">
        <f>S19*1.1</f>
        <v>22</v>
      </c>
      <c r="U19" s="5">
        <f>S19-R19</f>
        <v>5.1039081967213136</v>
      </c>
      <c r="V19" s="5">
        <f>S19+5</f>
        <v>25</v>
      </c>
      <c r="W19" s="5">
        <f>V19*1.1</f>
        <v>27.500000000000004</v>
      </c>
      <c r="X19" s="5">
        <f>V19-R19</f>
        <v>10.103908196721314</v>
      </c>
      <c r="Y19" s="5">
        <f>S19+(H19/100)</f>
        <v>24</v>
      </c>
      <c r="Z19" s="5">
        <f>Y19*1.1</f>
        <v>26.400000000000002</v>
      </c>
      <c r="AA19" s="5">
        <f>Y19-R19</f>
        <v>9.1039081967213136</v>
      </c>
      <c r="AB19" s="5">
        <v>30</v>
      </c>
      <c r="AC19" s="5">
        <f>AB19-AD19</f>
        <v>27</v>
      </c>
      <c r="AD19" s="5">
        <f>AB19*0.1</f>
        <v>3</v>
      </c>
      <c r="AE19" s="5">
        <f>AB19-R19-(AB19*0.1)</f>
        <v>12.103908196721314</v>
      </c>
      <c r="AF19" s="8">
        <v>4</v>
      </c>
      <c r="AG19" s="7">
        <f>I19*AF19</f>
        <v>1.6</v>
      </c>
      <c r="AH19" s="5">
        <f>T19*AF19</f>
        <v>88</v>
      </c>
      <c r="AI19" s="5">
        <f>U19*AF19</f>
        <v>20.415632786885254</v>
      </c>
      <c r="AJ19" s="5">
        <f>W19*AF19</f>
        <v>110.00000000000001</v>
      </c>
      <c r="AK19" s="5">
        <f>X19*AF19</f>
        <v>40.415632786885254</v>
      </c>
      <c r="AL19" s="3">
        <v>4</v>
      </c>
      <c r="AM19" s="17">
        <f>AB19*AF19</f>
        <v>120</v>
      </c>
      <c r="AN19" s="17">
        <f>AE19 * AF19</f>
        <v>48.415632786885254</v>
      </c>
    </row>
    <row r="20" spans="1:40" x14ac:dyDescent="0.3">
      <c r="A20" s="3">
        <v>504</v>
      </c>
      <c r="B20" t="s">
        <v>75</v>
      </c>
      <c r="C20" s="3" t="s">
        <v>233</v>
      </c>
      <c r="D20" s="3" t="s">
        <v>136</v>
      </c>
      <c r="E20" s="3">
        <v>290</v>
      </c>
      <c r="F20" s="8">
        <v>440</v>
      </c>
      <c r="G20" s="7">
        <f>F20/1000</f>
        <v>0.44</v>
      </c>
      <c r="H20" s="8">
        <f>CEILING(F20,50)</f>
        <v>450</v>
      </c>
      <c r="I20" s="3">
        <f>H20/1000</f>
        <v>0.45</v>
      </c>
      <c r="J20" s="8">
        <v>17</v>
      </c>
      <c r="K20" s="8">
        <v>24</v>
      </c>
      <c r="L20" s="8" t="s">
        <v>88</v>
      </c>
      <c r="M20" s="5">
        <v>3.45</v>
      </c>
      <c r="N20" s="5">
        <f>M20*1.52</f>
        <v>5.2440000000000007</v>
      </c>
      <c r="O20" s="5">
        <f>P20/1.52</f>
        <v>6.4913179465056068</v>
      </c>
      <c r="P20" s="5">
        <f>N$83 *I20</f>
        <v>9.866803278688522</v>
      </c>
      <c r="Q20" s="5">
        <f>M20+P20</f>
        <v>13.316803278688521</v>
      </c>
      <c r="R20" s="5">
        <f>N20+P20</f>
        <v>15.110803278688522</v>
      </c>
      <c r="S20" s="5">
        <f>CEILING(CEILING(N20,5) + P20, 5)</f>
        <v>20</v>
      </c>
      <c r="T20" s="5">
        <f>S20*1.1</f>
        <v>22</v>
      </c>
      <c r="U20" s="5">
        <f>S20-R20</f>
        <v>4.8891967213114782</v>
      </c>
      <c r="V20" s="5">
        <f>S20+5</f>
        <v>25</v>
      </c>
      <c r="W20" s="5">
        <f>V20*1.1</f>
        <v>27.500000000000004</v>
      </c>
      <c r="X20" s="5">
        <f>V20-R20</f>
        <v>9.8891967213114782</v>
      </c>
      <c r="Y20" s="5">
        <f>S20+(H20/100)</f>
        <v>24.5</v>
      </c>
      <c r="Z20" s="5">
        <f>Y20*1.1</f>
        <v>26.950000000000003</v>
      </c>
      <c r="AA20" s="5">
        <f>Y20-R20</f>
        <v>9.3891967213114782</v>
      </c>
      <c r="AB20" s="5">
        <v>28</v>
      </c>
      <c r="AC20" s="5">
        <f>AB20-AD20</f>
        <v>25.2</v>
      </c>
      <c r="AD20" s="5">
        <f>AB20*0.1</f>
        <v>2.8000000000000003</v>
      </c>
      <c r="AE20" s="5">
        <f>AB20-R20-(AB20*0.1)</f>
        <v>10.089196721311477</v>
      </c>
      <c r="AF20" s="8">
        <v>2</v>
      </c>
      <c r="AG20" s="7">
        <f>I20*AF20</f>
        <v>0.9</v>
      </c>
      <c r="AH20" s="5">
        <f>T20*AF20</f>
        <v>44</v>
      </c>
      <c r="AI20" s="5">
        <f>U20*AF20</f>
        <v>9.7783934426229564</v>
      </c>
      <c r="AJ20" s="5">
        <f>W20*AF20</f>
        <v>55.000000000000007</v>
      </c>
      <c r="AK20" s="5">
        <f>X20*AF20</f>
        <v>19.778393442622956</v>
      </c>
      <c r="AL20" s="3">
        <v>2</v>
      </c>
      <c r="AM20" s="17">
        <f>AB20*AF20</f>
        <v>56</v>
      </c>
      <c r="AN20" s="17">
        <f>AE20 * AF20</f>
        <v>20.178393442622955</v>
      </c>
    </row>
    <row r="21" spans="1:40" x14ac:dyDescent="0.3">
      <c r="A21" s="3">
        <v>166</v>
      </c>
      <c r="B21" t="s">
        <v>72</v>
      </c>
      <c r="C21" s="3" t="s">
        <v>199</v>
      </c>
      <c r="D21" s="3" t="s">
        <v>200</v>
      </c>
      <c r="E21" s="3">
        <v>1248</v>
      </c>
      <c r="F21" s="8">
        <v>1471</v>
      </c>
      <c r="G21" s="7">
        <f>F21/1000</f>
        <v>1.4710000000000001</v>
      </c>
      <c r="H21" s="8">
        <f>CEILING(F21,50)</f>
        <v>1500</v>
      </c>
      <c r="I21" s="3">
        <f>H21/1000</f>
        <v>1.5</v>
      </c>
      <c r="J21" s="8">
        <v>15</v>
      </c>
      <c r="K21" s="8">
        <v>21</v>
      </c>
      <c r="L21" s="8" t="s">
        <v>87</v>
      </c>
      <c r="M21" s="5">
        <v>10.35</v>
      </c>
      <c r="N21" s="5">
        <f>M21*1.52</f>
        <v>15.731999999999999</v>
      </c>
      <c r="O21" s="5">
        <f>P21/1.52</f>
        <v>21.637726488352023</v>
      </c>
      <c r="P21" s="5">
        <f>N$83 *I21</f>
        <v>32.889344262295076</v>
      </c>
      <c r="Q21" s="5">
        <f>M21+P21</f>
        <v>43.239344262295077</v>
      </c>
      <c r="R21" s="5">
        <f>N21+P21</f>
        <v>48.621344262295075</v>
      </c>
      <c r="S21" s="5">
        <f>CEILING(CEILING(N21,5) + P21, 5)</f>
        <v>55</v>
      </c>
      <c r="T21" s="5">
        <f>S21*1.1</f>
        <v>60.500000000000007</v>
      </c>
      <c r="U21" s="5">
        <f>S21-R21</f>
        <v>6.3786557377049249</v>
      </c>
      <c r="V21" s="5">
        <f>S21+5</f>
        <v>60</v>
      </c>
      <c r="W21" s="5">
        <f>V21*1.1</f>
        <v>66</v>
      </c>
      <c r="X21" s="5">
        <f>V21-R21</f>
        <v>11.378655737704925</v>
      </c>
      <c r="Y21" s="5">
        <f>S21+(H21/100)</f>
        <v>70</v>
      </c>
      <c r="Z21" s="5">
        <f>Y21*1.1</f>
        <v>77</v>
      </c>
      <c r="AA21" s="5">
        <f>Y21-R21</f>
        <v>21.378655737704925</v>
      </c>
      <c r="AB21" s="5">
        <v>75</v>
      </c>
      <c r="AC21" s="5">
        <f>AB21-AD21</f>
        <v>67.5</v>
      </c>
      <c r="AD21" s="5">
        <f>AB21*0.1</f>
        <v>7.5</v>
      </c>
      <c r="AE21" s="5">
        <f>AB21-R21-(AB21*0.1)</f>
        <v>18.878655737704925</v>
      </c>
      <c r="AF21" s="8">
        <v>2</v>
      </c>
      <c r="AG21" s="7">
        <f>I21*AF21</f>
        <v>3</v>
      </c>
      <c r="AH21" s="5">
        <f>T21*AF21</f>
        <v>121.00000000000001</v>
      </c>
      <c r="AI21" s="5">
        <f>U21*AF21</f>
        <v>12.75731147540985</v>
      </c>
      <c r="AJ21" s="5">
        <f>W21*AF21</f>
        <v>132</v>
      </c>
      <c r="AK21" s="5">
        <f>X21*AF21</f>
        <v>22.75731147540985</v>
      </c>
      <c r="AL21" s="3">
        <v>2</v>
      </c>
      <c r="AM21" s="17">
        <f>AB21*AF21</f>
        <v>150</v>
      </c>
      <c r="AN21" s="17">
        <f>AE21 * AF21</f>
        <v>37.75731147540985</v>
      </c>
    </row>
    <row r="22" spans="1:40" x14ac:dyDescent="0.3">
      <c r="A22" s="15">
        <v>2</v>
      </c>
      <c r="B22" s="16" t="s">
        <v>3</v>
      </c>
      <c r="C22" s="15" t="s">
        <v>136</v>
      </c>
      <c r="D22" s="15" t="s">
        <v>135</v>
      </c>
      <c r="E22" s="15">
        <v>668</v>
      </c>
      <c r="F22" s="18">
        <v>446</v>
      </c>
      <c r="G22" s="7">
        <f>F22/1000</f>
        <v>0.44600000000000001</v>
      </c>
      <c r="H22" s="8">
        <f>CEILING(F22,50)</f>
        <v>450</v>
      </c>
      <c r="I22" s="3">
        <f>H22/1000</f>
        <v>0.45</v>
      </c>
      <c r="J22" s="18">
        <v>12.5</v>
      </c>
      <c r="K22" s="18">
        <v>17</v>
      </c>
      <c r="L22" s="18" t="s">
        <v>91</v>
      </c>
      <c r="M22" s="17">
        <v>5.75</v>
      </c>
      <c r="N22" s="17">
        <f>M22*1.52</f>
        <v>8.74</v>
      </c>
      <c r="O22" s="5">
        <f>P22/1.52</f>
        <v>6.4913179465056068</v>
      </c>
      <c r="P22" s="5">
        <f>N$83 *I22</f>
        <v>9.866803278688522</v>
      </c>
      <c r="Q22" s="5">
        <f>M22+P22</f>
        <v>15.616803278688522</v>
      </c>
      <c r="R22" s="5">
        <f>N22+P22</f>
        <v>18.606803278688524</v>
      </c>
      <c r="S22" s="5">
        <f>CEILING(CEILING(N22,5) + P22, 5)</f>
        <v>20</v>
      </c>
      <c r="T22" s="5">
        <f>S22*1.1</f>
        <v>22</v>
      </c>
      <c r="U22" s="5">
        <f>S22-R22</f>
        <v>1.393196721311476</v>
      </c>
      <c r="V22" s="5">
        <f>S22+5</f>
        <v>25</v>
      </c>
      <c r="W22" s="5">
        <f>V22*1.1</f>
        <v>27.500000000000004</v>
      </c>
      <c r="X22" s="5">
        <f>V22-R22</f>
        <v>6.393196721311476</v>
      </c>
      <c r="Y22" s="5">
        <f>S22+(H22/100)</f>
        <v>24.5</v>
      </c>
      <c r="Z22" s="5">
        <f>Y22*1.1</f>
        <v>26.950000000000003</v>
      </c>
      <c r="AA22" s="5">
        <f>Y22-R22</f>
        <v>5.893196721311476</v>
      </c>
      <c r="AB22" s="5">
        <v>35</v>
      </c>
      <c r="AC22" s="5">
        <f>AB22-AD22</f>
        <v>31.5</v>
      </c>
      <c r="AD22" s="5">
        <f>AB22*0.1</f>
        <v>3.5</v>
      </c>
      <c r="AE22" s="5">
        <f>AB22-R22-(AB22*0.1)</f>
        <v>12.893196721311476</v>
      </c>
      <c r="AF22" s="18">
        <v>3</v>
      </c>
      <c r="AG22" s="7">
        <f>I22*AF22</f>
        <v>1.35</v>
      </c>
      <c r="AH22" s="5">
        <f>T22*AF22</f>
        <v>66</v>
      </c>
      <c r="AI22" s="5">
        <f>U22*AF22</f>
        <v>4.1795901639344279</v>
      </c>
      <c r="AJ22" s="5">
        <f>W22*AF22</f>
        <v>82.500000000000014</v>
      </c>
      <c r="AK22" s="5">
        <f>X22*AF22</f>
        <v>19.179590163934428</v>
      </c>
      <c r="AL22" s="15">
        <v>3</v>
      </c>
      <c r="AM22" s="17">
        <f>AB22*AF22</f>
        <v>105</v>
      </c>
      <c r="AN22" s="17">
        <f>AE22 * AF22</f>
        <v>38.679590163934428</v>
      </c>
    </row>
    <row r="23" spans="1:40" x14ac:dyDescent="0.3">
      <c r="A23" s="3">
        <v>180</v>
      </c>
      <c r="B23" t="s">
        <v>37</v>
      </c>
      <c r="C23" s="3" t="s">
        <v>202</v>
      </c>
      <c r="D23" s="3" t="s">
        <v>203</v>
      </c>
      <c r="E23" s="3">
        <v>184</v>
      </c>
      <c r="F23" s="8">
        <v>215</v>
      </c>
      <c r="G23" s="7">
        <f>F23/1000</f>
        <v>0.215</v>
      </c>
      <c r="H23" s="8">
        <f>CEILING(F23,50)</f>
        <v>250</v>
      </c>
      <c r="I23" s="3">
        <f>H23/1000</f>
        <v>0.25</v>
      </c>
      <c r="J23" s="8">
        <v>15</v>
      </c>
      <c r="K23" s="8">
        <v>21</v>
      </c>
      <c r="L23" s="8" t="s">
        <v>87</v>
      </c>
      <c r="M23" s="5">
        <v>2.5299999999999998</v>
      </c>
      <c r="N23" s="5">
        <f>M23*1.52</f>
        <v>3.8455999999999997</v>
      </c>
      <c r="O23" s="5">
        <f>P23/1.52</f>
        <v>3.6062877480586701</v>
      </c>
      <c r="P23" s="5">
        <f>N$83 *I23</f>
        <v>5.481557377049179</v>
      </c>
      <c r="Q23" s="5">
        <f>M23+P23</f>
        <v>8.0115573770491793</v>
      </c>
      <c r="R23" s="5">
        <f>N23+P23</f>
        <v>9.3271573770491791</v>
      </c>
      <c r="S23" s="5">
        <f>CEILING(CEILING(N23,5) + P23, 5)</f>
        <v>15</v>
      </c>
      <c r="T23" s="5">
        <f>S23*1.1</f>
        <v>16.5</v>
      </c>
      <c r="U23" s="5">
        <f>S23-R23</f>
        <v>5.6728426229508209</v>
      </c>
      <c r="V23" s="5">
        <f>S23+5</f>
        <v>20</v>
      </c>
      <c r="W23" s="5">
        <f>V23*1.1</f>
        <v>22</v>
      </c>
      <c r="X23" s="5">
        <f>V23-R23</f>
        <v>10.672842622950821</v>
      </c>
      <c r="Y23" s="5">
        <f>S23+(H23/100)</f>
        <v>17.5</v>
      </c>
      <c r="Z23" s="5">
        <f>Y23*1.1</f>
        <v>19.25</v>
      </c>
      <c r="AA23" s="5">
        <f>Y23-R23</f>
        <v>8.1728426229508209</v>
      </c>
      <c r="AB23" s="5">
        <v>20</v>
      </c>
      <c r="AC23" s="5">
        <f>AB23-AD23</f>
        <v>18</v>
      </c>
      <c r="AD23" s="5">
        <f>AB23*0.1</f>
        <v>2</v>
      </c>
      <c r="AE23" s="5">
        <f>AB23-R23-(AB23*0.1)</f>
        <v>8.6728426229508209</v>
      </c>
      <c r="AF23" s="8">
        <v>5</v>
      </c>
      <c r="AG23" s="7">
        <f>I23*AF23</f>
        <v>1.25</v>
      </c>
      <c r="AH23" s="5">
        <f>T23*AF23</f>
        <v>82.5</v>
      </c>
      <c r="AI23" s="5">
        <f>U23*AF23</f>
        <v>28.364213114754104</v>
      </c>
      <c r="AJ23" s="5">
        <f>W23*AF23</f>
        <v>110</v>
      </c>
      <c r="AK23" s="5">
        <f>X23*AF23</f>
        <v>53.364213114754108</v>
      </c>
      <c r="AL23" s="3">
        <v>5</v>
      </c>
      <c r="AM23" s="17">
        <f>AB23*AF23</f>
        <v>100</v>
      </c>
      <c r="AN23" s="17">
        <f>AE23 * AF23</f>
        <v>43.364213114754108</v>
      </c>
    </row>
    <row r="24" spans="1:40" x14ac:dyDescent="0.3">
      <c r="A24" s="3">
        <v>276</v>
      </c>
      <c r="B24" t="s">
        <v>46</v>
      </c>
      <c r="C24" s="3" t="s">
        <v>216</v>
      </c>
      <c r="D24" s="3" t="s">
        <v>217</v>
      </c>
      <c r="E24" s="3">
        <v>168</v>
      </c>
      <c r="F24" s="8">
        <v>201</v>
      </c>
      <c r="G24" s="7">
        <f>F24/1000</f>
        <v>0.20100000000000001</v>
      </c>
      <c r="H24" s="8">
        <f>CEILING(F24,50)</f>
        <v>250</v>
      </c>
      <c r="I24" s="3">
        <f>H24/1000</f>
        <v>0.25</v>
      </c>
      <c r="J24" s="8">
        <v>15</v>
      </c>
      <c r="K24" s="8">
        <v>21</v>
      </c>
      <c r="L24" s="8" t="s">
        <v>87</v>
      </c>
      <c r="M24" s="5">
        <v>4.26</v>
      </c>
      <c r="N24" s="5">
        <f>M24*1.52</f>
        <v>6.4752000000000001</v>
      </c>
      <c r="O24" s="5">
        <f>P24/1.52</f>
        <v>3.6062877480586701</v>
      </c>
      <c r="P24" s="5">
        <f>N$83 *I24</f>
        <v>5.481557377049179</v>
      </c>
      <c r="Q24" s="5">
        <f>M24+P24</f>
        <v>9.7415573770491797</v>
      </c>
      <c r="R24" s="5">
        <f>N24+P24</f>
        <v>11.956757377049179</v>
      </c>
      <c r="S24" s="5">
        <f>CEILING(CEILING(N24,5) + P24, 5)</f>
        <v>20</v>
      </c>
      <c r="T24" s="5">
        <f>S24*1.1</f>
        <v>22</v>
      </c>
      <c r="U24" s="5">
        <f>S24-R24</f>
        <v>8.0432426229508209</v>
      </c>
      <c r="V24" s="5">
        <f>S24+5</f>
        <v>25</v>
      </c>
      <c r="W24" s="5">
        <f>V24*1.1</f>
        <v>27.500000000000004</v>
      </c>
      <c r="X24" s="5">
        <f>V24-R24</f>
        <v>13.043242622950821</v>
      </c>
      <c r="Y24" s="5">
        <f>S24+(H24/100)</f>
        <v>22.5</v>
      </c>
      <c r="Z24" s="5">
        <f>Y24*1.1</f>
        <v>24.750000000000004</v>
      </c>
      <c r="AA24" s="5">
        <f>Y24-R24</f>
        <v>10.543242622950821</v>
      </c>
      <c r="AB24" s="5">
        <v>25</v>
      </c>
      <c r="AC24" s="5">
        <f>AB24-AD24</f>
        <v>22.5</v>
      </c>
      <c r="AD24" s="5">
        <f>AB24*0.1</f>
        <v>2.5</v>
      </c>
      <c r="AE24" s="5">
        <f>AB24-R24-(AB24*0.1)</f>
        <v>10.543242622950821</v>
      </c>
      <c r="AF24" s="8">
        <v>4</v>
      </c>
      <c r="AG24" s="7">
        <f>I24*AF24</f>
        <v>1</v>
      </c>
      <c r="AH24" s="5">
        <f>T24*AF24</f>
        <v>88</v>
      </c>
      <c r="AI24" s="5">
        <f>U24*AF24</f>
        <v>32.172970491803284</v>
      </c>
      <c r="AJ24" s="5">
        <f>W24*AF24</f>
        <v>110.00000000000001</v>
      </c>
      <c r="AK24" s="5">
        <f>X24*AF24</f>
        <v>52.172970491803284</v>
      </c>
      <c r="AL24" s="3">
        <v>4</v>
      </c>
      <c r="AM24" s="17">
        <f>AB24*AF24</f>
        <v>100</v>
      </c>
      <c r="AN24" s="17">
        <f>AE24 * AF24</f>
        <v>42.172970491803284</v>
      </c>
    </row>
    <row r="25" spans="1:40" x14ac:dyDescent="0.3">
      <c r="A25" s="3">
        <v>364</v>
      </c>
      <c r="B25" t="s">
        <v>51</v>
      </c>
      <c r="C25" s="3" t="s">
        <v>224</v>
      </c>
      <c r="D25" s="3" t="s">
        <v>210</v>
      </c>
      <c r="E25" s="3">
        <v>336</v>
      </c>
      <c r="F25" s="8">
        <v>359</v>
      </c>
      <c r="G25" s="7">
        <f>F25/1000</f>
        <v>0.35899999999999999</v>
      </c>
      <c r="H25" s="8">
        <f>CEILING(F25,50)</f>
        <v>400</v>
      </c>
      <c r="I25" s="3">
        <f>H25/1000</f>
        <v>0.4</v>
      </c>
      <c r="J25" s="8">
        <v>15</v>
      </c>
      <c r="K25" s="8">
        <v>21</v>
      </c>
      <c r="L25" s="8" t="s">
        <v>87</v>
      </c>
      <c r="M25" s="5">
        <v>4.26</v>
      </c>
      <c r="N25" s="5">
        <f>M25*1.52</f>
        <v>6.4752000000000001</v>
      </c>
      <c r="O25" s="5">
        <f>P25/1.52</f>
        <v>5.7700603968938724</v>
      </c>
      <c r="P25" s="5">
        <f>N$83 *I25</f>
        <v>8.770491803278686</v>
      </c>
      <c r="Q25" s="5">
        <f>M25+P25</f>
        <v>13.030491803278686</v>
      </c>
      <c r="R25" s="5">
        <f>N25+P25</f>
        <v>15.245691803278685</v>
      </c>
      <c r="S25" s="5">
        <f>CEILING(CEILING(N25,5) + P25, 5)</f>
        <v>20</v>
      </c>
      <c r="T25" s="5">
        <f>S25*1.1</f>
        <v>22</v>
      </c>
      <c r="U25" s="5">
        <f>S25-R25</f>
        <v>4.7543081967213148</v>
      </c>
      <c r="V25" s="5">
        <f>S25+5</f>
        <v>25</v>
      </c>
      <c r="W25" s="5">
        <f>V25*1.1</f>
        <v>27.500000000000004</v>
      </c>
      <c r="X25" s="5">
        <f>V25-R25</f>
        <v>9.7543081967213148</v>
      </c>
      <c r="Y25" s="5">
        <f>S25+(H25/100)</f>
        <v>24</v>
      </c>
      <c r="Z25" s="5">
        <f>Y25*1.1</f>
        <v>26.400000000000002</v>
      </c>
      <c r="AA25" s="5">
        <f>Y25-R25</f>
        <v>8.7543081967213148</v>
      </c>
      <c r="AB25" s="5">
        <v>30</v>
      </c>
      <c r="AC25" s="5">
        <f>AB25-AD25</f>
        <v>27</v>
      </c>
      <c r="AD25" s="5">
        <f>AB25*0.1</f>
        <v>3</v>
      </c>
      <c r="AE25" s="5">
        <f>AB25-R25-(AB25*0.1)</f>
        <v>11.754308196721315</v>
      </c>
      <c r="AF25" s="8">
        <v>2</v>
      </c>
      <c r="AG25" s="7">
        <f>I25*AF25</f>
        <v>0.8</v>
      </c>
      <c r="AH25" s="5">
        <f>T25*AF25</f>
        <v>44</v>
      </c>
      <c r="AI25" s="5">
        <f>U25*AF25</f>
        <v>9.5086163934426295</v>
      </c>
      <c r="AJ25" s="5">
        <f>W25*AF25</f>
        <v>55.000000000000007</v>
      </c>
      <c r="AK25" s="5">
        <f>X25*AF25</f>
        <v>19.50861639344263</v>
      </c>
      <c r="AL25" s="3">
        <v>2</v>
      </c>
      <c r="AM25" s="17">
        <f>AB25*AF25</f>
        <v>60</v>
      </c>
      <c r="AN25" s="17">
        <f>AE25 * AF25</f>
        <v>23.50861639344263</v>
      </c>
    </row>
    <row r="26" spans="1:40" x14ac:dyDescent="0.3">
      <c r="A26" s="3">
        <v>386</v>
      </c>
      <c r="B26" t="s">
        <v>54</v>
      </c>
      <c r="C26" s="3" t="s">
        <v>224</v>
      </c>
      <c r="D26" s="3" t="s">
        <v>225</v>
      </c>
      <c r="E26" s="3">
        <v>240</v>
      </c>
      <c r="F26" s="8">
        <v>272</v>
      </c>
      <c r="G26" s="7">
        <f>F26/1000</f>
        <v>0.27200000000000002</v>
      </c>
      <c r="H26" s="8">
        <f>CEILING(F26,50)</f>
        <v>300</v>
      </c>
      <c r="I26" s="3">
        <f>H26/1000</f>
        <v>0.3</v>
      </c>
      <c r="J26" s="8">
        <v>15</v>
      </c>
      <c r="K26" s="8">
        <v>22</v>
      </c>
      <c r="L26" s="8" t="s">
        <v>87</v>
      </c>
      <c r="M26" s="5">
        <v>3.45</v>
      </c>
      <c r="N26" s="5">
        <f>M26*1.52</f>
        <v>5.2440000000000007</v>
      </c>
      <c r="O26" s="5">
        <f>P26/1.52</f>
        <v>4.3275452976704045</v>
      </c>
      <c r="P26" s="5">
        <f>N$83 *I26</f>
        <v>6.577868852459015</v>
      </c>
      <c r="Q26" s="5">
        <f>M26+P26</f>
        <v>10.027868852459015</v>
      </c>
      <c r="R26" s="5">
        <f>N26+P26</f>
        <v>11.821868852459016</v>
      </c>
      <c r="S26" s="5">
        <f>CEILING(CEILING(N26,5) + P26, 5)</f>
        <v>20</v>
      </c>
      <c r="T26" s="5">
        <f>S26*1.1</f>
        <v>22</v>
      </c>
      <c r="U26" s="5">
        <f>S26-R26</f>
        <v>8.1781311475409844</v>
      </c>
      <c r="V26" s="5">
        <f>S26+5</f>
        <v>25</v>
      </c>
      <c r="W26" s="5">
        <f>V26*1.1</f>
        <v>27.500000000000004</v>
      </c>
      <c r="X26" s="5">
        <f>V26-R26</f>
        <v>13.178131147540984</v>
      </c>
      <c r="Y26" s="5">
        <f>S26+(H26/100)</f>
        <v>23</v>
      </c>
      <c r="Z26" s="5">
        <f>Y26*1.1</f>
        <v>25.3</v>
      </c>
      <c r="AA26" s="5">
        <f>Y26-R26</f>
        <v>11.178131147540984</v>
      </c>
      <c r="AB26" s="5">
        <v>25</v>
      </c>
      <c r="AC26" s="5">
        <f>AB26-AD26</f>
        <v>22.5</v>
      </c>
      <c r="AD26" s="5">
        <f>AB26*0.1</f>
        <v>2.5</v>
      </c>
      <c r="AE26" s="5">
        <f>AB26-R26-(AB26*0.1)</f>
        <v>10.678131147540984</v>
      </c>
      <c r="AF26" s="8">
        <v>2</v>
      </c>
      <c r="AG26" s="7">
        <f>I26*AF26</f>
        <v>0.6</v>
      </c>
      <c r="AH26" s="5">
        <f>T26*AF26</f>
        <v>44</v>
      </c>
      <c r="AI26" s="5">
        <f>U26*AF26</f>
        <v>16.356262295081969</v>
      </c>
      <c r="AJ26" s="5">
        <f>W26*AF26</f>
        <v>55.000000000000007</v>
      </c>
      <c r="AK26" s="5">
        <f>X26*AF26</f>
        <v>26.356262295081969</v>
      </c>
      <c r="AL26" s="3">
        <v>2</v>
      </c>
      <c r="AM26" s="17">
        <f>AB26*AF26</f>
        <v>50</v>
      </c>
      <c r="AN26" s="17">
        <f>AE26 * AF26</f>
        <v>21.356262295081969</v>
      </c>
    </row>
    <row r="27" spans="1:40" x14ac:dyDescent="0.3">
      <c r="A27" s="3">
        <v>111</v>
      </c>
      <c r="B27" t="s">
        <v>22</v>
      </c>
      <c r="C27" s="15" t="s">
        <v>173</v>
      </c>
      <c r="D27" s="15" t="s">
        <v>134</v>
      </c>
      <c r="E27" s="3">
        <v>544</v>
      </c>
      <c r="F27" s="8">
        <v>1182</v>
      </c>
      <c r="G27" s="7">
        <f>F27/1000</f>
        <v>1.1819999999999999</v>
      </c>
      <c r="H27" s="8">
        <f>CEILING(F27,50)</f>
        <v>1200</v>
      </c>
      <c r="I27" s="3">
        <f>H27/1000</f>
        <v>1.2</v>
      </c>
      <c r="J27" s="8">
        <v>17</v>
      </c>
      <c r="K27" s="8">
        <v>24</v>
      </c>
      <c r="L27" s="8" t="s">
        <v>88</v>
      </c>
      <c r="M27" s="5">
        <v>6.9</v>
      </c>
      <c r="N27" s="5">
        <f>M27*1.52</f>
        <v>10.488000000000001</v>
      </c>
      <c r="O27" s="5">
        <f>P27/1.52</f>
        <v>17.310181190681618</v>
      </c>
      <c r="P27" s="5">
        <f>N$83 *I27</f>
        <v>26.31147540983606</v>
      </c>
      <c r="Q27" s="5">
        <f>M27+P27</f>
        <v>33.211475409836062</v>
      </c>
      <c r="R27" s="5">
        <f>N27+P27</f>
        <v>36.799475409836063</v>
      </c>
      <c r="S27" s="5">
        <f>CEILING(CEILING(N27,5) + P27, 5)</f>
        <v>45</v>
      </c>
      <c r="T27" s="5">
        <f>S27*1.1</f>
        <v>49.500000000000007</v>
      </c>
      <c r="U27" s="5">
        <f>S27-R27</f>
        <v>8.200524590163937</v>
      </c>
      <c r="V27" s="5">
        <f>S27+5</f>
        <v>50</v>
      </c>
      <c r="W27" s="5">
        <f>V27*1.1</f>
        <v>55.000000000000007</v>
      </c>
      <c r="X27" s="5">
        <f>V27-R27</f>
        <v>13.200524590163937</v>
      </c>
      <c r="Y27" s="5">
        <f>S27+(H27/100)</f>
        <v>57</v>
      </c>
      <c r="Z27" s="5">
        <f>Y27*1.1</f>
        <v>62.7</v>
      </c>
      <c r="AA27" s="5">
        <f>Y27-R27</f>
        <v>20.200524590163937</v>
      </c>
      <c r="AB27" s="5">
        <v>60</v>
      </c>
      <c r="AC27" s="5">
        <f>AB27-AD27</f>
        <v>54</v>
      </c>
      <c r="AD27" s="5">
        <f>AB27*0.1</f>
        <v>6</v>
      </c>
      <c r="AE27" s="5">
        <f>AB27-R27-(AB27*0.1)</f>
        <v>17.200524590163937</v>
      </c>
      <c r="AF27" s="8">
        <v>3</v>
      </c>
      <c r="AG27" s="7">
        <f>I27*AF27</f>
        <v>3.5999999999999996</v>
      </c>
      <c r="AH27" s="5">
        <f>T27*AF27</f>
        <v>148.50000000000003</v>
      </c>
      <c r="AI27" s="5">
        <f>U27*AF27</f>
        <v>24.601573770491811</v>
      </c>
      <c r="AJ27" s="5">
        <f>W27*AF27</f>
        <v>165.00000000000003</v>
      </c>
      <c r="AK27" s="5">
        <f>X27*AF27</f>
        <v>39.601573770491811</v>
      </c>
      <c r="AL27" s="3">
        <v>3</v>
      </c>
      <c r="AM27" s="17">
        <f>AB27*AF27</f>
        <v>180</v>
      </c>
      <c r="AN27" s="17">
        <f>AE27 * AF27</f>
        <v>51.601573770491811</v>
      </c>
    </row>
    <row r="28" spans="1:40" x14ac:dyDescent="0.3">
      <c r="A28" s="3">
        <v>52</v>
      </c>
      <c r="B28" t="s">
        <v>10</v>
      </c>
      <c r="C28" s="15" t="s">
        <v>151</v>
      </c>
      <c r="D28" s="15" t="s">
        <v>152</v>
      </c>
      <c r="E28" s="3">
        <v>268</v>
      </c>
      <c r="F28" s="8">
        <v>271</v>
      </c>
      <c r="G28" s="7">
        <f>F28/1000</f>
        <v>0.27100000000000002</v>
      </c>
      <c r="H28" s="8">
        <f>CEILING(F28,50)</f>
        <v>300</v>
      </c>
      <c r="I28" s="3">
        <f>H28/1000</f>
        <v>0.3</v>
      </c>
      <c r="J28" s="8">
        <v>15</v>
      </c>
      <c r="K28" s="8">
        <v>21</v>
      </c>
      <c r="L28" s="8" t="s">
        <v>87</v>
      </c>
      <c r="M28" s="5">
        <v>3.45</v>
      </c>
      <c r="N28" s="5">
        <f>M28*1.52</f>
        <v>5.2440000000000007</v>
      </c>
      <c r="O28" s="5">
        <f>P28/1.52</f>
        <v>4.3275452976704045</v>
      </c>
      <c r="P28" s="5">
        <f>N$83 *I28</f>
        <v>6.577868852459015</v>
      </c>
      <c r="Q28" s="5">
        <f>M28+P28</f>
        <v>10.027868852459015</v>
      </c>
      <c r="R28" s="5">
        <f>N28+P28</f>
        <v>11.821868852459016</v>
      </c>
      <c r="S28" s="5">
        <f>CEILING(CEILING(N28,5) + P28, 5)</f>
        <v>20</v>
      </c>
      <c r="T28" s="5">
        <f>S28*1.1</f>
        <v>22</v>
      </c>
      <c r="U28" s="5">
        <f>S28-R28</f>
        <v>8.1781311475409844</v>
      </c>
      <c r="V28" s="5">
        <f>S28+5</f>
        <v>25</v>
      </c>
      <c r="W28" s="5">
        <f>V28*1.1</f>
        <v>27.500000000000004</v>
      </c>
      <c r="X28" s="5">
        <f>V28-R28</f>
        <v>13.178131147540984</v>
      </c>
      <c r="Y28" s="5">
        <f>S28+(H28/100)</f>
        <v>23</v>
      </c>
      <c r="Z28" s="5">
        <f>Y28*1.1</f>
        <v>25.3</v>
      </c>
      <c r="AA28" s="5">
        <f>Y28-R28</f>
        <v>11.178131147540984</v>
      </c>
      <c r="AB28" s="5">
        <v>25</v>
      </c>
      <c r="AC28" s="5">
        <f>AB28-AD28</f>
        <v>22.5</v>
      </c>
      <c r="AD28" s="5">
        <f>AB28*0.1</f>
        <v>2.5</v>
      </c>
      <c r="AE28" s="5">
        <f>AB28-R28-(AB28*0.1)</f>
        <v>10.678131147540984</v>
      </c>
      <c r="AF28" s="8">
        <v>4</v>
      </c>
      <c r="AG28" s="7">
        <f>I28*AF28</f>
        <v>1.2</v>
      </c>
      <c r="AH28" s="5">
        <f>T28*AF28</f>
        <v>88</v>
      </c>
      <c r="AI28" s="5">
        <f>U28*AF28</f>
        <v>32.712524590163937</v>
      </c>
      <c r="AJ28" s="5">
        <f>W28*AF28</f>
        <v>110.00000000000001</v>
      </c>
      <c r="AK28" s="5">
        <f>X28*AF28</f>
        <v>52.712524590163937</v>
      </c>
      <c r="AL28" s="3">
        <v>4</v>
      </c>
      <c r="AM28" s="17">
        <f>AB28*AF28</f>
        <v>100</v>
      </c>
      <c r="AN28" s="17">
        <f>AE28 * AF28</f>
        <v>42.712524590163937</v>
      </c>
    </row>
    <row r="29" spans="1:40" x14ac:dyDescent="0.3">
      <c r="A29" s="3">
        <v>117</v>
      </c>
      <c r="B29" t="s">
        <v>23</v>
      </c>
      <c r="C29" s="15" t="s">
        <v>174</v>
      </c>
      <c r="D29" s="15" t="s">
        <v>136</v>
      </c>
      <c r="E29" s="3">
        <v>56</v>
      </c>
      <c r="F29" s="8">
        <v>75</v>
      </c>
      <c r="G29" s="7">
        <f>F29/1000</f>
        <v>7.4999999999999997E-2</v>
      </c>
      <c r="H29" s="8">
        <f>CEILING(F29,50)</f>
        <v>100</v>
      </c>
      <c r="I29" s="3">
        <f>H29/1000</f>
        <v>0.1</v>
      </c>
      <c r="J29" s="8">
        <v>15</v>
      </c>
      <c r="K29" s="8">
        <v>21</v>
      </c>
      <c r="L29" s="8" t="s">
        <v>87</v>
      </c>
      <c r="M29" s="5">
        <v>1.96</v>
      </c>
      <c r="N29" s="5">
        <f>M29*1.52</f>
        <v>2.9792000000000001</v>
      </c>
      <c r="O29" s="5">
        <f>P29/1.52</f>
        <v>1.4425150992234681</v>
      </c>
      <c r="P29" s="5">
        <f>N$83 *I29</f>
        <v>2.1926229508196715</v>
      </c>
      <c r="Q29" s="5">
        <f>M29+P29</f>
        <v>4.152622950819671</v>
      </c>
      <c r="R29" s="5">
        <f>N29+P29</f>
        <v>5.1718229508196716</v>
      </c>
      <c r="S29" s="5">
        <f>CEILING(CEILING(N29,5) + P29, 5)</f>
        <v>10</v>
      </c>
      <c r="T29" s="5">
        <f>S29*1.1</f>
        <v>11</v>
      </c>
      <c r="U29" s="5">
        <f>S29-R29</f>
        <v>4.8281770491803284</v>
      </c>
      <c r="V29" s="5">
        <f>S29+5</f>
        <v>15</v>
      </c>
      <c r="W29" s="5">
        <f>V29*1.1</f>
        <v>16.5</v>
      </c>
      <c r="X29" s="5">
        <f>V29-R29</f>
        <v>9.8281770491803293</v>
      </c>
      <c r="Y29" s="5">
        <f>S29+(H29/100)</f>
        <v>11</v>
      </c>
      <c r="Z29" s="5">
        <f>Y29*1.1</f>
        <v>12.100000000000001</v>
      </c>
      <c r="AA29" s="5">
        <f>Y29-R29</f>
        <v>5.8281770491803284</v>
      </c>
      <c r="AB29" s="5">
        <v>12</v>
      </c>
      <c r="AC29" s="5">
        <f>AB29-AD29</f>
        <v>10.8</v>
      </c>
      <c r="AD29" s="5">
        <f>AB29*0.1</f>
        <v>1.2000000000000002</v>
      </c>
      <c r="AE29" s="5">
        <f>AB29-R29-(AB29*0.1)</f>
        <v>5.6281770491803282</v>
      </c>
      <c r="AF29" s="8">
        <v>10</v>
      </c>
      <c r="AG29" s="7">
        <f>I29*AF29</f>
        <v>1</v>
      </c>
      <c r="AH29" s="5">
        <f>T29*AF29</f>
        <v>110</v>
      </c>
      <c r="AI29" s="5">
        <f>U29*AF29</f>
        <v>48.281770491803286</v>
      </c>
      <c r="AJ29" s="5">
        <f>W29*AF29</f>
        <v>165</v>
      </c>
      <c r="AK29" s="5">
        <f>X29*AF29</f>
        <v>98.281770491803286</v>
      </c>
      <c r="AL29" s="3">
        <v>10</v>
      </c>
      <c r="AM29" s="17">
        <f>AB29*AF29</f>
        <v>120</v>
      </c>
      <c r="AN29" s="17">
        <f>AE29 * AF29</f>
        <v>56.281770491803286</v>
      </c>
    </row>
    <row r="30" spans="1:40" x14ac:dyDescent="0.3">
      <c r="A30" s="3">
        <v>51</v>
      </c>
      <c r="B30" t="s">
        <v>9</v>
      </c>
      <c r="C30" s="15" t="s">
        <v>149</v>
      </c>
      <c r="D30" s="15" t="s">
        <v>150</v>
      </c>
      <c r="E30" s="3">
        <v>656</v>
      </c>
      <c r="F30" s="8">
        <v>735</v>
      </c>
      <c r="G30" s="7">
        <f>F30/1000</f>
        <v>0.73499999999999999</v>
      </c>
      <c r="H30" s="8">
        <f>CEILING(F30,50)</f>
        <v>750</v>
      </c>
      <c r="I30" s="3">
        <f>H30/1000</f>
        <v>0.75</v>
      </c>
      <c r="J30" s="8">
        <v>15</v>
      </c>
      <c r="K30" s="8">
        <v>21</v>
      </c>
      <c r="L30" s="8" t="s">
        <v>87</v>
      </c>
      <c r="M30" s="5">
        <v>8</v>
      </c>
      <c r="N30" s="5">
        <f>M30*1.52</f>
        <v>12.16</v>
      </c>
      <c r="O30" s="5">
        <f>P30/1.52</f>
        <v>10.818863244176011</v>
      </c>
      <c r="P30" s="5">
        <f>N$83 *I30</f>
        <v>16.444672131147538</v>
      </c>
      <c r="Q30" s="5">
        <f>M30+P30</f>
        <v>24.444672131147538</v>
      </c>
      <c r="R30" s="5">
        <f>N30+P30</f>
        <v>28.604672131147538</v>
      </c>
      <c r="S30" s="5">
        <f>CEILING(CEILING(N30,5) + P30, 5)</f>
        <v>35</v>
      </c>
      <c r="T30" s="5">
        <f>S30*1.1</f>
        <v>38.5</v>
      </c>
      <c r="U30" s="5">
        <f>S30-R30</f>
        <v>6.395327868852462</v>
      </c>
      <c r="V30" s="5">
        <f>S30+5</f>
        <v>40</v>
      </c>
      <c r="W30" s="5">
        <f>V30*1.1</f>
        <v>44</v>
      </c>
      <c r="X30" s="5">
        <f>V30-R30</f>
        <v>11.395327868852462</v>
      </c>
      <c r="Y30" s="5">
        <f>S30+(H30/100)</f>
        <v>42.5</v>
      </c>
      <c r="Z30" s="5">
        <f>Y30*1.1</f>
        <v>46.750000000000007</v>
      </c>
      <c r="AA30" s="5">
        <f>Y30-R30</f>
        <v>13.895327868852462</v>
      </c>
      <c r="AB30" s="5">
        <v>55</v>
      </c>
      <c r="AC30" s="5">
        <f>AB30-AD30</f>
        <v>49.5</v>
      </c>
      <c r="AD30" s="5">
        <f>AB30*0.1</f>
        <v>5.5</v>
      </c>
      <c r="AE30" s="5">
        <f>AB30-R30-(AB30*0.1)</f>
        <v>20.895327868852462</v>
      </c>
      <c r="AF30" s="8">
        <v>2</v>
      </c>
      <c r="AG30" s="7">
        <f>I30*AF30</f>
        <v>1.5</v>
      </c>
      <c r="AH30" s="5">
        <f>T30*AF30</f>
        <v>77</v>
      </c>
      <c r="AI30" s="5">
        <f>U30*AF30</f>
        <v>12.790655737704924</v>
      </c>
      <c r="AJ30" s="5">
        <f>W30*AF30</f>
        <v>88</v>
      </c>
      <c r="AK30" s="5">
        <f>X30*AF30</f>
        <v>22.790655737704924</v>
      </c>
      <c r="AL30" s="3">
        <v>2</v>
      </c>
      <c r="AM30" s="17">
        <f>AB30*AF30</f>
        <v>110</v>
      </c>
      <c r="AN30" s="17">
        <f>AE30 * AF30</f>
        <v>41.790655737704924</v>
      </c>
    </row>
    <row r="31" spans="1:40" s="15" customFormat="1" x14ac:dyDescent="0.3">
      <c r="A31" s="3">
        <v>122</v>
      </c>
      <c r="B31" s="14" t="s">
        <v>25</v>
      </c>
      <c r="C31" s="3" t="s">
        <v>177</v>
      </c>
      <c r="D31" s="3" t="s">
        <v>178</v>
      </c>
      <c r="E31" s="3">
        <v>120</v>
      </c>
      <c r="F31" s="3">
        <v>140</v>
      </c>
      <c r="G31" s="7">
        <f>F31/1000</f>
        <v>0.14000000000000001</v>
      </c>
      <c r="H31" s="8">
        <f>CEILING(F31,50)</f>
        <v>150</v>
      </c>
      <c r="I31" s="3">
        <f>H31/1000</f>
        <v>0.15</v>
      </c>
      <c r="J31" s="3">
        <v>15</v>
      </c>
      <c r="K31" s="3">
        <v>21</v>
      </c>
      <c r="L31" s="8" t="s">
        <v>87</v>
      </c>
      <c r="M31" s="5">
        <v>2.2999999999999998</v>
      </c>
      <c r="N31" s="3">
        <f>M31*1.52</f>
        <v>3.4959999999999996</v>
      </c>
      <c r="O31" s="5">
        <f>P31/1.52</f>
        <v>2.1637726488352023</v>
      </c>
      <c r="P31" s="5">
        <f>N$83 *I31</f>
        <v>3.2889344262295075</v>
      </c>
      <c r="Q31" s="5">
        <f>M31+P31</f>
        <v>5.5889344262295069</v>
      </c>
      <c r="R31" s="5">
        <f>N31+P31</f>
        <v>6.7849344262295066</v>
      </c>
      <c r="S31" s="5">
        <f>CEILING(CEILING(N31,5) + P31, 5)</f>
        <v>10</v>
      </c>
      <c r="T31" s="5">
        <f>S31*1.1</f>
        <v>11</v>
      </c>
      <c r="U31" s="5">
        <f>S31-R31</f>
        <v>3.2150655737704934</v>
      </c>
      <c r="V31" s="5">
        <f>S31+5</f>
        <v>15</v>
      </c>
      <c r="W31" s="5">
        <f>V31*1.1</f>
        <v>16.5</v>
      </c>
      <c r="X31" s="5">
        <f>V31-R31</f>
        <v>8.2150655737704934</v>
      </c>
      <c r="Y31" s="5">
        <f>S31+(H31/100)</f>
        <v>11.5</v>
      </c>
      <c r="Z31" s="5">
        <f>Y31*1.1</f>
        <v>12.65</v>
      </c>
      <c r="AA31" s="5">
        <f>Y31-R31</f>
        <v>4.7150655737704934</v>
      </c>
      <c r="AB31" s="5">
        <v>14</v>
      </c>
      <c r="AC31" s="5">
        <f>AB31-AD31</f>
        <v>12.6</v>
      </c>
      <c r="AD31" s="5">
        <f>AB31*0.1</f>
        <v>1.4000000000000001</v>
      </c>
      <c r="AE31" s="5">
        <f>AB31-R31-(AB31*0.1)</f>
        <v>5.815065573770493</v>
      </c>
      <c r="AF31" s="3">
        <v>8</v>
      </c>
      <c r="AG31" s="7">
        <f>I31*AF31</f>
        <v>1.2</v>
      </c>
      <c r="AH31" s="5">
        <f>T31*AF31</f>
        <v>88</v>
      </c>
      <c r="AI31" s="5">
        <f>U31*AF31</f>
        <v>25.720524590163947</v>
      </c>
      <c r="AJ31" s="5">
        <f>W31*AF31</f>
        <v>132</v>
      </c>
      <c r="AK31" s="5">
        <f>X31*AF31</f>
        <v>65.720524590163947</v>
      </c>
      <c r="AL31" s="3">
        <v>8</v>
      </c>
      <c r="AM31" s="17">
        <f>AB31*AF31</f>
        <v>112</v>
      </c>
      <c r="AN31" s="17">
        <f>AE31 * AF31</f>
        <v>46.520524590163944</v>
      </c>
    </row>
    <row r="32" spans="1:40" x14ac:dyDescent="0.3">
      <c r="A32" s="3">
        <v>206</v>
      </c>
      <c r="B32" t="s">
        <v>42</v>
      </c>
      <c r="C32" s="3" t="s">
        <v>211</v>
      </c>
      <c r="D32" s="3" t="s">
        <v>212</v>
      </c>
      <c r="E32" s="3">
        <v>312</v>
      </c>
      <c r="F32" s="8">
        <v>361</v>
      </c>
      <c r="G32" s="7">
        <f>F32/1000</f>
        <v>0.36099999999999999</v>
      </c>
      <c r="H32" s="8">
        <f>CEILING(F32,50)</f>
        <v>400</v>
      </c>
      <c r="I32" s="3">
        <f>H32/1000</f>
        <v>0.4</v>
      </c>
      <c r="J32" s="8">
        <v>15</v>
      </c>
      <c r="K32" s="8">
        <v>22</v>
      </c>
      <c r="L32" s="8" t="s">
        <v>87</v>
      </c>
      <c r="M32" s="5">
        <v>3.45</v>
      </c>
      <c r="N32" s="5">
        <f>M32*1.52</f>
        <v>5.2440000000000007</v>
      </c>
      <c r="O32" s="5">
        <f>P32/1.52</f>
        <v>5.7700603968938724</v>
      </c>
      <c r="P32" s="5">
        <f>N$83 *I32</f>
        <v>8.770491803278686</v>
      </c>
      <c r="Q32" s="5">
        <f>M32+P32</f>
        <v>12.220491803278687</v>
      </c>
      <c r="R32" s="5">
        <f>N32+P32</f>
        <v>14.014491803278688</v>
      </c>
      <c r="S32" s="5">
        <f>CEILING(CEILING(N32,5) + P32, 5)</f>
        <v>20</v>
      </c>
      <c r="T32" s="5">
        <f>S32*1.1</f>
        <v>22</v>
      </c>
      <c r="U32" s="5">
        <f>S32-R32</f>
        <v>5.9855081967213124</v>
      </c>
      <c r="V32" s="5">
        <f>S32+5</f>
        <v>25</v>
      </c>
      <c r="W32" s="5">
        <f>V32*1.1</f>
        <v>27.500000000000004</v>
      </c>
      <c r="X32" s="5">
        <f>V32-R32</f>
        <v>10.985508196721312</v>
      </c>
      <c r="Y32" s="5">
        <f>S32+(H32/100)</f>
        <v>24</v>
      </c>
      <c r="Z32" s="5">
        <f>Y32*1.1</f>
        <v>26.400000000000002</v>
      </c>
      <c r="AA32" s="5">
        <f>Y32-R32</f>
        <v>9.9855081967213124</v>
      </c>
      <c r="AB32" s="5">
        <v>30</v>
      </c>
      <c r="AC32" s="5">
        <f>AB32-AD32</f>
        <v>27</v>
      </c>
      <c r="AD32" s="5">
        <f>AB32*0.1</f>
        <v>3</v>
      </c>
      <c r="AE32" s="5">
        <f>AB32-R32-(AB32*0.1)</f>
        <v>12.985508196721312</v>
      </c>
      <c r="AF32" s="8">
        <v>2</v>
      </c>
      <c r="AG32" s="7">
        <f>I32*AF32</f>
        <v>0.8</v>
      </c>
      <c r="AH32" s="5">
        <f>T32*AF32</f>
        <v>44</v>
      </c>
      <c r="AI32" s="5">
        <f>U32*AF32</f>
        <v>11.971016393442625</v>
      </c>
      <c r="AJ32" s="5">
        <f>W32*AF32</f>
        <v>55.000000000000007</v>
      </c>
      <c r="AK32" s="5">
        <f>X32*AF32</f>
        <v>21.971016393442625</v>
      </c>
      <c r="AL32" s="3">
        <v>2</v>
      </c>
      <c r="AM32" s="17">
        <f>AB32*AF32</f>
        <v>60</v>
      </c>
      <c r="AN32" s="17">
        <f>AE32 * AF32</f>
        <v>25.971016393442625</v>
      </c>
    </row>
    <row r="33" spans="1:40" x14ac:dyDescent="0.3">
      <c r="A33" s="3">
        <v>162</v>
      </c>
      <c r="B33" t="s">
        <v>70</v>
      </c>
      <c r="C33" s="3" t="s">
        <v>194</v>
      </c>
      <c r="D33" s="15" t="s">
        <v>136</v>
      </c>
      <c r="E33" s="3">
        <v>48</v>
      </c>
      <c r="F33" s="8">
        <v>47</v>
      </c>
      <c r="G33" s="7">
        <f>F33/1000</f>
        <v>4.7E-2</v>
      </c>
      <c r="H33" s="8">
        <f>CEILING(F33,50)</f>
        <v>50</v>
      </c>
      <c r="I33" s="3">
        <f>H33/1000</f>
        <v>0.05</v>
      </c>
      <c r="J33" s="8">
        <v>13</v>
      </c>
      <c r="K33" s="8">
        <v>18</v>
      </c>
      <c r="L33" s="18" t="s">
        <v>91</v>
      </c>
      <c r="M33" s="5">
        <v>2</v>
      </c>
      <c r="N33" s="5">
        <f>M33*1.52</f>
        <v>3.04</v>
      </c>
      <c r="O33" s="5">
        <f>P33/1.52</f>
        <v>0.72125754961173405</v>
      </c>
      <c r="P33" s="5">
        <f>N$83 *I33</f>
        <v>1.0963114754098358</v>
      </c>
      <c r="Q33" s="5">
        <f>M33+P33</f>
        <v>3.096311475409836</v>
      </c>
      <c r="R33" s="5">
        <f>N33+P33</f>
        <v>4.136311475409836</v>
      </c>
      <c r="S33" s="5">
        <f>CEILING(CEILING(N33,5) + P33, 5)</f>
        <v>10</v>
      </c>
      <c r="T33" s="5">
        <f>S33*1.1</f>
        <v>11</v>
      </c>
      <c r="U33" s="5">
        <f>S33-R33</f>
        <v>5.863688524590164</v>
      </c>
      <c r="V33" s="5">
        <f>S33+5</f>
        <v>15</v>
      </c>
      <c r="W33" s="5">
        <f>V33*1.1</f>
        <v>16.5</v>
      </c>
      <c r="X33" s="5">
        <f>V33-R33</f>
        <v>10.863688524590163</v>
      </c>
      <c r="Y33" s="5">
        <f>S33+(H33/100)</f>
        <v>10.5</v>
      </c>
      <c r="Z33" s="5">
        <f>Y33*1.1</f>
        <v>11.55</v>
      </c>
      <c r="AA33" s="5">
        <f>Y33-R33</f>
        <v>6.363688524590164</v>
      </c>
      <c r="AB33" s="5">
        <v>8.5</v>
      </c>
      <c r="AC33" s="5">
        <f>AB33-AD33</f>
        <v>7.65</v>
      </c>
      <c r="AD33" s="5">
        <f>AB33*0.1</f>
        <v>0.85000000000000009</v>
      </c>
      <c r="AE33" s="5">
        <f>AB33-R33-(AB33*0.1)</f>
        <v>3.5136885245901639</v>
      </c>
      <c r="AF33" s="8">
        <v>6</v>
      </c>
      <c r="AG33" s="7">
        <f>I33*AF33</f>
        <v>0.30000000000000004</v>
      </c>
      <c r="AH33" s="5">
        <f>T33*AF33</f>
        <v>66</v>
      </c>
      <c r="AI33" s="5">
        <f>U33*AF33</f>
        <v>35.182131147540986</v>
      </c>
      <c r="AJ33" s="5">
        <f>W33*AF33</f>
        <v>99</v>
      </c>
      <c r="AK33" s="5">
        <f>X33*AF33</f>
        <v>65.182131147540986</v>
      </c>
      <c r="AL33" s="3">
        <v>6</v>
      </c>
      <c r="AM33" s="17">
        <f>AB33*AF33</f>
        <v>51</v>
      </c>
      <c r="AN33" s="17">
        <f>AE33 * AF33</f>
        <v>21.082131147540984</v>
      </c>
    </row>
    <row r="34" spans="1:40" x14ac:dyDescent="0.3">
      <c r="A34" s="3">
        <v>135</v>
      </c>
      <c r="B34" t="s">
        <v>69</v>
      </c>
      <c r="C34" s="3" t="s">
        <v>187</v>
      </c>
      <c r="D34" s="15" t="s">
        <v>136</v>
      </c>
      <c r="E34" s="3">
        <v>140</v>
      </c>
      <c r="F34" s="8">
        <v>152</v>
      </c>
      <c r="G34" s="7">
        <f>F34/1000</f>
        <v>0.152</v>
      </c>
      <c r="H34" s="8">
        <f>CEILING(F34,50)</f>
        <v>200</v>
      </c>
      <c r="I34" s="3">
        <f>H34/1000</f>
        <v>0.2</v>
      </c>
      <c r="J34" s="8">
        <v>15</v>
      </c>
      <c r="K34" s="8">
        <v>21</v>
      </c>
      <c r="L34" s="8" t="s">
        <v>87</v>
      </c>
      <c r="M34" s="5">
        <v>2.76</v>
      </c>
      <c r="N34" s="5">
        <f>M34*1.52</f>
        <v>4.1951999999999998</v>
      </c>
      <c r="O34" s="5">
        <f>P34/1.52</f>
        <v>2.8850301984469362</v>
      </c>
      <c r="P34" s="5">
        <f>N$83 *I34</f>
        <v>4.385245901639343</v>
      </c>
      <c r="Q34" s="5">
        <f>M34+P34</f>
        <v>7.1452459016393428</v>
      </c>
      <c r="R34" s="5">
        <f>N34+P34</f>
        <v>8.5804459016393437</v>
      </c>
      <c r="S34" s="5">
        <f>CEILING(CEILING(N34,5) + P34, 5)</f>
        <v>10</v>
      </c>
      <c r="T34" s="5">
        <f>S34*1.1</f>
        <v>11</v>
      </c>
      <c r="U34" s="5">
        <f>S34-R34</f>
        <v>1.4195540983606563</v>
      </c>
      <c r="V34" s="5">
        <f>S34+5</f>
        <v>15</v>
      </c>
      <c r="W34" s="5">
        <f>V34*1.1</f>
        <v>16.5</v>
      </c>
      <c r="X34" s="5">
        <f>V34-R34</f>
        <v>6.4195540983606563</v>
      </c>
      <c r="Y34" s="5">
        <f>S34+(H34/100)</f>
        <v>12</v>
      </c>
      <c r="Z34" s="5">
        <f>Y34*1.1</f>
        <v>13.200000000000001</v>
      </c>
      <c r="AA34" s="5">
        <f>Y34-R34</f>
        <v>3.4195540983606563</v>
      </c>
      <c r="AB34" s="5">
        <v>16</v>
      </c>
      <c r="AC34" s="5">
        <f>AB34-AD34</f>
        <v>14.4</v>
      </c>
      <c r="AD34" s="5">
        <f>AB34*0.1</f>
        <v>1.6</v>
      </c>
      <c r="AE34" s="5">
        <f>AB34-R34-(AB34*0.1)</f>
        <v>5.8195540983606566</v>
      </c>
      <c r="AF34" s="8">
        <v>4</v>
      </c>
      <c r="AG34" s="7">
        <f>I34*AF34</f>
        <v>0.8</v>
      </c>
      <c r="AH34" s="5">
        <f>T34*AF34</f>
        <v>44</v>
      </c>
      <c r="AI34" s="5">
        <f>U34*AF34</f>
        <v>5.6782163934426251</v>
      </c>
      <c r="AJ34" s="5">
        <f>W34*AF34</f>
        <v>66</v>
      </c>
      <c r="AK34" s="5">
        <f>X34*AF34</f>
        <v>25.678216393442625</v>
      </c>
      <c r="AL34" s="3">
        <v>4</v>
      </c>
      <c r="AM34" s="17">
        <f>AB34*AF34</f>
        <v>64</v>
      </c>
      <c r="AN34" s="17">
        <f>AE34 * AF34</f>
        <v>23.278216393442626</v>
      </c>
    </row>
    <row r="35" spans="1:40" x14ac:dyDescent="0.3">
      <c r="A35" s="3">
        <v>494</v>
      </c>
      <c r="B35" t="s">
        <v>58</v>
      </c>
      <c r="C35" s="3" t="s">
        <v>231</v>
      </c>
      <c r="D35" s="3" t="s">
        <v>136</v>
      </c>
      <c r="E35" s="3">
        <v>139</v>
      </c>
      <c r="F35" s="8">
        <v>156</v>
      </c>
      <c r="G35" s="7">
        <f>F35/1000</f>
        <v>0.156</v>
      </c>
      <c r="H35" s="8">
        <f>CEILING(F35,50)</f>
        <v>200</v>
      </c>
      <c r="I35" s="3">
        <f>H35/1000</f>
        <v>0.2</v>
      </c>
      <c r="J35" s="8">
        <v>15</v>
      </c>
      <c r="K35" s="8">
        <v>21</v>
      </c>
      <c r="L35" s="8" t="s">
        <v>87</v>
      </c>
      <c r="M35" s="5">
        <v>2.2999999999999998</v>
      </c>
      <c r="N35" s="5">
        <f>M35*1.52</f>
        <v>3.4959999999999996</v>
      </c>
      <c r="O35" s="5">
        <f>P35/1.52</f>
        <v>2.8850301984469362</v>
      </c>
      <c r="P35" s="5">
        <f>N$83 *I35</f>
        <v>4.385245901639343</v>
      </c>
      <c r="Q35" s="5">
        <f>M35+P35</f>
        <v>6.6852459016393428</v>
      </c>
      <c r="R35" s="5">
        <f>N35+P35</f>
        <v>7.8812459016393426</v>
      </c>
      <c r="S35" s="5">
        <f>CEILING(CEILING(N35,5) + P35, 5)</f>
        <v>10</v>
      </c>
      <c r="T35" s="5">
        <f>S35*1.1</f>
        <v>11</v>
      </c>
      <c r="U35" s="5">
        <f>S35-R35</f>
        <v>2.1187540983606574</v>
      </c>
      <c r="V35" s="5">
        <f>S35+5</f>
        <v>15</v>
      </c>
      <c r="W35" s="5">
        <f>V35*1.1</f>
        <v>16.5</v>
      </c>
      <c r="X35" s="5">
        <f>V35-R35</f>
        <v>7.1187540983606574</v>
      </c>
      <c r="Y35" s="5">
        <f>S35+(H35/100)</f>
        <v>12</v>
      </c>
      <c r="Z35" s="5">
        <f>Y35*1.1</f>
        <v>13.200000000000001</v>
      </c>
      <c r="AA35" s="5">
        <f>Y35-R35</f>
        <v>4.1187540983606574</v>
      </c>
      <c r="AB35" s="5">
        <v>16</v>
      </c>
      <c r="AC35" s="5">
        <f>AB35-AD35</f>
        <v>14.4</v>
      </c>
      <c r="AD35" s="5">
        <f>AB35*0.1</f>
        <v>1.6</v>
      </c>
      <c r="AE35" s="5">
        <f>AB35-R35-(AB35*0.1)</f>
        <v>6.5187540983606578</v>
      </c>
      <c r="AF35" s="8">
        <v>3</v>
      </c>
      <c r="AG35" s="7">
        <f>I35*AF35</f>
        <v>0.60000000000000009</v>
      </c>
      <c r="AH35" s="5">
        <f>T35*AF35</f>
        <v>33</v>
      </c>
      <c r="AI35" s="5">
        <f>U35*AF35</f>
        <v>6.3562622950819723</v>
      </c>
      <c r="AJ35" s="5">
        <f>W35*AF35</f>
        <v>49.5</v>
      </c>
      <c r="AK35" s="5">
        <f>X35*AF35</f>
        <v>21.356262295081972</v>
      </c>
      <c r="AL35" s="3">
        <v>3</v>
      </c>
      <c r="AM35" s="17">
        <f>AB35*AF35</f>
        <v>48</v>
      </c>
      <c r="AN35" s="17">
        <f>AE35 * AF35</f>
        <v>19.556262295081972</v>
      </c>
    </row>
    <row r="36" spans="1:40" x14ac:dyDescent="0.3">
      <c r="A36" s="3">
        <v>317</v>
      </c>
      <c r="B36" t="s">
        <v>74</v>
      </c>
      <c r="C36" s="3" t="s">
        <v>220</v>
      </c>
      <c r="D36" s="3" t="s">
        <v>136</v>
      </c>
      <c r="E36" s="3">
        <v>128</v>
      </c>
      <c r="F36" s="8">
        <v>141</v>
      </c>
      <c r="G36" s="7">
        <f>F36/1000</f>
        <v>0.14099999999999999</v>
      </c>
      <c r="H36" s="8">
        <f>CEILING(F36,50)</f>
        <v>150</v>
      </c>
      <c r="I36" s="3">
        <f>H36/1000</f>
        <v>0.15</v>
      </c>
      <c r="J36" s="8">
        <v>15</v>
      </c>
      <c r="K36" s="8">
        <v>20</v>
      </c>
      <c r="L36" s="8" t="s">
        <v>87</v>
      </c>
      <c r="M36" s="5">
        <v>2.2999999999999998</v>
      </c>
      <c r="N36" s="5">
        <f>M36*1.52</f>
        <v>3.4959999999999996</v>
      </c>
      <c r="O36" s="5">
        <f>P36/1.52</f>
        <v>2.1637726488352023</v>
      </c>
      <c r="P36" s="5">
        <f>N$83 *I36</f>
        <v>3.2889344262295075</v>
      </c>
      <c r="Q36" s="5">
        <f>M36+P36</f>
        <v>5.5889344262295069</v>
      </c>
      <c r="R36" s="5">
        <f>N36+P36</f>
        <v>6.7849344262295066</v>
      </c>
      <c r="S36" s="5">
        <f>CEILING(CEILING(N36,5) + P36, 5)</f>
        <v>10</v>
      </c>
      <c r="T36" s="5">
        <f>S36*1.1</f>
        <v>11</v>
      </c>
      <c r="U36" s="5">
        <f>S36-R36</f>
        <v>3.2150655737704934</v>
      </c>
      <c r="V36" s="5">
        <f>S36+5</f>
        <v>15</v>
      </c>
      <c r="W36" s="5">
        <f>V36*1.1</f>
        <v>16.5</v>
      </c>
      <c r="X36" s="5">
        <f>V36-R36</f>
        <v>8.2150655737704934</v>
      </c>
      <c r="Y36" s="5">
        <f>S36+(H36/100)</f>
        <v>11.5</v>
      </c>
      <c r="Z36" s="5">
        <f>Y36*1.1</f>
        <v>12.65</v>
      </c>
      <c r="AA36" s="5">
        <f>Y36-R36</f>
        <v>4.7150655737704934</v>
      </c>
      <c r="AB36" s="5">
        <v>14</v>
      </c>
      <c r="AC36" s="5">
        <f>AB36-AD36</f>
        <v>12.6</v>
      </c>
      <c r="AD36" s="5">
        <f>AB36*0.1</f>
        <v>1.4000000000000001</v>
      </c>
      <c r="AE36" s="5">
        <f>AB36-R36-(AB36*0.1)</f>
        <v>5.815065573770493</v>
      </c>
      <c r="AF36" s="8">
        <v>4</v>
      </c>
      <c r="AG36" s="7">
        <f>I36*AF36</f>
        <v>0.6</v>
      </c>
      <c r="AH36" s="5">
        <f>T36*AF36</f>
        <v>44</v>
      </c>
      <c r="AI36" s="5">
        <f>U36*AF36</f>
        <v>12.860262295081974</v>
      </c>
      <c r="AJ36" s="5">
        <f>W36*AF36</f>
        <v>66</v>
      </c>
      <c r="AK36" s="5">
        <f>X36*AF36</f>
        <v>32.860262295081974</v>
      </c>
      <c r="AL36" s="3">
        <v>4</v>
      </c>
      <c r="AM36" s="17">
        <f>AB36*AF36</f>
        <v>56</v>
      </c>
      <c r="AN36" s="17">
        <f>AE36 * AF36</f>
        <v>23.260262295081972</v>
      </c>
    </row>
    <row r="37" spans="1:40" x14ac:dyDescent="0.3">
      <c r="A37" s="15">
        <v>22</v>
      </c>
      <c r="B37" s="16" t="s">
        <v>5</v>
      </c>
      <c r="C37" s="15" t="s">
        <v>130</v>
      </c>
      <c r="D37" s="15" t="s">
        <v>141</v>
      </c>
      <c r="E37" s="15">
        <v>1588</v>
      </c>
      <c r="F37" s="18">
        <f>1172+1151</f>
        <v>2323</v>
      </c>
      <c r="G37" s="7">
        <f>F37/1000</f>
        <v>2.323</v>
      </c>
      <c r="H37" s="8">
        <f>CEILING(F37,50)</f>
        <v>2350</v>
      </c>
      <c r="I37" s="3">
        <f>H37/1000</f>
        <v>2.35</v>
      </c>
      <c r="J37" s="18">
        <v>17</v>
      </c>
      <c r="K37" s="18">
        <v>24</v>
      </c>
      <c r="L37" s="8" t="s">
        <v>88</v>
      </c>
      <c r="M37" s="17">
        <v>23</v>
      </c>
      <c r="N37" s="17">
        <f>M37*1.52</f>
        <v>34.96</v>
      </c>
      <c r="O37" s="5">
        <f>P37/1.52</f>
        <v>33.899104831751501</v>
      </c>
      <c r="P37" s="5">
        <f>N$83 *I37</f>
        <v>51.526639344262286</v>
      </c>
      <c r="Q37" s="5">
        <f>M37+P37</f>
        <v>74.526639344262293</v>
      </c>
      <c r="R37" s="5">
        <f>N37+P37</f>
        <v>86.486639344262286</v>
      </c>
      <c r="S37" s="5">
        <f>CEILING(CEILING(N37,5) + P37, 5)</f>
        <v>90</v>
      </c>
      <c r="T37" s="5">
        <f>S37*1.1</f>
        <v>99.000000000000014</v>
      </c>
      <c r="U37" s="5">
        <f>S37-R37</f>
        <v>3.5133606557377135</v>
      </c>
      <c r="V37" s="5">
        <f>S37+5</f>
        <v>95</v>
      </c>
      <c r="W37" s="5">
        <f>V37*1.1</f>
        <v>104.50000000000001</v>
      </c>
      <c r="X37" s="5">
        <f>V37-R37</f>
        <v>8.5133606557377135</v>
      </c>
      <c r="Y37" s="5">
        <f>S37+(H37/100)</f>
        <v>113.5</v>
      </c>
      <c r="Z37" s="5">
        <f>Y37*1.1</f>
        <v>124.85000000000001</v>
      </c>
      <c r="AA37" s="5">
        <f>Y37-R37</f>
        <v>27.013360655737714</v>
      </c>
      <c r="AB37" s="5">
        <v>125</v>
      </c>
      <c r="AC37" s="5">
        <f>AB37-AD37</f>
        <v>112.5</v>
      </c>
      <c r="AD37" s="5">
        <f>AB37*0.1</f>
        <v>12.5</v>
      </c>
      <c r="AE37" s="5">
        <f>AB37-R37-(AB37*0.1)</f>
        <v>26.013360655737714</v>
      </c>
      <c r="AF37" s="18">
        <v>2</v>
      </c>
      <c r="AG37" s="7">
        <f>I37*AF37</f>
        <v>4.7</v>
      </c>
      <c r="AH37" s="5">
        <f>T37*AF37</f>
        <v>198.00000000000003</v>
      </c>
      <c r="AI37" s="5">
        <f>U37*AF37</f>
        <v>7.026721311475427</v>
      </c>
      <c r="AJ37" s="5">
        <f>W37*AF37</f>
        <v>209.00000000000003</v>
      </c>
      <c r="AK37" s="5">
        <f>X37*AF37</f>
        <v>17.026721311475427</v>
      </c>
      <c r="AL37" s="15">
        <v>2</v>
      </c>
      <c r="AM37" s="17">
        <f>AB37*AF37</f>
        <v>250</v>
      </c>
      <c r="AN37" s="17">
        <f>AE37 * AF37</f>
        <v>52.026721311475427</v>
      </c>
    </row>
    <row r="38" spans="1:40" x14ac:dyDescent="0.3">
      <c r="A38" s="3">
        <v>54</v>
      </c>
      <c r="B38" t="s">
        <v>11</v>
      </c>
      <c r="C38" s="15" t="s">
        <v>153</v>
      </c>
      <c r="D38" s="15" t="s">
        <v>154</v>
      </c>
      <c r="E38" s="3">
        <v>352</v>
      </c>
      <c r="F38" s="8">
        <v>419</v>
      </c>
      <c r="G38" s="7">
        <f>F38/1000</f>
        <v>0.41899999999999998</v>
      </c>
      <c r="H38" s="8">
        <f>CEILING(F38,50)</f>
        <v>450</v>
      </c>
      <c r="I38" s="3">
        <f>H38/1000</f>
        <v>0.45</v>
      </c>
      <c r="J38" s="8">
        <v>17</v>
      </c>
      <c r="K38" s="8">
        <v>24</v>
      </c>
      <c r="L38" s="8" t="s">
        <v>88</v>
      </c>
      <c r="M38" s="5">
        <v>4.03</v>
      </c>
      <c r="N38" s="5">
        <f>M38*1.52</f>
        <v>6.1256000000000004</v>
      </c>
      <c r="O38" s="5">
        <f>P38/1.52</f>
        <v>6.4913179465056068</v>
      </c>
      <c r="P38" s="5">
        <f>N$83 *I38</f>
        <v>9.866803278688522</v>
      </c>
      <c r="Q38" s="5">
        <f>M38+P38</f>
        <v>13.896803278688523</v>
      </c>
      <c r="R38" s="5">
        <f>N38+P38</f>
        <v>15.992403278688522</v>
      </c>
      <c r="S38" s="5">
        <f>CEILING(CEILING(N38,5) + P38, 5)</f>
        <v>20</v>
      </c>
      <c r="T38" s="5">
        <f>S38*1.1</f>
        <v>22</v>
      </c>
      <c r="U38" s="5">
        <f>S38-R38</f>
        <v>4.0075967213114776</v>
      </c>
      <c r="V38" s="5">
        <f>S38+5</f>
        <v>25</v>
      </c>
      <c r="W38" s="5">
        <f>V38*1.1</f>
        <v>27.500000000000004</v>
      </c>
      <c r="X38" s="5">
        <f>V38-R38</f>
        <v>9.0075967213114776</v>
      </c>
      <c r="Y38" s="5">
        <f>S38+(H38/100)</f>
        <v>24.5</v>
      </c>
      <c r="Z38" s="5">
        <f>Y38*1.1</f>
        <v>26.950000000000003</v>
      </c>
      <c r="AA38" s="5">
        <f>Y38-R38</f>
        <v>8.5075967213114776</v>
      </c>
      <c r="AB38" s="5">
        <v>30</v>
      </c>
      <c r="AC38" s="5">
        <f>AB38-AD38</f>
        <v>27</v>
      </c>
      <c r="AD38" s="5">
        <f>AB38*0.1</f>
        <v>3</v>
      </c>
      <c r="AE38" s="5">
        <f>AB38-R38-(AB38*0.1)</f>
        <v>11.007596721311478</v>
      </c>
      <c r="AF38" s="8">
        <v>4</v>
      </c>
      <c r="AG38" s="7">
        <f>I38*AF38</f>
        <v>1.8</v>
      </c>
      <c r="AH38" s="5">
        <f>T38*AF38</f>
        <v>88</v>
      </c>
      <c r="AI38" s="5">
        <f>U38*AF38</f>
        <v>16.03038688524591</v>
      </c>
      <c r="AJ38" s="5">
        <f>W38*AF38</f>
        <v>110.00000000000001</v>
      </c>
      <c r="AK38" s="5">
        <f>X38*AF38</f>
        <v>36.03038688524591</v>
      </c>
      <c r="AL38" s="3">
        <v>4</v>
      </c>
      <c r="AM38" s="17">
        <f>AB38*AF38</f>
        <v>120</v>
      </c>
      <c r="AN38" s="17">
        <f>AE38 * AF38</f>
        <v>44.03038688524591</v>
      </c>
    </row>
    <row r="39" spans="1:40" x14ac:dyDescent="0.3">
      <c r="A39" s="3">
        <v>39</v>
      </c>
      <c r="B39" t="s">
        <v>62</v>
      </c>
      <c r="C39" s="3" t="s">
        <v>142</v>
      </c>
      <c r="D39" s="15" t="s">
        <v>143</v>
      </c>
      <c r="E39" s="3">
        <v>328</v>
      </c>
      <c r="F39" s="8">
        <v>306</v>
      </c>
      <c r="G39" s="7">
        <f>F39/1000</f>
        <v>0.30599999999999999</v>
      </c>
      <c r="H39" s="8">
        <f>CEILING(F39,50)</f>
        <v>350</v>
      </c>
      <c r="I39" s="3">
        <f>H39/1000</f>
        <v>0.35</v>
      </c>
      <c r="J39" s="8">
        <v>15</v>
      </c>
      <c r="K39" s="8">
        <v>21</v>
      </c>
      <c r="L39" s="8" t="s">
        <v>87</v>
      </c>
      <c r="M39" s="5">
        <v>3.45</v>
      </c>
      <c r="N39" s="5">
        <f>M39*1.52</f>
        <v>5.2440000000000007</v>
      </c>
      <c r="O39" s="5">
        <f>P39/1.52</f>
        <v>5.048802847282138</v>
      </c>
      <c r="P39" s="5">
        <f>N$83 *I39</f>
        <v>7.6741803278688501</v>
      </c>
      <c r="Q39" s="5">
        <f>M39+P39</f>
        <v>11.124180327868849</v>
      </c>
      <c r="R39" s="5">
        <f>N39+P39</f>
        <v>12.91818032786885</v>
      </c>
      <c r="S39" s="5">
        <f>CEILING(CEILING(N39,5) + P39, 5)</f>
        <v>20</v>
      </c>
      <c r="T39" s="5">
        <f>S39*1.1</f>
        <v>22</v>
      </c>
      <c r="U39" s="5">
        <f>S39-R39</f>
        <v>7.0818196721311502</v>
      </c>
      <c r="V39" s="5">
        <f>S39+5</f>
        <v>25</v>
      </c>
      <c r="W39" s="5">
        <f>V39*1.1</f>
        <v>27.500000000000004</v>
      </c>
      <c r="X39" s="5">
        <f>V39-R39</f>
        <v>12.08181967213115</v>
      </c>
      <c r="Y39" s="5">
        <f>S39+(H39/100)</f>
        <v>23.5</v>
      </c>
      <c r="Z39" s="5">
        <f>Y39*1.1</f>
        <v>25.85</v>
      </c>
      <c r="AA39" s="5">
        <f>Y39-R39</f>
        <v>10.58181967213115</v>
      </c>
      <c r="AB39" s="5">
        <v>26</v>
      </c>
      <c r="AC39" s="5">
        <f>AB39-AD39</f>
        <v>23.4</v>
      </c>
      <c r="AD39" s="5">
        <f>AB39*0.1</f>
        <v>2.6</v>
      </c>
      <c r="AE39" s="5">
        <f>AB39-R39-(AB39*0.1)</f>
        <v>10.481819672131151</v>
      </c>
      <c r="AF39" s="8">
        <v>2</v>
      </c>
      <c r="AG39" s="7">
        <f>I39*AF39</f>
        <v>0.7</v>
      </c>
      <c r="AH39" s="5">
        <f>T39*AF39</f>
        <v>44</v>
      </c>
      <c r="AI39" s="5">
        <f>U39*AF39</f>
        <v>14.1636393442623</v>
      </c>
      <c r="AJ39" s="5">
        <f>W39*AF39</f>
        <v>55.000000000000007</v>
      </c>
      <c r="AK39" s="5">
        <f>X39*AF39</f>
        <v>24.1636393442623</v>
      </c>
      <c r="AL39" s="3">
        <v>2</v>
      </c>
      <c r="AM39" s="17">
        <f>AB39*AF39</f>
        <v>52</v>
      </c>
      <c r="AN39" s="17">
        <f>AE39 * AF39</f>
        <v>20.963639344262301</v>
      </c>
    </row>
    <row r="40" spans="1:40" x14ac:dyDescent="0.3">
      <c r="A40" s="3">
        <v>130</v>
      </c>
      <c r="B40" t="s">
        <v>68</v>
      </c>
      <c r="C40" s="3" t="s">
        <v>181</v>
      </c>
      <c r="D40" s="3" t="s">
        <v>180</v>
      </c>
      <c r="E40" s="3">
        <v>88</v>
      </c>
      <c r="F40" s="8">
        <v>111</v>
      </c>
      <c r="G40" s="7">
        <f>F40/1000</f>
        <v>0.111</v>
      </c>
      <c r="H40" s="8">
        <f>CEILING(F40,50)</f>
        <v>150</v>
      </c>
      <c r="I40" s="3">
        <f>H40/1000</f>
        <v>0.15</v>
      </c>
      <c r="J40" s="8">
        <v>15</v>
      </c>
      <c r="K40" s="8">
        <v>21</v>
      </c>
      <c r="L40" s="8" t="s">
        <v>87</v>
      </c>
      <c r="M40" s="5">
        <v>1.96</v>
      </c>
      <c r="N40" s="5">
        <f>M40*1.52</f>
        <v>2.9792000000000001</v>
      </c>
      <c r="O40" s="5">
        <f>P40/1.52</f>
        <v>2.1637726488352023</v>
      </c>
      <c r="P40" s="5">
        <f>N$83 *I40</f>
        <v>3.2889344262295075</v>
      </c>
      <c r="Q40" s="5">
        <f>M40+P40</f>
        <v>5.248934426229507</v>
      </c>
      <c r="R40" s="5">
        <f>N40+P40</f>
        <v>6.2681344262295076</v>
      </c>
      <c r="S40" s="5">
        <f>CEILING(CEILING(N40,5) + P40, 5)</f>
        <v>10</v>
      </c>
      <c r="T40" s="5">
        <f>S40*1.1</f>
        <v>11</v>
      </c>
      <c r="U40" s="5">
        <f>S40-R40</f>
        <v>3.7318655737704924</v>
      </c>
      <c r="V40" s="5">
        <f>S40+5</f>
        <v>15</v>
      </c>
      <c r="W40" s="5">
        <f>V40*1.1</f>
        <v>16.5</v>
      </c>
      <c r="X40" s="5">
        <f>V40-R40</f>
        <v>8.7318655737704916</v>
      </c>
      <c r="Y40" s="5">
        <f>S40+(H40/100)</f>
        <v>11.5</v>
      </c>
      <c r="Z40" s="5">
        <f>Y40*1.1</f>
        <v>12.65</v>
      </c>
      <c r="AA40" s="5">
        <f>Y40-R40</f>
        <v>5.2318655737704924</v>
      </c>
      <c r="AB40" s="5">
        <v>14</v>
      </c>
      <c r="AC40" s="5">
        <f>AB40-AD40</f>
        <v>12.6</v>
      </c>
      <c r="AD40" s="5">
        <f>AB40*0.1</f>
        <v>1.4000000000000001</v>
      </c>
      <c r="AE40" s="5">
        <f>AB40-R40-(AB40*0.1)</f>
        <v>6.3318655737704921</v>
      </c>
      <c r="AF40" s="8">
        <v>6</v>
      </c>
      <c r="AG40" s="7">
        <f>I40*AF40</f>
        <v>0.89999999999999991</v>
      </c>
      <c r="AH40" s="5">
        <f>T40*AF40</f>
        <v>66</v>
      </c>
      <c r="AI40" s="5">
        <f>U40*AF40</f>
        <v>22.391193442622956</v>
      </c>
      <c r="AJ40" s="5">
        <f>W40*AF40</f>
        <v>99</v>
      </c>
      <c r="AK40" s="5">
        <f>X40*AF40</f>
        <v>52.391193442622949</v>
      </c>
      <c r="AL40" s="3">
        <v>6</v>
      </c>
      <c r="AM40" s="17">
        <f>AB40*AF40</f>
        <v>84</v>
      </c>
      <c r="AN40" s="17">
        <f>AE40 * AF40</f>
        <v>37.991193442622951</v>
      </c>
    </row>
    <row r="41" spans="1:40" x14ac:dyDescent="0.3">
      <c r="A41" s="15">
        <v>13</v>
      </c>
      <c r="B41" s="16" t="s">
        <v>4</v>
      </c>
      <c r="C41" s="15" t="s">
        <v>137</v>
      </c>
      <c r="D41" s="15" t="s">
        <v>138</v>
      </c>
      <c r="E41" s="15">
        <v>132</v>
      </c>
      <c r="F41" s="18">
        <v>138</v>
      </c>
      <c r="G41" s="7">
        <f>F41/1000</f>
        <v>0.13800000000000001</v>
      </c>
      <c r="H41" s="8">
        <f>CEILING(F41,50)</f>
        <v>150</v>
      </c>
      <c r="I41" s="3">
        <f>H41/1000</f>
        <v>0.15</v>
      </c>
      <c r="J41" s="18">
        <v>13</v>
      </c>
      <c r="K41" s="18">
        <v>21</v>
      </c>
      <c r="L41" s="8" t="s">
        <v>90</v>
      </c>
      <c r="M41" s="17">
        <v>2.2999999999999998</v>
      </c>
      <c r="N41" s="17">
        <f>M41*1.52</f>
        <v>3.4959999999999996</v>
      </c>
      <c r="O41" s="5">
        <f>P41/1.52</f>
        <v>2.1637726488352023</v>
      </c>
      <c r="P41" s="5">
        <f>N$83 *I41</f>
        <v>3.2889344262295075</v>
      </c>
      <c r="Q41" s="5">
        <f>M41+P41</f>
        <v>5.5889344262295069</v>
      </c>
      <c r="R41" s="5">
        <f>N41+P41</f>
        <v>6.7849344262295066</v>
      </c>
      <c r="S41" s="5">
        <f>CEILING(CEILING(N41,5) + P41, 5)</f>
        <v>10</v>
      </c>
      <c r="T41" s="5">
        <f>S41*1.1</f>
        <v>11</v>
      </c>
      <c r="U41" s="5">
        <f>S41-R41</f>
        <v>3.2150655737704934</v>
      </c>
      <c r="V41" s="5">
        <f>S41+5</f>
        <v>15</v>
      </c>
      <c r="W41" s="5">
        <f>V41*1.1</f>
        <v>16.5</v>
      </c>
      <c r="X41" s="5">
        <f>V41-R41</f>
        <v>8.2150655737704934</v>
      </c>
      <c r="Y41" s="5">
        <f>S41+(H41/100)</f>
        <v>11.5</v>
      </c>
      <c r="Z41" s="5">
        <f>Y41*1.1</f>
        <v>12.65</v>
      </c>
      <c r="AA41" s="5">
        <f>Y41-R41</f>
        <v>4.7150655737704934</v>
      </c>
      <c r="AB41" s="5">
        <v>14</v>
      </c>
      <c r="AC41" s="5">
        <f>AB41-AD41</f>
        <v>12.6</v>
      </c>
      <c r="AD41" s="5">
        <f>AB41*0.1</f>
        <v>1.4000000000000001</v>
      </c>
      <c r="AE41" s="5">
        <f>AB41-R41-(AB41*0.1)</f>
        <v>5.815065573770493</v>
      </c>
      <c r="AF41" s="18">
        <v>6</v>
      </c>
      <c r="AG41" s="7">
        <f>I41*AF41</f>
        <v>0.89999999999999991</v>
      </c>
      <c r="AH41" s="5">
        <f>T41*AF41</f>
        <v>66</v>
      </c>
      <c r="AI41" s="5">
        <f>U41*AF41</f>
        <v>19.29039344262296</v>
      </c>
      <c r="AJ41" s="5">
        <f>W41*AF41</f>
        <v>99</v>
      </c>
      <c r="AK41" s="5">
        <f>X41*AF41</f>
        <v>49.290393442622957</v>
      </c>
      <c r="AL41" s="15">
        <v>6</v>
      </c>
      <c r="AM41" s="17">
        <f>AB41*AF41</f>
        <v>84</v>
      </c>
      <c r="AN41" s="17">
        <f>AE41 * AF41</f>
        <v>34.890393442622958</v>
      </c>
    </row>
    <row r="42" spans="1:40" x14ac:dyDescent="0.3">
      <c r="A42" s="3">
        <v>315</v>
      </c>
      <c r="B42" t="s">
        <v>48</v>
      </c>
      <c r="C42" s="3" t="s">
        <v>220</v>
      </c>
      <c r="D42" s="3" t="s">
        <v>136</v>
      </c>
      <c r="E42" s="3">
        <v>120</v>
      </c>
      <c r="F42" s="8">
        <v>144</v>
      </c>
      <c r="G42" s="7">
        <f>F42/1000</f>
        <v>0.14399999999999999</v>
      </c>
      <c r="H42" s="8">
        <f>CEILING(F42,50)</f>
        <v>150</v>
      </c>
      <c r="I42" s="3">
        <f>H42/1000</f>
        <v>0.15</v>
      </c>
      <c r="J42" s="8">
        <v>15</v>
      </c>
      <c r="K42" s="8">
        <v>21</v>
      </c>
      <c r="L42" s="8" t="s">
        <v>87</v>
      </c>
      <c r="M42" s="5">
        <v>2.2999999999999998</v>
      </c>
      <c r="N42" s="5">
        <f>M42*1.52</f>
        <v>3.4959999999999996</v>
      </c>
      <c r="O42" s="5">
        <f>P42/1.52</f>
        <v>2.1637726488352023</v>
      </c>
      <c r="P42" s="5">
        <f>N$83 *I42</f>
        <v>3.2889344262295075</v>
      </c>
      <c r="Q42" s="5">
        <f>M42+P42</f>
        <v>5.5889344262295069</v>
      </c>
      <c r="R42" s="5">
        <f>N42+P42</f>
        <v>6.7849344262295066</v>
      </c>
      <c r="S42" s="5">
        <f>CEILING(CEILING(N42,5) + P42, 5)</f>
        <v>10</v>
      </c>
      <c r="T42" s="5">
        <f>S42*1.1</f>
        <v>11</v>
      </c>
      <c r="U42" s="5">
        <f>S42-R42</f>
        <v>3.2150655737704934</v>
      </c>
      <c r="V42" s="5">
        <f>S42+5</f>
        <v>15</v>
      </c>
      <c r="W42" s="5">
        <f>V42*1.1</f>
        <v>16.5</v>
      </c>
      <c r="X42" s="5">
        <f>V42-R42</f>
        <v>8.2150655737704934</v>
      </c>
      <c r="Y42" s="5">
        <f>S42+(H42/100)</f>
        <v>11.5</v>
      </c>
      <c r="Z42" s="5">
        <f>Y42*1.1</f>
        <v>12.65</v>
      </c>
      <c r="AA42" s="5">
        <f>Y42-R42</f>
        <v>4.7150655737704934</v>
      </c>
      <c r="AB42" s="5">
        <v>14</v>
      </c>
      <c r="AC42" s="5">
        <f>AB42-AD42</f>
        <v>12.6</v>
      </c>
      <c r="AD42" s="5">
        <f>AB42*0.1</f>
        <v>1.4000000000000001</v>
      </c>
      <c r="AE42" s="5">
        <f>AB42-R42-(AB42*0.1)</f>
        <v>5.815065573770493</v>
      </c>
      <c r="AF42" s="8">
        <v>3</v>
      </c>
      <c r="AG42" s="7">
        <f>I42*AF42</f>
        <v>0.44999999999999996</v>
      </c>
      <c r="AH42" s="5">
        <f>T42*AF42</f>
        <v>33</v>
      </c>
      <c r="AI42" s="5">
        <f>U42*AF42</f>
        <v>9.6451967213114802</v>
      </c>
      <c r="AJ42" s="5">
        <f>W42*AF42</f>
        <v>49.5</v>
      </c>
      <c r="AK42" s="5">
        <f>X42*AF42</f>
        <v>24.645196721311478</v>
      </c>
      <c r="AL42" s="3">
        <v>3</v>
      </c>
      <c r="AM42" s="17">
        <f>AB42*AF42</f>
        <v>42</v>
      </c>
      <c r="AN42" s="17">
        <f>AE42 * AF42</f>
        <v>17.445196721311479</v>
      </c>
    </row>
    <row r="43" spans="1:40" x14ac:dyDescent="0.3">
      <c r="A43" s="3">
        <v>365</v>
      </c>
      <c r="B43" t="s">
        <v>52</v>
      </c>
      <c r="C43" s="3" t="s">
        <v>224</v>
      </c>
      <c r="D43" s="3" t="s">
        <v>225</v>
      </c>
      <c r="E43" s="3">
        <v>214</v>
      </c>
      <c r="F43" s="8">
        <v>216</v>
      </c>
      <c r="G43" s="7">
        <f>F43/1000</f>
        <v>0.216</v>
      </c>
      <c r="H43" s="8">
        <f>CEILING(F43,50)</f>
        <v>250</v>
      </c>
      <c r="I43" s="3">
        <f>H43/1000</f>
        <v>0.25</v>
      </c>
      <c r="J43" s="8">
        <v>15</v>
      </c>
      <c r="K43" s="8">
        <v>21</v>
      </c>
      <c r="L43" s="8" t="s">
        <v>87</v>
      </c>
      <c r="M43" s="5">
        <v>3.45</v>
      </c>
      <c r="N43" s="5">
        <f>M43*1.52</f>
        <v>5.2440000000000007</v>
      </c>
      <c r="O43" s="5">
        <f>P43/1.52</f>
        <v>3.6062877480586701</v>
      </c>
      <c r="P43" s="5">
        <f>N$83 *I43</f>
        <v>5.481557377049179</v>
      </c>
      <c r="Q43" s="5">
        <f>M43+P43</f>
        <v>8.9315573770491792</v>
      </c>
      <c r="R43" s="5">
        <f>N43+P43</f>
        <v>10.72555737704918</v>
      </c>
      <c r="S43" s="5">
        <f>CEILING(CEILING(N43,5) + P43, 5)</f>
        <v>20</v>
      </c>
      <c r="T43" s="5">
        <f>S43*1.1</f>
        <v>22</v>
      </c>
      <c r="U43" s="5">
        <f>S43-R43</f>
        <v>9.2744426229508203</v>
      </c>
      <c r="V43" s="5">
        <f>S43+5</f>
        <v>25</v>
      </c>
      <c r="W43" s="5">
        <f>V43*1.1</f>
        <v>27.500000000000004</v>
      </c>
      <c r="X43" s="5">
        <f>V43-R43</f>
        <v>14.27444262295082</v>
      </c>
      <c r="Y43" s="5">
        <f>S43+(H43/100)</f>
        <v>22.5</v>
      </c>
      <c r="Z43" s="5">
        <f>Y43*1.1</f>
        <v>24.750000000000004</v>
      </c>
      <c r="AA43" s="5">
        <f>Y43-R43</f>
        <v>11.77444262295082</v>
      </c>
      <c r="AB43" s="5">
        <v>25</v>
      </c>
      <c r="AC43" s="5">
        <f>AB43-AD43</f>
        <v>22.5</v>
      </c>
      <c r="AD43" s="5">
        <f>AB43*0.1</f>
        <v>2.5</v>
      </c>
      <c r="AE43" s="5">
        <f>AB43-R43-(AB43*0.1)</f>
        <v>11.77444262295082</v>
      </c>
      <c r="AF43" s="8">
        <v>2</v>
      </c>
      <c r="AG43" s="7">
        <f>I43*AF43</f>
        <v>0.5</v>
      </c>
      <c r="AH43" s="5">
        <f>T43*AF43</f>
        <v>44</v>
      </c>
      <c r="AI43" s="5">
        <f>U43*AF43</f>
        <v>18.548885245901641</v>
      </c>
      <c r="AJ43" s="5">
        <f>W43*AF43</f>
        <v>55.000000000000007</v>
      </c>
      <c r="AK43" s="5">
        <f>X43*AF43</f>
        <v>28.548885245901641</v>
      </c>
      <c r="AL43" s="3">
        <v>2</v>
      </c>
      <c r="AM43" s="17">
        <f>AB43*AF43</f>
        <v>50</v>
      </c>
      <c r="AN43" s="17">
        <f>AE43 * AF43</f>
        <v>23.548885245901641</v>
      </c>
    </row>
    <row r="44" spans="1:40" x14ac:dyDescent="0.3">
      <c r="A44" s="3">
        <v>90</v>
      </c>
      <c r="B44" t="s">
        <v>16</v>
      </c>
      <c r="C44" s="15" t="s">
        <v>163</v>
      </c>
      <c r="D44" s="15" t="s">
        <v>164</v>
      </c>
      <c r="E44" s="3">
        <v>704</v>
      </c>
      <c r="F44" s="8">
        <v>325</v>
      </c>
      <c r="G44" s="7">
        <f>F44/1000</f>
        <v>0.32500000000000001</v>
      </c>
      <c r="H44" s="8">
        <f>CEILING(F44,50)</f>
        <v>350</v>
      </c>
      <c r="I44" s="3">
        <f>H44/1000</f>
        <v>0.35</v>
      </c>
      <c r="J44" s="8">
        <v>9</v>
      </c>
      <c r="K44" s="8">
        <v>13</v>
      </c>
      <c r="L44" s="8" t="s">
        <v>89</v>
      </c>
      <c r="M44" s="5">
        <v>6.9</v>
      </c>
      <c r="N44" s="5">
        <f>M44*1.52</f>
        <v>10.488000000000001</v>
      </c>
      <c r="O44" s="5">
        <f>P44/1.52</f>
        <v>5.048802847282138</v>
      </c>
      <c r="P44" s="5">
        <f>N$83 *I44</f>
        <v>7.6741803278688501</v>
      </c>
      <c r="Q44" s="5">
        <f>M44+P44</f>
        <v>14.57418032786885</v>
      </c>
      <c r="R44" s="5">
        <f>N44+P44</f>
        <v>18.162180327868853</v>
      </c>
      <c r="S44" s="5">
        <f>CEILING(CEILING(N44,5) + P44, 5)</f>
        <v>25</v>
      </c>
      <c r="T44" s="5">
        <f>S44*1.1</f>
        <v>27.500000000000004</v>
      </c>
      <c r="U44" s="5">
        <f>S44-R44</f>
        <v>6.8378196721311468</v>
      </c>
      <c r="V44" s="5">
        <f>S44+5</f>
        <v>30</v>
      </c>
      <c r="W44" s="5">
        <f>V44*1.1</f>
        <v>33</v>
      </c>
      <c r="X44" s="5">
        <f>V44-R44</f>
        <v>11.837819672131147</v>
      </c>
      <c r="Y44" s="5">
        <f>S44+(H44/100)</f>
        <v>28.5</v>
      </c>
      <c r="Z44" s="5">
        <f>Y44*1.1</f>
        <v>31.35</v>
      </c>
      <c r="AA44" s="5">
        <f>Y44-R44</f>
        <v>10.337819672131147</v>
      </c>
      <c r="AB44" s="20">
        <v>30</v>
      </c>
      <c r="AC44" s="5">
        <f>AB44-AD44</f>
        <v>27</v>
      </c>
      <c r="AD44" s="5">
        <f>AB44*0.1</f>
        <v>3</v>
      </c>
      <c r="AE44" s="5">
        <f>AB44-R44-(AB44*0.1)</f>
        <v>8.8378196721311468</v>
      </c>
      <c r="AF44" s="8">
        <v>1</v>
      </c>
      <c r="AG44" s="7">
        <f>I44*AF44</f>
        <v>0.35</v>
      </c>
      <c r="AH44" s="5">
        <f>T44*AF44</f>
        <v>27.500000000000004</v>
      </c>
      <c r="AI44" s="5">
        <f>U44*AF44</f>
        <v>6.8378196721311468</v>
      </c>
      <c r="AJ44" s="5">
        <f>W44*AF44</f>
        <v>33</v>
      </c>
      <c r="AK44" s="5">
        <f>X44*AF44</f>
        <v>11.837819672131147</v>
      </c>
      <c r="AL44" s="3">
        <v>1</v>
      </c>
      <c r="AM44" s="17">
        <f>AB44*AF44</f>
        <v>30</v>
      </c>
      <c r="AN44" s="17">
        <f>AE44 * AF44</f>
        <v>8.8378196721311468</v>
      </c>
    </row>
    <row r="45" spans="1:40" x14ac:dyDescent="0.3">
      <c r="A45" s="3">
        <v>91</v>
      </c>
      <c r="B45" t="s">
        <v>16</v>
      </c>
      <c r="C45" s="15" t="s">
        <v>163</v>
      </c>
      <c r="D45" s="15" t="s">
        <v>164</v>
      </c>
      <c r="E45" s="3">
        <v>824</v>
      </c>
      <c r="F45" s="8">
        <v>575</v>
      </c>
      <c r="G45" s="7">
        <f>F45/1000</f>
        <v>0.57499999999999996</v>
      </c>
      <c r="H45" s="8">
        <f>CEILING(F45,50)</f>
        <v>600</v>
      </c>
      <c r="I45" s="3">
        <f>H45/1000</f>
        <v>0.6</v>
      </c>
      <c r="J45" s="8">
        <v>12.5</v>
      </c>
      <c r="K45" s="8">
        <v>17</v>
      </c>
      <c r="L45" s="18" t="s">
        <v>91</v>
      </c>
      <c r="M45" s="5">
        <v>5.75</v>
      </c>
      <c r="N45" s="5">
        <f>M45*1.52</f>
        <v>8.74</v>
      </c>
      <c r="O45" s="5">
        <f>P45/1.52</f>
        <v>8.655090595340809</v>
      </c>
      <c r="P45" s="5">
        <f>N$83 *I45</f>
        <v>13.15573770491803</v>
      </c>
      <c r="Q45" s="5">
        <f>M45+P45</f>
        <v>18.905737704918032</v>
      </c>
      <c r="R45" s="5">
        <f>N45+P45</f>
        <v>21.89573770491803</v>
      </c>
      <c r="S45" s="5">
        <f>CEILING(CEILING(N45,5) + P45, 5)</f>
        <v>25</v>
      </c>
      <c r="T45" s="5">
        <f>S45*1.1</f>
        <v>27.500000000000004</v>
      </c>
      <c r="U45" s="5">
        <f>S45-R45</f>
        <v>3.1042622950819698</v>
      </c>
      <c r="V45" s="5">
        <f>S45+5</f>
        <v>30</v>
      </c>
      <c r="W45" s="5">
        <f>V45*1.1</f>
        <v>33</v>
      </c>
      <c r="X45" s="5">
        <f>V45-R45</f>
        <v>8.1042622950819698</v>
      </c>
      <c r="Y45" s="5">
        <f>S45+(H45/100)</f>
        <v>31</v>
      </c>
      <c r="Z45" s="5">
        <f>Y45*1.1</f>
        <v>34.1</v>
      </c>
      <c r="AA45" s="5">
        <f>Y45-R45</f>
        <v>9.1042622950819698</v>
      </c>
      <c r="AB45" s="20">
        <v>35</v>
      </c>
      <c r="AC45" s="5">
        <f>AB45-AD45</f>
        <v>31.5</v>
      </c>
      <c r="AD45" s="5">
        <f>AB45*0.1</f>
        <v>3.5</v>
      </c>
      <c r="AE45" s="5">
        <f>AB45-R45-(AB45*0.1)</f>
        <v>9.6042622950819698</v>
      </c>
      <c r="AF45" s="8">
        <v>1</v>
      </c>
      <c r="AG45" s="7">
        <f>I45*AF45</f>
        <v>0.6</v>
      </c>
      <c r="AH45" s="5">
        <f>T45*AF45</f>
        <v>27.500000000000004</v>
      </c>
      <c r="AI45" s="5">
        <f>U45*AF45</f>
        <v>3.1042622950819698</v>
      </c>
      <c r="AJ45" s="5">
        <f>W45*AF45</f>
        <v>33</v>
      </c>
      <c r="AK45" s="5">
        <f>X45*AF45</f>
        <v>8.1042622950819698</v>
      </c>
      <c r="AL45" s="3">
        <v>1</v>
      </c>
      <c r="AM45" s="17">
        <f>AB45*AF45</f>
        <v>35</v>
      </c>
      <c r="AN45" s="17">
        <f>AE45 * AF45</f>
        <v>9.6042622950819698</v>
      </c>
    </row>
    <row r="46" spans="1:40" x14ac:dyDescent="0.3">
      <c r="A46" s="3">
        <v>126</v>
      </c>
      <c r="B46" t="s">
        <v>26</v>
      </c>
      <c r="C46" s="15" t="s">
        <v>179</v>
      </c>
      <c r="D46" s="15" t="s">
        <v>180</v>
      </c>
      <c r="E46" s="3">
        <v>376</v>
      </c>
      <c r="F46" s="8">
        <v>570</v>
      </c>
      <c r="G46" s="7">
        <f>F46/1000</f>
        <v>0.56999999999999995</v>
      </c>
      <c r="H46" s="8">
        <f>CEILING(F46,50)</f>
        <v>600</v>
      </c>
      <c r="I46" s="3">
        <f>H46/1000</f>
        <v>0.6</v>
      </c>
      <c r="J46" s="8">
        <v>17</v>
      </c>
      <c r="K46" s="8">
        <v>24</v>
      </c>
      <c r="L46" s="8" t="s">
        <v>88</v>
      </c>
      <c r="M46" s="5">
        <v>5.75</v>
      </c>
      <c r="N46" s="5">
        <f>M46*1.52</f>
        <v>8.74</v>
      </c>
      <c r="O46" s="5">
        <f>P46/1.52</f>
        <v>8.655090595340809</v>
      </c>
      <c r="P46" s="5">
        <f>N$83 *I46</f>
        <v>13.15573770491803</v>
      </c>
      <c r="Q46" s="5">
        <f>M46+P46</f>
        <v>18.905737704918032</v>
      </c>
      <c r="R46" s="5">
        <f>N46+P46</f>
        <v>21.89573770491803</v>
      </c>
      <c r="S46" s="5">
        <f>CEILING(CEILING(N46,5) + P46, 5)</f>
        <v>25</v>
      </c>
      <c r="T46" s="5">
        <f>S46*1.1</f>
        <v>27.500000000000004</v>
      </c>
      <c r="U46" s="5">
        <f>S46-R46</f>
        <v>3.1042622950819698</v>
      </c>
      <c r="V46" s="5">
        <f>S46+5</f>
        <v>30</v>
      </c>
      <c r="W46" s="5">
        <f>V46*1.1</f>
        <v>33</v>
      </c>
      <c r="X46" s="5">
        <f>V46-R46</f>
        <v>8.1042622950819698</v>
      </c>
      <c r="Y46" s="5">
        <f>S46+(H46/100)</f>
        <v>31</v>
      </c>
      <c r="Z46" s="5">
        <f>Y46*1.1</f>
        <v>34.1</v>
      </c>
      <c r="AA46" s="5">
        <f>Y46-R46</f>
        <v>9.1042622950819698</v>
      </c>
      <c r="AB46" s="5">
        <v>38</v>
      </c>
      <c r="AC46" s="5">
        <f>AB46-AD46</f>
        <v>34.200000000000003</v>
      </c>
      <c r="AD46" s="5">
        <f>AB46*0.1</f>
        <v>3.8000000000000003</v>
      </c>
      <c r="AE46" s="5">
        <f>AB46-R46-(AB46*0.1)</f>
        <v>12.304262295081969</v>
      </c>
      <c r="AF46" s="8">
        <v>2</v>
      </c>
      <c r="AG46" s="7">
        <f>I46*AF46</f>
        <v>1.2</v>
      </c>
      <c r="AH46" s="5">
        <f>T46*AF46</f>
        <v>55.000000000000007</v>
      </c>
      <c r="AI46" s="5">
        <f>U46*AF46</f>
        <v>6.2085245901639396</v>
      </c>
      <c r="AJ46" s="5">
        <f>W46*AF46</f>
        <v>66</v>
      </c>
      <c r="AK46" s="5">
        <f>X46*AF46</f>
        <v>16.20852459016394</v>
      </c>
      <c r="AL46" s="3">
        <v>2</v>
      </c>
      <c r="AM46" s="17">
        <f>AB46*AF46</f>
        <v>76</v>
      </c>
      <c r="AN46" s="17">
        <f>AE46 * AF46</f>
        <v>24.608524590163938</v>
      </c>
    </row>
    <row r="47" spans="1:40" x14ac:dyDescent="0.3">
      <c r="A47" s="3">
        <v>275</v>
      </c>
      <c r="B47" t="s">
        <v>45</v>
      </c>
      <c r="C47" s="3" t="s">
        <v>215</v>
      </c>
      <c r="D47" s="3" t="s">
        <v>136</v>
      </c>
      <c r="E47" s="3">
        <v>136</v>
      </c>
      <c r="F47" s="8">
        <v>150</v>
      </c>
      <c r="G47" s="7">
        <f>F47/1000</f>
        <v>0.15</v>
      </c>
      <c r="H47" s="8">
        <f>CEILING(F47,50)</f>
        <v>150</v>
      </c>
      <c r="I47" s="3">
        <f>H47/1000</f>
        <v>0.15</v>
      </c>
      <c r="J47" s="8">
        <v>15</v>
      </c>
      <c r="K47" s="8">
        <v>21</v>
      </c>
      <c r="L47" s="8" t="s">
        <v>87</v>
      </c>
      <c r="M47" s="5">
        <v>2.2999999999999998</v>
      </c>
      <c r="N47" s="5">
        <f>M47*1.52</f>
        <v>3.4959999999999996</v>
      </c>
      <c r="O47" s="5">
        <f>P47/1.52</f>
        <v>2.1637726488352023</v>
      </c>
      <c r="P47" s="5">
        <f>N$83 *I47</f>
        <v>3.2889344262295075</v>
      </c>
      <c r="Q47" s="5">
        <f>M47+P47</f>
        <v>5.5889344262295069</v>
      </c>
      <c r="R47" s="5">
        <f>N47+P47</f>
        <v>6.7849344262295066</v>
      </c>
      <c r="S47" s="5">
        <f>CEILING(CEILING(N47,5) + P47, 5)</f>
        <v>10</v>
      </c>
      <c r="T47" s="5">
        <f>S47*1.1</f>
        <v>11</v>
      </c>
      <c r="U47" s="5">
        <f>S47-R47</f>
        <v>3.2150655737704934</v>
      </c>
      <c r="V47" s="5">
        <f>S47+5</f>
        <v>15</v>
      </c>
      <c r="W47" s="5">
        <f>V47*1.1</f>
        <v>16.5</v>
      </c>
      <c r="X47" s="5">
        <f>V47-R47</f>
        <v>8.2150655737704934</v>
      </c>
      <c r="Y47" s="5">
        <f>S47+(H47/100)</f>
        <v>11.5</v>
      </c>
      <c r="Z47" s="5">
        <f>Y47*1.1</f>
        <v>12.65</v>
      </c>
      <c r="AA47" s="5">
        <f>Y47-R47</f>
        <v>4.7150655737704934</v>
      </c>
      <c r="AB47" s="5">
        <v>14</v>
      </c>
      <c r="AC47" s="5">
        <f>AB47-AD47</f>
        <v>12.6</v>
      </c>
      <c r="AD47" s="5">
        <f>AB47*0.1</f>
        <v>1.4000000000000001</v>
      </c>
      <c r="AE47" s="5">
        <f>AB47-R47-(AB47*0.1)</f>
        <v>5.815065573770493</v>
      </c>
      <c r="AF47" s="8">
        <v>2</v>
      </c>
      <c r="AG47" s="7">
        <f>I47*AF47</f>
        <v>0.3</v>
      </c>
      <c r="AH47" s="5">
        <f>T47*AF47</f>
        <v>22</v>
      </c>
      <c r="AI47" s="5">
        <f>U47*AF47</f>
        <v>6.4301311475409868</v>
      </c>
      <c r="AJ47" s="5">
        <f>W47*AF47</f>
        <v>33</v>
      </c>
      <c r="AK47" s="5">
        <f>X47*AF47</f>
        <v>16.430131147540987</v>
      </c>
      <c r="AL47" s="3">
        <v>2</v>
      </c>
      <c r="AM47" s="17">
        <f>AB47*AF47</f>
        <v>28</v>
      </c>
      <c r="AN47" s="17">
        <f>AE47 * AF47</f>
        <v>11.630131147540986</v>
      </c>
    </row>
    <row r="48" spans="1:40" x14ac:dyDescent="0.3">
      <c r="A48" s="3">
        <v>368</v>
      </c>
      <c r="B48" t="s">
        <v>53</v>
      </c>
      <c r="C48" s="3" t="s">
        <v>226</v>
      </c>
      <c r="D48" s="3" t="s">
        <v>227</v>
      </c>
      <c r="E48" s="3">
        <v>328</v>
      </c>
      <c r="F48" s="8">
        <v>487</v>
      </c>
      <c r="G48" s="7">
        <f>F48/1000</f>
        <v>0.48699999999999999</v>
      </c>
      <c r="H48" s="8">
        <f>CEILING(F48,50)</f>
        <v>500</v>
      </c>
      <c r="I48" s="3">
        <f>H48/1000</f>
        <v>0.5</v>
      </c>
      <c r="J48" s="8">
        <v>17</v>
      </c>
      <c r="K48" s="8">
        <v>24</v>
      </c>
      <c r="L48" s="8" t="s">
        <v>88</v>
      </c>
      <c r="M48" s="5">
        <v>5.75</v>
      </c>
      <c r="N48" s="5">
        <f>M48*1.52</f>
        <v>8.74</v>
      </c>
      <c r="O48" s="5">
        <f>P48/1.52</f>
        <v>7.2125754961173403</v>
      </c>
      <c r="P48" s="5">
        <f>N$83 *I48</f>
        <v>10.963114754098358</v>
      </c>
      <c r="Q48" s="5">
        <f>M48+P48</f>
        <v>16.713114754098356</v>
      </c>
      <c r="R48" s="5">
        <f>N48+P48</f>
        <v>19.703114754098358</v>
      </c>
      <c r="S48" s="5">
        <f>CEILING(CEILING(N48,5) + P48, 5)</f>
        <v>25</v>
      </c>
      <c r="T48" s="5">
        <f>S48*1.1</f>
        <v>27.500000000000004</v>
      </c>
      <c r="U48" s="5">
        <f>S48-R48</f>
        <v>5.2968852459016418</v>
      </c>
      <c r="V48" s="5">
        <f>S48+5</f>
        <v>30</v>
      </c>
      <c r="W48" s="5">
        <f>V48*1.1</f>
        <v>33</v>
      </c>
      <c r="X48" s="5">
        <f>V48-R48</f>
        <v>10.296885245901642</v>
      </c>
      <c r="Y48" s="5">
        <f>S48+(H48/100)</f>
        <v>30</v>
      </c>
      <c r="Z48" s="5">
        <f>Y48*1.1</f>
        <v>33</v>
      </c>
      <c r="AA48" s="5">
        <f>Y48-R48</f>
        <v>10.296885245901642</v>
      </c>
      <c r="AB48" s="5">
        <v>35</v>
      </c>
      <c r="AC48" s="5">
        <f>AB48-AD48</f>
        <v>31.5</v>
      </c>
      <c r="AD48" s="5">
        <f>AB48*0.1</f>
        <v>3.5</v>
      </c>
      <c r="AE48" s="5">
        <f>AB48-R48-(AB48*0.1)</f>
        <v>11.796885245901642</v>
      </c>
      <c r="AF48" s="8">
        <v>3</v>
      </c>
      <c r="AG48" s="7">
        <f>I48*AF48</f>
        <v>1.5</v>
      </c>
      <c r="AH48" s="5">
        <f>T48*AF48</f>
        <v>82.500000000000014</v>
      </c>
      <c r="AI48" s="5">
        <f>U48*AF48</f>
        <v>15.890655737704925</v>
      </c>
      <c r="AJ48" s="5">
        <f>W48*AF48</f>
        <v>99</v>
      </c>
      <c r="AK48" s="5">
        <f>X48*AF48</f>
        <v>30.890655737704925</v>
      </c>
      <c r="AL48" s="3">
        <v>3</v>
      </c>
      <c r="AM48" s="17">
        <f>AB48*AF48</f>
        <v>105</v>
      </c>
      <c r="AN48" s="17">
        <f>AE48 * AF48</f>
        <v>35.390655737704925</v>
      </c>
    </row>
    <row r="49" spans="1:40" x14ac:dyDescent="0.3">
      <c r="A49" s="3">
        <v>196</v>
      </c>
      <c r="B49" t="s">
        <v>41</v>
      </c>
      <c r="C49" s="3" t="s">
        <v>209</v>
      </c>
      <c r="D49" s="3" t="s">
        <v>213</v>
      </c>
      <c r="E49" s="3">
        <v>296</v>
      </c>
      <c r="F49" s="8">
        <v>303</v>
      </c>
      <c r="G49" s="7">
        <f>F49/1000</f>
        <v>0.30299999999999999</v>
      </c>
      <c r="H49" s="8">
        <f>CEILING(F49,50)</f>
        <v>350</v>
      </c>
      <c r="I49" s="3">
        <f>H49/1000</f>
        <v>0.35</v>
      </c>
      <c r="J49" s="8">
        <v>15</v>
      </c>
      <c r="K49" s="8">
        <v>22</v>
      </c>
      <c r="L49" s="8" t="s">
        <v>87</v>
      </c>
      <c r="M49" s="5">
        <v>4.5999999999999996</v>
      </c>
      <c r="N49" s="5">
        <f>M49*1.52</f>
        <v>6.9919999999999991</v>
      </c>
      <c r="O49" s="5">
        <f>P49/1.52</f>
        <v>5.048802847282138</v>
      </c>
      <c r="P49" s="5">
        <f>N$83 *I49</f>
        <v>7.6741803278688501</v>
      </c>
      <c r="Q49" s="5">
        <f>M49+P49</f>
        <v>12.27418032786885</v>
      </c>
      <c r="R49" s="5">
        <f>N49+P49</f>
        <v>14.666180327868849</v>
      </c>
      <c r="S49" s="5">
        <f>CEILING(CEILING(N49,5) + P49, 5)</f>
        <v>20</v>
      </c>
      <c r="T49" s="5">
        <f>S49*1.1</f>
        <v>22</v>
      </c>
      <c r="U49" s="5">
        <f>S49-R49</f>
        <v>5.3338196721311508</v>
      </c>
      <c r="V49" s="5">
        <f>S49+5</f>
        <v>25</v>
      </c>
      <c r="W49" s="5">
        <f>V49*1.1</f>
        <v>27.500000000000004</v>
      </c>
      <c r="X49" s="5">
        <f>V49-R49</f>
        <v>10.333819672131151</v>
      </c>
      <c r="Y49" s="5">
        <f>S49+(H49/100)</f>
        <v>23.5</v>
      </c>
      <c r="Z49" s="5">
        <f>Y49*1.1</f>
        <v>25.85</v>
      </c>
      <c r="AA49" s="5">
        <f>Y49-R49</f>
        <v>8.8338196721311508</v>
      </c>
      <c r="AB49" s="5">
        <v>30</v>
      </c>
      <c r="AC49" s="5">
        <f>AB49-AD49</f>
        <v>27</v>
      </c>
      <c r="AD49" s="5">
        <f>AB49*0.1</f>
        <v>3</v>
      </c>
      <c r="AE49" s="5">
        <f>AB49-R49-(AB49*0.1)</f>
        <v>12.333819672131151</v>
      </c>
      <c r="AF49" s="8">
        <v>3</v>
      </c>
      <c r="AG49" s="7">
        <f>I49*AF49</f>
        <v>1.0499999999999998</v>
      </c>
      <c r="AH49" s="5">
        <f>T49*AF49</f>
        <v>66</v>
      </c>
      <c r="AI49" s="5">
        <f>U49*AF49</f>
        <v>16.001459016393454</v>
      </c>
      <c r="AJ49" s="5">
        <f>W49*AF49</f>
        <v>82.500000000000014</v>
      </c>
      <c r="AK49" s="5">
        <f>X49*AF49</f>
        <v>31.001459016393454</v>
      </c>
      <c r="AL49" s="3">
        <v>3</v>
      </c>
      <c r="AM49" s="17">
        <f>AB49*AF49</f>
        <v>90</v>
      </c>
      <c r="AN49" s="17">
        <f>AE49 * AF49</f>
        <v>37.001459016393454</v>
      </c>
    </row>
    <row r="50" spans="1:40" x14ac:dyDescent="0.3">
      <c r="A50" s="3">
        <v>167</v>
      </c>
      <c r="B50" t="s">
        <v>36</v>
      </c>
      <c r="C50" s="3" t="s">
        <v>201</v>
      </c>
      <c r="D50" s="15" t="s">
        <v>136</v>
      </c>
      <c r="E50" s="3">
        <v>72</v>
      </c>
      <c r="F50" s="8">
        <v>89</v>
      </c>
      <c r="G50" s="7">
        <f>F50/1000</f>
        <v>8.8999999999999996E-2</v>
      </c>
      <c r="H50" s="8">
        <f>CEILING(F50,50)</f>
        <v>100</v>
      </c>
      <c r="I50" s="3">
        <f>H50/1000</f>
        <v>0.1</v>
      </c>
      <c r="J50" s="8">
        <v>15</v>
      </c>
      <c r="K50" s="8">
        <v>21</v>
      </c>
      <c r="L50" s="8" t="s">
        <v>87</v>
      </c>
      <c r="M50" s="5">
        <v>1.96</v>
      </c>
      <c r="N50" s="5">
        <f>M50*1.52</f>
        <v>2.9792000000000001</v>
      </c>
      <c r="O50" s="5">
        <f>P50/1.52</f>
        <v>1.4425150992234681</v>
      </c>
      <c r="P50" s="5">
        <f>N$83 *I50</f>
        <v>2.1926229508196715</v>
      </c>
      <c r="Q50" s="5">
        <f>M50+P50</f>
        <v>4.152622950819671</v>
      </c>
      <c r="R50" s="5">
        <f>N50+P50</f>
        <v>5.1718229508196716</v>
      </c>
      <c r="S50" s="5">
        <f>CEILING(CEILING(N50,5) + P50, 5)</f>
        <v>10</v>
      </c>
      <c r="T50" s="5">
        <f>S50*1.1</f>
        <v>11</v>
      </c>
      <c r="U50" s="5">
        <f>S50-R50</f>
        <v>4.8281770491803284</v>
      </c>
      <c r="V50" s="5">
        <f>S50+5</f>
        <v>15</v>
      </c>
      <c r="W50" s="5">
        <f>V50*1.1</f>
        <v>16.5</v>
      </c>
      <c r="X50" s="5">
        <f>V50-R50</f>
        <v>9.8281770491803293</v>
      </c>
      <c r="Y50" s="5">
        <f>S50+(H50/100)</f>
        <v>11</v>
      </c>
      <c r="Z50" s="5">
        <f>Y50*1.1</f>
        <v>12.100000000000001</v>
      </c>
      <c r="AA50" s="5">
        <f>Y50-R50</f>
        <v>5.8281770491803284</v>
      </c>
      <c r="AB50" s="5">
        <v>12</v>
      </c>
      <c r="AC50" s="5">
        <f>AB50-AD50</f>
        <v>10.8</v>
      </c>
      <c r="AD50" s="5">
        <f>AB50*0.1</f>
        <v>1.2000000000000002</v>
      </c>
      <c r="AE50" s="5">
        <f>AB50-R50-(AB50*0.1)</f>
        <v>5.6281770491803282</v>
      </c>
      <c r="AF50" s="8">
        <v>8</v>
      </c>
      <c r="AG50" s="7">
        <f>I50*AF50</f>
        <v>0.8</v>
      </c>
      <c r="AH50" s="5">
        <f>T50*AF50</f>
        <v>88</v>
      </c>
      <c r="AI50" s="5">
        <f>U50*AF50</f>
        <v>38.625416393442627</v>
      </c>
      <c r="AJ50" s="5">
        <f>W50*AF50</f>
        <v>132</v>
      </c>
      <c r="AK50" s="5">
        <f>X50*AF50</f>
        <v>78.625416393442634</v>
      </c>
      <c r="AL50" s="3">
        <v>8</v>
      </c>
      <c r="AM50" s="17">
        <f>AB50*AF50</f>
        <v>96</v>
      </c>
      <c r="AN50" s="17">
        <f>AE50 * AF50</f>
        <v>45.025416393442626</v>
      </c>
    </row>
    <row r="51" spans="1:40" x14ac:dyDescent="0.3">
      <c r="A51" s="15">
        <v>165</v>
      </c>
      <c r="B51" s="16" t="s">
        <v>35</v>
      </c>
      <c r="C51" s="15" t="s">
        <v>197</v>
      </c>
      <c r="D51" s="15" t="s">
        <v>198</v>
      </c>
      <c r="E51" s="15">
        <v>120</v>
      </c>
      <c r="F51" s="18">
        <v>144</v>
      </c>
      <c r="G51" s="7">
        <f>F51/1000</f>
        <v>0.14399999999999999</v>
      </c>
      <c r="H51" s="8">
        <f>CEILING(F51,50)</f>
        <v>150</v>
      </c>
      <c r="I51" s="3">
        <f>H51/1000</f>
        <v>0.15</v>
      </c>
      <c r="J51" s="18">
        <v>15</v>
      </c>
      <c r="K51" s="18">
        <v>21</v>
      </c>
      <c r="L51" s="8" t="s">
        <v>87</v>
      </c>
      <c r="M51" s="17">
        <v>2.2999999999999998</v>
      </c>
      <c r="N51" s="17">
        <f>M51*1.52</f>
        <v>3.4959999999999996</v>
      </c>
      <c r="O51" s="5">
        <f>P51/1.52</f>
        <v>2.1637726488352023</v>
      </c>
      <c r="P51" s="5">
        <f>N$83 *I51</f>
        <v>3.2889344262295075</v>
      </c>
      <c r="Q51" s="5">
        <f>M51+P51</f>
        <v>5.5889344262295069</v>
      </c>
      <c r="R51" s="5">
        <f>N51+P51</f>
        <v>6.7849344262295066</v>
      </c>
      <c r="S51" s="5">
        <f>CEILING(CEILING(N51,5) + P51, 5)</f>
        <v>10</v>
      </c>
      <c r="T51" s="5">
        <f>S51*1.1</f>
        <v>11</v>
      </c>
      <c r="U51" s="5">
        <f>S51-R51</f>
        <v>3.2150655737704934</v>
      </c>
      <c r="V51" s="5">
        <f>S51+5</f>
        <v>15</v>
      </c>
      <c r="W51" s="5">
        <f>V51*1.1</f>
        <v>16.5</v>
      </c>
      <c r="X51" s="5">
        <f>V51-R51</f>
        <v>8.2150655737704934</v>
      </c>
      <c r="Y51" s="5">
        <f>S51+(H51/100)</f>
        <v>11.5</v>
      </c>
      <c r="Z51" s="5">
        <f>Y51*1.1</f>
        <v>12.65</v>
      </c>
      <c r="AA51" s="5">
        <f>Y51-R51</f>
        <v>4.7150655737704934</v>
      </c>
      <c r="AB51" s="5">
        <v>14</v>
      </c>
      <c r="AC51" s="5">
        <f>AB51-AD51</f>
        <v>12.6</v>
      </c>
      <c r="AD51" s="5">
        <f>AB51*0.1</f>
        <v>1.4000000000000001</v>
      </c>
      <c r="AE51" s="5">
        <f>AB51-R51-(AB51*0.1)</f>
        <v>5.815065573770493</v>
      </c>
      <c r="AF51" s="18">
        <v>5</v>
      </c>
      <c r="AG51" s="7">
        <f>I51*AF51</f>
        <v>0.75</v>
      </c>
      <c r="AH51" s="5">
        <f>T51*AF51</f>
        <v>55</v>
      </c>
      <c r="AI51" s="5">
        <f>U51*AF51</f>
        <v>16.075327868852469</v>
      </c>
      <c r="AJ51" s="5">
        <f>W51*AF51</f>
        <v>82.5</v>
      </c>
      <c r="AK51" s="5">
        <f>X51*AF51</f>
        <v>41.075327868852469</v>
      </c>
      <c r="AL51" s="15">
        <v>5</v>
      </c>
      <c r="AM51" s="17">
        <f>AB51*AF51</f>
        <v>70</v>
      </c>
      <c r="AN51" s="17">
        <f>AE51 * AF51</f>
        <v>29.075327868852465</v>
      </c>
    </row>
    <row r="52" spans="1:40" x14ac:dyDescent="0.3">
      <c r="A52" s="3">
        <v>449</v>
      </c>
      <c r="B52" t="s">
        <v>56</v>
      </c>
      <c r="C52" s="3" t="s">
        <v>229</v>
      </c>
      <c r="D52" s="3" t="s">
        <v>172</v>
      </c>
      <c r="E52" s="3">
        <v>328</v>
      </c>
      <c r="F52" s="8">
        <v>154</v>
      </c>
      <c r="G52" s="7">
        <f>F52/1000</f>
        <v>0.154</v>
      </c>
      <c r="H52" s="8">
        <f>CEILING(F52,50)</f>
        <v>200</v>
      </c>
      <c r="I52" s="3">
        <f>H52/1000</f>
        <v>0.2</v>
      </c>
      <c r="J52" s="8">
        <v>10</v>
      </c>
      <c r="K52" s="8">
        <v>12</v>
      </c>
      <c r="L52" s="8" t="s">
        <v>89</v>
      </c>
      <c r="M52" s="5">
        <v>4.5999999999999996</v>
      </c>
      <c r="N52" s="5">
        <f>M52*1.52</f>
        <v>6.9919999999999991</v>
      </c>
      <c r="O52" s="5">
        <f>P52/1.52</f>
        <v>2.8850301984469362</v>
      </c>
      <c r="P52" s="5">
        <f>N$83 *I52</f>
        <v>4.385245901639343</v>
      </c>
      <c r="Q52" s="5">
        <f>M52+P52</f>
        <v>8.9852459016393418</v>
      </c>
      <c r="R52" s="5">
        <f>N52+P52</f>
        <v>11.377245901639341</v>
      </c>
      <c r="S52" s="5">
        <f>CEILING(CEILING(N52,5) + P52, 5)</f>
        <v>15</v>
      </c>
      <c r="T52" s="5">
        <f>S52*1.1</f>
        <v>16.5</v>
      </c>
      <c r="U52" s="5">
        <f>S52-R52</f>
        <v>3.6227540983606588</v>
      </c>
      <c r="V52" s="5">
        <f>S52+5</f>
        <v>20</v>
      </c>
      <c r="W52" s="5">
        <f>V52*1.1</f>
        <v>22</v>
      </c>
      <c r="X52" s="5">
        <f>V52-R52</f>
        <v>8.6227540983606588</v>
      </c>
      <c r="Y52" s="5">
        <f>S52+(H52/100)</f>
        <v>17</v>
      </c>
      <c r="Z52" s="5">
        <f>Y52*1.1</f>
        <v>18.700000000000003</v>
      </c>
      <c r="AA52" s="5">
        <f>Y52-R52</f>
        <v>5.6227540983606588</v>
      </c>
      <c r="AB52" s="5">
        <v>17.5</v>
      </c>
      <c r="AC52" s="5">
        <f>AB52-AD52</f>
        <v>15.75</v>
      </c>
      <c r="AD52" s="5">
        <f>AB52*0.1</f>
        <v>1.75</v>
      </c>
      <c r="AE52" s="5">
        <f>AB52-R52-(AB52*0.1)</f>
        <v>4.3727540983606588</v>
      </c>
      <c r="AF52" s="8">
        <v>3</v>
      </c>
      <c r="AG52" s="7">
        <f>I52*AF52</f>
        <v>0.60000000000000009</v>
      </c>
      <c r="AH52" s="5">
        <f>T52*AF52</f>
        <v>49.5</v>
      </c>
      <c r="AI52" s="5">
        <f>U52*AF52</f>
        <v>10.868262295081976</v>
      </c>
      <c r="AJ52" s="5">
        <f>W52*AF52</f>
        <v>66</v>
      </c>
      <c r="AK52" s="5">
        <f>X52*AF52</f>
        <v>25.868262295081976</v>
      </c>
      <c r="AL52" s="3">
        <v>3</v>
      </c>
      <c r="AM52" s="17">
        <f>AB52*AF52</f>
        <v>52.5</v>
      </c>
      <c r="AN52" s="17">
        <f>AE52 * AF52</f>
        <v>13.118262295081976</v>
      </c>
    </row>
    <row r="53" spans="1:40" x14ac:dyDescent="0.3">
      <c r="A53" s="3">
        <v>327</v>
      </c>
      <c r="B53" t="s">
        <v>49</v>
      </c>
      <c r="C53" s="3" t="s">
        <v>221</v>
      </c>
      <c r="D53" s="3" t="s">
        <v>222</v>
      </c>
      <c r="E53" s="3">
        <v>416</v>
      </c>
      <c r="F53" s="8">
        <v>494</v>
      </c>
      <c r="G53" s="7">
        <f>F53/1000</f>
        <v>0.49399999999999999</v>
      </c>
      <c r="H53" s="8">
        <f>CEILING(F53,50)</f>
        <v>500</v>
      </c>
      <c r="I53" s="3">
        <f>H53/1000</f>
        <v>0.5</v>
      </c>
      <c r="J53" s="8">
        <v>17</v>
      </c>
      <c r="K53" s="8">
        <v>24</v>
      </c>
      <c r="L53" s="8" t="s">
        <v>88</v>
      </c>
      <c r="M53" s="5">
        <v>5.75</v>
      </c>
      <c r="N53" s="5">
        <f>M53*1.52</f>
        <v>8.74</v>
      </c>
      <c r="O53" s="5">
        <f>P53/1.52</f>
        <v>7.2125754961173403</v>
      </c>
      <c r="P53" s="5">
        <f>N$83 *I53</f>
        <v>10.963114754098358</v>
      </c>
      <c r="Q53" s="5">
        <f>M53+P53</f>
        <v>16.713114754098356</v>
      </c>
      <c r="R53" s="5">
        <f>N53+P53</f>
        <v>19.703114754098358</v>
      </c>
      <c r="S53" s="5">
        <f>CEILING(CEILING(N53,5) + P53, 5)</f>
        <v>25</v>
      </c>
      <c r="T53" s="5">
        <f>S53*1.1</f>
        <v>27.500000000000004</v>
      </c>
      <c r="U53" s="5">
        <f>S53-R53</f>
        <v>5.2968852459016418</v>
      </c>
      <c r="V53" s="5">
        <f>S53+5</f>
        <v>30</v>
      </c>
      <c r="W53" s="5">
        <f>V53*1.1</f>
        <v>33</v>
      </c>
      <c r="X53" s="5">
        <f>V53-R53</f>
        <v>10.296885245901642</v>
      </c>
      <c r="Y53" s="5">
        <f>S53+(H53/100)</f>
        <v>30</v>
      </c>
      <c r="Z53" s="5">
        <f>Y53*1.1</f>
        <v>33</v>
      </c>
      <c r="AA53" s="5">
        <f>Y53-R53</f>
        <v>10.296885245901642</v>
      </c>
      <c r="AB53" s="5">
        <v>35</v>
      </c>
      <c r="AC53" s="5">
        <f>AB53-AD53</f>
        <v>31.5</v>
      </c>
      <c r="AD53" s="5">
        <f>AB53*0.1</f>
        <v>3.5</v>
      </c>
      <c r="AE53" s="5">
        <f>AB53-R53-(AB53*0.1)</f>
        <v>11.796885245901642</v>
      </c>
      <c r="AF53" s="8">
        <v>1</v>
      </c>
      <c r="AG53" s="7">
        <f>I53*AF53</f>
        <v>0.5</v>
      </c>
      <c r="AH53" s="5">
        <f>T53*AF53</f>
        <v>27.500000000000004</v>
      </c>
      <c r="AI53" s="5">
        <f>U53*AF53</f>
        <v>5.2968852459016418</v>
      </c>
      <c r="AJ53" s="5">
        <f>W53*AF53</f>
        <v>33</v>
      </c>
      <c r="AK53" s="5">
        <f>X53*AF53</f>
        <v>10.296885245901642</v>
      </c>
      <c r="AL53" s="3">
        <v>1</v>
      </c>
      <c r="AM53" s="17">
        <f>AB53*AF53</f>
        <v>35</v>
      </c>
      <c r="AN53" s="17">
        <f>AE53 * AF53</f>
        <v>11.796885245901642</v>
      </c>
    </row>
    <row r="54" spans="1:40" x14ac:dyDescent="0.3">
      <c r="A54" s="10">
        <v>461</v>
      </c>
      <c r="B54" s="11" t="s">
        <v>57</v>
      </c>
      <c r="C54" s="10" t="s">
        <v>230</v>
      </c>
      <c r="D54" s="10" t="s">
        <v>225</v>
      </c>
      <c r="E54" s="10">
        <v>408</v>
      </c>
      <c r="F54" s="13">
        <v>464</v>
      </c>
      <c r="G54" s="19">
        <f>F54/1000</f>
        <v>0.46400000000000002</v>
      </c>
      <c r="H54" s="13">
        <f>CEILING(F54,50)</f>
        <v>500</v>
      </c>
      <c r="I54" s="10">
        <f>H54/1000</f>
        <v>0.5</v>
      </c>
      <c r="J54" s="13">
        <v>15</v>
      </c>
      <c r="K54" s="13">
        <v>21</v>
      </c>
      <c r="L54" s="13" t="s">
        <v>87</v>
      </c>
      <c r="M54" s="12">
        <v>4.26</v>
      </c>
      <c r="N54" s="12">
        <f>M54*1.52</f>
        <v>6.4752000000000001</v>
      </c>
      <c r="O54" s="12">
        <f>P54/1.52</f>
        <v>7.2125754961173403</v>
      </c>
      <c r="P54" s="12">
        <f>N$83 *I54</f>
        <v>10.963114754098358</v>
      </c>
      <c r="Q54" s="12">
        <f>M54+P54</f>
        <v>15.223114754098358</v>
      </c>
      <c r="R54" s="12">
        <f>N54+P54</f>
        <v>17.438314754098357</v>
      </c>
      <c r="S54" s="12">
        <f>CEILING(CEILING(N54,5) + P54, 5)</f>
        <v>25</v>
      </c>
      <c r="T54" s="12">
        <f>S54*1.1</f>
        <v>27.500000000000004</v>
      </c>
      <c r="U54" s="12">
        <f>S54-R54</f>
        <v>7.5616852459016428</v>
      </c>
      <c r="V54" s="12">
        <f>S54+5</f>
        <v>30</v>
      </c>
      <c r="W54" s="12">
        <f>V54*1.1</f>
        <v>33</v>
      </c>
      <c r="X54" s="12">
        <f>V54-R54</f>
        <v>12.561685245901643</v>
      </c>
      <c r="Y54" s="12">
        <f>S54+(H54/100)</f>
        <v>30</v>
      </c>
      <c r="Z54" s="12">
        <f>Y54*1.1</f>
        <v>33</v>
      </c>
      <c r="AA54" s="12">
        <f>Y54-R54</f>
        <v>12.561685245901643</v>
      </c>
      <c r="AB54" s="12">
        <v>35</v>
      </c>
      <c r="AC54" s="12">
        <f>AB54-AD54</f>
        <v>31.5</v>
      </c>
      <c r="AD54" s="12">
        <f>AB54*0.1</f>
        <v>3.5</v>
      </c>
      <c r="AE54" s="12">
        <f>AB54-R54-(AB54*0.1)</f>
        <v>14.061685245901643</v>
      </c>
      <c r="AF54" s="13">
        <v>2</v>
      </c>
      <c r="AG54" s="19">
        <f>I54*AF54</f>
        <v>1</v>
      </c>
      <c r="AH54" s="12">
        <f>T54*AF54</f>
        <v>55.000000000000007</v>
      </c>
      <c r="AI54" s="12">
        <f>U54*AF54</f>
        <v>15.123370491803286</v>
      </c>
      <c r="AJ54" s="12">
        <f>W54*AF54</f>
        <v>66</v>
      </c>
      <c r="AK54" s="12">
        <f>X54*AF54</f>
        <v>25.123370491803286</v>
      </c>
      <c r="AL54" s="10">
        <v>3</v>
      </c>
      <c r="AM54" s="12">
        <f>AB54*AF54</f>
        <v>70</v>
      </c>
      <c r="AN54" s="12">
        <f>AE54 * AF54</f>
        <v>28.123370491803286</v>
      </c>
    </row>
    <row r="55" spans="1:40" x14ac:dyDescent="0.3">
      <c r="A55" s="3">
        <v>17</v>
      </c>
      <c r="B55" t="s">
        <v>61</v>
      </c>
      <c r="C55" s="3" t="s">
        <v>139</v>
      </c>
      <c r="D55" s="15" t="s">
        <v>140</v>
      </c>
      <c r="E55" s="3">
        <v>200</v>
      </c>
      <c r="F55" s="8">
        <v>225</v>
      </c>
      <c r="G55" s="7">
        <f>F55/1000</f>
        <v>0.22500000000000001</v>
      </c>
      <c r="H55" s="8">
        <f>CEILING(F55,50)</f>
        <v>250</v>
      </c>
      <c r="I55" s="3">
        <f>H55/1000</f>
        <v>0.25</v>
      </c>
      <c r="J55" s="8">
        <v>15</v>
      </c>
      <c r="K55" s="8">
        <v>21</v>
      </c>
      <c r="L55" s="8" t="s">
        <v>87</v>
      </c>
      <c r="M55" s="5">
        <v>3.45</v>
      </c>
      <c r="N55" s="5">
        <f>M55*1.52</f>
        <v>5.2440000000000007</v>
      </c>
      <c r="O55" s="5">
        <f>P55/1.52</f>
        <v>3.6062877480586701</v>
      </c>
      <c r="P55" s="5">
        <f>N$83 *I55</f>
        <v>5.481557377049179</v>
      </c>
      <c r="Q55" s="5">
        <f>M55+P55</f>
        <v>8.9315573770491792</v>
      </c>
      <c r="R55" s="5">
        <f>N55+P55</f>
        <v>10.72555737704918</v>
      </c>
      <c r="S55" s="5">
        <f>CEILING(CEILING(N55,5) + P55, 5)</f>
        <v>20</v>
      </c>
      <c r="T55" s="5">
        <f>S55*1.1</f>
        <v>22</v>
      </c>
      <c r="U55" s="5">
        <f>S55-R55</f>
        <v>9.2744426229508203</v>
      </c>
      <c r="V55" s="5">
        <f>S55+5</f>
        <v>25</v>
      </c>
      <c r="W55" s="5">
        <f>V55*1.1</f>
        <v>27.500000000000004</v>
      </c>
      <c r="X55" s="5">
        <f>V55-R55</f>
        <v>14.27444262295082</v>
      </c>
      <c r="Y55" s="5">
        <f>S55+(H55/100)</f>
        <v>22.5</v>
      </c>
      <c r="Z55" s="5">
        <f>Y55*1.1</f>
        <v>24.750000000000004</v>
      </c>
      <c r="AA55" s="5">
        <f>Y55-R55</f>
        <v>11.77444262295082</v>
      </c>
      <c r="AB55" s="5">
        <v>25</v>
      </c>
      <c r="AC55" s="5">
        <f>AB55-AD55</f>
        <v>22.5</v>
      </c>
      <c r="AD55" s="5">
        <f>AB55*0.1</f>
        <v>2.5</v>
      </c>
      <c r="AE55" s="5">
        <f>AB55-R55-(AB55*0.1)</f>
        <v>11.77444262295082</v>
      </c>
      <c r="AF55" s="8">
        <v>2</v>
      </c>
      <c r="AG55" s="7">
        <f>I55*AF55</f>
        <v>0.5</v>
      </c>
      <c r="AH55" s="5">
        <f>T55*AF55</f>
        <v>44</v>
      </c>
      <c r="AI55" s="5">
        <f>U55*AF55</f>
        <v>18.548885245901641</v>
      </c>
      <c r="AJ55" s="5">
        <f>W55*AF55</f>
        <v>55.000000000000007</v>
      </c>
      <c r="AK55" s="5">
        <f>X55*AF55</f>
        <v>28.548885245901641</v>
      </c>
      <c r="AL55" s="3">
        <v>2</v>
      </c>
      <c r="AM55" s="17">
        <f>AB55*AF55</f>
        <v>50</v>
      </c>
      <c r="AN55" s="17">
        <f>AE55 * AF55</f>
        <v>23.548885245901641</v>
      </c>
    </row>
    <row r="56" spans="1:40" x14ac:dyDescent="0.3">
      <c r="A56" s="3">
        <v>74</v>
      </c>
      <c r="B56" t="s">
        <v>12</v>
      </c>
      <c r="C56" s="15" t="s">
        <v>157</v>
      </c>
      <c r="D56" s="15" t="s">
        <v>136</v>
      </c>
      <c r="E56" s="3">
        <v>160</v>
      </c>
      <c r="F56" s="8">
        <v>185</v>
      </c>
      <c r="G56" s="7">
        <f>F56/1000</f>
        <v>0.185</v>
      </c>
      <c r="H56" s="8">
        <f>CEILING(F56,50)</f>
        <v>200</v>
      </c>
      <c r="I56" s="3">
        <f>H56/1000</f>
        <v>0.2</v>
      </c>
      <c r="J56" s="8">
        <v>15</v>
      </c>
      <c r="K56" s="8">
        <v>21</v>
      </c>
      <c r="L56" s="8" t="s">
        <v>87</v>
      </c>
      <c r="M56" s="5">
        <v>2.2999999999999998</v>
      </c>
      <c r="N56" s="5">
        <f>M56*1.52</f>
        <v>3.4959999999999996</v>
      </c>
      <c r="O56" s="5">
        <f>P56/1.52</f>
        <v>2.8850301984469362</v>
      </c>
      <c r="P56" s="5">
        <f>N$83 *I56</f>
        <v>4.385245901639343</v>
      </c>
      <c r="Q56" s="5">
        <f>M56+P56</f>
        <v>6.6852459016393428</v>
      </c>
      <c r="R56" s="5">
        <f>N56+P56</f>
        <v>7.8812459016393426</v>
      </c>
      <c r="S56" s="5">
        <f>CEILING(CEILING(N56,5) + P56, 5)</f>
        <v>10</v>
      </c>
      <c r="T56" s="5">
        <f>S56*1.1</f>
        <v>11</v>
      </c>
      <c r="U56" s="5">
        <f>S56-R56</f>
        <v>2.1187540983606574</v>
      </c>
      <c r="V56" s="5">
        <f>S56+5</f>
        <v>15</v>
      </c>
      <c r="W56" s="5">
        <f>V56*1.1</f>
        <v>16.5</v>
      </c>
      <c r="X56" s="5">
        <f>V56-R56</f>
        <v>7.1187540983606574</v>
      </c>
      <c r="Y56" s="5">
        <f>S56+(H56/100)</f>
        <v>12</v>
      </c>
      <c r="Z56" s="5">
        <f>Y56*1.1</f>
        <v>13.200000000000001</v>
      </c>
      <c r="AA56" s="5">
        <f>Y56-R56</f>
        <v>4.1187540983606574</v>
      </c>
      <c r="AB56" s="5">
        <v>16</v>
      </c>
      <c r="AC56" s="5">
        <f>AB56-AD56</f>
        <v>14.4</v>
      </c>
      <c r="AD56" s="5">
        <f>AB56*0.1</f>
        <v>1.6</v>
      </c>
      <c r="AE56" s="5">
        <f>AB56-R56-(AB56*0.1)</f>
        <v>6.5187540983606578</v>
      </c>
      <c r="AF56" s="8">
        <v>4</v>
      </c>
      <c r="AG56" s="7">
        <f>I56*AF56</f>
        <v>0.8</v>
      </c>
      <c r="AH56" s="5">
        <f>T56*AF56</f>
        <v>44</v>
      </c>
      <c r="AI56" s="5">
        <f>U56*AF56</f>
        <v>8.4750163934426297</v>
      </c>
      <c r="AJ56" s="5">
        <f>W56*AF56</f>
        <v>66</v>
      </c>
      <c r="AK56" s="5">
        <f>X56*AF56</f>
        <v>28.47501639344263</v>
      </c>
      <c r="AL56" s="3">
        <v>4</v>
      </c>
      <c r="AM56" s="17">
        <f>AB56*AF56</f>
        <v>64</v>
      </c>
      <c r="AN56" s="17">
        <f>AE56 * AF56</f>
        <v>26.075016393442631</v>
      </c>
    </row>
    <row r="57" spans="1:40" x14ac:dyDescent="0.3">
      <c r="A57" s="3">
        <v>118</v>
      </c>
      <c r="B57" t="s">
        <v>24</v>
      </c>
      <c r="C57" s="15" t="s">
        <v>175</v>
      </c>
      <c r="D57" s="3" t="s">
        <v>176</v>
      </c>
      <c r="E57" s="3">
        <v>80</v>
      </c>
      <c r="F57" s="8">
        <v>85</v>
      </c>
      <c r="G57" s="7">
        <f>F57/1000</f>
        <v>8.5000000000000006E-2</v>
      </c>
      <c r="H57" s="8">
        <f>CEILING(F57,50)</f>
        <v>100</v>
      </c>
      <c r="I57" s="3">
        <f>H57/1000</f>
        <v>0.1</v>
      </c>
      <c r="J57" s="8">
        <v>15</v>
      </c>
      <c r="K57" s="8">
        <v>21</v>
      </c>
      <c r="L57" s="8" t="s">
        <v>87</v>
      </c>
      <c r="M57" s="5">
        <v>2.2999999999999998</v>
      </c>
      <c r="N57" s="5">
        <f>M57*1.52</f>
        <v>3.4959999999999996</v>
      </c>
      <c r="O57" s="5">
        <f>P57/1.52</f>
        <v>1.4425150992234681</v>
      </c>
      <c r="P57" s="5">
        <f>N$83 *I57</f>
        <v>2.1926229508196715</v>
      </c>
      <c r="Q57" s="5">
        <f>M57+P57</f>
        <v>4.4926229508196709</v>
      </c>
      <c r="R57" s="5">
        <f>N57+P57</f>
        <v>5.6886229508196706</v>
      </c>
      <c r="S57" s="5">
        <f>CEILING(CEILING(N57,5) + P57, 5)</f>
        <v>10</v>
      </c>
      <c r="T57" s="5">
        <f>S57*1.1</f>
        <v>11</v>
      </c>
      <c r="U57" s="5">
        <f>S57-R57</f>
        <v>4.3113770491803294</v>
      </c>
      <c r="V57" s="5">
        <f>S57+5</f>
        <v>15</v>
      </c>
      <c r="W57" s="5">
        <f>V57*1.1</f>
        <v>16.5</v>
      </c>
      <c r="X57" s="5">
        <f>V57-R57</f>
        <v>9.3113770491803294</v>
      </c>
      <c r="Y57" s="5">
        <f>S57+(H57/100)</f>
        <v>11</v>
      </c>
      <c r="Z57" s="5">
        <f>Y57*1.1</f>
        <v>12.100000000000001</v>
      </c>
      <c r="AA57" s="5">
        <f>Y57-R57</f>
        <v>5.3113770491803294</v>
      </c>
      <c r="AB57" s="5">
        <v>12</v>
      </c>
      <c r="AC57" s="5">
        <f>AB57-AD57</f>
        <v>10.8</v>
      </c>
      <c r="AD57" s="5">
        <f>AB57*0.1</f>
        <v>1.2000000000000002</v>
      </c>
      <c r="AE57" s="5">
        <f>AB57-R57-(AB57*0.1)</f>
        <v>5.1113770491803292</v>
      </c>
      <c r="AF57" s="8">
        <v>6</v>
      </c>
      <c r="AG57" s="7">
        <f>I57*AF57</f>
        <v>0.60000000000000009</v>
      </c>
      <c r="AH57" s="5">
        <f>T57*AF57</f>
        <v>66</v>
      </c>
      <c r="AI57" s="5">
        <f>U57*AF57</f>
        <v>25.868262295081976</v>
      </c>
      <c r="AJ57" s="5">
        <f>W57*AF57</f>
        <v>99</v>
      </c>
      <c r="AK57" s="5">
        <f>X57*AF57</f>
        <v>55.868262295081976</v>
      </c>
      <c r="AL57" s="3">
        <v>6</v>
      </c>
      <c r="AM57" s="17">
        <f>AB57*AF57</f>
        <v>72</v>
      </c>
      <c r="AN57" s="17">
        <f>AE57 * AF57</f>
        <v>30.668262295081973</v>
      </c>
    </row>
    <row r="58" spans="1:40" s="11" customFormat="1" x14ac:dyDescent="0.3">
      <c r="A58" s="15">
        <v>97</v>
      </c>
      <c r="B58" s="16" t="s">
        <v>18</v>
      </c>
      <c r="C58" s="15" t="s">
        <v>166</v>
      </c>
      <c r="D58" s="15" t="s">
        <v>167</v>
      </c>
      <c r="E58" s="15">
        <v>272</v>
      </c>
      <c r="F58" s="18">
        <v>268</v>
      </c>
      <c r="G58" s="7">
        <f>F58/1000</f>
        <v>0.26800000000000002</v>
      </c>
      <c r="H58" s="8">
        <f>CEILING(F58,50)</f>
        <v>300</v>
      </c>
      <c r="I58" s="3">
        <f>H58/1000</f>
        <v>0.3</v>
      </c>
      <c r="J58" s="18">
        <v>15</v>
      </c>
      <c r="K58" s="18">
        <v>21</v>
      </c>
      <c r="L58" s="8" t="s">
        <v>87</v>
      </c>
      <c r="M58" s="17">
        <v>3.45</v>
      </c>
      <c r="N58" s="17">
        <f>M58*1.52</f>
        <v>5.2440000000000007</v>
      </c>
      <c r="O58" s="5">
        <f>P58/1.52</f>
        <v>4.3275452976704045</v>
      </c>
      <c r="P58" s="5">
        <f>N$83 *I58</f>
        <v>6.577868852459015</v>
      </c>
      <c r="Q58" s="5">
        <f>M58+P58</f>
        <v>10.027868852459015</v>
      </c>
      <c r="R58" s="5">
        <f>N58+P58</f>
        <v>11.821868852459016</v>
      </c>
      <c r="S58" s="5">
        <f>CEILING(CEILING(N58,5) + P58, 5)</f>
        <v>20</v>
      </c>
      <c r="T58" s="5">
        <f>S58*1.1</f>
        <v>22</v>
      </c>
      <c r="U58" s="5">
        <f>S58-R58</f>
        <v>8.1781311475409844</v>
      </c>
      <c r="V58" s="5">
        <f>S58+5</f>
        <v>25</v>
      </c>
      <c r="W58" s="5">
        <f>V58*1.1</f>
        <v>27.500000000000004</v>
      </c>
      <c r="X58" s="5">
        <f>V58-R58</f>
        <v>13.178131147540984</v>
      </c>
      <c r="Y58" s="5">
        <f>S58+(H58/100)</f>
        <v>23</v>
      </c>
      <c r="Z58" s="5">
        <f>Y58*1.1</f>
        <v>25.3</v>
      </c>
      <c r="AA58" s="5">
        <f>Y58-R58</f>
        <v>11.178131147540984</v>
      </c>
      <c r="AB58" s="5">
        <v>25</v>
      </c>
      <c r="AC58" s="5">
        <f>AB58-AD58</f>
        <v>22.5</v>
      </c>
      <c r="AD58" s="5">
        <f>AB58*0.1</f>
        <v>2.5</v>
      </c>
      <c r="AE58" s="5">
        <f>AB58-R58-(AB58*0.1)</f>
        <v>10.678131147540984</v>
      </c>
      <c r="AF58" s="18">
        <v>4</v>
      </c>
      <c r="AG58" s="7">
        <f>I58*AF58</f>
        <v>1.2</v>
      </c>
      <c r="AH58" s="5">
        <f>T58*AF58</f>
        <v>88</v>
      </c>
      <c r="AI58" s="5">
        <f>U58*AF58</f>
        <v>32.712524590163937</v>
      </c>
      <c r="AJ58" s="5">
        <f>W58*AF58</f>
        <v>110.00000000000001</v>
      </c>
      <c r="AK58" s="5">
        <f>X58*AF58</f>
        <v>52.712524590163937</v>
      </c>
      <c r="AL58" s="15">
        <v>4</v>
      </c>
      <c r="AM58" s="17">
        <f>AB58*AF58</f>
        <v>100</v>
      </c>
      <c r="AN58" s="17">
        <f>AE58 * AF58</f>
        <v>42.712524590163937</v>
      </c>
    </row>
    <row r="59" spans="1:40" s="11" customFormat="1" x14ac:dyDescent="0.3">
      <c r="A59" s="3">
        <v>102</v>
      </c>
      <c r="B59" t="s">
        <v>66</v>
      </c>
      <c r="C59" s="3" t="s">
        <v>171</v>
      </c>
      <c r="D59" s="3" t="s">
        <v>172</v>
      </c>
      <c r="E59" s="3">
        <v>352</v>
      </c>
      <c r="F59" s="8">
        <v>576</v>
      </c>
      <c r="G59" s="7">
        <f>F59/1000</f>
        <v>0.57599999999999996</v>
      </c>
      <c r="H59" s="8">
        <f>CEILING(F59,50)</f>
        <v>600</v>
      </c>
      <c r="I59" s="3">
        <f>H59/1000</f>
        <v>0.6</v>
      </c>
      <c r="J59" s="8">
        <v>17</v>
      </c>
      <c r="K59" s="8">
        <v>24</v>
      </c>
      <c r="L59" s="8" t="s">
        <v>88</v>
      </c>
      <c r="M59" s="5">
        <v>6.9</v>
      </c>
      <c r="N59" s="5">
        <f>M59*1.52</f>
        <v>10.488000000000001</v>
      </c>
      <c r="O59" s="5">
        <f>P59/1.52</f>
        <v>8.655090595340809</v>
      </c>
      <c r="P59" s="5">
        <f>N$83 *I59</f>
        <v>13.15573770491803</v>
      </c>
      <c r="Q59" s="5">
        <f>M59+P59</f>
        <v>20.05573770491803</v>
      </c>
      <c r="R59" s="5">
        <f>N59+P59</f>
        <v>23.643737704918031</v>
      </c>
      <c r="S59" s="5">
        <f>CEILING(CEILING(N59,5) + P59, 5)</f>
        <v>30</v>
      </c>
      <c r="T59" s="5">
        <f>S59*1.1</f>
        <v>33</v>
      </c>
      <c r="U59" s="5">
        <f>S59-R59</f>
        <v>6.3562622950819687</v>
      </c>
      <c r="V59" s="5">
        <f>S59+5</f>
        <v>35</v>
      </c>
      <c r="W59" s="5">
        <f>V59*1.1</f>
        <v>38.5</v>
      </c>
      <c r="X59" s="5">
        <f>V59-R59</f>
        <v>11.356262295081969</v>
      </c>
      <c r="Y59" s="5">
        <f>S59+(H59/100)</f>
        <v>36</v>
      </c>
      <c r="Z59" s="5">
        <f>Y59*1.1</f>
        <v>39.6</v>
      </c>
      <c r="AA59" s="5">
        <f>Y59-R59</f>
        <v>12.356262295081969</v>
      </c>
      <c r="AB59" s="5">
        <v>40</v>
      </c>
      <c r="AC59" s="5">
        <f>AB59-AD59</f>
        <v>36</v>
      </c>
      <c r="AD59" s="5">
        <f>AB59*0.1</f>
        <v>4</v>
      </c>
      <c r="AE59" s="5">
        <f>AB59-R59-(AB59*0.1)</f>
        <v>12.356262295081969</v>
      </c>
      <c r="AF59" s="8">
        <v>2</v>
      </c>
      <c r="AG59" s="7">
        <f>I59*AF59</f>
        <v>1.2</v>
      </c>
      <c r="AH59" s="5">
        <f>T59*AF59</f>
        <v>66</v>
      </c>
      <c r="AI59" s="5">
        <f>U59*AF59</f>
        <v>12.712524590163937</v>
      </c>
      <c r="AJ59" s="5">
        <f>W59*AF59</f>
        <v>77</v>
      </c>
      <c r="AK59" s="5">
        <f>X59*AF59</f>
        <v>22.712524590163937</v>
      </c>
      <c r="AL59" s="3">
        <v>2</v>
      </c>
      <c r="AM59" s="17">
        <f>AB59*AF59</f>
        <v>80</v>
      </c>
      <c r="AN59" s="17">
        <f>AE59 * AF59</f>
        <v>24.712524590163937</v>
      </c>
    </row>
    <row r="60" spans="1:40" x14ac:dyDescent="0.3">
      <c r="A60" s="3">
        <v>133</v>
      </c>
      <c r="B60" t="s">
        <v>30</v>
      </c>
      <c r="C60" s="3" t="s">
        <v>185</v>
      </c>
      <c r="D60" s="3" t="s">
        <v>186</v>
      </c>
      <c r="E60" s="3">
        <v>224</v>
      </c>
      <c r="F60" s="8">
        <v>287</v>
      </c>
      <c r="G60" s="7">
        <f>F60/1000</f>
        <v>0.28699999999999998</v>
      </c>
      <c r="H60" s="8">
        <f>CEILING(F60,50)</f>
        <v>300</v>
      </c>
      <c r="I60" s="3">
        <f>H60/1000</f>
        <v>0.3</v>
      </c>
      <c r="J60" s="8">
        <v>17</v>
      </c>
      <c r="K60" s="8">
        <v>24</v>
      </c>
      <c r="L60" s="8" t="s">
        <v>88</v>
      </c>
      <c r="M60" s="5">
        <v>3.45</v>
      </c>
      <c r="N60" s="5">
        <f>M60*1.52</f>
        <v>5.2440000000000007</v>
      </c>
      <c r="O60" s="5">
        <f>P60/1.52</f>
        <v>4.3275452976704045</v>
      </c>
      <c r="P60" s="5">
        <f>N$83 *I60</f>
        <v>6.577868852459015</v>
      </c>
      <c r="Q60" s="5">
        <f>M60+P60</f>
        <v>10.027868852459015</v>
      </c>
      <c r="R60" s="5">
        <f>N60+P60</f>
        <v>11.821868852459016</v>
      </c>
      <c r="S60" s="5">
        <f>CEILING(CEILING(N60,5) + P60, 5)</f>
        <v>20</v>
      </c>
      <c r="T60" s="5">
        <f>S60*1.1</f>
        <v>22</v>
      </c>
      <c r="U60" s="5">
        <f>S60-R60</f>
        <v>8.1781311475409844</v>
      </c>
      <c r="V60" s="5">
        <f>S60+5</f>
        <v>25</v>
      </c>
      <c r="W60" s="5">
        <f>V60*1.1</f>
        <v>27.500000000000004</v>
      </c>
      <c r="X60" s="5">
        <f>V60-R60</f>
        <v>13.178131147540984</v>
      </c>
      <c r="Y60" s="5">
        <f>S60+(H60/100)</f>
        <v>23</v>
      </c>
      <c r="Z60" s="5">
        <f>Y60*1.1</f>
        <v>25.3</v>
      </c>
      <c r="AA60" s="5">
        <f>Y60-R60</f>
        <v>11.178131147540984</v>
      </c>
      <c r="AB60" s="5">
        <v>25</v>
      </c>
      <c r="AC60" s="5">
        <f>AB60-AD60</f>
        <v>22.5</v>
      </c>
      <c r="AD60" s="5">
        <f>AB60*0.1</f>
        <v>2.5</v>
      </c>
      <c r="AE60" s="5">
        <f>AB60-R60-(AB60*0.1)</f>
        <v>10.678131147540984</v>
      </c>
      <c r="AF60" s="8">
        <v>4</v>
      </c>
      <c r="AG60" s="7">
        <f>I60*AF60</f>
        <v>1.2</v>
      </c>
      <c r="AH60" s="5">
        <f>T60*AF60</f>
        <v>88</v>
      </c>
      <c r="AI60" s="5">
        <f>U60*AF60</f>
        <v>32.712524590163937</v>
      </c>
      <c r="AJ60" s="5">
        <f>W60*AF60</f>
        <v>110.00000000000001</v>
      </c>
      <c r="AK60" s="5">
        <f>X60*AF60</f>
        <v>52.712524590163937</v>
      </c>
      <c r="AL60" s="3">
        <v>4</v>
      </c>
      <c r="AM60" s="17">
        <f>AB60*AF60</f>
        <v>100</v>
      </c>
      <c r="AN60" s="17">
        <f>AE60 * AF60</f>
        <v>42.712524590163937</v>
      </c>
    </row>
    <row r="61" spans="1:40" x14ac:dyDescent="0.3">
      <c r="A61" s="15">
        <v>48</v>
      </c>
      <c r="B61" s="16" t="s">
        <v>8</v>
      </c>
      <c r="C61" s="15" t="s">
        <v>146</v>
      </c>
      <c r="D61" s="15" t="s">
        <v>136</v>
      </c>
      <c r="E61" s="15">
        <v>96</v>
      </c>
      <c r="F61" s="18">
        <v>118</v>
      </c>
      <c r="G61" s="7">
        <f>F61/1000</f>
        <v>0.11799999999999999</v>
      </c>
      <c r="H61" s="8">
        <f>CEILING(F61,50)</f>
        <v>150</v>
      </c>
      <c r="I61" s="3">
        <f>H61/1000</f>
        <v>0.15</v>
      </c>
      <c r="J61" s="18">
        <v>15</v>
      </c>
      <c r="K61" s="18">
        <v>21</v>
      </c>
      <c r="L61" s="8" t="s">
        <v>87</v>
      </c>
      <c r="M61" s="17">
        <v>1.96</v>
      </c>
      <c r="N61" s="17">
        <f>M61*1.52</f>
        <v>2.9792000000000001</v>
      </c>
      <c r="O61" s="5">
        <f>P61/1.52</f>
        <v>2.1637726488352023</v>
      </c>
      <c r="P61" s="5">
        <f>N$83 *I61</f>
        <v>3.2889344262295075</v>
      </c>
      <c r="Q61" s="5">
        <f>M61+P61</f>
        <v>5.248934426229507</v>
      </c>
      <c r="R61" s="5">
        <f>N61+P61</f>
        <v>6.2681344262295076</v>
      </c>
      <c r="S61" s="5">
        <f>CEILING(CEILING(N61,5) + P61, 5)</f>
        <v>10</v>
      </c>
      <c r="T61" s="5">
        <f>S61*1.1</f>
        <v>11</v>
      </c>
      <c r="U61" s="5">
        <f>S61-R61</f>
        <v>3.7318655737704924</v>
      </c>
      <c r="V61" s="5">
        <f>S61+5</f>
        <v>15</v>
      </c>
      <c r="W61" s="5">
        <f>V61*1.1</f>
        <v>16.5</v>
      </c>
      <c r="X61" s="5">
        <f>V61-R61</f>
        <v>8.7318655737704916</v>
      </c>
      <c r="Y61" s="5">
        <f>S61+(H61/100)</f>
        <v>11.5</v>
      </c>
      <c r="Z61" s="5">
        <f>Y61*1.1</f>
        <v>12.65</v>
      </c>
      <c r="AA61" s="5">
        <f>Y61-R61</f>
        <v>5.2318655737704924</v>
      </c>
      <c r="AB61" s="5">
        <v>12</v>
      </c>
      <c r="AC61" s="5">
        <f>AB61-AD61</f>
        <v>10.8</v>
      </c>
      <c r="AD61" s="5">
        <f>AB61*0.1</f>
        <v>1.2000000000000002</v>
      </c>
      <c r="AE61" s="5">
        <f>AB61-R61-(AB61*0.1)</f>
        <v>4.5318655737704923</v>
      </c>
      <c r="AF61" s="18">
        <v>6</v>
      </c>
      <c r="AG61" s="7">
        <f>I61*AF61</f>
        <v>0.89999999999999991</v>
      </c>
      <c r="AH61" s="5">
        <f>T61*AF61</f>
        <v>66</v>
      </c>
      <c r="AI61" s="5">
        <f>U61*AF61</f>
        <v>22.391193442622956</v>
      </c>
      <c r="AJ61" s="5">
        <f>W61*AF61</f>
        <v>99</v>
      </c>
      <c r="AK61" s="5">
        <f>X61*AF61</f>
        <v>52.391193442622949</v>
      </c>
      <c r="AL61" s="15">
        <v>6</v>
      </c>
      <c r="AM61" s="17">
        <f>AB61*AF61</f>
        <v>72</v>
      </c>
      <c r="AN61" s="17">
        <f>AE61 * AF61</f>
        <v>27.191193442622954</v>
      </c>
    </row>
    <row r="62" spans="1:40" x14ac:dyDescent="0.3">
      <c r="A62" s="3">
        <v>129</v>
      </c>
      <c r="B62" t="s">
        <v>28</v>
      </c>
      <c r="C62" s="3" t="s">
        <v>182</v>
      </c>
      <c r="D62" s="3" t="s">
        <v>180</v>
      </c>
      <c r="E62" s="3">
        <v>144</v>
      </c>
      <c r="F62" s="8">
        <v>166</v>
      </c>
      <c r="G62" s="7">
        <f>F62/1000</f>
        <v>0.16600000000000001</v>
      </c>
      <c r="H62" s="8">
        <f>CEILING(F62,50)</f>
        <v>200</v>
      </c>
      <c r="I62" s="3">
        <f>H62/1000</f>
        <v>0.2</v>
      </c>
      <c r="J62" s="8">
        <v>15</v>
      </c>
      <c r="K62" s="8">
        <v>21</v>
      </c>
      <c r="L62" s="8" t="s">
        <v>87</v>
      </c>
      <c r="M62" s="5">
        <v>2.76</v>
      </c>
      <c r="N62" s="5">
        <f>M62*1.52</f>
        <v>4.1951999999999998</v>
      </c>
      <c r="O62" s="5">
        <f>P62/1.52</f>
        <v>2.8850301984469362</v>
      </c>
      <c r="P62" s="5">
        <f>N$83 *I62</f>
        <v>4.385245901639343</v>
      </c>
      <c r="Q62" s="5">
        <f>M62+P62</f>
        <v>7.1452459016393428</v>
      </c>
      <c r="R62" s="5">
        <f>N62+P62</f>
        <v>8.5804459016393437</v>
      </c>
      <c r="S62" s="5">
        <f>CEILING(CEILING(N62,5) + P62, 5)</f>
        <v>10</v>
      </c>
      <c r="T62" s="5">
        <f>S62*1.1</f>
        <v>11</v>
      </c>
      <c r="U62" s="5">
        <f>S62-R62</f>
        <v>1.4195540983606563</v>
      </c>
      <c r="V62" s="5">
        <f>S62+5</f>
        <v>15</v>
      </c>
      <c r="W62" s="5">
        <f>V62*1.1</f>
        <v>16.5</v>
      </c>
      <c r="X62" s="5">
        <f>V62-R62</f>
        <v>6.4195540983606563</v>
      </c>
      <c r="Y62" s="5">
        <f>S62+(H62/100)</f>
        <v>12</v>
      </c>
      <c r="Z62" s="5">
        <f>Y62*1.1</f>
        <v>13.200000000000001</v>
      </c>
      <c r="AA62" s="5">
        <f>Y62-R62</f>
        <v>3.4195540983606563</v>
      </c>
      <c r="AB62" s="5">
        <v>18</v>
      </c>
      <c r="AC62" s="5">
        <f>AB62-AD62</f>
        <v>16.2</v>
      </c>
      <c r="AD62" s="5">
        <f>AB62*0.1</f>
        <v>1.8</v>
      </c>
      <c r="AE62" s="5">
        <f>AB62-R62-(AB62*0.1)</f>
        <v>7.6195540983606564</v>
      </c>
      <c r="AF62" s="8">
        <v>4</v>
      </c>
      <c r="AG62" s="7">
        <f>I62*AF62</f>
        <v>0.8</v>
      </c>
      <c r="AH62" s="5">
        <f>T62*AF62</f>
        <v>44</v>
      </c>
      <c r="AI62" s="5">
        <f>U62*AF62</f>
        <v>5.6782163934426251</v>
      </c>
      <c r="AJ62" s="5">
        <f>W62*AF62</f>
        <v>66</v>
      </c>
      <c r="AK62" s="5">
        <f>X62*AF62</f>
        <v>25.678216393442625</v>
      </c>
      <c r="AL62" s="3">
        <v>4</v>
      </c>
      <c r="AM62" s="17">
        <f>AB62*AF62</f>
        <v>72</v>
      </c>
      <c r="AN62" s="17">
        <f>AE62 * AF62</f>
        <v>30.478216393442626</v>
      </c>
    </row>
    <row r="63" spans="1:40" x14ac:dyDescent="0.3">
      <c r="A63" s="3">
        <v>6</v>
      </c>
      <c r="B63" t="s">
        <v>60</v>
      </c>
      <c r="C63" s="3" t="s">
        <v>136</v>
      </c>
      <c r="D63" s="15" t="s">
        <v>135</v>
      </c>
      <c r="E63" s="3">
        <v>1122</v>
      </c>
      <c r="F63" s="8">
        <v>1224</v>
      </c>
      <c r="G63" s="7">
        <f>F63/1000</f>
        <v>1.224</v>
      </c>
      <c r="H63" s="8">
        <f>CEILING(F63,50)</f>
        <v>1250</v>
      </c>
      <c r="I63" s="3">
        <f>H63/1000</f>
        <v>1.25</v>
      </c>
      <c r="J63" s="8">
        <v>17</v>
      </c>
      <c r="K63" s="8">
        <v>24</v>
      </c>
      <c r="L63" s="8" t="s">
        <v>88</v>
      </c>
      <c r="M63" s="5">
        <v>11.5</v>
      </c>
      <c r="N63" s="5">
        <f>M63*1.52</f>
        <v>17.48</v>
      </c>
      <c r="O63" s="5">
        <f>P63/1.52</f>
        <v>18.03143874029335</v>
      </c>
      <c r="P63" s="5">
        <f>N$83 *I63</f>
        <v>27.407786885245894</v>
      </c>
      <c r="Q63" s="5">
        <f>M63+P63</f>
        <v>38.907786885245898</v>
      </c>
      <c r="R63" s="5">
        <f>N63+P63</f>
        <v>44.887786885245895</v>
      </c>
      <c r="S63" s="5">
        <f>CEILING(CEILING(N63,5) + P63, 5)</f>
        <v>50</v>
      </c>
      <c r="T63" s="5">
        <f>S63*1.1</f>
        <v>55.000000000000007</v>
      </c>
      <c r="U63" s="5">
        <f>S63-R63</f>
        <v>5.1122131147541054</v>
      </c>
      <c r="V63" s="5">
        <f>S63+5</f>
        <v>55</v>
      </c>
      <c r="W63" s="5">
        <f>V63*1.1</f>
        <v>60.500000000000007</v>
      </c>
      <c r="X63" s="5">
        <f>V63-R63</f>
        <v>10.112213114754105</v>
      </c>
      <c r="Y63" s="5">
        <f>S63+(H63/100)</f>
        <v>62.5</v>
      </c>
      <c r="Z63" s="5">
        <f>Y63*1.1</f>
        <v>68.75</v>
      </c>
      <c r="AA63" s="5">
        <f>Y63-R63</f>
        <v>17.612213114754105</v>
      </c>
      <c r="AB63" s="5">
        <v>70</v>
      </c>
      <c r="AC63" s="5">
        <f>AB63-AD63</f>
        <v>63</v>
      </c>
      <c r="AD63" s="5">
        <f>AB63*0.1</f>
        <v>7</v>
      </c>
      <c r="AE63" s="5">
        <f>AB63-R63-(AB63*0.1)</f>
        <v>18.112213114754105</v>
      </c>
      <c r="AF63" s="8">
        <v>2</v>
      </c>
      <c r="AG63" s="7">
        <f>I63*AF63</f>
        <v>2.5</v>
      </c>
      <c r="AH63" s="5">
        <f>T63*AF63</f>
        <v>110.00000000000001</v>
      </c>
      <c r="AI63" s="5">
        <f>U63*AF63</f>
        <v>10.224426229508211</v>
      </c>
      <c r="AJ63" s="5">
        <f>W63*AF63</f>
        <v>121.00000000000001</v>
      </c>
      <c r="AK63" s="5">
        <f>X63*AF63</f>
        <v>20.224426229508211</v>
      </c>
      <c r="AL63" s="3">
        <v>2</v>
      </c>
      <c r="AM63" s="17">
        <f>AB63*AF63</f>
        <v>140</v>
      </c>
      <c r="AN63" s="17">
        <f>AE63 * AF63</f>
        <v>36.224426229508211</v>
      </c>
    </row>
    <row r="64" spans="1:40" x14ac:dyDescent="0.3">
      <c r="A64" s="3">
        <v>193</v>
      </c>
      <c r="B64" t="s">
        <v>40</v>
      </c>
      <c r="C64" s="3" t="s">
        <v>207</v>
      </c>
      <c r="D64" s="3" t="s">
        <v>208</v>
      </c>
      <c r="E64" s="3">
        <v>336</v>
      </c>
      <c r="F64" s="8">
        <v>462</v>
      </c>
      <c r="G64" s="7">
        <f>F64/1000</f>
        <v>0.46200000000000002</v>
      </c>
      <c r="H64" s="8">
        <f>CEILING(F64,50)</f>
        <v>500</v>
      </c>
      <c r="I64" s="3">
        <f>H64/1000</f>
        <v>0.5</v>
      </c>
      <c r="J64" s="8">
        <v>17</v>
      </c>
      <c r="K64" s="8">
        <v>24</v>
      </c>
      <c r="L64" s="8" t="s">
        <v>88</v>
      </c>
      <c r="M64" s="5">
        <v>5.75</v>
      </c>
      <c r="N64" s="5">
        <f>M64*1.52</f>
        <v>8.74</v>
      </c>
      <c r="O64" s="5">
        <f>P64/1.52</f>
        <v>7.2125754961173403</v>
      </c>
      <c r="P64" s="5">
        <f>N$83 *I64</f>
        <v>10.963114754098358</v>
      </c>
      <c r="Q64" s="5">
        <f>M64+P64</f>
        <v>16.713114754098356</v>
      </c>
      <c r="R64" s="5">
        <f>N64+P64</f>
        <v>19.703114754098358</v>
      </c>
      <c r="S64" s="5">
        <f>CEILING(CEILING(N64,5) + P64, 5)</f>
        <v>25</v>
      </c>
      <c r="T64" s="5">
        <f>S64*1.1</f>
        <v>27.500000000000004</v>
      </c>
      <c r="U64" s="5">
        <f>S64-R64</f>
        <v>5.2968852459016418</v>
      </c>
      <c r="V64" s="5">
        <f>S64+5</f>
        <v>30</v>
      </c>
      <c r="W64" s="5">
        <f>V64*1.1</f>
        <v>33</v>
      </c>
      <c r="X64" s="5">
        <f>V64-R64</f>
        <v>10.296885245901642</v>
      </c>
      <c r="Y64" s="5">
        <f>S64+(H64/100)</f>
        <v>30</v>
      </c>
      <c r="Z64" s="5">
        <f>Y64*1.1</f>
        <v>33</v>
      </c>
      <c r="AA64" s="5">
        <f>Y64-R64</f>
        <v>10.296885245901642</v>
      </c>
      <c r="AB64" s="5">
        <v>35</v>
      </c>
      <c r="AC64" s="5">
        <f>AB64-AD64</f>
        <v>31.5</v>
      </c>
      <c r="AD64" s="5">
        <f>AB64*0.1</f>
        <v>3.5</v>
      </c>
      <c r="AE64" s="5">
        <f>AB64-R64-(AB64*0.1)</f>
        <v>11.796885245901642</v>
      </c>
      <c r="AF64" s="8">
        <v>2</v>
      </c>
      <c r="AG64" s="7">
        <f>I64*AF64</f>
        <v>1</v>
      </c>
      <c r="AH64" s="5">
        <f>T64*AF64</f>
        <v>55.000000000000007</v>
      </c>
      <c r="AI64" s="5">
        <f>U64*AF64</f>
        <v>10.593770491803284</v>
      </c>
      <c r="AJ64" s="5">
        <f>W64*AF64</f>
        <v>66</v>
      </c>
      <c r="AK64" s="5">
        <f>X64*AF64</f>
        <v>20.593770491803284</v>
      </c>
      <c r="AL64" s="3">
        <v>2</v>
      </c>
      <c r="AM64" s="12">
        <f>AB64*AF64</f>
        <v>70</v>
      </c>
      <c r="AN64" s="12">
        <f>AE64 * AF64</f>
        <v>23.593770491803284</v>
      </c>
    </row>
    <row r="65" spans="1:40" x14ac:dyDescent="0.3">
      <c r="A65" s="3">
        <v>132</v>
      </c>
      <c r="B65" t="s">
        <v>29</v>
      </c>
      <c r="C65" s="3" t="s">
        <v>183</v>
      </c>
      <c r="D65" s="3" t="s">
        <v>184</v>
      </c>
      <c r="E65" s="3">
        <v>248</v>
      </c>
      <c r="F65" s="8">
        <v>312</v>
      </c>
      <c r="G65" s="7">
        <f>F65/1000</f>
        <v>0.312</v>
      </c>
      <c r="H65" s="8">
        <f>CEILING(F65,50)</f>
        <v>350</v>
      </c>
      <c r="I65" s="3">
        <f>H65/1000</f>
        <v>0.35</v>
      </c>
      <c r="J65" s="8">
        <v>17</v>
      </c>
      <c r="K65" s="8">
        <v>24</v>
      </c>
      <c r="L65" s="8" t="s">
        <v>88</v>
      </c>
      <c r="M65" s="5">
        <v>5.75</v>
      </c>
      <c r="N65" s="5">
        <f>M65*1.52</f>
        <v>8.74</v>
      </c>
      <c r="O65" s="5">
        <f>P65/1.52</f>
        <v>5.048802847282138</v>
      </c>
      <c r="P65" s="5">
        <f>N$83 *I65</f>
        <v>7.6741803278688501</v>
      </c>
      <c r="Q65" s="5">
        <f>M65+P65</f>
        <v>13.42418032786885</v>
      </c>
      <c r="R65" s="5">
        <f>N65+P65</f>
        <v>16.414180327868849</v>
      </c>
      <c r="S65" s="5">
        <f>CEILING(CEILING(N65,5) + P65, 5)</f>
        <v>20</v>
      </c>
      <c r="T65" s="5">
        <f>S65*1.1</f>
        <v>22</v>
      </c>
      <c r="U65" s="5">
        <f>S65-R65</f>
        <v>3.5858196721311515</v>
      </c>
      <c r="V65" s="5">
        <f>S65+5</f>
        <v>25</v>
      </c>
      <c r="W65" s="5">
        <f>V65*1.1</f>
        <v>27.500000000000004</v>
      </c>
      <c r="X65" s="5">
        <f>V65-R65</f>
        <v>8.5858196721311515</v>
      </c>
      <c r="Y65" s="5">
        <f>S65+(H65/100)</f>
        <v>23.5</v>
      </c>
      <c r="Z65" s="5">
        <f>Y65*1.1</f>
        <v>25.85</v>
      </c>
      <c r="AA65" s="5">
        <f>Y65-R65</f>
        <v>7.0858196721311515</v>
      </c>
      <c r="AB65" s="5">
        <v>35</v>
      </c>
      <c r="AC65" s="5">
        <f>AB65-AD65</f>
        <v>31.5</v>
      </c>
      <c r="AD65" s="5">
        <f>AB65*0.1</f>
        <v>3.5</v>
      </c>
      <c r="AE65" s="5">
        <f>AB65-R65-(AB65*0.1)</f>
        <v>15.085819672131151</v>
      </c>
      <c r="AF65" s="8">
        <v>4</v>
      </c>
      <c r="AG65" s="7">
        <f>I65*AF65</f>
        <v>1.4</v>
      </c>
      <c r="AH65" s="5">
        <f>T65*AF65</f>
        <v>88</v>
      </c>
      <c r="AI65" s="5">
        <f>U65*AF65</f>
        <v>14.343278688524606</v>
      </c>
      <c r="AJ65" s="5">
        <f>W65*AF65</f>
        <v>110.00000000000001</v>
      </c>
      <c r="AK65" s="5">
        <f>X65*AF65</f>
        <v>34.343278688524606</v>
      </c>
      <c r="AL65" s="3">
        <v>4</v>
      </c>
      <c r="AM65" s="17">
        <f>AB65*AF65</f>
        <v>140</v>
      </c>
      <c r="AN65" s="17">
        <f>AE65 * AF65</f>
        <v>60.343278688524606</v>
      </c>
    </row>
    <row r="66" spans="1:40" x14ac:dyDescent="0.3">
      <c r="A66" s="3">
        <v>110</v>
      </c>
      <c r="B66" t="s">
        <v>21</v>
      </c>
      <c r="C66" s="15" t="s">
        <v>136</v>
      </c>
      <c r="D66" s="15" t="s">
        <v>136</v>
      </c>
      <c r="E66" s="3">
        <v>120</v>
      </c>
      <c r="F66" s="8">
        <v>150</v>
      </c>
      <c r="G66" s="7">
        <f>F66/1000</f>
        <v>0.15</v>
      </c>
      <c r="H66" s="8">
        <f>CEILING(F66,50)</f>
        <v>150</v>
      </c>
      <c r="I66" s="3">
        <f>H66/1000</f>
        <v>0.15</v>
      </c>
      <c r="J66" s="8">
        <v>15</v>
      </c>
      <c r="K66" s="8">
        <v>21</v>
      </c>
      <c r="L66" s="8" t="s">
        <v>87</v>
      </c>
      <c r="M66" s="5">
        <v>2.2999999999999998</v>
      </c>
      <c r="N66" s="5">
        <f>M66*1.52</f>
        <v>3.4959999999999996</v>
      </c>
      <c r="O66" s="5">
        <f>P66/1.52</f>
        <v>2.1637726488352023</v>
      </c>
      <c r="P66" s="5">
        <f>N$83 *I66</f>
        <v>3.2889344262295075</v>
      </c>
      <c r="Q66" s="5">
        <f>M66+P66</f>
        <v>5.5889344262295069</v>
      </c>
      <c r="R66" s="5">
        <f>N66+P66</f>
        <v>6.7849344262295066</v>
      </c>
      <c r="S66" s="5">
        <f>CEILING(CEILING(N66,5) + P66, 5)</f>
        <v>10</v>
      </c>
      <c r="T66" s="5">
        <f>S66*1.1</f>
        <v>11</v>
      </c>
      <c r="U66" s="5">
        <f>S66-R66</f>
        <v>3.2150655737704934</v>
      </c>
      <c r="V66" s="5">
        <f>S66+5</f>
        <v>15</v>
      </c>
      <c r="W66" s="5">
        <f>V66*1.1</f>
        <v>16.5</v>
      </c>
      <c r="X66" s="5">
        <f>V66-R66</f>
        <v>8.2150655737704934</v>
      </c>
      <c r="Y66" s="5">
        <f>S66+(H66/100)</f>
        <v>11.5</v>
      </c>
      <c r="Z66" s="5">
        <f>Y66*1.1</f>
        <v>12.65</v>
      </c>
      <c r="AA66" s="5">
        <f>Y66-R66</f>
        <v>4.7150655737704934</v>
      </c>
      <c r="AB66" s="5">
        <v>14</v>
      </c>
      <c r="AC66" s="5">
        <f>AB66-AD66</f>
        <v>12.6</v>
      </c>
      <c r="AD66" s="5">
        <f>AB66*0.1</f>
        <v>1.4000000000000001</v>
      </c>
      <c r="AE66" s="5">
        <f>AB66-R66-(AB66*0.1)</f>
        <v>5.815065573770493</v>
      </c>
      <c r="AF66" s="8">
        <v>4</v>
      </c>
      <c r="AG66" s="7">
        <f>I66*AF66</f>
        <v>0.6</v>
      </c>
      <c r="AH66" s="5">
        <f>T66*AF66</f>
        <v>44</v>
      </c>
      <c r="AI66" s="5">
        <f>U66*AF66</f>
        <v>12.860262295081974</v>
      </c>
      <c r="AJ66" s="5">
        <f>W66*AF66</f>
        <v>66</v>
      </c>
      <c r="AK66" s="5">
        <f>X66*AF66</f>
        <v>32.860262295081974</v>
      </c>
      <c r="AL66" s="3">
        <v>4</v>
      </c>
      <c r="AM66" s="17">
        <f>AB66*AF66</f>
        <v>56</v>
      </c>
      <c r="AN66" s="17">
        <f>AE66 * AF66</f>
        <v>23.260262295081972</v>
      </c>
    </row>
    <row r="67" spans="1:40" x14ac:dyDescent="0.3">
      <c r="A67" s="3">
        <v>75</v>
      </c>
      <c r="B67" t="s">
        <v>13</v>
      </c>
      <c r="C67" s="15" t="s">
        <v>158</v>
      </c>
      <c r="D67" s="15" t="s">
        <v>136</v>
      </c>
      <c r="E67" s="3">
        <v>780</v>
      </c>
      <c r="F67" s="8">
        <v>952</v>
      </c>
      <c r="G67" s="7">
        <f>F67/1000</f>
        <v>0.95199999999999996</v>
      </c>
      <c r="H67" s="8">
        <f>CEILING(F67,50)</f>
        <v>1000</v>
      </c>
      <c r="I67" s="3">
        <f>H67/1000</f>
        <v>1</v>
      </c>
      <c r="J67" s="8">
        <v>15</v>
      </c>
      <c r="K67" s="8">
        <v>21</v>
      </c>
      <c r="L67" s="8" t="s">
        <v>87</v>
      </c>
      <c r="M67" s="5">
        <v>8.0500000000000007</v>
      </c>
      <c r="N67" s="5">
        <f>M67*1.52</f>
        <v>12.236000000000001</v>
      </c>
      <c r="O67" s="5">
        <f>P67/1.52</f>
        <v>14.425150992234681</v>
      </c>
      <c r="P67" s="5">
        <f>N$83 *I67</f>
        <v>21.926229508196716</v>
      </c>
      <c r="Q67" s="5">
        <f>M67+P67</f>
        <v>29.976229508196717</v>
      </c>
      <c r="R67" s="5">
        <f>N67+P67</f>
        <v>34.162229508196717</v>
      </c>
      <c r="S67" s="5">
        <f>CEILING(CEILING(N67,5) + P67, 5)</f>
        <v>40</v>
      </c>
      <c r="T67" s="5">
        <f>S67*1.1</f>
        <v>44</v>
      </c>
      <c r="U67" s="5">
        <f>S67-R67</f>
        <v>5.8377704918032833</v>
      </c>
      <c r="V67" s="5">
        <f>S67+5</f>
        <v>45</v>
      </c>
      <c r="W67" s="5">
        <f>V67*1.1</f>
        <v>49.500000000000007</v>
      </c>
      <c r="X67" s="5">
        <f>V67-R67</f>
        <v>10.837770491803283</v>
      </c>
      <c r="Y67" s="5">
        <f>S67+(H67/100)</f>
        <v>50</v>
      </c>
      <c r="Z67" s="5">
        <f>Y67*1.1</f>
        <v>55.000000000000007</v>
      </c>
      <c r="AA67" s="5">
        <f>Y67-R67</f>
        <v>15.837770491803283</v>
      </c>
      <c r="AB67" s="5">
        <v>55</v>
      </c>
      <c r="AC67" s="5">
        <f>AB67-AD67</f>
        <v>49.5</v>
      </c>
      <c r="AD67" s="5">
        <f>AB67*0.1</f>
        <v>5.5</v>
      </c>
      <c r="AE67" s="5">
        <f>AB67-R67-(AB67*0.1)</f>
        <v>15.337770491803283</v>
      </c>
      <c r="AF67" s="8">
        <v>2</v>
      </c>
      <c r="AG67" s="7">
        <f>I67*AF67</f>
        <v>2</v>
      </c>
      <c r="AH67" s="5">
        <f>T67*AF67</f>
        <v>88</v>
      </c>
      <c r="AI67" s="5">
        <f>U67*AF67</f>
        <v>11.675540983606567</v>
      </c>
      <c r="AJ67" s="5">
        <f>W67*AF67</f>
        <v>99.000000000000014</v>
      </c>
      <c r="AK67" s="5">
        <f>X67*AF67</f>
        <v>21.675540983606567</v>
      </c>
      <c r="AL67" s="3">
        <v>2</v>
      </c>
      <c r="AM67" s="17">
        <f>AB67*AF67</f>
        <v>110</v>
      </c>
      <c r="AN67" s="17">
        <f>AE67 * AF67</f>
        <v>30.675540983606567</v>
      </c>
    </row>
    <row r="68" spans="1:40" x14ac:dyDescent="0.3">
      <c r="A68" s="3">
        <v>106</v>
      </c>
      <c r="B68" t="s">
        <v>20</v>
      </c>
      <c r="C68" s="15" t="s">
        <v>170</v>
      </c>
      <c r="D68" s="15" t="s">
        <v>134</v>
      </c>
      <c r="E68" s="3">
        <v>340</v>
      </c>
      <c r="F68" s="8">
        <v>380</v>
      </c>
      <c r="G68" s="7">
        <f>F68/1000</f>
        <v>0.38</v>
      </c>
      <c r="H68" s="8">
        <f>CEILING(F68,50)</f>
        <v>400</v>
      </c>
      <c r="I68" s="3">
        <f>H68/1000</f>
        <v>0.4</v>
      </c>
      <c r="J68" s="8">
        <v>15</v>
      </c>
      <c r="K68" s="8">
        <v>21</v>
      </c>
      <c r="L68" s="8" t="s">
        <v>87</v>
      </c>
      <c r="M68" s="5">
        <v>4.03</v>
      </c>
      <c r="N68" s="5">
        <f>M68*1.52</f>
        <v>6.1256000000000004</v>
      </c>
      <c r="O68" s="5">
        <f>P68/1.52</f>
        <v>5.7700603968938724</v>
      </c>
      <c r="P68" s="5">
        <f>N$83 *I68</f>
        <v>8.770491803278686</v>
      </c>
      <c r="Q68" s="5">
        <f>M68+P68</f>
        <v>12.800491803278685</v>
      </c>
      <c r="R68" s="5">
        <f>N68+P68</f>
        <v>14.896091803278686</v>
      </c>
      <c r="S68" s="5">
        <f>CEILING(CEILING(N68,5) + P68, 5)</f>
        <v>20</v>
      </c>
      <c r="T68" s="5">
        <f>S68*1.1</f>
        <v>22</v>
      </c>
      <c r="U68" s="5">
        <f>S68-R68</f>
        <v>5.1039081967213136</v>
      </c>
      <c r="V68" s="5">
        <f>S68+5</f>
        <v>25</v>
      </c>
      <c r="W68" s="5">
        <f>V68*1.1</f>
        <v>27.500000000000004</v>
      </c>
      <c r="X68" s="5">
        <f>V68-R68</f>
        <v>10.103908196721314</v>
      </c>
      <c r="Y68" s="5">
        <f>S68+(H68/100)</f>
        <v>24</v>
      </c>
      <c r="Z68" s="5">
        <f>Y68*1.1</f>
        <v>26.400000000000002</v>
      </c>
      <c r="AA68" s="5">
        <f>Y68-R68</f>
        <v>9.1039081967213136</v>
      </c>
      <c r="AB68" s="5">
        <v>30</v>
      </c>
      <c r="AC68" s="5">
        <f>AB68-AD68</f>
        <v>27</v>
      </c>
      <c r="AD68" s="5">
        <f>AB68*0.1</f>
        <v>3</v>
      </c>
      <c r="AE68" s="5">
        <f>AB68-R68-(AB68*0.1)</f>
        <v>12.103908196721314</v>
      </c>
      <c r="AF68" s="8">
        <v>4</v>
      </c>
      <c r="AG68" s="7">
        <f>I68*AF68</f>
        <v>1.6</v>
      </c>
      <c r="AH68" s="5">
        <f>T68*AF68</f>
        <v>88</v>
      </c>
      <c r="AI68" s="5">
        <f>U68*AF68</f>
        <v>20.415632786885254</v>
      </c>
      <c r="AJ68" s="5">
        <f>W68*AF68</f>
        <v>110.00000000000001</v>
      </c>
      <c r="AK68" s="5">
        <f>X68*AF68</f>
        <v>40.415632786885254</v>
      </c>
      <c r="AL68" s="3">
        <v>4</v>
      </c>
      <c r="AM68" s="17">
        <f>AB68*AF68</f>
        <v>120</v>
      </c>
      <c r="AN68" s="17">
        <f>AE68 * AF68</f>
        <v>48.415632786885254</v>
      </c>
    </row>
    <row r="69" spans="1:40" x14ac:dyDescent="0.3">
      <c r="A69" s="3">
        <v>98</v>
      </c>
      <c r="B69" t="s">
        <v>19</v>
      </c>
      <c r="C69" s="15" t="s">
        <v>168</v>
      </c>
      <c r="D69" s="15" t="s">
        <v>169</v>
      </c>
      <c r="E69" s="3">
        <v>132</v>
      </c>
      <c r="F69" s="8">
        <v>154</v>
      </c>
      <c r="G69" s="7">
        <f>F69/1000</f>
        <v>0.154</v>
      </c>
      <c r="H69" s="8">
        <f>CEILING(F69,50)</f>
        <v>200</v>
      </c>
      <c r="I69" s="3">
        <f>H69/1000</f>
        <v>0.2</v>
      </c>
      <c r="J69" s="8">
        <v>15</v>
      </c>
      <c r="K69" s="8">
        <v>21</v>
      </c>
      <c r="L69" s="8" t="s">
        <v>87</v>
      </c>
      <c r="M69" s="5">
        <v>2.2999999999999998</v>
      </c>
      <c r="N69" s="5">
        <f>M69*1.52</f>
        <v>3.4959999999999996</v>
      </c>
      <c r="O69" s="5">
        <f>P69/1.52</f>
        <v>2.8850301984469362</v>
      </c>
      <c r="P69" s="5">
        <f>N$83 *I69</f>
        <v>4.385245901639343</v>
      </c>
      <c r="Q69" s="5">
        <f>M69+P69</f>
        <v>6.6852459016393428</v>
      </c>
      <c r="R69" s="5">
        <f>N69+P69</f>
        <v>7.8812459016393426</v>
      </c>
      <c r="S69" s="5">
        <f>CEILING(CEILING(N69,5) + P69, 5)</f>
        <v>10</v>
      </c>
      <c r="T69" s="5">
        <f>S69*1.1</f>
        <v>11</v>
      </c>
      <c r="U69" s="5">
        <f>S69-R69</f>
        <v>2.1187540983606574</v>
      </c>
      <c r="V69" s="5">
        <f>S69+5</f>
        <v>15</v>
      </c>
      <c r="W69" s="5">
        <f>V69*1.1</f>
        <v>16.5</v>
      </c>
      <c r="X69" s="5">
        <f>V69-R69</f>
        <v>7.1187540983606574</v>
      </c>
      <c r="Y69" s="5">
        <f>S69+(H69/100)</f>
        <v>12</v>
      </c>
      <c r="Z69" s="5">
        <f>Y69*1.1</f>
        <v>13.200000000000001</v>
      </c>
      <c r="AA69" s="5">
        <f>Y69-R69</f>
        <v>4.1187540983606574</v>
      </c>
      <c r="AB69" s="5">
        <v>16</v>
      </c>
      <c r="AC69" s="5">
        <f>AB69-AD69</f>
        <v>14.4</v>
      </c>
      <c r="AD69" s="5">
        <f>AB69*0.1</f>
        <v>1.6</v>
      </c>
      <c r="AE69" s="5">
        <f>AB69-R69-(AB69*0.1)</f>
        <v>6.5187540983606578</v>
      </c>
      <c r="AF69" s="8">
        <v>4</v>
      </c>
      <c r="AG69" s="7">
        <f>I69*AF69</f>
        <v>0.8</v>
      </c>
      <c r="AH69" s="5">
        <f>T69*AF69</f>
        <v>44</v>
      </c>
      <c r="AI69" s="5">
        <f>U69*AF69</f>
        <v>8.4750163934426297</v>
      </c>
      <c r="AJ69" s="5">
        <f>W69*AF69</f>
        <v>66</v>
      </c>
      <c r="AK69" s="5">
        <f>X69*AF69</f>
        <v>28.47501639344263</v>
      </c>
      <c r="AL69" s="3">
        <v>4</v>
      </c>
      <c r="AM69" s="17">
        <f>AB69*AF69</f>
        <v>64</v>
      </c>
      <c r="AN69" s="17">
        <f>AE69 * AF69</f>
        <v>26.075016393442631</v>
      </c>
    </row>
    <row r="70" spans="1:40" x14ac:dyDescent="0.3">
      <c r="A70" s="15">
        <v>76</v>
      </c>
      <c r="B70" s="16" t="s">
        <v>14</v>
      </c>
      <c r="C70" s="15" t="s">
        <v>159</v>
      </c>
      <c r="D70" s="15" t="s">
        <v>160</v>
      </c>
      <c r="E70" s="15">
        <v>508</v>
      </c>
      <c r="F70" s="18">
        <v>563</v>
      </c>
      <c r="G70" s="7">
        <f>F70/1000</f>
        <v>0.56299999999999994</v>
      </c>
      <c r="H70" s="8">
        <f>CEILING(F70,50)</f>
        <v>600</v>
      </c>
      <c r="I70" s="3">
        <f>H70/1000</f>
        <v>0.6</v>
      </c>
      <c r="J70" s="18">
        <v>15</v>
      </c>
      <c r="K70" s="18">
        <v>21</v>
      </c>
      <c r="L70" s="8" t="s">
        <v>87</v>
      </c>
      <c r="M70" s="17">
        <v>6.9</v>
      </c>
      <c r="N70" s="17">
        <f>M70*1.52</f>
        <v>10.488000000000001</v>
      </c>
      <c r="O70" s="5">
        <f>P70/1.52</f>
        <v>8.655090595340809</v>
      </c>
      <c r="P70" s="5">
        <f>N$83 *I70</f>
        <v>13.15573770491803</v>
      </c>
      <c r="Q70" s="5">
        <f>M70+P70</f>
        <v>20.05573770491803</v>
      </c>
      <c r="R70" s="5">
        <f>N70+P70</f>
        <v>23.643737704918031</v>
      </c>
      <c r="S70" s="5">
        <f>CEILING(CEILING(N70,5) + P70, 5)</f>
        <v>30</v>
      </c>
      <c r="T70" s="5">
        <f>S70*1.1</f>
        <v>33</v>
      </c>
      <c r="U70" s="5">
        <f>S70-R70</f>
        <v>6.3562622950819687</v>
      </c>
      <c r="V70" s="5">
        <f>S70+5</f>
        <v>35</v>
      </c>
      <c r="W70" s="5">
        <f>V70*1.1</f>
        <v>38.5</v>
      </c>
      <c r="X70" s="5">
        <f>V70-R70</f>
        <v>11.356262295081969</v>
      </c>
      <c r="Y70" s="5">
        <f>S70+(H70/100)</f>
        <v>36</v>
      </c>
      <c r="Z70" s="5">
        <f>Y70*1.1</f>
        <v>39.6</v>
      </c>
      <c r="AA70" s="5">
        <f>Y70-R70</f>
        <v>12.356262295081969</v>
      </c>
      <c r="AB70" s="5">
        <v>40</v>
      </c>
      <c r="AC70" s="5">
        <f>AB70-AD70</f>
        <v>36</v>
      </c>
      <c r="AD70" s="5">
        <f>AB70*0.1</f>
        <v>4</v>
      </c>
      <c r="AE70" s="5">
        <f>AB70-R70-(AB70*0.1)</f>
        <v>12.356262295081969</v>
      </c>
      <c r="AF70" s="18">
        <v>4</v>
      </c>
      <c r="AG70" s="7">
        <f>I70*AF70</f>
        <v>2.4</v>
      </c>
      <c r="AH70" s="5">
        <f>T70*AF70</f>
        <v>132</v>
      </c>
      <c r="AI70" s="5">
        <f>U70*AF70</f>
        <v>25.425049180327875</v>
      </c>
      <c r="AJ70" s="5">
        <f>W70*AF70</f>
        <v>154</v>
      </c>
      <c r="AK70" s="5">
        <f>X70*AF70</f>
        <v>45.425049180327875</v>
      </c>
      <c r="AL70" s="15">
        <v>4</v>
      </c>
      <c r="AM70" s="17">
        <f>AB70*AF70</f>
        <v>160</v>
      </c>
      <c r="AN70" s="17">
        <f>AE70 * AF70</f>
        <v>49.425049180327875</v>
      </c>
    </row>
    <row r="71" spans="1:40" x14ac:dyDescent="0.3">
      <c r="A71" s="3">
        <v>93</v>
      </c>
      <c r="B71" t="s">
        <v>17</v>
      </c>
      <c r="C71" s="15" t="s">
        <v>165</v>
      </c>
      <c r="D71" s="15" t="s">
        <v>134</v>
      </c>
      <c r="E71" s="3">
        <v>232</v>
      </c>
      <c r="F71" s="8">
        <v>297</v>
      </c>
      <c r="G71" s="7">
        <f>F71/1000</f>
        <v>0.29699999999999999</v>
      </c>
      <c r="H71" s="8">
        <f>CEILING(F71,50)</f>
        <v>300</v>
      </c>
      <c r="I71" s="3">
        <f>H71/1000</f>
        <v>0.3</v>
      </c>
      <c r="J71" s="8">
        <v>15</v>
      </c>
      <c r="K71" s="8">
        <v>21</v>
      </c>
      <c r="L71" s="8" t="s">
        <v>87</v>
      </c>
      <c r="M71" s="5">
        <v>4.03</v>
      </c>
      <c r="N71" s="5">
        <f>M71*1.52</f>
        <v>6.1256000000000004</v>
      </c>
      <c r="O71" s="5">
        <f>P71/1.52</f>
        <v>4.3275452976704045</v>
      </c>
      <c r="P71" s="5">
        <f>N$83 *I71</f>
        <v>6.577868852459015</v>
      </c>
      <c r="Q71" s="5">
        <f>M71+P71</f>
        <v>10.607868852459015</v>
      </c>
      <c r="R71" s="5">
        <f>N71+P71</f>
        <v>12.703468852459014</v>
      </c>
      <c r="S71" s="5">
        <f>CEILING(CEILING(N71,5) + P71, 5)</f>
        <v>20</v>
      </c>
      <c r="T71" s="5">
        <f>S71*1.1</f>
        <v>22</v>
      </c>
      <c r="U71" s="5">
        <f>S71-R71</f>
        <v>7.2965311475409855</v>
      </c>
      <c r="V71" s="5">
        <f>S71+5</f>
        <v>25</v>
      </c>
      <c r="W71" s="5">
        <f>V71*1.1</f>
        <v>27.500000000000004</v>
      </c>
      <c r="X71" s="5">
        <f>V71-R71</f>
        <v>12.296531147540986</v>
      </c>
      <c r="Y71" s="5">
        <f>S71+(H71/100)</f>
        <v>23</v>
      </c>
      <c r="Z71" s="5">
        <f>Y71*1.1</f>
        <v>25.3</v>
      </c>
      <c r="AA71" s="5">
        <f>Y71-R71</f>
        <v>10.296531147540986</v>
      </c>
      <c r="AB71" s="5">
        <v>25</v>
      </c>
      <c r="AC71" s="5">
        <f>AB71-AD71</f>
        <v>22.5</v>
      </c>
      <c r="AD71" s="5">
        <f>AB71*0.1</f>
        <v>2.5</v>
      </c>
      <c r="AE71" s="5">
        <f>AB71-R71-(AB71*0.1)</f>
        <v>9.7965311475409855</v>
      </c>
      <c r="AF71" s="8">
        <v>4</v>
      </c>
      <c r="AG71" s="7">
        <f>I71*AF71</f>
        <v>1.2</v>
      </c>
      <c r="AH71" s="5">
        <f>T71*AF71</f>
        <v>88</v>
      </c>
      <c r="AI71" s="5">
        <f>U71*AF71</f>
        <v>29.186124590163942</v>
      </c>
      <c r="AJ71" s="5">
        <f>W71*AF71</f>
        <v>110.00000000000001</v>
      </c>
      <c r="AK71" s="5">
        <f>X71*AF71</f>
        <v>49.186124590163942</v>
      </c>
      <c r="AL71" s="3">
        <v>4</v>
      </c>
      <c r="AM71" s="17">
        <f>AB71*AF71</f>
        <v>100</v>
      </c>
      <c r="AN71" s="17">
        <f>AE71 * AF71</f>
        <v>39.186124590163942</v>
      </c>
    </row>
    <row r="72" spans="1:40" x14ac:dyDescent="0.3">
      <c r="A72" s="3">
        <v>157</v>
      </c>
      <c r="B72" t="s">
        <v>33</v>
      </c>
      <c r="C72" s="3" t="s">
        <v>191</v>
      </c>
      <c r="D72" s="3" t="s">
        <v>172</v>
      </c>
      <c r="E72" s="3">
        <v>640</v>
      </c>
      <c r="F72" s="8">
        <v>1065</v>
      </c>
      <c r="G72" s="7">
        <f>F72/1000</f>
        <v>1.0649999999999999</v>
      </c>
      <c r="H72" s="8">
        <f>CEILING(F72,50)</f>
        <v>1100</v>
      </c>
      <c r="I72" s="3">
        <f>H72/1000</f>
        <v>1.1000000000000001</v>
      </c>
      <c r="J72" s="8">
        <v>17</v>
      </c>
      <c r="K72" s="8">
        <v>24</v>
      </c>
      <c r="L72" s="8" t="s">
        <v>88</v>
      </c>
      <c r="M72" s="5">
        <v>8.0500000000000007</v>
      </c>
      <c r="N72" s="5">
        <f>M72*1.52</f>
        <v>12.236000000000001</v>
      </c>
      <c r="O72" s="5">
        <f>P72/1.52</f>
        <v>15.867666091458149</v>
      </c>
      <c r="P72" s="5">
        <f>N$83 *I72</f>
        <v>24.118852459016388</v>
      </c>
      <c r="Q72" s="5">
        <f>M72+P72</f>
        <v>32.168852459016392</v>
      </c>
      <c r="R72" s="5">
        <f>N72+P72</f>
        <v>36.354852459016385</v>
      </c>
      <c r="S72" s="5">
        <f>CEILING(CEILING(N72,5) + P72, 5)</f>
        <v>40</v>
      </c>
      <c r="T72" s="5">
        <f>S72*1.1</f>
        <v>44</v>
      </c>
      <c r="U72" s="5">
        <f>S72-R72</f>
        <v>3.6451475409836149</v>
      </c>
      <c r="V72" s="5">
        <f>S72+5</f>
        <v>45</v>
      </c>
      <c r="W72" s="5">
        <f>V72*1.1</f>
        <v>49.500000000000007</v>
      </c>
      <c r="X72" s="5">
        <f>V72-R72</f>
        <v>8.6451475409836149</v>
      </c>
      <c r="Y72" s="5">
        <f>S72+(H72/100)</f>
        <v>51</v>
      </c>
      <c r="Z72" s="5">
        <f>Y72*1.1</f>
        <v>56.1</v>
      </c>
      <c r="AA72" s="5">
        <f>Y72-R72</f>
        <v>14.645147540983615</v>
      </c>
      <c r="AB72" s="5">
        <v>55</v>
      </c>
      <c r="AC72" s="5">
        <f>AB72-AD72</f>
        <v>49.5</v>
      </c>
      <c r="AD72" s="5">
        <f>AB72*0.1</f>
        <v>5.5</v>
      </c>
      <c r="AE72" s="5">
        <f>AB72-R72-(AB72*0.1)</f>
        <v>13.145147540983615</v>
      </c>
      <c r="AF72" s="8">
        <v>2</v>
      </c>
      <c r="AG72" s="7">
        <f>I72*AF72</f>
        <v>2.2000000000000002</v>
      </c>
      <c r="AH72" s="5">
        <f>T72*AF72</f>
        <v>88</v>
      </c>
      <c r="AI72" s="5">
        <f>U72*AF72</f>
        <v>7.2902950819672299</v>
      </c>
      <c r="AJ72" s="5">
        <f>W72*AF72</f>
        <v>99.000000000000014</v>
      </c>
      <c r="AK72" s="5">
        <f>X72*AF72</f>
        <v>17.29029508196723</v>
      </c>
      <c r="AL72" s="3">
        <v>2</v>
      </c>
      <c r="AM72" s="17">
        <f>AB72*AF72</f>
        <v>110</v>
      </c>
      <c r="AN72" s="17">
        <f>AE72 * AF72</f>
        <v>26.29029508196723</v>
      </c>
    </row>
    <row r="73" spans="1:40" x14ac:dyDescent="0.3">
      <c r="A73" s="3">
        <v>40</v>
      </c>
      <c r="B73" t="s">
        <v>6</v>
      </c>
      <c r="C73" s="15" t="s">
        <v>144</v>
      </c>
      <c r="D73" s="15" t="s">
        <v>136</v>
      </c>
      <c r="E73" s="3">
        <v>96</v>
      </c>
      <c r="F73" s="8">
        <v>120</v>
      </c>
      <c r="G73" s="7">
        <f>F73/1000</f>
        <v>0.12</v>
      </c>
      <c r="H73" s="8">
        <f>CEILING(F73,50)</f>
        <v>150</v>
      </c>
      <c r="I73" s="3">
        <f>H73/1000</f>
        <v>0.15</v>
      </c>
      <c r="J73" s="8">
        <v>15</v>
      </c>
      <c r="K73" s="8">
        <v>21</v>
      </c>
      <c r="L73" s="8" t="s">
        <v>87</v>
      </c>
      <c r="M73" s="5">
        <v>1.96</v>
      </c>
      <c r="N73" s="5">
        <f>M73*1.52</f>
        <v>2.9792000000000001</v>
      </c>
      <c r="O73" s="5">
        <f>P73/1.52</f>
        <v>2.1637726488352023</v>
      </c>
      <c r="P73" s="5">
        <f>N$83 *I73</f>
        <v>3.2889344262295075</v>
      </c>
      <c r="Q73" s="5">
        <f>M73+P73</f>
        <v>5.248934426229507</v>
      </c>
      <c r="R73" s="5">
        <f>N73+P73</f>
        <v>6.2681344262295076</v>
      </c>
      <c r="S73" s="5">
        <f>CEILING(CEILING(N73,5) + P73, 5)</f>
        <v>10</v>
      </c>
      <c r="T73" s="5">
        <f>S73*1.1</f>
        <v>11</v>
      </c>
      <c r="U73" s="5">
        <f>S73-R73</f>
        <v>3.7318655737704924</v>
      </c>
      <c r="V73" s="5">
        <f>S73+5</f>
        <v>15</v>
      </c>
      <c r="W73" s="5">
        <f>V73*1.1</f>
        <v>16.5</v>
      </c>
      <c r="X73" s="5">
        <f>V73-R73</f>
        <v>8.7318655737704916</v>
      </c>
      <c r="Y73" s="5">
        <f>S73+(H73/100)</f>
        <v>11.5</v>
      </c>
      <c r="Z73" s="5">
        <f>Y73*1.1</f>
        <v>12.65</v>
      </c>
      <c r="AA73" s="5">
        <f>Y73-R73</f>
        <v>5.2318655737704924</v>
      </c>
      <c r="AB73" s="5">
        <v>12</v>
      </c>
      <c r="AC73" s="5">
        <f>AB73-AD73</f>
        <v>10.8</v>
      </c>
      <c r="AD73" s="5">
        <f>AB73*0.1</f>
        <v>1.2000000000000002</v>
      </c>
      <c r="AE73" s="5">
        <f>AB73-R73-(AB73*0.1)</f>
        <v>4.5318655737704923</v>
      </c>
      <c r="AF73" s="8">
        <v>6</v>
      </c>
      <c r="AG73" s="7">
        <f>I73*AF73</f>
        <v>0.89999999999999991</v>
      </c>
      <c r="AH73" s="5">
        <f>T73*AF73</f>
        <v>66</v>
      </c>
      <c r="AI73" s="5">
        <f>U73*AF73</f>
        <v>22.391193442622956</v>
      </c>
      <c r="AJ73" s="5">
        <f>W73*AF73</f>
        <v>99</v>
      </c>
      <c r="AK73" s="5">
        <f>X73*AF73</f>
        <v>52.391193442622949</v>
      </c>
      <c r="AL73" s="3">
        <v>6</v>
      </c>
      <c r="AM73" s="17">
        <f>AB73*AF73</f>
        <v>72</v>
      </c>
      <c r="AN73" s="17">
        <f>AE73 * AF73</f>
        <v>27.191193442622954</v>
      </c>
    </row>
    <row r="74" spans="1:40" x14ac:dyDescent="0.3">
      <c r="A74" s="15">
        <v>137</v>
      </c>
      <c r="B74" s="16" t="s">
        <v>31</v>
      </c>
      <c r="C74" s="15" t="s">
        <v>188</v>
      </c>
      <c r="D74" s="15" t="s">
        <v>189</v>
      </c>
      <c r="E74" s="15">
        <v>312</v>
      </c>
      <c r="F74" s="18">
        <v>355</v>
      </c>
      <c r="G74" s="7">
        <f>F74/1000</f>
        <v>0.35499999999999998</v>
      </c>
      <c r="H74" s="8">
        <f>CEILING(F74,50)</f>
        <v>400</v>
      </c>
      <c r="I74" s="3">
        <f>H74/1000</f>
        <v>0.4</v>
      </c>
      <c r="J74" s="18">
        <v>15</v>
      </c>
      <c r="K74" s="18">
        <v>21</v>
      </c>
      <c r="L74" s="8" t="s">
        <v>87</v>
      </c>
      <c r="M74" s="17">
        <v>3.45</v>
      </c>
      <c r="N74" s="17">
        <f>M74*1.52</f>
        <v>5.2440000000000007</v>
      </c>
      <c r="O74" s="5">
        <f>P74/1.52</f>
        <v>5.7700603968938724</v>
      </c>
      <c r="P74" s="5">
        <f>N$83 *I74</f>
        <v>8.770491803278686</v>
      </c>
      <c r="Q74" s="5">
        <f>M74+P74</f>
        <v>12.220491803278687</v>
      </c>
      <c r="R74" s="5">
        <f>N74+P74</f>
        <v>14.014491803278688</v>
      </c>
      <c r="S74" s="5">
        <f>CEILING(CEILING(N74,5) + P74, 5)</f>
        <v>20</v>
      </c>
      <c r="T74" s="5">
        <f>S74*1.1</f>
        <v>22</v>
      </c>
      <c r="U74" s="5">
        <f>S74-R74</f>
        <v>5.9855081967213124</v>
      </c>
      <c r="V74" s="5">
        <f>S74+5</f>
        <v>25</v>
      </c>
      <c r="W74" s="5">
        <f>V74*1.1</f>
        <v>27.500000000000004</v>
      </c>
      <c r="X74" s="5">
        <f>V74-R74</f>
        <v>10.985508196721312</v>
      </c>
      <c r="Y74" s="5">
        <f>S74+(H74/100)</f>
        <v>24</v>
      </c>
      <c r="Z74" s="5">
        <f>Y74*1.1</f>
        <v>26.400000000000002</v>
      </c>
      <c r="AA74" s="5">
        <f>Y74-R74</f>
        <v>9.9855081967213124</v>
      </c>
      <c r="AB74" s="5">
        <v>28</v>
      </c>
      <c r="AC74" s="5">
        <f>AB74-AD74</f>
        <v>25.2</v>
      </c>
      <c r="AD74" s="5">
        <f>AB74*0.1</f>
        <v>2.8000000000000003</v>
      </c>
      <c r="AE74" s="5">
        <f>AB74-R74-(AB74*0.1)</f>
        <v>11.185508196721312</v>
      </c>
      <c r="AF74" s="18">
        <v>3</v>
      </c>
      <c r="AG74" s="7">
        <f>I74*AF74</f>
        <v>1.2000000000000002</v>
      </c>
      <c r="AH74" s="5">
        <f>T74*AF74</f>
        <v>66</v>
      </c>
      <c r="AI74" s="5">
        <f>U74*AF74</f>
        <v>17.956524590163937</v>
      </c>
      <c r="AJ74" s="5">
        <f>W74*AF74</f>
        <v>82.500000000000014</v>
      </c>
      <c r="AK74" s="5">
        <f>X74*AF74</f>
        <v>32.956524590163937</v>
      </c>
      <c r="AL74" s="15">
        <v>3</v>
      </c>
      <c r="AM74" s="17">
        <f>AB74*AF74</f>
        <v>84</v>
      </c>
      <c r="AN74" s="17">
        <f>AE74 * AF74</f>
        <v>33.556524590163932</v>
      </c>
    </row>
    <row r="75" spans="1:40" x14ac:dyDescent="0.3">
      <c r="A75" s="3">
        <v>41</v>
      </c>
      <c r="B75" t="s">
        <v>63</v>
      </c>
      <c r="C75" s="15" t="s">
        <v>136</v>
      </c>
      <c r="D75" s="15" t="s">
        <v>136</v>
      </c>
      <c r="E75" s="3">
        <v>32</v>
      </c>
      <c r="F75" s="8">
        <v>77</v>
      </c>
      <c r="G75" s="7">
        <f>F75/1000</f>
        <v>7.6999999999999999E-2</v>
      </c>
      <c r="H75" s="8">
        <f>CEILING(F75,50)</f>
        <v>100</v>
      </c>
      <c r="I75" s="3">
        <f>H75/1000</f>
        <v>0.1</v>
      </c>
      <c r="J75" s="8">
        <v>14.5</v>
      </c>
      <c r="K75" s="8">
        <v>21</v>
      </c>
      <c r="L75" s="8" t="s">
        <v>87</v>
      </c>
      <c r="M75" s="5">
        <v>1.96</v>
      </c>
      <c r="N75" s="5">
        <f>M75*1.52</f>
        <v>2.9792000000000001</v>
      </c>
      <c r="O75" s="5">
        <f>P75/1.52</f>
        <v>1.4425150992234681</v>
      </c>
      <c r="P75" s="5">
        <f>N$83 *I75</f>
        <v>2.1926229508196715</v>
      </c>
      <c r="Q75" s="5">
        <f>M75+P75</f>
        <v>4.152622950819671</v>
      </c>
      <c r="R75" s="5">
        <f>N75+P75</f>
        <v>5.1718229508196716</v>
      </c>
      <c r="S75" s="5">
        <f>CEILING(CEILING(N75,5) + P75, 5)</f>
        <v>10</v>
      </c>
      <c r="T75" s="5">
        <f>S75*1.1</f>
        <v>11</v>
      </c>
      <c r="U75" s="5">
        <f>S75-R75</f>
        <v>4.8281770491803284</v>
      </c>
      <c r="V75" s="5">
        <f>S75+5</f>
        <v>15</v>
      </c>
      <c r="W75" s="5">
        <f>V75*1.1</f>
        <v>16.5</v>
      </c>
      <c r="X75" s="5">
        <f>V75-R75</f>
        <v>9.8281770491803293</v>
      </c>
      <c r="Y75" s="5">
        <f>S75+(H75/100)</f>
        <v>11</v>
      </c>
      <c r="Z75" s="5">
        <f>Y75*1.1</f>
        <v>12.100000000000001</v>
      </c>
      <c r="AA75" s="5">
        <f>Y75-R75</f>
        <v>5.8281770491803284</v>
      </c>
      <c r="AB75" s="5">
        <v>8.5</v>
      </c>
      <c r="AC75" s="5">
        <f>AB75-AD75</f>
        <v>7.65</v>
      </c>
      <c r="AD75" s="5">
        <f>AB75*0.1</f>
        <v>0.85000000000000009</v>
      </c>
      <c r="AE75" s="5">
        <f>AB75-R75-(AB75*0.1)</f>
        <v>2.4781770491803283</v>
      </c>
      <c r="AF75" s="8">
        <v>6</v>
      </c>
      <c r="AG75" s="7">
        <f>I75*AF75</f>
        <v>0.60000000000000009</v>
      </c>
      <c r="AH75" s="5">
        <f>T75*AF75</f>
        <v>66</v>
      </c>
      <c r="AI75" s="5">
        <f>U75*AF75</f>
        <v>28.969062295081969</v>
      </c>
      <c r="AJ75" s="5">
        <f>W75*AF75</f>
        <v>99</v>
      </c>
      <c r="AK75" s="5">
        <f>X75*AF75</f>
        <v>58.969062295081976</v>
      </c>
      <c r="AL75" s="3">
        <v>6</v>
      </c>
      <c r="AM75" s="17">
        <f>AB75*AF75</f>
        <v>51</v>
      </c>
      <c r="AN75" s="17">
        <f>AE75 * AF75</f>
        <v>14.869062295081971</v>
      </c>
    </row>
    <row r="76" spans="1:40" x14ac:dyDescent="0.3">
      <c r="AF76" s="3">
        <f>SUM(AF2:AF75)</f>
        <v>253</v>
      </c>
      <c r="AG76" s="7">
        <f>SUM(AG2:AG75)</f>
        <v>85.40000000000002</v>
      </c>
      <c r="AH76" s="5">
        <f>SUM(AH2:AH75)</f>
        <v>4911.5</v>
      </c>
      <c r="AI76" s="5">
        <f>SUM(AI2:AI75)</f>
        <v>1152.7408000000007</v>
      </c>
      <c r="AJ76" s="5">
        <f>SUM(AJ2:AJ75)</f>
        <v>6303</v>
      </c>
      <c r="AK76" s="5">
        <f>SUM(AK2:AK75)</f>
        <v>2417.7408000000005</v>
      </c>
      <c r="AL76" s="3">
        <f>SUM(AL2:AL75)</f>
        <v>254</v>
      </c>
      <c r="AM76" s="17">
        <f>SUM(AM2:AM75)</f>
        <v>6182.5</v>
      </c>
      <c r="AN76" s="17">
        <f>SUM(AN2:AN75)</f>
        <v>2251.9908000000005</v>
      </c>
    </row>
    <row r="78" spans="1:40" x14ac:dyDescent="0.3">
      <c r="M78" s="4" t="s">
        <v>94</v>
      </c>
      <c r="N78" s="4" t="s">
        <v>99</v>
      </c>
    </row>
    <row r="79" spans="1:40" x14ac:dyDescent="0.3">
      <c r="M79" s="5">
        <f>900-130</f>
        <v>770</v>
      </c>
      <c r="N79" s="5">
        <f>770 * 1.52</f>
        <v>1170.4000000000001</v>
      </c>
    </row>
    <row r="80" spans="1:40" x14ac:dyDescent="0.3">
      <c r="M80" s="4" t="s">
        <v>97</v>
      </c>
      <c r="N80" s="4" t="s">
        <v>98</v>
      </c>
    </row>
    <row r="81" spans="13:14" x14ac:dyDescent="0.3">
      <c r="M81" s="5">
        <f>(543.7 + 158.4)/1.52</f>
        <v>461.90789473684214</v>
      </c>
      <c r="N81" s="5">
        <f>543.7 + 158.4</f>
        <v>702.1</v>
      </c>
    </row>
    <row r="82" spans="13:14" x14ac:dyDescent="0.3">
      <c r="M82" s="4" t="s">
        <v>100</v>
      </c>
      <c r="N82" s="4" t="s">
        <v>100</v>
      </c>
    </row>
    <row r="83" spans="13:14" x14ac:dyDescent="0.3">
      <c r="M83" s="5">
        <f>(M79+M81)/AF76</f>
        <v>4.8692011649677553</v>
      </c>
      <c r="N83" s="5">
        <f>(N79+N81)/AG76</f>
        <v>21.926229508196716</v>
      </c>
    </row>
  </sheetData>
  <autoFilter ref="A1:AN76" xr:uid="{CEDFB274-3C6E-4D4D-AAD4-F1457AD75821}">
    <sortState xmlns:xlrd2="http://schemas.microsoft.com/office/spreadsheetml/2017/richdata2" ref="A2:AN76">
      <sortCondition ref="B1:B76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090F-14ED-4EC7-8119-09DA44BB7CEA}">
  <dimension ref="A1:I75"/>
  <sheetViews>
    <sheetView tabSelected="1" topLeftCell="A43" zoomScale="110" zoomScaleNormal="110" workbookViewId="0">
      <selection activeCell="I65" sqref="I65"/>
    </sheetView>
  </sheetViews>
  <sheetFormatPr defaultRowHeight="16.5" x14ac:dyDescent="0.3"/>
  <cols>
    <col min="1" max="1" width="20.625" style="21" customWidth="1"/>
    <col min="2" max="2" width="50.125" style="21" bestFit="1" customWidth="1"/>
    <col min="3" max="3" width="10.625" style="21" hidden="1" customWidth="1"/>
    <col min="4" max="5" width="33.875" style="21" customWidth="1"/>
    <col min="6" max="6" width="20.25" style="22" customWidth="1"/>
    <col min="7" max="9" width="20.625" style="21" customWidth="1"/>
  </cols>
  <sheetData>
    <row r="1" spans="1:9" x14ac:dyDescent="0.3">
      <c r="A1" s="23" t="s">
        <v>0</v>
      </c>
      <c r="B1" s="24" t="s">
        <v>1</v>
      </c>
      <c r="C1" s="24" t="s">
        <v>128</v>
      </c>
      <c r="D1" s="24" t="s">
        <v>121</v>
      </c>
      <c r="E1" s="24" t="s">
        <v>133</v>
      </c>
      <c r="F1" s="24" t="s">
        <v>122</v>
      </c>
      <c r="G1" s="24" t="s">
        <v>86</v>
      </c>
      <c r="H1" s="24" t="s">
        <v>127</v>
      </c>
      <c r="I1" s="25" t="s">
        <v>123</v>
      </c>
    </row>
    <row r="2" spans="1:9" x14ac:dyDescent="0.3">
      <c r="A2" s="26">
        <v>32</v>
      </c>
      <c r="B2" s="27" t="s">
        <v>70</v>
      </c>
      <c r="C2" s="27" t="s">
        <v>129</v>
      </c>
      <c r="D2" s="27" t="s">
        <v>194</v>
      </c>
      <c r="E2" s="27" t="s">
        <v>136</v>
      </c>
      <c r="F2" s="27" t="s">
        <v>126</v>
      </c>
      <c r="G2" s="27" t="s">
        <v>126</v>
      </c>
      <c r="H2" s="27" t="s">
        <v>126</v>
      </c>
      <c r="I2" s="28">
        <v>8.5</v>
      </c>
    </row>
    <row r="3" spans="1:9" x14ac:dyDescent="0.3">
      <c r="A3" s="26">
        <v>74</v>
      </c>
      <c r="B3" s="32" t="s">
        <v>63</v>
      </c>
      <c r="C3" s="32" t="s">
        <v>129</v>
      </c>
      <c r="D3" s="32" t="s">
        <v>136</v>
      </c>
      <c r="E3" s="32" t="s">
        <v>136</v>
      </c>
      <c r="F3" s="32" t="s">
        <v>126</v>
      </c>
      <c r="G3" s="32" t="s">
        <v>126</v>
      </c>
      <c r="H3" s="32" t="s">
        <v>126</v>
      </c>
      <c r="I3" s="28">
        <v>8.5</v>
      </c>
    </row>
    <row r="4" spans="1:9" x14ac:dyDescent="0.3">
      <c r="A4" s="26">
        <v>12</v>
      </c>
      <c r="B4" s="27" t="s">
        <v>32</v>
      </c>
      <c r="C4" s="27" t="s">
        <v>129</v>
      </c>
      <c r="D4" s="27" t="s">
        <v>190</v>
      </c>
      <c r="E4" s="27" t="s">
        <v>136</v>
      </c>
      <c r="F4" s="27" t="s">
        <v>126</v>
      </c>
      <c r="G4" s="27" t="s">
        <v>126</v>
      </c>
      <c r="H4" s="27" t="s">
        <v>126</v>
      </c>
      <c r="I4" s="28">
        <v>12</v>
      </c>
    </row>
    <row r="5" spans="1:9" x14ac:dyDescent="0.3">
      <c r="A5" s="26">
        <v>28</v>
      </c>
      <c r="B5" s="27" t="s">
        <v>23</v>
      </c>
      <c r="C5" s="27" t="s">
        <v>129</v>
      </c>
      <c r="D5" s="27" t="s">
        <v>174</v>
      </c>
      <c r="E5" s="27" t="s">
        <v>136</v>
      </c>
      <c r="F5" s="27" t="s">
        <v>126</v>
      </c>
      <c r="G5" s="27" t="s">
        <v>126</v>
      </c>
      <c r="H5" s="27" t="s">
        <v>126</v>
      </c>
      <c r="I5" s="28">
        <v>12</v>
      </c>
    </row>
    <row r="6" spans="1:9" x14ac:dyDescent="0.3">
      <c r="A6" s="26">
        <v>49</v>
      </c>
      <c r="B6" s="27" t="s">
        <v>36</v>
      </c>
      <c r="C6" s="27" t="s">
        <v>129</v>
      </c>
      <c r="D6" s="27" t="s">
        <v>201</v>
      </c>
      <c r="E6" s="27" t="s">
        <v>136</v>
      </c>
      <c r="F6" s="27" t="s">
        <v>126</v>
      </c>
      <c r="G6" s="27" t="s">
        <v>126</v>
      </c>
      <c r="H6" s="27" t="s">
        <v>126</v>
      </c>
      <c r="I6" s="28">
        <v>12</v>
      </c>
    </row>
    <row r="7" spans="1:9" x14ac:dyDescent="0.3">
      <c r="A7" s="26">
        <v>56</v>
      </c>
      <c r="B7" s="27" t="s">
        <v>24</v>
      </c>
      <c r="C7" s="27" t="s">
        <v>129</v>
      </c>
      <c r="D7" s="27" t="s">
        <v>175</v>
      </c>
      <c r="E7" s="27" t="s">
        <v>176</v>
      </c>
      <c r="F7" s="27" t="s">
        <v>126</v>
      </c>
      <c r="G7" s="27" t="s">
        <v>126</v>
      </c>
      <c r="H7" s="27" t="s">
        <v>126</v>
      </c>
      <c r="I7" s="28">
        <v>12</v>
      </c>
    </row>
    <row r="8" spans="1:9" x14ac:dyDescent="0.3">
      <c r="A8" s="26">
        <v>60</v>
      </c>
      <c r="B8" s="27" t="s">
        <v>8</v>
      </c>
      <c r="C8" s="27" t="s">
        <v>129</v>
      </c>
      <c r="D8" s="27" t="s">
        <v>146</v>
      </c>
      <c r="E8" s="27" t="s">
        <v>136</v>
      </c>
      <c r="F8" s="27" t="s">
        <v>126</v>
      </c>
      <c r="G8" s="27" t="s">
        <v>126</v>
      </c>
      <c r="H8" s="27" t="s">
        <v>126</v>
      </c>
      <c r="I8" s="28">
        <v>12</v>
      </c>
    </row>
    <row r="9" spans="1:9" x14ac:dyDescent="0.3">
      <c r="A9" s="26">
        <v>72</v>
      </c>
      <c r="B9" s="27" t="s">
        <v>6</v>
      </c>
      <c r="C9" s="27" t="s">
        <v>129</v>
      </c>
      <c r="D9" s="27" t="s">
        <v>144</v>
      </c>
      <c r="E9" s="27" t="s">
        <v>136</v>
      </c>
      <c r="F9" s="27" t="s">
        <v>126</v>
      </c>
      <c r="G9" s="27" t="s">
        <v>126</v>
      </c>
      <c r="H9" s="27" t="s">
        <v>126</v>
      </c>
      <c r="I9" s="28">
        <v>12</v>
      </c>
    </row>
    <row r="10" spans="1:9" x14ac:dyDescent="0.3">
      <c r="A10" s="26">
        <v>13</v>
      </c>
      <c r="B10" s="27" t="s">
        <v>47</v>
      </c>
      <c r="C10" s="27" t="s">
        <v>129</v>
      </c>
      <c r="D10" s="27" t="s">
        <v>218</v>
      </c>
      <c r="E10" s="27" t="s">
        <v>210</v>
      </c>
      <c r="F10" s="27" t="s">
        <v>126</v>
      </c>
      <c r="G10" s="27" t="s">
        <v>126</v>
      </c>
      <c r="H10" s="27" t="s">
        <v>126</v>
      </c>
      <c r="I10" s="28">
        <v>14</v>
      </c>
    </row>
    <row r="11" spans="1:9" x14ac:dyDescent="0.3">
      <c r="A11" s="26">
        <v>15</v>
      </c>
      <c r="B11" s="27" t="s">
        <v>27</v>
      </c>
      <c r="C11" s="27" t="s">
        <v>129</v>
      </c>
      <c r="D11" s="27" t="s">
        <v>181</v>
      </c>
      <c r="E11" s="27" t="s">
        <v>180</v>
      </c>
      <c r="F11" s="27" t="s">
        <v>126</v>
      </c>
      <c r="G11" s="27" t="s">
        <v>126</v>
      </c>
      <c r="H11" s="27" t="s">
        <v>126</v>
      </c>
      <c r="I11" s="28">
        <v>14</v>
      </c>
    </row>
    <row r="12" spans="1:9" x14ac:dyDescent="0.3">
      <c r="A12" s="26">
        <v>30</v>
      </c>
      <c r="B12" s="27" t="s">
        <v>25</v>
      </c>
      <c r="C12" s="27" t="s">
        <v>129</v>
      </c>
      <c r="D12" s="27" t="s">
        <v>177</v>
      </c>
      <c r="E12" s="27" t="s">
        <v>178</v>
      </c>
      <c r="F12" s="27" t="s">
        <v>126</v>
      </c>
      <c r="G12" s="27" t="s">
        <v>126</v>
      </c>
      <c r="H12" s="27" t="s">
        <v>126</v>
      </c>
      <c r="I12" s="28">
        <v>14</v>
      </c>
    </row>
    <row r="13" spans="1:9" x14ac:dyDescent="0.3">
      <c r="A13" s="26">
        <v>35</v>
      </c>
      <c r="B13" s="27" t="s">
        <v>74</v>
      </c>
      <c r="C13" s="27" t="s">
        <v>129</v>
      </c>
      <c r="D13" s="27" t="s">
        <v>220</v>
      </c>
      <c r="E13" s="27" t="s">
        <v>136</v>
      </c>
      <c r="F13" s="27" t="s">
        <v>126</v>
      </c>
      <c r="G13" s="27" t="s">
        <v>126</v>
      </c>
      <c r="H13" s="27" t="s">
        <v>126</v>
      </c>
      <c r="I13" s="28">
        <v>14</v>
      </c>
    </row>
    <row r="14" spans="1:9" x14ac:dyDescent="0.3">
      <c r="A14" s="26">
        <v>39</v>
      </c>
      <c r="B14" s="27" t="s">
        <v>68</v>
      </c>
      <c r="C14" s="27" t="s">
        <v>129</v>
      </c>
      <c r="D14" s="27" t="s">
        <v>181</v>
      </c>
      <c r="E14" s="27" t="s">
        <v>180</v>
      </c>
      <c r="F14" s="27" t="s">
        <v>126</v>
      </c>
      <c r="G14" s="27" t="s">
        <v>126</v>
      </c>
      <c r="H14" s="27" t="s">
        <v>126</v>
      </c>
      <c r="I14" s="28">
        <v>14</v>
      </c>
    </row>
    <row r="15" spans="1:9" x14ac:dyDescent="0.3">
      <c r="A15" s="26">
        <v>40</v>
      </c>
      <c r="B15" s="27" t="s">
        <v>4</v>
      </c>
      <c r="C15" s="27" t="s">
        <v>129</v>
      </c>
      <c r="D15" s="27" t="s">
        <v>137</v>
      </c>
      <c r="E15" s="27" t="s">
        <v>138</v>
      </c>
      <c r="F15" s="27" t="s">
        <v>126</v>
      </c>
      <c r="G15" s="27" t="s">
        <v>126</v>
      </c>
      <c r="H15" s="27" t="s">
        <v>126</v>
      </c>
      <c r="I15" s="28">
        <v>14</v>
      </c>
    </row>
    <row r="16" spans="1:9" x14ac:dyDescent="0.3">
      <c r="A16" s="26">
        <v>41</v>
      </c>
      <c r="B16" s="27" t="s">
        <v>48</v>
      </c>
      <c r="C16" s="27" t="s">
        <v>129</v>
      </c>
      <c r="D16" s="27" t="s">
        <v>220</v>
      </c>
      <c r="E16" s="27" t="s">
        <v>136</v>
      </c>
      <c r="F16" s="27" t="s">
        <v>126</v>
      </c>
      <c r="G16" s="27" t="s">
        <v>126</v>
      </c>
      <c r="H16" s="27" t="s">
        <v>126</v>
      </c>
      <c r="I16" s="28">
        <v>14</v>
      </c>
    </row>
    <row r="17" spans="1:9" x14ac:dyDescent="0.3">
      <c r="A17" s="26">
        <v>46</v>
      </c>
      <c r="B17" s="27" t="s">
        <v>45</v>
      </c>
      <c r="C17" s="27" t="s">
        <v>129</v>
      </c>
      <c r="D17" s="27" t="s">
        <v>215</v>
      </c>
      <c r="E17" s="27" t="s">
        <v>136</v>
      </c>
      <c r="F17" s="27" t="s">
        <v>126</v>
      </c>
      <c r="G17" s="27" t="s">
        <v>126</v>
      </c>
      <c r="H17" s="27" t="s">
        <v>126</v>
      </c>
      <c r="I17" s="28">
        <v>14</v>
      </c>
    </row>
    <row r="18" spans="1:9" x14ac:dyDescent="0.3">
      <c r="A18" s="26">
        <v>50</v>
      </c>
      <c r="B18" s="27" t="s">
        <v>35</v>
      </c>
      <c r="C18" s="27" t="s">
        <v>129</v>
      </c>
      <c r="D18" s="27" t="s">
        <v>197</v>
      </c>
      <c r="E18" s="27" t="s">
        <v>198</v>
      </c>
      <c r="F18" s="27" t="s">
        <v>126</v>
      </c>
      <c r="G18" s="27" t="s">
        <v>126</v>
      </c>
      <c r="H18" s="27" t="s">
        <v>126</v>
      </c>
      <c r="I18" s="28">
        <v>14</v>
      </c>
    </row>
    <row r="19" spans="1:9" x14ac:dyDescent="0.3">
      <c r="A19" s="26">
        <v>65</v>
      </c>
      <c r="B19" s="27" t="s">
        <v>21</v>
      </c>
      <c r="C19" s="27" t="s">
        <v>129</v>
      </c>
      <c r="D19" s="27" t="s">
        <v>136</v>
      </c>
      <c r="E19" s="27" t="s">
        <v>136</v>
      </c>
      <c r="F19" s="27" t="s">
        <v>126</v>
      </c>
      <c r="G19" s="27" t="s">
        <v>126</v>
      </c>
      <c r="H19" s="27" t="s">
        <v>126</v>
      </c>
      <c r="I19" s="28">
        <v>14</v>
      </c>
    </row>
    <row r="20" spans="1:9" x14ac:dyDescent="0.3">
      <c r="A20" s="26">
        <v>3</v>
      </c>
      <c r="B20" s="27" t="s">
        <v>64</v>
      </c>
      <c r="C20" s="27" t="s">
        <v>129</v>
      </c>
      <c r="D20" s="27" t="s">
        <v>147</v>
      </c>
      <c r="E20" s="27" t="s">
        <v>148</v>
      </c>
      <c r="F20" s="27" t="s">
        <v>126</v>
      </c>
      <c r="G20" s="27" t="s">
        <v>126</v>
      </c>
      <c r="H20" s="27" t="s">
        <v>126</v>
      </c>
      <c r="I20" s="28">
        <v>16</v>
      </c>
    </row>
    <row r="21" spans="1:9" x14ac:dyDescent="0.3">
      <c r="A21" s="26">
        <v>33</v>
      </c>
      <c r="B21" s="27" t="s">
        <v>69</v>
      </c>
      <c r="C21" s="27" t="s">
        <v>129</v>
      </c>
      <c r="D21" s="27" t="s">
        <v>187</v>
      </c>
      <c r="E21" s="27" t="s">
        <v>136</v>
      </c>
      <c r="F21" s="27" t="s">
        <v>126</v>
      </c>
      <c r="G21" s="27" t="s">
        <v>126</v>
      </c>
      <c r="H21" s="27" t="s">
        <v>126</v>
      </c>
      <c r="I21" s="28">
        <v>16</v>
      </c>
    </row>
    <row r="22" spans="1:9" x14ac:dyDescent="0.3">
      <c r="A22" s="26">
        <v>34</v>
      </c>
      <c r="B22" s="27" t="s">
        <v>58</v>
      </c>
      <c r="C22" s="27" t="s">
        <v>129</v>
      </c>
      <c r="D22" s="27" t="s">
        <v>231</v>
      </c>
      <c r="E22" s="27" t="s">
        <v>136</v>
      </c>
      <c r="F22" s="27" t="s">
        <v>126</v>
      </c>
      <c r="G22" s="27" t="s">
        <v>126</v>
      </c>
      <c r="H22" s="27" t="s">
        <v>126</v>
      </c>
      <c r="I22" s="28">
        <v>16</v>
      </c>
    </row>
    <row r="23" spans="1:9" x14ac:dyDescent="0.3">
      <c r="A23" s="26">
        <v>55</v>
      </c>
      <c r="B23" s="27" t="s">
        <v>12</v>
      </c>
      <c r="C23" s="27" t="s">
        <v>129</v>
      </c>
      <c r="D23" s="27" t="s">
        <v>157</v>
      </c>
      <c r="E23" s="27" t="s">
        <v>136</v>
      </c>
      <c r="F23" s="27" t="s">
        <v>126</v>
      </c>
      <c r="G23" s="27" t="s">
        <v>126</v>
      </c>
      <c r="H23" s="27" t="s">
        <v>126</v>
      </c>
      <c r="I23" s="28">
        <v>16</v>
      </c>
    </row>
    <row r="24" spans="1:9" x14ac:dyDescent="0.3">
      <c r="A24" s="26">
        <v>68</v>
      </c>
      <c r="B24" s="27" t="s">
        <v>19</v>
      </c>
      <c r="C24" s="27" t="s">
        <v>129</v>
      </c>
      <c r="D24" s="27" t="s">
        <v>168</v>
      </c>
      <c r="E24" s="27" t="s">
        <v>169</v>
      </c>
      <c r="F24" s="27" t="s">
        <v>126</v>
      </c>
      <c r="G24" s="27" t="s">
        <v>126</v>
      </c>
      <c r="H24" s="27" t="s">
        <v>126</v>
      </c>
      <c r="I24" s="28">
        <v>16</v>
      </c>
    </row>
    <row r="25" spans="1:9" x14ac:dyDescent="0.3">
      <c r="A25" s="26">
        <v>51</v>
      </c>
      <c r="B25" s="27" t="s">
        <v>56</v>
      </c>
      <c r="C25" s="27" t="s">
        <v>129</v>
      </c>
      <c r="D25" s="27" t="s">
        <v>229</v>
      </c>
      <c r="E25" s="27" t="s">
        <v>172</v>
      </c>
      <c r="F25" s="27" t="s">
        <v>126</v>
      </c>
      <c r="G25" s="27" t="s">
        <v>126</v>
      </c>
      <c r="H25" s="27" t="s">
        <v>126</v>
      </c>
      <c r="I25" s="28">
        <v>17.5</v>
      </c>
    </row>
    <row r="26" spans="1:9" x14ac:dyDescent="0.3">
      <c r="A26" s="26">
        <v>61</v>
      </c>
      <c r="B26" s="27" t="s">
        <v>28</v>
      </c>
      <c r="C26" s="27" t="s">
        <v>129</v>
      </c>
      <c r="D26" s="27" t="s">
        <v>182</v>
      </c>
      <c r="E26" s="27" t="s">
        <v>180</v>
      </c>
      <c r="F26" s="27" t="s">
        <v>126</v>
      </c>
      <c r="G26" s="27" t="s">
        <v>126</v>
      </c>
      <c r="H26" s="27" t="s">
        <v>126</v>
      </c>
      <c r="I26" s="28">
        <v>18</v>
      </c>
    </row>
    <row r="27" spans="1:9" x14ac:dyDescent="0.3">
      <c r="A27" s="26">
        <v>10</v>
      </c>
      <c r="B27" s="27" t="s">
        <v>71</v>
      </c>
      <c r="C27" s="27" t="s">
        <v>129</v>
      </c>
      <c r="D27" s="27" t="s">
        <v>195</v>
      </c>
      <c r="E27" s="27" t="s">
        <v>196</v>
      </c>
      <c r="F27" s="27" t="s">
        <v>126</v>
      </c>
      <c r="G27" s="27" t="s">
        <v>126</v>
      </c>
      <c r="H27" s="27" t="s">
        <v>126</v>
      </c>
      <c r="I27" s="28">
        <v>20</v>
      </c>
    </row>
    <row r="28" spans="1:9" x14ac:dyDescent="0.3">
      <c r="A28" s="26">
        <v>14</v>
      </c>
      <c r="B28" s="27" t="s">
        <v>59</v>
      </c>
      <c r="C28" s="27" t="s">
        <v>129</v>
      </c>
      <c r="D28" s="27" t="s">
        <v>232</v>
      </c>
      <c r="E28" s="27" t="s">
        <v>233</v>
      </c>
      <c r="F28" s="27" t="s">
        <v>126</v>
      </c>
      <c r="G28" s="27" t="s">
        <v>126</v>
      </c>
      <c r="H28" s="27" t="s">
        <v>126</v>
      </c>
      <c r="I28" s="28">
        <v>20</v>
      </c>
    </row>
    <row r="29" spans="1:9" x14ac:dyDescent="0.3">
      <c r="A29" s="26">
        <v>16</v>
      </c>
      <c r="B29" s="27" t="s">
        <v>34</v>
      </c>
      <c r="C29" s="27" t="s">
        <v>129</v>
      </c>
      <c r="D29" s="27" t="s">
        <v>192</v>
      </c>
      <c r="E29" s="27" t="s">
        <v>193</v>
      </c>
      <c r="F29" s="27" t="s">
        <v>126</v>
      </c>
      <c r="G29" s="27" t="s">
        <v>126</v>
      </c>
      <c r="H29" s="27" t="s">
        <v>126</v>
      </c>
      <c r="I29" s="28">
        <v>20</v>
      </c>
    </row>
    <row r="30" spans="1:9" x14ac:dyDescent="0.3">
      <c r="A30" s="26">
        <v>22</v>
      </c>
      <c r="B30" s="27" t="s">
        <v>37</v>
      </c>
      <c r="C30" s="27" t="s">
        <v>129</v>
      </c>
      <c r="D30" s="27" t="s">
        <v>202</v>
      </c>
      <c r="E30" s="27" t="s">
        <v>203</v>
      </c>
      <c r="F30" s="27" t="s">
        <v>126</v>
      </c>
      <c r="G30" s="27" t="s">
        <v>126</v>
      </c>
      <c r="H30" s="27" t="s">
        <v>126</v>
      </c>
      <c r="I30" s="28">
        <v>20</v>
      </c>
    </row>
    <row r="31" spans="1:9" x14ac:dyDescent="0.3">
      <c r="A31" s="26">
        <v>17</v>
      </c>
      <c r="B31" s="27" t="s">
        <v>39</v>
      </c>
      <c r="C31" s="27" t="s">
        <v>129</v>
      </c>
      <c r="D31" s="27" t="s">
        <v>205</v>
      </c>
      <c r="E31" s="27" t="s">
        <v>206</v>
      </c>
      <c r="F31" s="27" t="s">
        <v>126</v>
      </c>
      <c r="G31" s="27" t="s">
        <v>126</v>
      </c>
      <c r="H31" s="27" t="s">
        <v>126</v>
      </c>
      <c r="I31" s="28">
        <v>22</v>
      </c>
    </row>
    <row r="32" spans="1:9" x14ac:dyDescent="0.3">
      <c r="A32" s="26">
        <v>11</v>
      </c>
      <c r="B32" s="27" t="s">
        <v>50</v>
      </c>
      <c r="C32" s="27" t="s">
        <v>129</v>
      </c>
      <c r="D32" s="27" t="s">
        <v>223</v>
      </c>
      <c r="E32" s="27" t="s">
        <v>136</v>
      </c>
      <c r="F32" s="27" t="s">
        <v>126</v>
      </c>
      <c r="G32" s="27" t="s">
        <v>126</v>
      </c>
      <c r="H32" s="27" t="s">
        <v>126</v>
      </c>
      <c r="I32" s="28">
        <v>25</v>
      </c>
    </row>
    <row r="33" spans="1:9" x14ac:dyDescent="0.3">
      <c r="A33" s="26">
        <v>23</v>
      </c>
      <c r="B33" s="27" t="s">
        <v>46</v>
      </c>
      <c r="C33" s="27" t="s">
        <v>129</v>
      </c>
      <c r="D33" s="27" t="s">
        <v>216</v>
      </c>
      <c r="E33" s="27" t="s">
        <v>217</v>
      </c>
      <c r="F33" s="27" t="s">
        <v>126</v>
      </c>
      <c r="G33" s="27" t="s">
        <v>126</v>
      </c>
      <c r="H33" s="27" t="s">
        <v>126</v>
      </c>
      <c r="I33" s="28">
        <v>25</v>
      </c>
    </row>
    <row r="34" spans="1:9" x14ac:dyDescent="0.3">
      <c r="A34" s="26">
        <v>25</v>
      </c>
      <c r="B34" s="27" t="s">
        <v>54</v>
      </c>
      <c r="C34" s="27" t="s">
        <v>129</v>
      </c>
      <c r="D34" s="27" t="s">
        <v>224</v>
      </c>
      <c r="E34" s="27" t="s">
        <v>225</v>
      </c>
      <c r="F34" s="27" t="s">
        <v>126</v>
      </c>
      <c r="G34" s="27" t="s">
        <v>126</v>
      </c>
      <c r="H34" s="27" t="s">
        <v>126</v>
      </c>
      <c r="I34" s="28">
        <v>25</v>
      </c>
    </row>
    <row r="35" spans="1:9" x14ac:dyDescent="0.3">
      <c r="A35" s="26">
        <v>27</v>
      </c>
      <c r="B35" s="27" t="s">
        <v>10</v>
      </c>
      <c r="C35" s="27" t="s">
        <v>129</v>
      </c>
      <c r="D35" s="27" t="s">
        <v>151</v>
      </c>
      <c r="E35" s="27" t="s">
        <v>152</v>
      </c>
      <c r="F35" s="27" t="s">
        <v>126</v>
      </c>
      <c r="G35" s="27" t="s">
        <v>126</v>
      </c>
      <c r="H35" s="27" t="s">
        <v>126</v>
      </c>
      <c r="I35" s="28">
        <v>25</v>
      </c>
    </row>
    <row r="36" spans="1:9" x14ac:dyDescent="0.3">
      <c r="A36" s="26">
        <v>42</v>
      </c>
      <c r="B36" s="27" t="s">
        <v>52</v>
      </c>
      <c r="C36" s="27" t="s">
        <v>129</v>
      </c>
      <c r="D36" s="27" t="s">
        <v>224</v>
      </c>
      <c r="E36" s="27" t="s">
        <v>225</v>
      </c>
      <c r="F36" s="27" t="s">
        <v>126</v>
      </c>
      <c r="G36" s="27" t="s">
        <v>126</v>
      </c>
      <c r="H36" s="27" t="s">
        <v>126</v>
      </c>
      <c r="I36" s="28">
        <v>25</v>
      </c>
    </row>
    <row r="37" spans="1:9" x14ac:dyDescent="0.3">
      <c r="A37" s="26">
        <v>54</v>
      </c>
      <c r="B37" s="27" t="s">
        <v>61</v>
      </c>
      <c r="C37" s="27" t="s">
        <v>129</v>
      </c>
      <c r="D37" s="27" t="s">
        <v>139</v>
      </c>
      <c r="E37" s="27" t="s">
        <v>140</v>
      </c>
      <c r="F37" s="27" t="s">
        <v>126</v>
      </c>
      <c r="G37" s="27" t="s">
        <v>126</v>
      </c>
      <c r="H37" s="27" t="s">
        <v>126</v>
      </c>
      <c r="I37" s="28">
        <v>25</v>
      </c>
    </row>
    <row r="38" spans="1:9" x14ac:dyDescent="0.3">
      <c r="A38" s="26">
        <v>57</v>
      </c>
      <c r="B38" s="27" t="s">
        <v>18</v>
      </c>
      <c r="C38" s="27" t="s">
        <v>129</v>
      </c>
      <c r="D38" s="27" t="s">
        <v>166</v>
      </c>
      <c r="E38" s="27" t="s">
        <v>167</v>
      </c>
      <c r="F38" s="27" t="s">
        <v>126</v>
      </c>
      <c r="G38" s="27" t="s">
        <v>126</v>
      </c>
      <c r="H38" s="27" t="s">
        <v>126</v>
      </c>
      <c r="I38" s="28">
        <v>25</v>
      </c>
    </row>
    <row r="39" spans="1:9" x14ac:dyDescent="0.3">
      <c r="A39" s="26">
        <v>59</v>
      </c>
      <c r="B39" s="27" t="s">
        <v>30</v>
      </c>
      <c r="C39" s="27" t="s">
        <v>129</v>
      </c>
      <c r="D39" s="27" t="s">
        <v>185</v>
      </c>
      <c r="E39" s="27" t="s">
        <v>186</v>
      </c>
      <c r="F39" s="27" t="s">
        <v>126</v>
      </c>
      <c r="G39" s="27" t="s">
        <v>126</v>
      </c>
      <c r="H39" s="27" t="s">
        <v>126</v>
      </c>
      <c r="I39" s="28">
        <v>25</v>
      </c>
    </row>
    <row r="40" spans="1:9" x14ac:dyDescent="0.3">
      <c r="A40" s="26">
        <v>70</v>
      </c>
      <c r="B40" s="27" t="s">
        <v>17</v>
      </c>
      <c r="C40" s="27" t="s">
        <v>129</v>
      </c>
      <c r="D40" s="27" t="s">
        <v>165</v>
      </c>
      <c r="E40" s="27" t="s">
        <v>134</v>
      </c>
      <c r="F40" s="27" t="s">
        <v>126</v>
      </c>
      <c r="G40" s="27" t="s">
        <v>126</v>
      </c>
      <c r="H40" s="27" t="s">
        <v>126</v>
      </c>
      <c r="I40" s="28">
        <v>25</v>
      </c>
    </row>
    <row r="41" spans="1:9" x14ac:dyDescent="0.3">
      <c r="A41" s="26">
        <v>9</v>
      </c>
      <c r="B41" s="27" t="s">
        <v>55</v>
      </c>
      <c r="C41" s="27" t="s">
        <v>129</v>
      </c>
      <c r="D41" s="27" t="s">
        <v>228</v>
      </c>
      <c r="E41" s="27" t="s">
        <v>225</v>
      </c>
      <c r="F41" s="27" t="s">
        <v>126</v>
      </c>
      <c r="G41" s="27" t="s">
        <v>126</v>
      </c>
      <c r="H41" s="27" t="s">
        <v>126</v>
      </c>
      <c r="I41" s="28">
        <v>26</v>
      </c>
    </row>
    <row r="42" spans="1:9" x14ac:dyDescent="0.3">
      <c r="A42" s="26">
        <v>38</v>
      </c>
      <c r="B42" s="27" t="s">
        <v>62</v>
      </c>
      <c r="C42" s="27" t="s">
        <v>129</v>
      </c>
      <c r="D42" s="27" t="s">
        <v>142</v>
      </c>
      <c r="E42" s="27" t="s">
        <v>143</v>
      </c>
      <c r="F42" s="27" t="s">
        <v>126</v>
      </c>
      <c r="G42" s="27" t="s">
        <v>126</v>
      </c>
      <c r="H42" s="27" t="s">
        <v>126</v>
      </c>
      <c r="I42" s="28">
        <v>26</v>
      </c>
    </row>
    <row r="43" spans="1:9" x14ac:dyDescent="0.3">
      <c r="A43" s="26">
        <v>19</v>
      </c>
      <c r="B43" s="27" t="s">
        <v>75</v>
      </c>
      <c r="C43" s="27" t="s">
        <v>129</v>
      </c>
      <c r="D43" s="27" t="s">
        <v>233</v>
      </c>
      <c r="E43" s="27" t="s">
        <v>136</v>
      </c>
      <c r="F43" s="27" t="s">
        <v>126</v>
      </c>
      <c r="G43" s="27" t="s">
        <v>126</v>
      </c>
      <c r="H43" s="27" t="s">
        <v>126</v>
      </c>
      <c r="I43" s="28">
        <v>28</v>
      </c>
    </row>
    <row r="44" spans="1:9" x14ac:dyDescent="0.3">
      <c r="A44" s="26">
        <v>73</v>
      </c>
      <c r="B44" s="27" t="s">
        <v>31</v>
      </c>
      <c r="C44" s="27" t="s">
        <v>129</v>
      </c>
      <c r="D44" s="27" t="s">
        <v>188</v>
      </c>
      <c r="E44" s="27" t="s">
        <v>189</v>
      </c>
      <c r="F44" s="27" t="s">
        <v>126</v>
      </c>
      <c r="G44" s="27" t="s">
        <v>126</v>
      </c>
      <c r="H44" s="27" t="s">
        <v>126</v>
      </c>
      <c r="I44" s="28">
        <v>28</v>
      </c>
    </row>
    <row r="45" spans="1:9" x14ac:dyDescent="0.3">
      <c r="A45" s="26">
        <v>2</v>
      </c>
      <c r="B45" s="27" t="s">
        <v>44</v>
      </c>
      <c r="C45" s="27" t="s">
        <v>129</v>
      </c>
      <c r="D45" s="27" t="s">
        <v>132</v>
      </c>
      <c r="E45" s="27" t="s">
        <v>125</v>
      </c>
      <c r="F45" s="27" t="s">
        <v>126</v>
      </c>
      <c r="G45" s="27" t="s">
        <v>126</v>
      </c>
      <c r="H45" s="27" t="s">
        <v>126</v>
      </c>
      <c r="I45" s="28">
        <v>30</v>
      </c>
    </row>
    <row r="46" spans="1:9" x14ac:dyDescent="0.3">
      <c r="A46" s="26">
        <v>5</v>
      </c>
      <c r="B46" s="27" t="s">
        <v>38</v>
      </c>
      <c r="C46" s="27" t="s">
        <v>129</v>
      </c>
      <c r="D46" s="27" t="s">
        <v>204</v>
      </c>
      <c r="E46" s="27" t="s">
        <v>198</v>
      </c>
      <c r="F46" s="27" t="s">
        <v>126</v>
      </c>
      <c r="G46" s="27" t="s">
        <v>126</v>
      </c>
      <c r="H46" s="27" t="s">
        <v>126</v>
      </c>
      <c r="I46" s="28">
        <v>30</v>
      </c>
    </row>
    <row r="47" spans="1:9" x14ac:dyDescent="0.3">
      <c r="A47" s="26">
        <v>18</v>
      </c>
      <c r="B47" s="27" t="s">
        <v>65</v>
      </c>
      <c r="C47" s="27" t="s">
        <v>129</v>
      </c>
      <c r="D47" s="27" t="s">
        <v>155</v>
      </c>
      <c r="E47" s="27" t="s">
        <v>156</v>
      </c>
      <c r="F47" s="27" t="s">
        <v>126</v>
      </c>
      <c r="G47" s="27" t="s">
        <v>126</v>
      </c>
      <c r="H47" s="27" t="s">
        <v>126</v>
      </c>
      <c r="I47" s="28">
        <v>30</v>
      </c>
    </row>
    <row r="48" spans="1:9" x14ac:dyDescent="0.3">
      <c r="A48" s="26">
        <v>24</v>
      </c>
      <c r="B48" s="27" t="s">
        <v>51</v>
      </c>
      <c r="C48" s="27" t="s">
        <v>129</v>
      </c>
      <c r="D48" s="27" t="s">
        <v>224</v>
      </c>
      <c r="E48" s="27" t="s">
        <v>210</v>
      </c>
      <c r="F48" s="27" t="s">
        <v>126</v>
      </c>
      <c r="G48" s="27" t="s">
        <v>126</v>
      </c>
      <c r="H48" s="27" t="s">
        <v>126</v>
      </c>
      <c r="I48" s="28">
        <v>30</v>
      </c>
    </row>
    <row r="49" spans="1:9" x14ac:dyDescent="0.3">
      <c r="A49" s="26">
        <v>31</v>
      </c>
      <c r="B49" s="27" t="s">
        <v>42</v>
      </c>
      <c r="C49" s="27" t="s">
        <v>129</v>
      </c>
      <c r="D49" s="27" t="s">
        <v>211</v>
      </c>
      <c r="E49" s="27" t="s">
        <v>212</v>
      </c>
      <c r="F49" s="27" t="s">
        <v>126</v>
      </c>
      <c r="G49" s="27" t="s">
        <v>126</v>
      </c>
      <c r="H49" s="27" t="s">
        <v>126</v>
      </c>
      <c r="I49" s="28">
        <v>30</v>
      </c>
    </row>
    <row r="50" spans="1:9" x14ac:dyDescent="0.3">
      <c r="A50" s="26">
        <v>37</v>
      </c>
      <c r="B50" s="27" t="s">
        <v>11</v>
      </c>
      <c r="C50" s="27" t="s">
        <v>129</v>
      </c>
      <c r="D50" s="27" t="s">
        <v>153</v>
      </c>
      <c r="E50" s="27" t="s">
        <v>154</v>
      </c>
      <c r="F50" s="27" t="s">
        <v>126</v>
      </c>
      <c r="G50" s="27" t="s">
        <v>126</v>
      </c>
      <c r="H50" s="27" t="s">
        <v>126</v>
      </c>
      <c r="I50" s="28">
        <v>30</v>
      </c>
    </row>
    <row r="51" spans="1:9" x14ac:dyDescent="0.3">
      <c r="A51" s="26">
        <v>43</v>
      </c>
      <c r="B51" s="27" t="s">
        <v>16</v>
      </c>
      <c r="C51" s="27" t="s">
        <v>129</v>
      </c>
      <c r="D51" s="27" t="s">
        <v>163</v>
      </c>
      <c r="E51" s="27" t="s">
        <v>164</v>
      </c>
      <c r="F51" s="27" t="s">
        <v>126</v>
      </c>
      <c r="G51" s="27" t="s">
        <v>126</v>
      </c>
      <c r="H51" s="27" t="s">
        <v>126</v>
      </c>
      <c r="I51" s="28">
        <v>30</v>
      </c>
    </row>
    <row r="52" spans="1:9" x14ac:dyDescent="0.3">
      <c r="A52" s="26">
        <v>48</v>
      </c>
      <c r="B52" s="27" t="s">
        <v>41</v>
      </c>
      <c r="C52" s="27" t="s">
        <v>129</v>
      </c>
      <c r="D52" s="27" t="s">
        <v>209</v>
      </c>
      <c r="E52" s="27" t="s">
        <v>213</v>
      </c>
      <c r="F52" s="27" t="s">
        <v>126</v>
      </c>
      <c r="G52" s="27" t="s">
        <v>126</v>
      </c>
      <c r="H52" s="27" t="s">
        <v>126</v>
      </c>
      <c r="I52" s="28">
        <v>30</v>
      </c>
    </row>
    <row r="53" spans="1:9" x14ac:dyDescent="0.3">
      <c r="A53" s="26">
        <v>67</v>
      </c>
      <c r="B53" s="27" t="s">
        <v>20</v>
      </c>
      <c r="C53" s="27" t="s">
        <v>129</v>
      </c>
      <c r="D53" s="27" t="s">
        <v>170</v>
      </c>
      <c r="E53" s="27" t="s">
        <v>134</v>
      </c>
      <c r="F53" s="27" t="s">
        <v>126</v>
      </c>
      <c r="G53" s="27" t="s">
        <v>126</v>
      </c>
      <c r="H53" s="27" t="s">
        <v>126</v>
      </c>
      <c r="I53" s="28">
        <v>30</v>
      </c>
    </row>
    <row r="54" spans="1:9" x14ac:dyDescent="0.3">
      <c r="A54" s="26">
        <v>21</v>
      </c>
      <c r="B54" s="27" t="s">
        <v>3</v>
      </c>
      <c r="C54" s="27" t="s">
        <v>129</v>
      </c>
      <c r="D54" s="27" t="s">
        <v>136</v>
      </c>
      <c r="E54" s="27" t="s">
        <v>135</v>
      </c>
      <c r="F54" s="27" t="s">
        <v>126</v>
      </c>
      <c r="G54" s="27" t="s">
        <v>126</v>
      </c>
      <c r="H54" s="27" t="s">
        <v>126</v>
      </c>
      <c r="I54" s="28">
        <v>35</v>
      </c>
    </row>
    <row r="55" spans="1:9" x14ac:dyDescent="0.3">
      <c r="A55" s="26">
        <v>44</v>
      </c>
      <c r="B55" s="27" t="s">
        <v>16</v>
      </c>
      <c r="C55" s="27" t="s">
        <v>129</v>
      </c>
      <c r="D55" s="27" t="s">
        <v>163</v>
      </c>
      <c r="E55" s="27" t="s">
        <v>164</v>
      </c>
      <c r="F55" s="27" t="s">
        <v>126</v>
      </c>
      <c r="G55" s="27" t="s">
        <v>126</v>
      </c>
      <c r="H55" s="27" t="s">
        <v>126</v>
      </c>
      <c r="I55" s="28">
        <v>35</v>
      </c>
    </row>
    <row r="56" spans="1:9" x14ac:dyDescent="0.3">
      <c r="A56" s="26">
        <v>47</v>
      </c>
      <c r="B56" s="27" t="s">
        <v>53</v>
      </c>
      <c r="C56" s="27" t="s">
        <v>129</v>
      </c>
      <c r="D56" s="27" t="s">
        <v>226</v>
      </c>
      <c r="E56" s="27" t="s">
        <v>227</v>
      </c>
      <c r="F56" s="27" t="s">
        <v>126</v>
      </c>
      <c r="G56" s="27" t="s">
        <v>126</v>
      </c>
      <c r="H56" s="27" t="s">
        <v>126</v>
      </c>
      <c r="I56" s="28">
        <v>35</v>
      </c>
    </row>
    <row r="57" spans="1:9" x14ac:dyDescent="0.3">
      <c r="A57" s="26">
        <v>52</v>
      </c>
      <c r="B57" s="27" t="s">
        <v>49</v>
      </c>
      <c r="C57" s="27" t="s">
        <v>129</v>
      </c>
      <c r="D57" s="27" t="s">
        <v>221</v>
      </c>
      <c r="E57" s="27" t="s">
        <v>222</v>
      </c>
      <c r="F57" s="27" t="s">
        <v>126</v>
      </c>
      <c r="G57" s="27" t="s">
        <v>126</v>
      </c>
      <c r="H57" s="27" t="s">
        <v>126</v>
      </c>
      <c r="I57" s="28">
        <v>35</v>
      </c>
    </row>
    <row r="58" spans="1:9" x14ac:dyDescent="0.3">
      <c r="A58" s="26">
        <v>53</v>
      </c>
      <c r="B58" s="27" t="s">
        <v>57</v>
      </c>
      <c r="C58" s="27" t="s">
        <v>129</v>
      </c>
      <c r="D58" s="27" t="s">
        <v>230</v>
      </c>
      <c r="E58" s="27" t="s">
        <v>225</v>
      </c>
      <c r="F58" s="27" t="s">
        <v>126</v>
      </c>
      <c r="G58" s="27" t="s">
        <v>126</v>
      </c>
      <c r="H58" s="27" t="s">
        <v>126</v>
      </c>
      <c r="I58" s="28">
        <v>35</v>
      </c>
    </row>
    <row r="59" spans="1:9" x14ac:dyDescent="0.3">
      <c r="A59" s="26">
        <v>63</v>
      </c>
      <c r="B59" s="27" t="s">
        <v>40</v>
      </c>
      <c r="C59" s="27" t="s">
        <v>129</v>
      </c>
      <c r="D59" s="27" t="s">
        <v>207</v>
      </c>
      <c r="E59" s="27" t="s">
        <v>208</v>
      </c>
      <c r="F59" s="27" t="s">
        <v>126</v>
      </c>
      <c r="G59" s="27" t="s">
        <v>126</v>
      </c>
      <c r="H59" s="27" t="s">
        <v>126</v>
      </c>
      <c r="I59" s="28">
        <v>35</v>
      </c>
    </row>
    <row r="60" spans="1:9" x14ac:dyDescent="0.3">
      <c r="A60" s="26">
        <v>64</v>
      </c>
      <c r="B60" s="27" t="s">
        <v>29</v>
      </c>
      <c r="C60" s="27" t="s">
        <v>129</v>
      </c>
      <c r="D60" s="27" t="s">
        <v>183</v>
      </c>
      <c r="E60" s="27" t="s">
        <v>184</v>
      </c>
      <c r="F60" s="27" t="s">
        <v>126</v>
      </c>
      <c r="G60" s="27" t="s">
        <v>126</v>
      </c>
      <c r="H60" s="27" t="s">
        <v>126</v>
      </c>
      <c r="I60" s="28">
        <v>35</v>
      </c>
    </row>
    <row r="61" spans="1:9" x14ac:dyDescent="0.3">
      <c r="A61" s="26">
        <v>45</v>
      </c>
      <c r="B61" s="27" t="s">
        <v>26</v>
      </c>
      <c r="C61" s="27" t="s">
        <v>129</v>
      </c>
      <c r="D61" s="27" t="s">
        <v>179</v>
      </c>
      <c r="E61" s="27" t="s">
        <v>180</v>
      </c>
      <c r="F61" s="27" t="s">
        <v>126</v>
      </c>
      <c r="G61" s="27" t="s">
        <v>126</v>
      </c>
      <c r="H61" s="27" t="s">
        <v>126</v>
      </c>
      <c r="I61" s="28">
        <v>38</v>
      </c>
    </row>
    <row r="62" spans="1:9" x14ac:dyDescent="0.3">
      <c r="A62" s="26">
        <v>8</v>
      </c>
      <c r="B62" s="27" t="s">
        <v>15</v>
      </c>
      <c r="C62" s="27" t="s">
        <v>129</v>
      </c>
      <c r="D62" s="27" t="s">
        <v>161</v>
      </c>
      <c r="E62" s="27" t="s">
        <v>162</v>
      </c>
      <c r="F62" s="27" t="s">
        <v>126</v>
      </c>
      <c r="G62" s="27" t="s">
        <v>126</v>
      </c>
      <c r="H62" s="27" t="s">
        <v>126</v>
      </c>
      <c r="I62" s="28">
        <v>40</v>
      </c>
    </row>
    <row r="63" spans="1:9" x14ac:dyDescent="0.3">
      <c r="A63" s="26">
        <v>58</v>
      </c>
      <c r="B63" s="27" t="s">
        <v>66</v>
      </c>
      <c r="C63" s="27" t="s">
        <v>129</v>
      </c>
      <c r="D63" s="27" t="s">
        <v>171</v>
      </c>
      <c r="E63" s="27" t="s">
        <v>172</v>
      </c>
      <c r="F63" s="27" t="s">
        <v>126</v>
      </c>
      <c r="G63" s="27" t="s">
        <v>126</v>
      </c>
      <c r="H63" s="27" t="s">
        <v>126</v>
      </c>
      <c r="I63" s="28">
        <v>40</v>
      </c>
    </row>
    <row r="64" spans="1:9" x14ac:dyDescent="0.3">
      <c r="A64" s="26">
        <v>69</v>
      </c>
      <c r="B64" s="27" t="s">
        <v>14</v>
      </c>
      <c r="C64" s="27" t="s">
        <v>129</v>
      </c>
      <c r="D64" s="27" t="s">
        <v>159</v>
      </c>
      <c r="E64" s="27" t="s">
        <v>160</v>
      </c>
      <c r="F64" s="27" t="s">
        <v>126</v>
      </c>
      <c r="G64" s="27" t="s">
        <v>126</v>
      </c>
      <c r="H64" s="27" t="s">
        <v>126</v>
      </c>
      <c r="I64" s="28">
        <v>40</v>
      </c>
    </row>
    <row r="65" spans="1:9" x14ac:dyDescent="0.3">
      <c r="A65" s="26">
        <v>4</v>
      </c>
      <c r="B65" s="27" t="s">
        <v>73</v>
      </c>
      <c r="C65" s="27" t="s">
        <v>129</v>
      </c>
      <c r="D65" s="27" t="s">
        <v>124</v>
      </c>
      <c r="E65" s="27" t="s">
        <v>219</v>
      </c>
      <c r="F65" s="27" t="s">
        <v>126</v>
      </c>
      <c r="G65" s="27" t="s">
        <v>126</v>
      </c>
      <c r="H65" s="27" t="s">
        <v>126</v>
      </c>
      <c r="I65" s="28">
        <v>45</v>
      </c>
    </row>
    <row r="66" spans="1:9" x14ac:dyDescent="0.3">
      <c r="A66" s="26">
        <v>7</v>
      </c>
      <c r="B66" s="27" t="s">
        <v>43</v>
      </c>
      <c r="C66" s="27" t="s">
        <v>129</v>
      </c>
      <c r="D66" s="27" t="s">
        <v>214</v>
      </c>
      <c r="E66" s="27" t="s">
        <v>198</v>
      </c>
      <c r="F66" s="27" t="s">
        <v>126</v>
      </c>
      <c r="G66" s="27" t="s">
        <v>126</v>
      </c>
      <c r="H66" s="27" t="s">
        <v>126</v>
      </c>
      <c r="I66" s="28">
        <v>45</v>
      </c>
    </row>
    <row r="67" spans="1:9" x14ac:dyDescent="0.3">
      <c r="A67" s="26">
        <v>1</v>
      </c>
      <c r="B67" s="27" t="s">
        <v>67</v>
      </c>
      <c r="C67" s="27" t="s">
        <v>129</v>
      </c>
      <c r="D67" s="27" t="s">
        <v>131</v>
      </c>
      <c r="E67" s="27" t="s">
        <v>134</v>
      </c>
      <c r="F67" s="27" t="s">
        <v>126</v>
      </c>
      <c r="G67" s="27" t="s">
        <v>126</v>
      </c>
      <c r="H67" s="27" t="s">
        <v>126</v>
      </c>
      <c r="I67" s="28">
        <v>55</v>
      </c>
    </row>
    <row r="68" spans="1:9" x14ac:dyDescent="0.3">
      <c r="A68" s="26">
        <v>29</v>
      </c>
      <c r="B68" s="27" t="s">
        <v>9</v>
      </c>
      <c r="C68" s="27" t="s">
        <v>129</v>
      </c>
      <c r="D68" s="27" t="s">
        <v>149</v>
      </c>
      <c r="E68" s="27" t="s">
        <v>150</v>
      </c>
      <c r="F68" s="27" t="s">
        <v>126</v>
      </c>
      <c r="G68" s="27" t="s">
        <v>126</v>
      </c>
      <c r="H68" s="27" t="s">
        <v>126</v>
      </c>
      <c r="I68" s="28">
        <v>55</v>
      </c>
    </row>
    <row r="69" spans="1:9" x14ac:dyDescent="0.3">
      <c r="A69" s="26">
        <v>66</v>
      </c>
      <c r="B69" s="27" t="s">
        <v>13</v>
      </c>
      <c r="C69" s="27" t="s">
        <v>129</v>
      </c>
      <c r="D69" s="27" t="s">
        <v>158</v>
      </c>
      <c r="E69" s="27" t="s">
        <v>136</v>
      </c>
      <c r="F69" s="27" t="s">
        <v>126</v>
      </c>
      <c r="G69" s="27" t="s">
        <v>126</v>
      </c>
      <c r="H69" s="27" t="s">
        <v>126</v>
      </c>
      <c r="I69" s="28">
        <v>55</v>
      </c>
    </row>
    <row r="70" spans="1:9" x14ac:dyDescent="0.3">
      <c r="A70" s="26">
        <v>71</v>
      </c>
      <c r="B70" s="27" t="s">
        <v>33</v>
      </c>
      <c r="C70" s="27" t="s">
        <v>129</v>
      </c>
      <c r="D70" s="27" t="s">
        <v>191</v>
      </c>
      <c r="E70" s="27" t="s">
        <v>172</v>
      </c>
      <c r="F70" s="27" t="s">
        <v>126</v>
      </c>
      <c r="G70" s="27" t="s">
        <v>126</v>
      </c>
      <c r="H70" s="27" t="s">
        <v>126</v>
      </c>
      <c r="I70" s="28">
        <v>55</v>
      </c>
    </row>
    <row r="71" spans="1:9" x14ac:dyDescent="0.3">
      <c r="A71" s="26">
        <v>26</v>
      </c>
      <c r="B71" s="27" t="s">
        <v>22</v>
      </c>
      <c r="C71" s="27" t="s">
        <v>129</v>
      </c>
      <c r="D71" s="27" t="s">
        <v>173</v>
      </c>
      <c r="E71" s="27" t="s">
        <v>134</v>
      </c>
      <c r="F71" s="27" t="s">
        <v>126</v>
      </c>
      <c r="G71" s="27" t="s">
        <v>126</v>
      </c>
      <c r="H71" s="27" t="s">
        <v>126</v>
      </c>
      <c r="I71" s="28">
        <v>60</v>
      </c>
    </row>
    <row r="72" spans="1:9" x14ac:dyDescent="0.3">
      <c r="A72" s="26">
        <v>6</v>
      </c>
      <c r="B72" s="27" t="s">
        <v>7</v>
      </c>
      <c r="C72" s="27" t="s">
        <v>129</v>
      </c>
      <c r="D72" s="27" t="s">
        <v>145</v>
      </c>
      <c r="E72" s="27" t="s">
        <v>136</v>
      </c>
      <c r="F72" s="27" t="s">
        <v>126</v>
      </c>
      <c r="G72" s="27" t="s">
        <v>126</v>
      </c>
      <c r="H72" s="27" t="s">
        <v>126</v>
      </c>
      <c r="I72" s="28">
        <v>70</v>
      </c>
    </row>
    <row r="73" spans="1:9" x14ac:dyDescent="0.3">
      <c r="A73" s="26">
        <v>62</v>
      </c>
      <c r="B73" s="27" t="s">
        <v>60</v>
      </c>
      <c r="C73" s="27" t="s">
        <v>129</v>
      </c>
      <c r="D73" s="27" t="s">
        <v>136</v>
      </c>
      <c r="E73" s="27" t="s">
        <v>135</v>
      </c>
      <c r="F73" s="27" t="s">
        <v>126</v>
      </c>
      <c r="G73" s="27" t="s">
        <v>126</v>
      </c>
      <c r="H73" s="27" t="s">
        <v>126</v>
      </c>
      <c r="I73" s="28">
        <v>70</v>
      </c>
    </row>
    <row r="74" spans="1:9" x14ac:dyDescent="0.3">
      <c r="A74" s="26">
        <v>20</v>
      </c>
      <c r="B74" s="27" t="s">
        <v>72</v>
      </c>
      <c r="C74" s="27" t="s">
        <v>129</v>
      </c>
      <c r="D74" s="27" t="s">
        <v>199</v>
      </c>
      <c r="E74" s="27" t="s">
        <v>200</v>
      </c>
      <c r="F74" s="27" t="s">
        <v>126</v>
      </c>
      <c r="G74" s="27" t="s">
        <v>126</v>
      </c>
      <c r="H74" s="27" t="s">
        <v>126</v>
      </c>
      <c r="I74" s="28">
        <v>75</v>
      </c>
    </row>
    <row r="75" spans="1:9" x14ac:dyDescent="0.3">
      <c r="A75" s="29">
        <v>36</v>
      </c>
      <c r="B75" s="30" t="s">
        <v>5</v>
      </c>
      <c r="C75" s="30" t="s">
        <v>129</v>
      </c>
      <c r="D75" s="30" t="s">
        <v>130</v>
      </c>
      <c r="E75" s="30" t="s">
        <v>141</v>
      </c>
      <c r="F75" s="30" t="s">
        <v>126</v>
      </c>
      <c r="G75" s="30" t="s">
        <v>126</v>
      </c>
      <c r="H75" s="30" t="s">
        <v>126</v>
      </c>
      <c r="I75" s="31">
        <v>125</v>
      </c>
    </row>
  </sheetData>
  <autoFilter ref="A1:I75" xr:uid="{0278090F-14ED-4EC7-8119-09DA44BB7CEA}">
    <sortState xmlns:xlrd2="http://schemas.microsoft.com/office/spreadsheetml/2017/richdata2" ref="A2:I75">
      <sortCondition ref="I1:I75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Sheet</vt:lpstr>
      <vt:lpstr>Customer Catelogue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Aouli</dc:creator>
  <cp:lastModifiedBy>Ibrahim Aouli</cp:lastModifiedBy>
  <dcterms:created xsi:type="dcterms:W3CDTF">2024-11-02T07:57:25Z</dcterms:created>
  <dcterms:modified xsi:type="dcterms:W3CDTF">2024-12-07T08:33:49Z</dcterms:modified>
</cp:coreProperties>
</file>