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bble/Downloads/"/>
    </mc:Choice>
  </mc:AlternateContent>
  <xr:revisionPtr revIDLastSave="0" documentId="13_ncr:1_{66D9B457-EE9D-364A-87A6-6694BE723B23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tock Analysis" sheetId="1" r:id="rId1"/>
    <sheet name="Returns" sheetId="6" r:id="rId2"/>
    <sheet name="APPL_inc_HistoricalData" sheetId="2" r:id="rId3"/>
    <sheet name="JPM_HistoricalData" sheetId="3" r:id="rId4"/>
    <sheet name="JNJ_HistoricalData" sheetId="4" r:id="rId5"/>
  </sheets>
  <definedNames>
    <definedName name="solver_adj" localSheetId="0" hidden="1">'Stock Analysis'!$F$20:$H$20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'Stock Analysis'!$F$23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'Stock Analysis'!$F$27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'Stock Analysis'!$H$23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1" l="1"/>
  <c r="H48" i="1"/>
  <c r="I48" i="1"/>
  <c r="J48" i="1"/>
  <c r="K48" i="1"/>
  <c r="L48" i="1"/>
  <c r="M48" i="1"/>
  <c r="N48" i="1"/>
  <c r="O48" i="1"/>
  <c r="P48" i="1"/>
  <c r="F48" i="1"/>
  <c r="G47" i="1"/>
  <c r="H47" i="1"/>
  <c r="I47" i="1"/>
  <c r="J47" i="1"/>
  <c r="K47" i="1"/>
  <c r="L47" i="1"/>
  <c r="M47" i="1"/>
  <c r="N47" i="1"/>
  <c r="O47" i="1"/>
  <c r="P47" i="1"/>
  <c r="F47" i="1"/>
  <c r="G46" i="1"/>
  <c r="H46" i="1"/>
  <c r="I46" i="1"/>
  <c r="J46" i="1"/>
  <c r="K46" i="1"/>
  <c r="L46" i="1"/>
  <c r="M46" i="1"/>
  <c r="N46" i="1"/>
  <c r="O46" i="1"/>
  <c r="P46" i="1"/>
  <c r="F46" i="1"/>
  <c r="F43" i="1"/>
  <c r="F41" i="1"/>
  <c r="F40" i="1"/>
  <c r="F37" i="1"/>
  <c r="F36" i="1"/>
  <c r="F27" i="1"/>
  <c r="H17" i="1"/>
  <c r="F23" i="1"/>
  <c r="G16" i="1"/>
  <c r="F15" i="1"/>
  <c r="K8" i="1" l="1"/>
  <c r="G8" i="1"/>
  <c r="C8" i="1"/>
  <c r="K7" i="1"/>
  <c r="G7" i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2" i="4"/>
  <c r="G2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K5" i="1"/>
  <c r="G5" i="1"/>
  <c r="C5" i="1"/>
  <c r="K4" i="1"/>
  <c r="G4" i="1"/>
  <c r="K3" i="1"/>
  <c r="G3" i="1"/>
  <c r="C3" i="1"/>
  <c r="C4" i="1"/>
  <c r="K10" i="1" a="1"/>
  <c r="G10" i="1" a="1"/>
  <c r="C10" i="1" a="1"/>
  <c r="K9" i="1" a="1"/>
  <c r="G9" i="1" a="1"/>
  <c r="C9" i="1" a="1"/>
  <c r="K10" i="1" l="1"/>
  <c r="G10" i="1"/>
  <c r="C10" i="1"/>
  <c r="K9" i="1"/>
  <c r="G9" i="1"/>
  <c r="C9" i="1"/>
  <c r="C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<sst xmlns="http://schemas.openxmlformats.org/spreadsheetml/2006/main" count="102" uniqueCount="58">
  <si>
    <t>Date</t>
  </si>
  <si>
    <t>Close/Last</t>
  </si>
  <si>
    <t>Volume</t>
  </si>
  <si>
    <t>Open</t>
  </si>
  <si>
    <t>High</t>
  </si>
  <si>
    <t>Low</t>
  </si>
  <si>
    <t>Source:</t>
  </si>
  <si>
    <t>https://www.nasdaq.com/market-activity/stocks/aapl/historical?page=1&amp;rows_per_page=10&amp;timeline=y1</t>
  </si>
  <si>
    <t>https://www.nasdaq.com/market-activity/stocks/jpm/historical?page=1&amp;rows_per_page=10&amp;timeline=y1</t>
  </si>
  <si>
    <t>https://www.nasdaq.com/market-activity/stocks/jnj/historical?page=1&amp;rows_per_page=10&amp;timeline=y1</t>
  </si>
  <si>
    <t>APPL.inc</t>
  </si>
  <si>
    <t>JPM</t>
  </si>
  <si>
    <t>JNJ</t>
  </si>
  <si>
    <t>First Price:</t>
  </si>
  <si>
    <t>Last Price:</t>
  </si>
  <si>
    <t>Trading Days:</t>
  </si>
  <si>
    <t>Daily Return:</t>
  </si>
  <si>
    <t>Daily Volatility:</t>
  </si>
  <si>
    <t>Annual Volatility:</t>
  </si>
  <si>
    <t>CAGR:</t>
  </si>
  <si>
    <t>Daily return</t>
  </si>
  <si>
    <t>AnnualizedVolatility(returnsRange As Range, tradingDaysPerYear As Double)</t>
  </si>
  <si>
    <t>CAGR(priceRange As Range, tradingDaysPerYear As Double)</t>
  </si>
  <si>
    <t>Covariance Matrix</t>
  </si>
  <si>
    <t>Trading days (yearly):</t>
  </si>
  <si>
    <t>covariance matrix built using Data analysis tool pack in excel</t>
  </si>
  <si>
    <t>Weights for</t>
  </si>
  <si>
    <t>LHS</t>
  </si>
  <si>
    <t>sign</t>
  </si>
  <si>
    <t>RHS</t>
  </si>
  <si>
    <t>Weights sum</t>
  </si>
  <si>
    <t>=</t>
  </si>
  <si>
    <t>Constraints</t>
  </si>
  <si>
    <t>Non-negativity constraint is built-in to excel.</t>
  </si>
  <si>
    <t>Obj:</t>
  </si>
  <si>
    <t>Min(var)</t>
  </si>
  <si>
    <t>US T-Bill rate</t>
  </si>
  <si>
    <t>https://www.bloomberg.com/markets/rates-bonds/government-bonds/us</t>
  </si>
  <si>
    <t>Q5)</t>
  </si>
  <si>
    <t>Q3)</t>
  </si>
  <si>
    <t>Q4)</t>
  </si>
  <si>
    <t>Q1-2)</t>
  </si>
  <si>
    <t>VBAs implemented:</t>
  </si>
  <si>
    <t>Q6)</t>
  </si>
  <si>
    <r>
      <t xml:space="preserve">where D = </t>
    </r>
    <r>
      <rPr>
        <sz val="10"/>
        <color theme="1"/>
        <rFont val="Arial Unicode MS"/>
      </rPr>
      <t>(E_AAPL - Rf) * (E_JPM - Rf) * COV_AAPL_JPM - (E_AAPL - Rf)^2 * VAR_JPM - (E_JPM - Rf)^2 * VAR_AAPL</t>
    </r>
  </si>
  <si>
    <t>W_AAPL</t>
  </si>
  <si>
    <t>W_JPM</t>
  </si>
  <si>
    <t>Weight for AAPL =  (E_AAPL - Rf) / VAR_AAPL / ((E_AAPL - Rf) / VAR_AAPL + (E_JPM - Rf) / VAR_JPM)</t>
  </si>
  <si>
    <t>Weight for JPM = 1 - W_AAPL</t>
  </si>
  <si>
    <t xml:space="preserve">E(Rp) </t>
  </si>
  <si>
    <t xml:space="preserve">σ(Rp) </t>
  </si>
  <si>
    <t>Expected return and deviation of tangency of portfolio.</t>
  </si>
  <si>
    <t>Q7)</t>
  </si>
  <si>
    <t>Sharpe ratio</t>
  </si>
  <si>
    <t>% in Risk-Free Asset</t>
  </si>
  <si>
    <t>% in Risky Portfolio</t>
  </si>
  <si>
    <t>Expected return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</si>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</sst>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&quot;$&quot;#,##0.00000_);[Red]\(&quot;$&quot;#,##0.00000\)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2"/>
    <xf numFmtId="0" fontId="0" fillId="0" borderId="0" xfId="0" applyAlignment="1">
      <alignment horizontal="center"/>
    </xf>
    <xf numFmtId="0" fontId="0" fillId="0" borderId="4" xfId="0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165" fontId="0" fillId="0" borderId="0" xfId="0" applyNumberFormat="1"/>
    <xf numFmtId="165" fontId="0" fillId="2" borderId="2" xfId="0" applyNumberFormat="1" applyFill="1" applyBorder="1"/>
    <xf numFmtId="165" fontId="0" fillId="0" borderId="2" xfId="0" applyNumberFormat="1" applyBorder="1"/>
    <xf numFmtId="165" fontId="0" fillId="3" borderId="3" xfId="0" applyNumberFormat="1" applyFill="1" applyBorder="1"/>
    <xf numFmtId="165" fontId="0" fillId="0" borderId="3" xfId="0" applyNumberFormat="1" applyBorder="1"/>
    <xf numFmtId="165" fontId="0" fillId="0" borderId="1" xfId="0" applyNumberFormat="1" applyBorder="1"/>
    <xf numFmtId="0" fontId="0" fillId="0" borderId="7" xfId="0" applyBorder="1"/>
    <xf numFmtId="0" fontId="4" fillId="0" borderId="8" xfId="0" applyFont="1" applyBorder="1" applyAlignment="1">
      <alignment horizontal="center"/>
    </xf>
    <xf numFmtId="9" fontId="0" fillId="0" borderId="0" xfId="0" applyNumberFormat="1"/>
    <xf numFmtId="9" fontId="0" fillId="10" borderId="4" xfId="1" applyFont="1" applyFill="1" applyBorder="1"/>
    <xf numFmtId="9" fontId="0" fillId="0" borderId="0" xfId="1" applyFont="1"/>
    <xf numFmtId="10" fontId="0" fillId="0" borderId="0" xfId="0" applyNumberFormat="1"/>
    <xf numFmtId="0" fontId="0" fillId="0" borderId="9" xfId="0" applyBorder="1"/>
    <xf numFmtId="10" fontId="0" fillId="0" borderId="0" xfId="1" applyNumberFormat="1" applyFont="1"/>
    <xf numFmtId="0" fontId="0" fillId="0" borderId="0" xfId="0" quotePrefix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18"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7" formatCode="m/d/yyyy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7" formatCode="m/d/yyyy"/>
    </dxf>
    <dxf>
      <numFmt numFmtId="165" formatCode="&quot;$&quot;#,##0.00000_);[Red]\(&quot;$&quot;#,##0.000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Capital Allocation Line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'Stock Analysis'!$F$48:$P$48</c:f>
              <c:numCache>
                <c:formatCode>0.00000</c:formatCode>
                <c:ptCount val="11"/>
                <c:pt idx="0">
                  <c:v>1.2689928922923283E-2</c:v>
                </c:pt>
                <c:pt idx="1">
                  <c:v>1.1420936030630954E-2</c:v>
                </c:pt>
                <c:pt idx="2">
                  <c:v>1.0151943138338627E-2</c:v>
                </c:pt>
                <c:pt idx="3">
                  <c:v>8.8829502460462968E-3</c:v>
                </c:pt>
                <c:pt idx="4">
                  <c:v>7.613957353753969E-3</c:v>
                </c:pt>
                <c:pt idx="5">
                  <c:v>6.3449644614616413E-3</c:v>
                </c:pt>
                <c:pt idx="6">
                  <c:v>5.0759715691693135E-3</c:v>
                </c:pt>
                <c:pt idx="7">
                  <c:v>3.8069786768769854E-3</c:v>
                </c:pt>
                <c:pt idx="8">
                  <c:v>2.5379857845846559E-3</c:v>
                </c:pt>
                <c:pt idx="9">
                  <c:v>1.268992892292328E-3</c:v>
                </c:pt>
                <c:pt idx="10">
                  <c:v>0</c:v>
                </c:pt>
              </c:numCache>
            </c:numRef>
          </c:xVal>
          <c:yVal>
            <c:numRef>
              <c:f>'Stock Analysis'!$F$47:$P$47</c:f>
              <c:numCache>
                <c:formatCode>0.00%</c:formatCode>
                <c:ptCount val="11"/>
                <c:pt idx="0">
                  <c:v>0.44607370352203762</c:v>
                </c:pt>
                <c:pt idx="1">
                  <c:v>0.40567633316983387</c:v>
                </c:pt>
                <c:pt idx="2">
                  <c:v>0.36527896281763012</c:v>
                </c:pt>
                <c:pt idx="3">
                  <c:v>0.32488159246542631</c:v>
                </c:pt>
                <c:pt idx="4">
                  <c:v>0.28448422211322261</c:v>
                </c:pt>
                <c:pt idx="5">
                  <c:v>0.2440868517610188</c:v>
                </c:pt>
                <c:pt idx="6">
                  <c:v>0.20368948140881507</c:v>
                </c:pt>
                <c:pt idx="7">
                  <c:v>0.16329211105661132</c:v>
                </c:pt>
                <c:pt idx="8">
                  <c:v>0.12289474070440751</c:v>
                </c:pt>
                <c:pt idx="9">
                  <c:v>8.2497370352203753E-2</c:v>
                </c:pt>
                <c:pt idx="10">
                  <c:v>4.2099999999999999E-2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C18-4D8E-B20C-3373B214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792927"/>
        <c:axId val="1191995359"/>
      </c:scatterChart>
      <c:valAx>
        <c:axId val="1416792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191995359"/>
        <c:crosses val="autoZero"/>
        <c:crossBetween val="midCat"/>
      </c:valAx>
      <c:valAx>
        <c:axId val="119199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41679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463378</xdr:colOff>
      <xdr:row>34</xdr:row>
      <xdr:rowOff>100911</xdr:rowOff>
    </xdr:from>
    <xdr:to>
      <xdr:col>17</xdr:col>
      <xdr:colOff>199802</xdr:colOff>
      <xdr:row>43</xdr:row>
      <xdr:rowOff>137298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1A024-9A5E-C161-7F8B-CA84D023B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697A-BF8E-48D8-9961-FE3E7711B16E}" name="Table2" displayName="Table2" ref="A1:G127" totalsRowShown="0">
  <autoFilter ref="A1:G127" xr:uid="{00D2697A-BF8E-48D8-9961-FE3E7711B16E}"/>
  <tableColumns count="7">
    <tableColumn id="1" xr3:uid="{27724EAC-4101-4E6D-9E27-092032E14EFD}" name="Date" dataDxfId="17"/>
    <tableColumn id="2" xr3:uid="{D00DC4CC-6B0B-4269-B186-A83079ED3D65}" name="Close/Last" dataDxfId="16"/>
    <tableColumn id="3" xr3:uid="{5C384ADE-CD13-4145-A928-ADA2EBC1881F}" name="Volume"/>
    <tableColumn id="4" xr3:uid="{03A2837C-BF53-4E0B-844D-467932812FE7}" name="Open" dataDxfId="15"/>
    <tableColumn id="5" xr3:uid="{AED6ADD2-CB25-4746-812C-6FAD09B0BE38}" name="High" dataDxfId="14"/>
    <tableColumn id="6" xr3:uid="{FC61CC05-226B-4CF3-9E0D-8B9D2FF2E1BC}" name="Low" dataDxfId="13"/>
    <tableColumn id="7" xr3:uid="{78740278-0E79-4942-994A-5144CC1416B2}" name="Daily return" dataDxfId="12">
      <calculatedColumnFormula>IFERROR(B2/B3-1,0)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BB44E9-8B38-43F7-9572-4D8D3F881125}" name="Table4" displayName="Table4" ref="A1:G127" totalsRowShown="0">
  <autoFilter ref="A1:G127" xr:uid="{2BBB44E9-8B38-43F7-9572-4D8D3F881125}"/>
  <tableColumns count="7">
    <tableColumn id="1" xr3:uid="{1E4B6A5C-AEE5-4B15-9247-F2A6D4063F4F}" name="Date" dataDxfId="11"/>
    <tableColumn id="2" xr3:uid="{2A375D33-7604-4F94-BAC9-37DF0C67F8C5}" name="Close/Last" dataDxfId="10"/>
    <tableColumn id="3" xr3:uid="{0CFBF24E-4BF2-4EE0-B2C3-9BE760435823}" name="Volume"/>
    <tableColumn id="4" xr3:uid="{4668D6CB-3A27-4FE2-BC9D-B6CC96705A5C}" name="Open" dataDxfId="9"/>
    <tableColumn id="5" xr3:uid="{E2354F09-8D0D-4DC2-82A3-E2EED9F4605E}" name="High" dataDxfId="8"/>
    <tableColumn id="6" xr3:uid="{473F81CE-B7FB-415A-8E6B-08E4D65A806C}" name="Low" dataDxfId="7"/>
    <tableColumn id="7" xr3:uid="{CBD469B6-E53E-49DF-A98C-7E1CF5798132}" name="Daily return" dataDxfId="6">
      <calculatedColumnFormula>IFERROR(B2/B3-1,"")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1FDB9-2975-430B-A9C3-88C54C03E3AF}" name="Table1" displayName="Table1" ref="A1:G127" totalsRowShown="0">
  <autoFilter ref="A1:G127" xr:uid="{A211FDB9-2975-430B-A9C3-88C54C03E3AF}"/>
  <tableColumns count="7">
    <tableColumn id="1" xr3:uid="{2925D5A2-BBDE-4A89-8583-6CDCF487B721}" name="Date" dataDxfId="5"/>
    <tableColumn id="2" xr3:uid="{F17EB0BF-F3A9-413F-B15F-67C0FDD42A5E}" name="Close/Last" dataDxfId="4"/>
    <tableColumn id="3" xr3:uid="{5CFF23F5-FDC3-4362-BFDA-C907521D49BE}" name="Volume"/>
    <tableColumn id="4" xr3:uid="{7D572001-204C-4798-829C-0C7A64C78E32}" name="Open" dataDxfId="3"/>
    <tableColumn id="5" xr3:uid="{89584E22-6753-49C1-8D59-C72E5553C48A}" name="High" dataDxfId="2"/>
    <tableColumn id="6" xr3:uid="{5DB31942-A2BB-4183-AC3C-FCB3186320D9}" name="Low" dataDxfId="1"/>
    <tableColumn id="7" xr3:uid="{7294C9F9-3A1A-40BE-BD6F-4367B1069DC0}" name="Daily return" dataDxfId="0">
      <calculatedColumnFormula>IFERROR(B2/B3-1,"")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loomberg.com/markets/rates-bonds/government-bonds/u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nasdaq.com/market-activity/stocks/aapl/historical?page=1&amp;rows_per_page=10&amp;timeline=y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nasdaq.com/market-activity/stocks/jpm/historical?page=1&amp;rows_per_page=10&amp;timeline=y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nasdaq.com/market-activity/stocks/jnj/historical?page=1&amp;rows_per_page=10&amp;timeline=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zoomScale="94" zoomScaleNormal="100" workbookViewId="0">
      <selection activeCell="E50" sqref="E50"/>
    </sheetView>
  </sheetViews>
  <sheetFormatPr baseColWidth="10" defaultColWidth="8.83203125" defaultRowHeight="15" x14ac:dyDescent="0.2"/>
  <cols>
    <col min="2" max="2" width="15" bestFit="1" customWidth="1"/>
    <col min="5" max="5" width="17.6640625" customWidth="1"/>
    <col min="6" max="6" width="15.33203125" customWidth="1"/>
    <col min="7" max="7" width="11.83203125" bestFit="1" customWidth="1"/>
    <col min="8" max="8" width="12.5" bestFit="1" customWidth="1"/>
    <col min="10" max="10" width="15" bestFit="1" customWidth="1"/>
  </cols>
  <sheetData>
    <row r="1" spans="1:14" x14ac:dyDescent="0.2">
      <c r="A1" t="s">
        <v>41</v>
      </c>
    </row>
    <row r="2" spans="1:14" x14ac:dyDescent="0.2">
      <c r="B2" s="29" t="s">
        <v>10</v>
      </c>
      <c r="C2" s="29"/>
      <c r="D2" s="29"/>
      <c r="F2" s="30" t="s">
        <v>11</v>
      </c>
      <c r="G2" s="30"/>
      <c r="H2" s="30"/>
      <c r="J2" s="31" t="s">
        <v>12</v>
      </c>
      <c r="K2" s="31"/>
      <c r="L2" s="31"/>
      <c r="N2" t="s">
        <v>42</v>
      </c>
    </row>
    <row r="3" spans="1:14" x14ac:dyDescent="0.2">
      <c r="B3" s="6" t="s">
        <v>13</v>
      </c>
      <c r="C3" s="28">
        <f>VLOOKUP(MIN(Table2[Date]),Table2[],2,FALSE)</f>
        <v>226.51</v>
      </c>
      <c r="D3" s="28"/>
      <c r="F3" s="7" t="s">
        <v>13</v>
      </c>
      <c r="G3" s="28">
        <f>VLOOKUP(MIN(Table4[Date]),Table4[],2,FALSE)</f>
        <v>214.52</v>
      </c>
      <c r="H3" s="28"/>
      <c r="J3" s="8" t="s">
        <v>13</v>
      </c>
      <c r="K3" s="28">
        <f>VLOOKUP(MIN(Table1[Date]),Table1[],2,FALSE)</f>
        <v>160.16</v>
      </c>
      <c r="L3" s="28"/>
      <c r="N3" t="s">
        <v>21</v>
      </c>
    </row>
    <row r="4" spans="1:14" x14ac:dyDescent="0.2">
      <c r="B4" s="6" t="s">
        <v>14</v>
      </c>
      <c r="C4" s="28">
        <f>VLOOKUP(MAX(Table2[Date]),Table2[],2,FALSE)</f>
        <v>245.83</v>
      </c>
      <c r="D4" s="28"/>
      <c r="F4" s="7" t="s">
        <v>14</v>
      </c>
      <c r="G4" s="28">
        <f>VLOOKUP(MAX(Table4[Date]),Table4[],2,FALSE)</f>
        <v>266.8</v>
      </c>
      <c r="H4" s="28"/>
      <c r="J4" s="8" t="s">
        <v>14</v>
      </c>
      <c r="K4" s="28">
        <f>VLOOKUP(MAX(Table1[Date]),Table1[],2,FALSE)</f>
        <v>159.68</v>
      </c>
      <c r="L4" s="28"/>
      <c r="N4" t="s">
        <v>22</v>
      </c>
    </row>
    <row r="5" spans="1:14" x14ac:dyDescent="0.2">
      <c r="B5" s="6" t="s">
        <v>15</v>
      </c>
      <c r="C5" s="28">
        <f>COUNT(Table2[Date])</f>
        <v>126</v>
      </c>
      <c r="D5" s="28"/>
      <c r="F5" s="7" t="s">
        <v>15</v>
      </c>
      <c r="G5" s="28">
        <f>COUNT(Table4[Date])</f>
        <v>126</v>
      </c>
      <c r="H5" s="28"/>
      <c r="J5" s="8" t="s">
        <v>15</v>
      </c>
      <c r="K5" s="28">
        <f>COUNT(Table1[Date])</f>
        <v>126</v>
      </c>
      <c r="L5" s="28"/>
    </row>
    <row r="6" spans="1:14" x14ac:dyDescent="0.2">
      <c r="B6" s="6" t="s">
        <v>24</v>
      </c>
      <c r="C6" s="26">
        <v>252</v>
      </c>
      <c r="D6" s="27"/>
      <c r="F6" s="7" t="s">
        <v>24</v>
      </c>
      <c r="G6" s="26">
        <v>252</v>
      </c>
      <c r="H6" s="27"/>
      <c r="J6" s="8" t="s">
        <v>24</v>
      </c>
      <c r="K6" s="26">
        <v>252</v>
      </c>
      <c r="L6" s="27"/>
    </row>
    <row r="7" spans="1:14" x14ac:dyDescent="0.2">
      <c r="B7" s="6" t="s">
        <v>16</v>
      </c>
      <c r="C7" s="28">
        <f>AVERAGEA(Table2[Daily return])</f>
        <v>7.4837521011487419E-4</v>
      </c>
      <c r="D7" s="28"/>
      <c r="F7" s="7" t="s">
        <v>16</v>
      </c>
      <c r="G7" s="28">
        <f>AVERAGEA(Table4[Daily return])</f>
        <v>1.8660668458483477E-3</v>
      </c>
      <c r="H7" s="28"/>
      <c r="J7" s="8" t="s">
        <v>16</v>
      </c>
      <c r="K7" s="28">
        <f>AVERAGEA(Table1[Daily return])</f>
        <v>2.3942783128761033E-5</v>
      </c>
      <c r="L7" s="28"/>
    </row>
    <row r="8" spans="1:14" x14ac:dyDescent="0.2">
      <c r="B8" s="6" t="s">
        <v>17</v>
      </c>
      <c r="C8" s="28">
        <f>_xlfn.STDEV.S(Table2[Daily return])</f>
        <v>1.3701561915081073E-2</v>
      </c>
      <c r="D8" s="28"/>
      <c r="F8" s="7" t="s">
        <v>17</v>
      </c>
      <c r="G8" s="28">
        <f>_xlfn.STDEV.S(Table4[Daily return])</f>
        <v>1.6661445887175868E-2</v>
      </c>
      <c r="H8" s="28"/>
      <c r="J8" s="8" t="s">
        <v>17</v>
      </c>
      <c r="K8" s="28">
        <f>_xlfn.STDEV.S(Table1[Daily return])</f>
        <v>9.8643335180809682E-3</v>
      </c>
      <c r="L8" s="28"/>
    </row>
    <row r="9" spans="1:14" x14ac:dyDescent="0.2">
      <c r="B9" s="6" t="s">
        <v>18</v>
      </c>
      <c r="C9" s="28" cm="1">
        <f t="array" ref="C9">AnnualizedVolatility(Table2[Daily return],C6)</f>
        <v>0.21750555240275046</v>
      </c>
      <c r="D9" s="28"/>
      <c r="F9" s="7" t="s">
        <v>18</v>
      </c>
      <c r="G9" s="28" cm="1">
        <f t="array" ref="G9">AnnualizedVolatility(Table4[Daily return],G6)</f>
        <v>0.26449225380136371</v>
      </c>
      <c r="H9" s="28"/>
      <c r="J9" s="8" t="s">
        <v>18</v>
      </c>
      <c r="K9" s="28" cm="1">
        <f t="array" ref="K9">AnnualizedVolatility(Table1[Daily return],K6)</f>
        <v>0.15659144002944664</v>
      </c>
      <c r="L9" s="28"/>
    </row>
    <row r="10" spans="1:14" x14ac:dyDescent="0.2">
      <c r="B10" s="6" t="s">
        <v>19</v>
      </c>
      <c r="C10" s="28" cm="1">
        <f t="array" ref="C10">CAGR(Table2[Close/Last],C6)</f>
        <v>0.17940716593699668</v>
      </c>
      <c r="D10" s="28"/>
      <c r="F10" s="7" t="s">
        <v>19</v>
      </c>
      <c r="G10" s="28" cm="1">
        <f t="array" ref="G10">CAGR(Table4[Close/Last],G6)</f>
        <v>0.55221387960847745</v>
      </c>
      <c r="H10" s="28"/>
      <c r="J10" s="8" t="s">
        <v>19</v>
      </c>
      <c r="K10" s="28" cm="1">
        <f t="array" ref="K10">CAGR(Table1[Close/Last],K6)</f>
        <v>-6.0327594437886711E-3</v>
      </c>
      <c r="L10" s="28"/>
    </row>
    <row r="13" spans="1:14" ht="16" thickBot="1" x14ac:dyDescent="0.25">
      <c r="E13" s="25" t="s">
        <v>23</v>
      </c>
      <c r="F13" s="25"/>
      <c r="G13" s="25"/>
      <c r="H13" s="25"/>
      <c r="I13" t="s">
        <v>25</v>
      </c>
    </row>
    <row r="14" spans="1:14" x14ac:dyDescent="0.2">
      <c r="D14" t="s">
        <v>39</v>
      </c>
      <c r="E14" s="16"/>
      <c r="F14" s="16" t="s">
        <v>10</v>
      </c>
      <c r="G14" s="16" t="s">
        <v>11</v>
      </c>
      <c r="H14" s="16" t="s">
        <v>12</v>
      </c>
    </row>
    <row r="15" spans="1:14" x14ac:dyDescent="0.2">
      <c r="E15" t="s">
        <v>10</v>
      </c>
      <c r="F15">
        <f>VARP(Returns!$A$2:$A$126)</f>
        <v>1.8623093652149768E-4</v>
      </c>
      <c r="H15" s="21"/>
    </row>
    <row r="16" spans="1:14" x14ac:dyDescent="0.2">
      <c r="E16" t="s">
        <v>11</v>
      </c>
      <c r="F16">
        <v>1.2375083315399875E-5</v>
      </c>
      <c r="G16">
        <f>VARP(Returns!$B$2:$B$126)</f>
        <v>2.7538294881887927E-4</v>
      </c>
    </row>
    <row r="17" spans="4:8" ht="16" thickBot="1" x14ac:dyDescent="0.25">
      <c r="E17" s="15" t="s">
        <v>12</v>
      </c>
      <c r="F17" s="15">
        <v>-8.5676272804618293E-6</v>
      </c>
      <c r="G17" s="15">
        <v>2.3088585823131809E-5</v>
      </c>
      <c r="H17" s="15">
        <f>VARP(Returns!$C$2:$C$126)</f>
        <v>9.6526635149888159E-5</v>
      </c>
    </row>
    <row r="18" spans="4:8" ht="16" thickBot="1" x14ac:dyDescent="0.25"/>
    <row r="19" spans="4:8" x14ac:dyDescent="0.2">
      <c r="D19" t="s">
        <v>40</v>
      </c>
      <c r="E19" s="5" t="s">
        <v>26</v>
      </c>
      <c r="F19" s="16" t="s">
        <v>10</v>
      </c>
      <c r="G19" s="16" t="s">
        <v>11</v>
      </c>
      <c r="H19" s="16" t="s">
        <v>12</v>
      </c>
    </row>
    <row r="20" spans="4:8" x14ac:dyDescent="0.2">
      <c r="F20" s="18">
        <v>0.30752833582160116</v>
      </c>
      <c r="G20" s="18">
        <v>0.13634894952463567</v>
      </c>
      <c r="H20" s="18">
        <v>0.55612270011461762</v>
      </c>
    </row>
    <row r="22" spans="4:8" x14ac:dyDescent="0.2">
      <c r="E22" t="s">
        <v>32</v>
      </c>
      <c r="F22" t="s">
        <v>27</v>
      </c>
      <c r="G22" t="s">
        <v>28</v>
      </c>
      <c r="H22" t="s">
        <v>29</v>
      </c>
    </row>
    <row r="23" spans="4:8" x14ac:dyDescent="0.2">
      <c r="E23" t="s">
        <v>30</v>
      </c>
      <c r="F23" s="19">
        <f>SUM(F20:H20)</f>
        <v>0.99999998546085445</v>
      </c>
      <c r="G23" t="s">
        <v>31</v>
      </c>
      <c r="H23" s="17">
        <v>1</v>
      </c>
    </row>
    <row r="24" spans="4:8" x14ac:dyDescent="0.2">
      <c r="E24" t="s">
        <v>33</v>
      </c>
    </row>
    <row r="26" spans="4:8" x14ac:dyDescent="0.2">
      <c r="E26" t="s">
        <v>34</v>
      </c>
    </row>
    <row r="27" spans="4:8" x14ac:dyDescent="0.2">
      <c r="E27" t="s">
        <v>35</v>
      </c>
      <c r="F27">
        <f>F20^2*F15 + G20^2*G16 + H20^2*H17 + 2*F20*G20*F16 + 2*F20*H20*F17 + 2*G20*H20*G17</f>
        <v>5.419396548739827E-5</v>
      </c>
    </row>
    <row r="29" spans="4:8" x14ac:dyDescent="0.2">
      <c r="D29" t="s">
        <v>38</v>
      </c>
      <c r="E29" t="s">
        <v>36</v>
      </c>
      <c r="F29" s="20">
        <v>4.2099999999999999E-2</v>
      </c>
      <c r="G29" s="3" t="s">
        <v>37</v>
      </c>
    </row>
    <row r="30" spans="4:8" x14ac:dyDescent="0.2">
      <c r="E30" t="e" vm="1">
        <v>#VALUE!</v>
      </c>
    </row>
    <row r="32" spans="4:8" x14ac:dyDescent="0.2">
      <c r="D32" t="s">
        <v>43</v>
      </c>
      <c r="E32" t="s">
        <v>47</v>
      </c>
    </row>
    <row r="33" spans="4:16" x14ac:dyDescent="0.2">
      <c r="E33" t="s">
        <v>48</v>
      </c>
    </row>
    <row r="34" spans="4:16" ht="16" x14ac:dyDescent="0.25">
      <c r="E34" t="s">
        <v>44</v>
      </c>
    </row>
    <row r="36" spans="4:16" x14ac:dyDescent="0.2">
      <c r="E36" t="s">
        <v>45</v>
      </c>
      <c r="F36">
        <f>(C10-F29)/F15/((C10-F29)/F15+(G10-F29)/G16)</f>
        <v>0.28470564556402034</v>
      </c>
    </row>
    <row r="37" spans="4:16" x14ac:dyDescent="0.2">
      <c r="E37" t="s">
        <v>46</v>
      </c>
      <c r="F37">
        <f>1-F36</f>
        <v>0.71529435443597966</v>
      </c>
    </row>
    <row r="38" spans="4:16" x14ac:dyDescent="0.2">
      <c r="F38" s="23"/>
    </row>
    <row r="39" spans="4:16" x14ac:dyDescent="0.2">
      <c r="E39" t="s">
        <v>51</v>
      </c>
    </row>
    <row r="40" spans="4:16" x14ac:dyDescent="0.2">
      <c r="E40" t="s">
        <v>49</v>
      </c>
      <c r="F40" s="22">
        <f>F36*C10+F37*G10</f>
        <v>0.44607370352203762</v>
      </c>
    </row>
    <row r="41" spans="4:16" x14ac:dyDescent="0.2">
      <c r="E41" t="s">
        <v>50</v>
      </c>
      <c r="F41" s="24">
        <f>SQRT(F36^2*F15+F37^2*G16+2*F36*F37*F16)</f>
        <v>1.2689928922923283E-2</v>
      </c>
    </row>
    <row r="43" spans="4:16" x14ac:dyDescent="0.2">
      <c r="D43" t="s">
        <v>52</v>
      </c>
      <c r="E43" t="s">
        <v>53</v>
      </c>
      <c r="F43">
        <f>(F40-F29)/F41</f>
        <v>31.834197494384178</v>
      </c>
    </row>
    <row r="45" spans="4:16" x14ac:dyDescent="0.2">
      <c r="E45" t="s">
        <v>54</v>
      </c>
      <c r="F45" s="17">
        <v>0</v>
      </c>
      <c r="G45" s="17">
        <v>0.1</v>
      </c>
      <c r="H45" s="17">
        <v>0.2</v>
      </c>
      <c r="I45" s="17">
        <v>0.3</v>
      </c>
      <c r="J45" s="17">
        <v>0.4</v>
      </c>
      <c r="K45" s="17">
        <v>0.5</v>
      </c>
      <c r="L45" s="17">
        <v>0.6</v>
      </c>
      <c r="M45" s="17">
        <v>0.7</v>
      </c>
      <c r="N45" s="17">
        <v>0.8</v>
      </c>
      <c r="O45" s="17">
        <v>0.9</v>
      </c>
      <c r="P45" s="17">
        <v>1</v>
      </c>
    </row>
    <row r="46" spans="4:16" x14ac:dyDescent="0.2">
      <c r="E46" t="s">
        <v>55</v>
      </c>
      <c r="F46" s="17">
        <f>1-F45</f>
        <v>1</v>
      </c>
      <c r="G46" s="17">
        <f t="shared" ref="G46:P46" si="0">1-G45</f>
        <v>0.9</v>
      </c>
      <c r="H46" s="17">
        <f t="shared" si="0"/>
        <v>0.8</v>
      </c>
      <c r="I46" s="17">
        <f t="shared" si="0"/>
        <v>0.7</v>
      </c>
      <c r="J46" s="17">
        <f t="shared" si="0"/>
        <v>0.6</v>
      </c>
      <c r="K46" s="17">
        <f t="shared" si="0"/>
        <v>0.5</v>
      </c>
      <c r="L46" s="17">
        <f t="shared" si="0"/>
        <v>0.4</v>
      </c>
      <c r="M46" s="17">
        <f t="shared" si="0"/>
        <v>0.30000000000000004</v>
      </c>
      <c r="N46" s="17">
        <f t="shared" si="0"/>
        <v>0.19999999999999996</v>
      </c>
      <c r="O46" s="17">
        <f t="shared" si="0"/>
        <v>9.9999999999999978E-2</v>
      </c>
      <c r="P46" s="17">
        <f t="shared" si="0"/>
        <v>0</v>
      </c>
    </row>
    <row r="47" spans="4:16" x14ac:dyDescent="0.2">
      <c r="E47" t="s">
        <v>56</v>
      </c>
      <c r="F47" s="20">
        <f>$F$29*F45+$F$40*F46</f>
        <v>0.44607370352203762</v>
      </c>
      <c r="G47" s="20">
        <f t="shared" ref="G47:P47" si="1">$F$29*G45+$F$40*G46</f>
        <v>0.40567633316983387</v>
      </c>
      <c r="H47" s="20">
        <f t="shared" si="1"/>
        <v>0.36527896281763012</v>
      </c>
      <c r="I47" s="20">
        <f t="shared" si="1"/>
        <v>0.32488159246542631</v>
      </c>
      <c r="J47" s="20">
        <f t="shared" si="1"/>
        <v>0.28448422211322261</v>
      </c>
      <c r="K47" s="20">
        <f t="shared" si="1"/>
        <v>0.2440868517610188</v>
      </c>
      <c r="L47" s="20">
        <f t="shared" si="1"/>
        <v>0.20368948140881507</v>
      </c>
      <c r="M47" s="20">
        <f t="shared" si="1"/>
        <v>0.16329211105661132</v>
      </c>
      <c r="N47" s="20">
        <f t="shared" si="1"/>
        <v>0.12289474070440751</v>
      </c>
      <c r="O47" s="20">
        <f t="shared" si="1"/>
        <v>8.2497370352203753E-2</v>
      </c>
      <c r="P47" s="20">
        <f t="shared" si="1"/>
        <v>4.2099999999999999E-2</v>
      </c>
    </row>
    <row r="48" spans="4:16" x14ac:dyDescent="0.2">
      <c r="E48" t="s">
        <v>57</v>
      </c>
      <c r="F48" s="24">
        <f>$F$41*F46</f>
        <v>1.2689928922923283E-2</v>
      </c>
      <c r="G48" s="24">
        <f t="shared" ref="G48:P48" si="2">$F$41*G46</f>
        <v>1.1420936030630954E-2</v>
      </c>
      <c r="H48" s="24">
        <f t="shared" si="2"/>
        <v>1.0151943138338627E-2</v>
      </c>
      <c r="I48" s="24">
        <f t="shared" si="2"/>
        <v>8.8829502460462968E-3</v>
      </c>
      <c r="J48" s="24">
        <f t="shared" si="2"/>
        <v>7.613957353753969E-3</v>
      </c>
      <c r="K48" s="24">
        <f t="shared" si="2"/>
        <v>6.3449644614616413E-3</v>
      </c>
      <c r="L48" s="24">
        <f t="shared" si="2"/>
        <v>5.0759715691693135E-3</v>
      </c>
      <c r="M48" s="24">
        <f t="shared" si="2"/>
        <v>3.8069786768769854E-3</v>
      </c>
      <c r="N48" s="24">
        <f t="shared" si="2"/>
        <v>2.5379857845846559E-3</v>
      </c>
      <c r="O48" s="24">
        <f t="shared" si="2"/>
        <v>1.268992892292328E-3</v>
      </c>
      <c r="P48" s="24">
        <f t="shared" si="2"/>
        <v>0</v>
      </c>
    </row>
  </sheetData>
  <mergeCells count="28">
    <mergeCell ref="C5:D5"/>
    <mergeCell ref="B2:D2"/>
    <mergeCell ref="F2:H2"/>
    <mergeCell ref="J2:L2"/>
    <mergeCell ref="C3:D3"/>
    <mergeCell ref="C4:D4"/>
    <mergeCell ref="G3:H3"/>
    <mergeCell ref="G4:H4"/>
    <mergeCell ref="G5:H5"/>
    <mergeCell ref="G7:H7"/>
    <mergeCell ref="G8:H8"/>
    <mergeCell ref="K3:L3"/>
    <mergeCell ref="K4:L4"/>
    <mergeCell ref="K5:L5"/>
    <mergeCell ref="K7:L7"/>
    <mergeCell ref="K8:L8"/>
    <mergeCell ref="E13:H13"/>
    <mergeCell ref="C6:D6"/>
    <mergeCell ref="G6:H6"/>
    <mergeCell ref="K6:L6"/>
    <mergeCell ref="G10:H10"/>
    <mergeCell ref="K9:L9"/>
    <mergeCell ref="K10:L10"/>
    <mergeCell ref="C7:D7"/>
    <mergeCell ref="C8:D8"/>
    <mergeCell ref="C9:D9"/>
    <mergeCell ref="C10:D10"/>
    <mergeCell ref="G9:H9"/>
  </mergeCells>
  <hyperlinks>
    <hyperlink ref="G29" r:id="rId1" xr:uid="{7B847722-BA25-43E4-BACE-37A5FA038D0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CF08-B661-4E76-A582-A490D7920F45}">
  <dimension ref="A1:C126"/>
  <sheetViews>
    <sheetView topLeftCell="A109" workbookViewId="0">
      <selection activeCell="F8" sqref="F8"/>
    </sheetView>
  </sheetViews>
  <sheetFormatPr baseColWidth="10" defaultColWidth="8.83203125" defaultRowHeight="15" x14ac:dyDescent="0.2"/>
  <cols>
    <col min="1" max="3" width="9.6640625" bestFit="1" customWidth="1"/>
  </cols>
  <sheetData>
    <row r="1" spans="1:3" x14ac:dyDescent="0.2">
      <c r="A1" s="4" t="s">
        <v>10</v>
      </c>
      <c r="B1" s="4" t="s">
        <v>11</v>
      </c>
      <c r="C1" s="4" t="s">
        <v>12</v>
      </c>
    </row>
    <row r="2" spans="1:3" x14ac:dyDescent="0.2">
      <c r="A2" s="10">
        <v>3.9204475844325515E-3</v>
      </c>
      <c r="B2" s="12">
        <v>-4.4583706356311481E-2</v>
      </c>
      <c r="C2" s="14">
        <v>1.1337006776870107E-2</v>
      </c>
    </row>
    <row r="3" spans="1:3" x14ac:dyDescent="0.2">
      <c r="A3" s="11">
        <v>1.636192579866691E-3</v>
      </c>
      <c r="B3" s="13">
        <v>-2.5004465083050542E-3</v>
      </c>
      <c r="C3" s="14">
        <v>1.8710884573198028E-2</v>
      </c>
    </row>
    <row r="4" spans="1:3" x14ac:dyDescent="0.2">
      <c r="A4" s="10">
        <v>-5.3147996729352442E-4</v>
      </c>
      <c r="B4" s="12">
        <v>1.2147944611157424E-2</v>
      </c>
      <c r="C4" s="14">
        <v>-7.428754402817761E-3</v>
      </c>
    </row>
    <row r="5" spans="1:3" x14ac:dyDescent="0.2">
      <c r="A5" s="11">
        <v>1.2710636359872352E-2</v>
      </c>
      <c r="B5" s="13">
        <v>9.7712796757365439E-4</v>
      </c>
      <c r="C5" s="14">
        <v>-6.9952305246422375E-3</v>
      </c>
    </row>
    <row r="6" spans="1:3" x14ac:dyDescent="0.2">
      <c r="A6" s="10">
        <v>1.9673238485245159E-2</v>
      </c>
      <c r="B6" s="12">
        <v>3.1584679615175304E-3</v>
      </c>
      <c r="C6" s="14">
        <v>1.281720984155621E-2</v>
      </c>
    </row>
    <row r="7" spans="1:3" x14ac:dyDescent="0.2">
      <c r="A7" s="11">
        <v>1.8270140142722102E-2</v>
      </c>
      <c r="B7" s="13">
        <v>1.6727881013853807E-3</v>
      </c>
      <c r="C7" s="14">
        <v>-5.5722795106641909E-3</v>
      </c>
    </row>
    <row r="8" spans="1:3" x14ac:dyDescent="0.2">
      <c r="A8" s="10">
        <v>2.1831759279595797E-2</v>
      </c>
      <c r="B8" s="12">
        <v>1.4573494687130983E-2</v>
      </c>
      <c r="C8" s="14">
        <v>1.2253630705394203E-2</v>
      </c>
    </row>
    <row r="9" spans="1:3" x14ac:dyDescent="0.2">
      <c r="A9" s="11">
        <v>8.786188112286375E-5</v>
      </c>
      <c r="B9" s="13">
        <v>-1.7258883248730927E-2</v>
      </c>
      <c r="C9" s="14">
        <v>7.3145245559038674E-3</v>
      </c>
    </row>
    <row r="10" spans="1:3" x14ac:dyDescent="0.2">
      <c r="A10" s="10">
        <v>-2.3968784838350077E-2</v>
      </c>
      <c r="B10" s="12">
        <v>-3.9725532683277942E-3</v>
      </c>
      <c r="C10" s="14">
        <v>-2.540551104162514E-3</v>
      </c>
    </row>
    <row r="11" spans="1:3" x14ac:dyDescent="0.2">
      <c r="A11" s="11">
        <v>3.2262227384178832E-3</v>
      </c>
      <c r="B11" s="13">
        <v>2.3924860407499082E-2</v>
      </c>
      <c r="C11" s="14">
        <v>-7.6281595448962625E-3</v>
      </c>
    </row>
    <row r="12" spans="1:3" x14ac:dyDescent="0.2">
      <c r="A12" s="10">
        <v>-1.4175257731959823E-3</v>
      </c>
      <c r="B12" s="12">
        <v>9.2931253265657876E-3</v>
      </c>
      <c r="C12" s="14">
        <v>7.8180988989509093E-3</v>
      </c>
    </row>
    <row r="13" spans="1:3" x14ac:dyDescent="0.2">
      <c r="A13" s="11">
        <v>2.1007850532871464E-2</v>
      </c>
      <c r="B13" s="13">
        <v>4.2352235673326355E-3</v>
      </c>
      <c r="C13" s="14">
        <v>1.0667017844208981E-2</v>
      </c>
    </row>
    <row r="14" spans="1:3" x14ac:dyDescent="0.2">
      <c r="A14" s="10">
        <v>-3.3855932203389894E-2</v>
      </c>
      <c r="B14" s="12">
        <v>-1.8331462775907914E-3</v>
      </c>
      <c r="C14" s="14">
        <v>-1.8402891883010364E-3</v>
      </c>
    </row>
    <row r="15" spans="1:3" x14ac:dyDescent="0.2">
      <c r="A15" s="11">
        <v>-6.6922008502041663E-3</v>
      </c>
      <c r="B15" s="13">
        <v>-3.4671736942176734E-3</v>
      </c>
      <c r="C15" s="14">
        <v>-4.7098842153463494E-3</v>
      </c>
    </row>
    <row r="16" spans="1:3" x14ac:dyDescent="0.2">
      <c r="A16" s="10">
        <v>-7.3947192513369453E-3</v>
      </c>
      <c r="B16" s="12">
        <v>6.1895115912673493E-3</v>
      </c>
      <c r="C16" s="14">
        <v>1.1379424412834904E-2</v>
      </c>
    </row>
    <row r="17" spans="1:3" x14ac:dyDescent="0.2">
      <c r="A17" s="11">
        <v>4.6168051708219693E-3</v>
      </c>
      <c r="B17" s="13">
        <v>-2.0962791045893159E-3</v>
      </c>
      <c r="C17" s="14">
        <v>5.1203617502328935E-3</v>
      </c>
    </row>
    <row r="18" spans="1:3" x14ac:dyDescent="0.2">
      <c r="A18" s="10">
        <v>3.6543983294178961E-2</v>
      </c>
      <c r="B18" s="12">
        <v>4.8523603535826076E-3</v>
      </c>
      <c r="C18" s="14">
        <v>-1.6417031852966169E-2</v>
      </c>
    </row>
    <row r="19" spans="1:3" x14ac:dyDescent="0.2">
      <c r="A19" s="11">
        <v>3.17802316186373E-2</v>
      </c>
      <c r="B19" s="13">
        <v>3.8136233197403335E-3</v>
      </c>
      <c r="C19" s="14">
        <v>4.1343141261408478E-2</v>
      </c>
    </row>
    <row r="20" spans="1:3" x14ac:dyDescent="0.2">
      <c r="A20" s="10">
        <v>-3.934543503532173E-3</v>
      </c>
      <c r="B20" s="12">
        <v>-4.1737168640721967E-3</v>
      </c>
      <c r="C20" s="14">
        <v>1.2274959083469206E-3</v>
      </c>
    </row>
    <row r="21" spans="1:3" x14ac:dyDescent="0.2">
      <c r="A21" s="11">
        <v>-7.5950498145926915E-4</v>
      </c>
      <c r="B21" s="13">
        <v>1.1832293410439787E-2</v>
      </c>
      <c r="C21" s="14">
        <v>9.4307152199351041E-3</v>
      </c>
    </row>
    <row r="22" spans="1:3" x14ac:dyDescent="0.2">
      <c r="A22" s="10">
        <v>5.3449514911967366E-3</v>
      </c>
      <c r="B22" s="12">
        <v>-7.2235106261642201E-4</v>
      </c>
      <c r="C22" s="14">
        <v>-1.9439757003037461E-2</v>
      </c>
    </row>
    <row r="23" spans="1:3" x14ac:dyDescent="0.2">
      <c r="A23" s="11">
        <v>-3.1915818766849346E-2</v>
      </c>
      <c r="B23" s="13">
        <v>1.4932860009260418E-2</v>
      </c>
      <c r="C23" s="14">
        <v>7.6174930286336817E-3</v>
      </c>
    </row>
    <row r="24" spans="1:3" x14ac:dyDescent="0.2">
      <c r="A24" s="10">
        <v>7.5352668010164603E-3</v>
      </c>
      <c r="B24" s="12">
        <v>1.9231525543713435E-2</v>
      </c>
      <c r="C24" s="14">
        <v>-5.0077823644854025E-3</v>
      </c>
    </row>
    <row r="25" spans="1:3" x14ac:dyDescent="0.2">
      <c r="A25" s="11">
        <v>-4.0400218606802096E-2</v>
      </c>
      <c r="B25" s="13">
        <v>7.60848028531802E-3</v>
      </c>
      <c r="C25" s="14">
        <v>1.93143408981169E-2</v>
      </c>
    </row>
    <row r="26" spans="1:3" x14ac:dyDescent="0.2">
      <c r="A26" s="10">
        <v>1.9675925925926041E-2</v>
      </c>
      <c r="B26" s="12">
        <v>1.9719561967107113E-2</v>
      </c>
      <c r="C26" s="14">
        <v>1.5198618307425971E-3</v>
      </c>
    </row>
    <row r="27" spans="1:3" x14ac:dyDescent="0.2">
      <c r="A27" s="11">
        <v>-4.778156996587013E-3</v>
      </c>
      <c r="B27" s="13">
        <v>1.3349166700790338E-2</v>
      </c>
      <c r="C27" s="14">
        <v>1.9381186405482698E-3</v>
      </c>
    </row>
    <row r="28" spans="1:3" x14ac:dyDescent="0.2">
      <c r="A28" s="10">
        <v>-1.0344099641123039E-2</v>
      </c>
      <c r="B28" s="12">
        <v>1.809313378079791E-2</v>
      </c>
      <c r="C28" s="14">
        <v>1.6964662818527376E-2</v>
      </c>
    </row>
    <row r="29" spans="1:3" x14ac:dyDescent="0.2">
      <c r="A29" s="11">
        <v>-2.410383189122367E-2</v>
      </c>
      <c r="B29" s="13">
        <v>-1.340846460741163E-2</v>
      </c>
      <c r="C29" s="14">
        <v>-1.4760666338652362E-3</v>
      </c>
    </row>
    <row r="30" spans="1:3" x14ac:dyDescent="0.2">
      <c r="A30" s="10">
        <v>2.0230378597083654E-3</v>
      </c>
      <c r="B30" s="12">
        <v>-1.6449397540807542E-4</v>
      </c>
      <c r="C30" s="14">
        <v>-2.7080626410449171E-2</v>
      </c>
    </row>
    <row r="31" spans="1:3" x14ac:dyDescent="0.2">
      <c r="A31" s="11">
        <v>-1.138775510204082E-2</v>
      </c>
      <c r="B31" s="13">
        <v>9.6325513805273211E-3</v>
      </c>
      <c r="C31" s="14">
        <v>1.788946122789925E-2</v>
      </c>
    </row>
    <row r="32" spans="1:3" x14ac:dyDescent="0.2">
      <c r="A32" s="10">
        <v>6.7389875082182193E-3</v>
      </c>
      <c r="B32" s="12">
        <v>-9.9884906280829355E-3</v>
      </c>
      <c r="C32" s="14">
        <v>-3.6757056661349541E-3</v>
      </c>
    </row>
    <row r="33" spans="1:3" x14ac:dyDescent="0.2">
      <c r="A33" s="11">
        <v>-2.009432027885949E-3</v>
      </c>
      <c r="B33" s="13">
        <v>1.3666666666666716E-2</v>
      </c>
      <c r="C33" s="14">
        <v>1.1803916122758995E-3</v>
      </c>
    </row>
    <row r="34" spans="1:3" x14ac:dyDescent="0.2">
      <c r="A34" s="10">
        <v>-2.6235923648270876E-2</v>
      </c>
      <c r="B34" s="12">
        <v>1.2097951691627529E-3</v>
      </c>
      <c r="C34" s="14">
        <v>-4.1488037615819984E-3</v>
      </c>
    </row>
    <row r="35" spans="1:3" x14ac:dyDescent="0.2">
      <c r="A35" s="11">
        <v>-7.0578905630451771E-3</v>
      </c>
      <c r="B35" s="13">
        <v>1.6296172488718952E-3</v>
      </c>
      <c r="C35" s="14">
        <v>8.9298172178038371E-3</v>
      </c>
    </row>
    <row r="36" spans="1:3" x14ac:dyDescent="0.2">
      <c r="A36" s="10">
        <v>-1.3263429711647623E-2</v>
      </c>
      <c r="B36" s="12">
        <v>-7.6709375129576651E-3</v>
      </c>
      <c r="C36" s="14">
        <v>-1.1789038262668083E-2</v>
      </c>
    </row>
    <row r="37" spans="1:3" x14ac:dyDescent="0.2">
      <c r="A37" s="11">
        <v>-1.3242220677939898E-2</v>
      </c>
      <c r="B37" s="13">
        <v>-8.102327876943316E-3</v>
      </c>
      <c r="C37" s="14">
        <v>-3.6406099738974795E-3</v>
      </c>
    </row>
    <row r="38" spans="1:3" x14ac:dyDescent="0.2">
      <c r="A38" s="10">
        <v>3.175832687838831E-3</v>
      </c>
      <c r="B38" s="12">
        <v>3.425364202880532E-3</v>
      </c>
      <c r="C38" s="14">
        <v>-1.8512170037708886E-3</v>
      </c>
    </row>
    <row r="39" spans="1:3" x14ac:dyDescent="0.2">
      <c r="A39" s="11">
        <v>1.1478042856583048E-2</v>
      </c>
      <c r="B39" s="13">
        <v>1.6443642770250566E-2</v>
      </c>
      <c r="C39" s="14">
        <v>3.9925655675636662E-3</v>
      </c>
    </row>
    <row r="40" spans="1:3" x14ac:dyDescent="0.2">
      <c r="A40" s="10">
        <v>3.0649534362843234E-3</v>
      </c>
      <c r="B40" s="12">
        <v>3.3249158249157862E-3</v>
      </c>
      <c r="C40" s="14">
        <v>5.5374818301379136E-3</v>
      </c>
    </row>
    <row r="41" spans="1:3" x14ac:dyDescent="0.2">
      <c r="A41" s="11">
        <v>1.8815805276432229E-2</v>
      </c>
      <c r="B41" s="13">
        <v>1.9917582417582347E-2</v>
      </c>
      <c r="C41" s="14">
        <v>6.1986349073686053E-3</v>
      </c>
    </row>
    <row r="42" spans="1:3" x14ac:dyDescent="0.2">
      <c r="A42" s="10">
        <v>7.0147147752468442E-3</v>
      </c>
      <c r="B42" s="12">
        <v>1.1242783348526242E-2</v>
      </c>
      <c r="C42" s="14">
        <v>-8.0829015544040539E-3</v>
      </c>
    </row>
    <row r="43" spans="1:3" x14ac:dyDescent="0.2">
      <c r="A43" s="11">
        <v>-2.1421808426700273E-2</v>
      </c>
      <c r="B43" s="13">
        <v>-3.3520724953851389E-2</v>
      </c>
      <c r="C43" s="14">
        <v>-1.1338023359060201E-2</v>
      </c>
    </row>
    <row r="44" spans="1:3" x14ac:dyDescent="0.2">
      <c r="A44" s="10">
        <v>9.7195666029317174E-3</v>
      </c>
      <c r="B44" s="12">
        <v>-5.0922447616662536E-3</v>
      </c>
      <c r="C44" s="14">
        <v>1.7796315606534607E-2</v>
      </c>
    </row>
    <row r="45" spans="1:3" x14ac:dyDescent="0.2">
      <c r="A45" s="11">
        <v>1.1727723370813736E-2</v>
      </c>
      <c r="B45" s="13">
        <v>-1.5003750937734317E-3</v>
      </c>
      <c r="C45" s="14">
        <v>-1.8892374846542159E-2</v>
      </c>
    </row>
    <row r="46" spans="1:3" x14ac:dyDescent="0.2">
      <c r="A46" s="10">
        <v>6.85594450717808E-4</v>
      </c>
      <c r="B46" s="12">
        <v>-6.5830331635822192E-3</v>
      </c>
      <c r="C46" s="14">
        <v>2.5984682713346974E-3</v>
      </c>
    </row>
    <row r="47" spans="1:3" x14ac:dyDescent="0.2">
      <c r="A47" s="11">
        <v>5.9637307801534423E-3</v>
      </c>
      <c r="B47" s="13">
        <v>-8.2125405494190007E-3</v>
      </c>
      <c r="C47" s="14">
        <v>-2.7277686852152927E-3</v>
      </c>
    </row>
    <row r="48" spans="1:3" x14ac:dyDescent="0.2">
      <c r="A48" s="10">
        <v>-5.1660814465027682E-3</v>
      </c>
      <c r="B48" s="12">
        <v>2.7587910730462184E-3</v>
      </c>
      <c r="C48" s="14">
        <v>-1.7355759565770956E-2</v>
      </c>
    </row>
    <row r="49" spans="1:3" x14ac:dyDescent="0.2">
      <c r="A49" s="11">
        <v>4.1337386018236444E-3</v>
      </c>
      <c r="B49" s="13">
        <v>-3.8964767646937348E-3</v>
      </c>
      <c r="C49" s="14">
        <v>-2.4732620320856435E-3</v>
      </c>
    </row>
    <row r="50" spans="1:3" x14ac:dyDescent="0.2">
      <c r="A50" s="10">
        <v>1.6101136550815243E-2</v>
      </c>
      <c r="B50" s="12">
        <v>-1.4351552393273015E-2</v>
      </c>
      <c r="C50" s="14">
        <v>1.9422677650524633E-3</v>
      </c>
    </row>
    <row r="51" spans="1:3" x14ac:dyDescent="0.2">
      <c r="A51" s="11">
        <v>-8.2290980908483746E-4</v>
      </c>
      <c r="B51" s="13">
        <v>7.6584650480691074E-3</v>
      </c>
      <c r="C51" s="14">
        <v>-1.4044943820225031E-3</v>
      </c>
    </row>
    <row r="52" spans="1:3" x14ac:dyDescent="0.2">
      <c r="A52" s="10">
        <v>1.2345170980609943E-4</v>
      </c>
      <c r="B52" s="12">
        <v>8.5456039441247356E-3</v>
      </c>
      <c r="C52" s="14">
        <v>-6.3135508739282642E-3</v>
      </c>
    </row>
    <row r="53" spans="1:3" x14ac:dyDescent="0.2">
      <c r="A53" s="11">
        <v>1.4836183803832448E-3</v>
      </c>
      <c r="B53" s="13">
        <v>-5.8001797238786956E-3</v>
      </c>
      <c r="C53" s="14">
        <v>-1.2404830664216382E-2</v>
      </c>
    </row>
    <row r="54" spans="1:3" x14ac:dyDescent="0.2">
      <c r="A54" s="10">
        <v>1.2771818523310774E-2</v>
      </c>
      <c r="B54" s="12">
        <v>-5.807106598984757E-3</v>
      </c>
      <c r="C54" s="14">
        <v>-1.5762273901808732E-2</v>
      </c>
    </row>
    <row r="55" spans="1:3" x14ac:dyDescent="0.2">
      <c r="A55" s="11">
        <v>9.5226056545738569E-3</v>
      </c>
      <c r="B55" s="13">
        <v>-1.3895563030594249E-2</v>
      </c>
      <c r="C55" s="14">
        <v>-1.3547513063671968E-3</v>
      </c>
    </row>
    <row r="56" spans="1:3" x14ac:dyDescent="0.2">
      <c r="A56" s="10">
        <v>1.0215808964372464E-2</v>
      </c>
      <c r="B56" s="12">
        <v>-2.8023539773402995E-4</v>
      </c>
      <c r="C56" s="14">
        <v>-2.5096525096526268E-3</v>
      </c>
    </row>
    <row r="57" spans="1:3" x14ac:dyDescent="0.2">
      <c r="A57" s="11">
        <v>-5.530502850336072E-4</v>
      </c>
      <c r="B57" s="13">
        <v>-7.2008641036924725E-4</v>
      </c>
      <c r="C57" s="14">
        <v>5.6950556562256338E-3</v>
      </c>
    </row>
    <row r="58" spans="1:3" x14ac:dyDescent="0.2">
      <c r="A58" s="10">
        <v>9.4043887147334804E-3</v>
      </c>
      <c r="B58" s="12">
        <v>-1.2785169203722857E-3</v>
      </c>
      <c r="C58" s="14">
        <v>-8.0883296957247053E-3</v>
      </c>
    </row>
    <row r="59" spans="1:3" x14ac:dyDescent="0.2">
      <c r="A59" s="11">
        <v>1.3050854830991332E-2</v>
      </c>
      <c r="B59" s="13">
        <v>7.0006035003016276E-3</v>
      </c>
      <c r="C59" s="14">
        <v>3.9311722626798051E-3</v>
      </c>
    </row>
    <row r="60" spans="1:3" x14ac:dyDescent="0.2">
      <c r="A60" s="10">
        <v>5.9075792053211451E-3</v>
      </c>
      <c r="B60" s="12">
        <v>1.548455630004919E-2</v>
      </c>
      <c r="C60" s="14">
        <v>-2.1221864951769254E-3</v>
      </c>
    </row>
    <row r="61" spans="1:3" x14ac:dyDescent="0.2">
      <c r="A61" s="11">
        <v>-2.0960698689955759E-3</v>
      </c>
      <c r="B61" s="13">
        <v>1.6529612094027701E-2</v>
      </c>
      <c r="C61" s="14">
        <v>1.5609692378028672E-2</v>
      </c>
    </row>
    <row r="62" spans="1:3" x14ac:dyDescent="0.2">
      <c r="A62" s="10">
        <v>3.1540213772560666E-3</v>
      </c>
      <c r="B62" s="12">
        <v>-9.5026533382698286E-3</v>
      </c>
      <c r="C62" s="14">
        <v>7.1895424836609934E-4</v>
      </c>
    </row>
    <row r="63" spans="1:3" x14ac:dyDescent="0.2">
      <c r="A63" s="11">
        <v>1.1402508551880963E-3</v>
      </c>
      <c r="B63" s="13">
        <v>-7.9173978696486236E-3</v>
      </c>
      <c r="C63" s="14">
        <v>-1.1436324869160797E-2</v>
      </c>
    </row>
    <row r="64" spans="1:3" x14ac:dyDescent="0.2">
      <c r="A64" s="10">
        <v>1.3422222222222224E-2</v>
      </c>
      <c r="B64" s="12">
        <v>-1.1414129061187994E-3</v>
      </c>
      <c r="C64" s="14">
        <v>5.0000000000001155E-3</v>
      </c>
    </row>
    <row r="65" spans="1:3" x14ac:dyDescent="0.2">
      <c r="A65" s="11">
        <v>-1.4109192884059207E-2</v>
      </c>
      <c r="B65" s="13">
        <v>1.4222516227725635E-2</v>
      </c>
      <c r="C65" s="14">
        <v>1.4025153091459686E-2</v>
      </c>
    </row>
    <row r="66" spans="1:3" x14ac:dyDescent="0.2">
      <c r="A66" s="10">
        <v>1.377043354655294E-2</v>
      </c>
      <c r="B66" s="12">
        <v>2.9441034997512716E-3</v>
      </c>
      <c r="C66" s="14">
        <v>-8.9402244844688505E-3</v>
      </c>
    </row>
    <row r="67" spans="1:3" x14ac:dyDescent="0.2">
      <c r="A67" s="11">
        <v>3.9691388306650754E-3</v>
      </c>
      <c r="B67" s="13">
        <v>6.6789113374519093E-3</v>
      </c>
      <c r="C67" s="14">
        <v>3.9308176100629755E-3</v>
      </c>
    </row>
    <row r="68" spans="1:3" x14ac:dyDescent="0.2">
      <c r="A68" s="10">
        <v>0</v>
      </c>
      <c r="B68" s="12">
        <v>1.1283379999165177E-3</v>
      </c>
      <c r="C68" s="14">
        <v>-1.547987616099078E-2</v>
      </c>
    </row>
    <row r="69" spans="1:3" x14ac:dyDescent="0.2">
      <c r="A69" s="11">
        <v>-1.2028551286570432E-2</v>
      </c>
      <c r="B69" s="13">
        <v>9.7476580302136018E-3</v>
      </c>
      <c r="C69" s="14">
        <v>-2.7658069080852554E-3</v>
      </c>
    </row>
    <row r="70" spans="1:3" x14ac:dyDescent="0.2">
      <c r="A70" s="10">
        <v>-2.2859152452961995E-3</v>
      </c>
      <c r="B70" s="12">
        <v>2.5382858109823658E-3</v>
      </c>
      <c r="C70" s="14">
        <v>-8.0393032603840453E-3</v>
      </c>
    </row>
    <row r="71" spans="1:3" x14ac:dyDescent="0.2">
      <c r="A71" s="11">
        <v>2.1372126436781658E-2</v>
      </c>
      <c r="B71" s="13">
        <v>-4.3228365579211503E-2</v>
      </c>
      <c r="C71" s="14">
        <v>-7.2840131745629533E-3</v>
      </c>
    </row>
    <row r="72" spans="1:3" x14ac:dyDescent="0.2">
      <c r="A72" s="10">
        <v>-3.2669501006936663E-3</v>
      </c>
      <c r="B72" s="12">
        <v>0.11544539256851327</v>
      </c>
      <c r="C72" s="14">
        <v>-2.9681086201452933E-3</v>
      </c>
    </row>
    <row r="73" spans="1:3" x14ac:dyDescent="0.2">
      <c r="A73" s="11">
        <v>6.486194315571403E-3</v>
      </c>
      <c r="B73" s="13">
        <v>7.7805077805077616E-3</v>
      </c>
      <c r="C73" s="14">
        <v>6.9514661274006073E-4</v>
      </c>
    </row>
    <row r="74" spans="1:3" x14ac:dyDescent="0.2">
      <c r="A74" s="10">
        <v>-4.0375039253510714E-3</v>
      </c>
      <c r="B74" s="12">
        <v>-1.4174217278191459E-2</v>
      </c>
      <c r="C74" s="14">
        <v>-1.1802910135514821E-2</v>
      </c>
    </row>
    <row r="75" spans="1:3" x14ac:dyDescent="0.2">
      <c r="A75" s="11">
        <v>-1.327962462927712E-2</v>
      </c>
      <c r="B75" s="13">
        <v>4.5962509012256181E-3</v>
      </c>
      <c r="C75" s="14">
        <v>1.6889778556234969E-3</v>
      </c>
    </row>
    <row r="76" spans="1:3" x14ac:dyDescent="0.2">
      <c r="A76" s="10">
        <v>-1.8209474141677506E-2</v>
      </c>
      <c r="B76" s="12">
        <v>-1.1095762220934891E-2</v>
      </c>
      <c r="C76" s="14">
        <v>-4.6696967810223589E-3</v>
      </c>
    </row>
    <row r="77" spans="1:3" x14ac:dyDescent="0.2">
      <c r="A77" s="11">
        <v>-1.5277956091924505E-2</v>
      </c>
      <c r="B77" s="13">
        <v>6.7743382682816655E-3</v>
      </c>
      <c r="C77" s="14">
        <v>3.2481729027422634E-3</v>
      </c>
    </row>
    <row r="78" spans="1:3" x14ac:dyDescent="0.2">
      <c r="A78" s="10">
        <v>1.1568123393315144E-3</v>
      </c>
      <c r="B78" s="12">
        <v>-1.1529933481152943E-2</v>
      </c>
      <c r="C78" s="14">
        <v>-9.3440594059405191E-3</v>
      </c>
    </row>
    <row r="79" spans="1:3" x14ac:dyDescent="0.2">
      <c r="A79" s="11">
        <v>8.5994555118620308E-3</v>
      </c>
      <c r="B79" s="13">
        <v>1.4349332013854577E-2</v>
      </c>
      <c r="C79" s="14">
        <v>4.4753853804078148E-3</v>
      </c>
    </row>
    <row r="80" spans="1:3" x14ac:dyDescent="0.2">
      <c r="A80" s="10">
        <v>3.6431452487313276E-3</v>
      </c>
      <c r="B80" s="12">
        <v>-1.1867721575251067E-2</v>
      </c>
      <c r="C80" s="14">
        <v>-1.7046495998044753E-2</v>
      </c>
    </row>
    <row r="81" spans="1:3" x14ac:dyDescent="0.2">
      <c r="A81" s="11">
        <v>-8.2336626798407142E-4</v>
      </c>
      <c r="B81" s="13">
        <v>7.0274383420616537E-3</v>
      </c>
      <c r="C81" s="14">
        <v>-1.3203906909441843E-2</v>
      </c>
    </row>
    <row r="82" spans="1:3" x14ac:dyDescent="0.2">
      <c r="A82" s="10">
        <v>-2.1622996692953533E-2</v>
      </c>
      <c r="B82" s="12">
        <v>-3.1679457433517744E-3</v>
      </c>
      <c r="C82" s="14">
        <v>1.4744570204955787E-2</v>
      </c>
    </row>
    <row r="83" spans="1:3" x14ac:dyDescent="0.2">
      <c r="A83" s="11">
        <v>-2.6217861975641465E-3</v>
      </c>
      <c r="B83" s="13">
        <v>5.0224215246637005E-3</v>
      </c>
      <c r="C83" s="14">
        <v>3.8076521525516327E-3</v>
      </c>
    </row>
    <row r="84" spans="1:3" x14ac:dyDescent="0.2">
      <c r="A84" s="10">
        <v>6.2978723404254477E-3</v>
      </c>
      <c r="B84" s="12">
        <v>-1.0516040289302087E-2</v>
      </c>
      <c r="C84" s="14">
        <v>-1.3868701550387552E-2</v>
      </c>
    </row>
    <row r="85" spans="1:3" x14ac:dyDescent="0.2">
      <c r="A85" s="11">
        <v>1.2276545337066569E-2</v>
      </c>
      <c r="B85" s="13">
        <v>4.2331343017556478E-3</v>
      </c>
      <c r="C85" s="14">
        <v>3.9520885267829708E-3</v>
      </c>
    </row>
    <row r="86" spans="1:3" x14ac:dyDescent="0.2">
      <c r="A86" s="10">
        <v>1.5963413581845387E-3</v>
      </c>
      <c r="B86" s="12">
        <v>3.4877481666963916E-3</v>
      </c>
      <c r="C86" s="14">
        <v>1.1565619673727934E-3</v>
      </c>
    </row>
    <row r="87" spans="1:3" x14ac:dyDescent="0.2">
      <c r="A87" s="11">
        <v>-8.8518280949325678E-3</v>
      </c>
      <c r="B87" s="13">
        <v>5.6207563289716322E-3</v>
      </c>
      <c r="C87" s="14">
        <v>1.0968921389398201E-3</v>
      </c>
    </row>
    <row r="88" spans="1:3" x14ac:dyDescent="0.2">
      <c r="A88" s="10">
        <v>1.1024643320363126E-2</v>
      </c>
      <c r="B88" s="12">
        <v>4.1087231352718856E-3</v>
      </c>
      <c r="C88" s="14">
        <v>1.5470297029702929E-2</v>
      </c>
    </row>
    <row r="89" spans="1:3" x14ac:dyDescent="0.2">
      <c r="A89" s="11">
        <v>1.6479894528675043E-2</v>
      </c>
      <c r="B89" s="13">
        <v>-3.6438886139728011E-3</v>
      </c>
      <c r="C89" s="14">
        <v>8.6708782360944703E-4</v>
      </c>
    </row>
    <row r="90" spans="1:3" x14ac:dyDescent="0.2">
      <c r="A90" s="10">
        <v>-6.5054139015018331E-3</v>
      </c>
      <c r="B90" s="12">
        <v>4.4399548956962853E-2</v>
      </c>
      <c r="C90" s="14">
        <v>5.9186343529999963E-3</v>
      </c>
    </row>
    <row r="91" spans="1:3" x14ac:dyDescent="0.2">
      <c r="A91" s="11">
        <v>-2.178269582643555E-3</v>
      </c>
      <c r="B91" s="13">
        <v>-2.7176459563301725E-3</v>
      </c>
      <c r="C91" s="14">
        <v>-8.7145969498925169E-4</v>
      </c>
    </row>
    <row r="92" spans="1:3" x14ac:dyDescent="0.2">
      <c r="A92" s="10">
        <v>1.6698409886167331E-2</v>
      </c>
      <c r="B92" s="12">
        <v>1.2669039145907446E-2</v>
      </c>
      <c r="C92" s="14">
        <v>6.0116475671614378E-3</v>
      </c>
    </row>
    <row r="93" spans="1:3" x14ac:dyDescent="0.2">
      <c r="A93" s="11">
        <v>1.8404077766250193E-2</v>
      </c>
      <c r="B93" s="13">
        <v>-8.5336367515287392E-4</v>
      </c>
      <c r="C93" s="14">
        <v>1.002946154328388E-3</v>
      </c>
    </row>
    <row r="94" spans="1:3" x14ac:dyDescent="0.2">
      <c r="A94" s="10">
        <v>-2.253086419753092E-2</v>
      </c>
      <c r="B94" s="12">
        <v>-1.372976043935159E-3</v>
      </c>
      <c r="C94" s="14">
        <v>-4.7414062012601788E-3</v>
      </c>
    </row>
    <row r="95" spans="1:3" x14ac:dyDescent="0.2">
      <c r="A95" s="11">
        <v>5.0073115611291019E-3</v>
      </c>
      <c r="B95" s="13">
        <v>2.9186766067339054E-2</v>
      </c>
      <c r="C95" s="14">
        <v>-1.3084112149532867E-3</v>
      </c>
    </row>
    <row r="96" spans="1:3" x14ac:dyDescent="0.2">
      <c r="A96" s="10">
        <v>-4.8946115177705973E-3</v>
      </c>
      <c r="B96" s="12">
        <v>-9.9377683438660602E-3</v>
      </c>
      <c r="C96" s="14">
        <v>-4.1571011974932404E-3</v>
      </c>
    </row>
    <row r="97" spans="1:3" x14ac:dyDescent="0.2">
      <c r="A97" s="11">
        <v>2.5197825029839027E-3</v>
      </c>
      <c r="B97" s="13">
        <v>1.2074961360124536E-3</v>
      </c>
      <c r="C97" s="14">
        <v>-5.062040866720352E-3</v>
      </c>
    </row>
    <row r="98" spans="1:3" x14ac:dyDescent="0.2">
      <c r="A98" s="10">
        <v>-2.9141630901287519E-2</v>
      </c>
      <c r="B98" s="12">
        <v>-1.8116285687185929E-2</v>
      </c>
      <c r="C98" s="14">
        <v>-4.3193878810310338E-4</v>
      </c>
    </row>
    <row r="99" spans="1:3" x14ac:dyDescent="0.2">
      <c r="A99" s="11">
        <v>2.2871943456692634E-2</v>
      </c>
      <c r="B99" s="13">
        <v>1.7102137767222025E-3</v>
      </c>
      <c r="C99" s="14">
        <v>4.0892193308550429E-3</v>
      </c>
    </row>
    <row r="100" spans="1:3" x14ac:dyDescent="0.2">
      <c r="A100" s="10">
        <v>1.1867088607593335E-3</v>
      </c>
      <c r="B100" s="12">
        <v>3.4321670321288966E-3</v>
      </c>
      <c r="C100" s="14">
        <v>6.196170766470388E-5</v>
      </c>
    </row>
    <row r="101" spans="1:3" x14ac:dyDescent="0.2">
      <c r="A101" s="11">
        <v>5.0801784688783158E-3</v>
      </c>
      <c r="B101" s="13">
        <v>-1.9506161092345264E-3</v>
      </c>
      <c r="C101" s="14">
        <v>4.9190535491905329E-3</v>
      </c>
    </row>
    <row r="102" spans="1:3" x14ac:dyDescent="0.2">
      <c r="A102" s="10">
        <v>-4.3981176056647753E-3</v>
      </c>
      <c r="B102" s="12">
        <v>-6.6165697811806368E-3</v>
      </c>
      <c r="C102" s="14">
        <v>-1.3392308637424799E-2</v>
      </c>
    </row>
    <row r="103" spans="1:3" x14ac:dyDescent="0.2">
      <c r="A103" s="11">
        <v>3.9740362961981912E-3</v>
      </c>
      <c r="B103" s="13">
        <v>7.0942111237237704E-4</v>
      </c>
      <c r="C103" s="14">
        <v>-2.6957480700894321E-3</v>
      </c>
    </row>
    <row r="104" spans="1:3" x14ac:dyDescent="0.2">
      <c r="A104" s="10">
        <v>-7.5810692375108957E-3</v>
      </c>
      <c r="B104" s="12">
        <v>1.6580605428964112E-3</v>
      </c>
      <c r="C104" s="14">
        <v>-5.7261208576997458E-3</v>
      </c>
    </row>
    <row r="105" spans="1:3" x14ac:dyDescent="0.2">
      <c r="A105" s="11">
        <v>-2.9274260497226257E-3</v>
      </c>
      <c r="B105" s="13">
        <v>2.8981375902699114E-3</v>
      </c>
      <c r="C105" s="14">
        <v>-4.0043684018929993E-3</v>
      </c>
    </row>
    <row r="106" spans="1:3" x14ac:dyDescent="0.2">
      <c r="A106" s="10">
        <v>3.7065567085051487E-2</v>
      </c>
      <c r="B106" s="12">
        <v>1.4214812316291514E-2</v>
      </c>
      <c r="C106" s="14">
        <v>-8.0048149262714752E-3</v>
      </c>
    </row>
    <row r="107" spans="1:3" x14ac:dyDescent="0.2">
      <c r="A107" s="11">
        <v>1.798975967526184E-2</v>
      </c>
      <c r="B107" s="13">
        <v>-8.2198327359617185E-3</v>
      </c>
      <c r="C107" s="14">
        <v>-5.5066738492846046E-3</v>
      </c>
    </row>
    <row r="108" spans="1:3" x14ac:dyDescent="0.2">
      <c r="A108" s="10">
        <v>2.1727071005916976E-3</v>
      </c>
      <c r="B108" s="12">
        <v>6.6871933031846797E-3</v>
      </c>
      <c r="C108" s="14">
        <v>4.7907060302998516E-4</v>
      </c>
    </row>
    <row r="109" spans="1:3" x14ac:dyDescent="0.2">
      <c r="A109" s="11">
        <v>-2.7775280898876487E-2</v>
      </c>
      <c r="B109" s="13">
        <v>1.7325763508222458E-2</v>
      </c>
      <c r="C109" s="14">
        <v>8.8811019816337211E-3</v>
      </c>
    </row>
    <row r="110" spans="1:3" x14ac:dyDescent="0.2">
      <c r="A110" s="10">
        <v>-1.2120123894600043E-3</v>
      </c>
      <c r="B110" s="12">
        <v>-1.1035818005808329E-2</v>
      </c>
      <c r="C110" s="14">
        <v>5.3449951409136887E-3</v>
      </c>
    </row>
    <row r="111" spans="1:3" x14ac:dyDescent="0.2">
      <c r="A111" s="11">
        <v>4.9402676726861827E-4</v>
      </c>
      <c r="B111" s="13">
        <v>-3.0401003715677666E-3</v>
      </c>
      <c r="C111" s="14">
        <v>-1.0921004732435957E-3</v>
      </c>
    </row>
    <row r="112" spans="1:3" x14ac:dyDescent="0.2">
      <c r="A112" s="10">
        <v>1.1585116532642603E-2</v>
      </c>
      <c r="B112" s="12">
        <v>8.1241486670557972E-3</v>
      </c>
      <c r="C112" s="14">
        <v>-1.5294539371490057E-2</v>
      </c>
    </row>
    <row r="113" spans="1:3" x14ac:dyDescent="0.2">
      <c r="A113" s="11">
        <v>-3.621384274138717E-3</v>
      </c>
      <c r="B113" s="13">
        <v>-5.1888750518887528E-2</v>
      </c>
      <c r="C113" s="14">
        <v>4.6215713342534492E-3</v>
      </c>
    </row>
    <row r="114" spans="1:3" x14ac:dyDescent="0.2">
      <c r="A114" s="10">
        <v>4.0757177791861388E-4</v>
      </c>
      <c r="B114" s="12">
        <v>2.0474442247952584E-2</v>
      </c>
      <c r="C114" s="14">
        <v>1.3566127266090966E-2</v>
      </c>
    </row>
    <row r="115" spans="1:3" x14ac:dyDescent="0.2">
      <c r="A115" s="11">
        <v>-7.0150193362712443E-3</v>
      </c>
      <c r="B115" s="13">
        <v>-2.3755916004227329E-2</v>
      </c>
      <c r="C115" s="14">
        <v>-3.697193769319429E-3</v>
      </c>
    </row>
    <row r="116" spans="1:3" x14ac:dyDescent="0.2">
      <c r="A116" s="10">
        <v>6.9277790355444235E-3</v>
      </c>
      <c r="B116" s="12">
        <v>-7.750877672913048E-3</v>
      </c>
      <c r="C116" s="14">
        <v>-1.4161089866156829E-2</v>
      </c>
    </row>
    <row r="117" spans="1:3" x14ac:dyDescent="0.2">
      <c r="A117" s="11">
        <v>-8.6187547694932531E-3</v>
      </c>
      <c r="B117" s="13">
        <v>-4.4030866999545948E-3</v>
      </c>
      <c r="C117" s="14">
        <v>1.1964584828907388E-3</v>
      </c>
    </row>
    <row r="118" spans="1:3" x14ac:dyDescent="0.2">
      <c r="A118" s="10">
        <v>-2.7205240174672407E-2</v>
      </c>
      <c r="B118" s="12">
        <v>-2.0017793594305999E-2</v>
      </c>
      <c r="C118" s="14">
        <v>7.8379356083442264E-3</v>
      </c>
    </row>
    <row r="119" spans="1:3" x14ac:dyDescent="0.2">
      <c r="A119" s="11">
        <v>-3.4379215805735441E-3</v>
      </c>
      <c r="B119" s="13">
        <v>1.1655641060258404E-2</v>
      </c>
      <c r="C119" s="14">
        <v>9.9251050356208292E-3</v>
      </c>
    </row>
    <row r="120" spans="1:3" x14ac:dyDescent="0.2">
      <c r="A120" s="10">
        <v>1.4570179698882857E-2</v>
      </c>
      <c r="B120" s="12">
        <v>4.1574404627413575E-3</v>
      </c>
      <c r="C120" s="14">
        <v>1.8911664226453073E-3</v>
      </c>
    </row>
    <row r="121" spans="1:3" x14ac:dyDescent="0.2">
      <c r="A121" s="11">
        <v>-6.7534973468402759E-3</v>
      </c>
      <c r="B121" s="13">
        <v>5.0413298210554292E-3</v>
      </c>
      <c r="C121" s="14">
        <v>5.9527462411783638E-3</v>
      </c>
    </row>
    <row r="122" spans="1:3" x14ac:dyDescent="0.2">
      <c r="A122" s="10">
        <v>3.7415265428295541E-3</v>
      </c>
      <c r="B122" s="12">
        <v>4.6082949308756671E-3</v>
      </c>
      <c r="C122" s="14">
        <v>-1.0084442014458572E-2</v>
      </c>
    </row>
    <row r="123" spans="1:3" x14ac:dyDescent="0.2">
      <c r="A123" s="11">
        <v>1.4988538176687882E-3</v>
      </c>
      <c r="B123" s="13">
        <v>3.9393522971920003E-3</v>
      </c>
      <c r="C123" s="14">
        <v>2.9245110583075995E-3</v>
      </c>
    </row>
    <row r="124" spans="1:3" x14ac:dyDescent="0.2">
      <c r="A124" s="10">
        <v>1.0288157484523275E-2</v>
      </c>
      <c r="B124" s="12">
        <v>7.7551585652957389E-3</v>
      </c>
      <c r="C124" s="14">
        <v>1.0963966738527953E-2</v>
      </c>
    </row>
    <row r="125" spans="1:3" x14ac:dyDescent="0.2">
      <c r="A125" s="11">
        <v>-8.2597173144876024E-3</v>
      </c>
      <c r="B125" s="13">
        <v>9.4594594594594739E-3</v>
      </c>
      <c r="C125" s="14">
        <v>5.699064610047655E-3</v>
      </c>
    </row>
    <row r="126" spans="1:3" x14ac:dyDescent="0.2">
      <c r="A126" s="10">
        <v>-4.8562977351984671E-4</v>
      </c>
      <c r="B126" s="12">
        <v>3.7292560134249975E-4</v>
      </c>
      <c r="C126" s="14">
        <v>7.9295704295705427E-3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E32F-3B4B-43B4-A1BE-E0352F1DF849}">
  <sheetPr codeName="Sheet2"/>
  <dimension ref="A1:J244"/>
  <sheetViews>
    <sheetView topLeftCell="A2" zoomScale="94" zoomScaleNormal="70" workbookViewId="0">
      <selection activeCell="G126" sqref="G2:G126"/>
    </sheetView>
  </sheetViews>
  <sheetFormatPr baseColWidth="10" defaultColWidth="8.83203125" defaultRowHeight="15" x14ac:dyDescent="0.2"/>
  <cols>
    <col min="1" max="1" width="10.6640625" bestFit="1" customWidth="1"/>
    <col min="2" max="2" width="11.1640625" customWidth="1"/>
    <col min="3" max="3" width="9.1640625" customWidth="1"/>
    <col min="7" max="7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J1" t="s">
        <v>6</v>
      </c>
    </row>
    <row r="2" spans="1:10" x14ac:dyDescent="0.2">
      <c r="A2" s="1">
        <v>45708</v>
      </c>
      <c r="B2" s="2">
        <v>245.83</v>
      </c>
      <c r="C2">
        <v>32316910</v>
      </c>
      <c r="D2" s="2">
        <v>244.94</v>
      </c>
      <c r="E2" s="2">
        <v>246.78</v>
      </c>
      <c r="F2" s="2">
        <v>244.29</v>
      </c>
      <c r="G2" s="9">
        <f>IFERROR(B2/B3-1,"")</f>
        <v>3.9204475844325515E-3</v>
      </c>
      <c r="J2" s="3" t="s">
        <v>7</v>
      </c>
    </row>
    <row r="3" spans="1:10" x14ac:dyDescent="0.2">
      <c r="A3" s="1">
        <v>45707</v>
      </c>
      <c r="B3" s="2">
        <v>244.87</v>
      </c>
      <c r="C3">
        <v>32204220</v>
      </c>
      <c r="D3" s="2">
        <v>244.66</v>
      </c>
      <c r="E3" s="2">
        <v>246.01</v>
      </c>
      <c r="F3" s="2">
        <v>243.16040000000001</v>
      </c>
      <c r="G3" s="9">
        <f t="shared" ref="G3:G66" si="0">IFERROR(B3/B4-1,"")</f>
        <v>1.636192579866691E-3</v>
      </c>
    </row>
    <row r="4" spans="1:10" x14ac:dyDescent="0.2">
      <c r="A4" s="1">
        <v>45706</v>
      </c>
      <c r="B4" s="2">
        <v>244.47</v>
      </c>
      <c r="C4">
        <v>48822490</v>
      </c>
      <c r="D4" s="2">
        <v>244.15</v>
      </c>
      <c r="E4" s="2">
        <v>245.18</v>
      </c>
      <c r="F4" s="2">
        <v>241.84</v>
      </c>
      <c r="G4" s="9">
        <f t="shared" si="0"/>
        <v>-5.3147996729352442E-4</v>
      </c>
    </row>
    <row r="5" spans="1:10" x14ac:dyDescent="0.2">
      <c r="A5" s="1">
        <v>45702</v>
      </c>
      <c r="B5" s="2">
        <v>244.6</v>
      </c>
      <c r="C5">
        <v>40896230</v>
      </c>
      <c r="D5" s="2">
        <v>241.25</v>
      </c>
      <c r="E5" s="2">
        <v>245.55</v>
      </c>
      <c r="F5" s="2">
        <v>240.99</v>
      </c>
      <c r="G5" s="9">
        <f t="shared" si="0"/>
        <v>1.2710636359872352E-2</v>
      </c>
    </row>
    <row r="6" spans="1:10" x14ac:dyDescent="0.2">
      <c r="A6" s="1">
        <v>45701</v>
      </c>
      <c r="B6" s="2">
        <v>241.53</v>
      </c>
      <c r="C6">
        <v>53614050</v>
      </c>
      <c r="D6" s="2">
        <v>236.91</v>
      </c>
      <c r="E6" s="2">
        <v>242.3399</v>
      </c>
      <c r="F6" s="2">
        <v>235.57</v>
      </c>
      <c r="G6" s="9">
        <f t="shared" si="0"/>
        <v>1.9673238485245159E-2</v>
      </c>
    </row>
    <row r="7" spans="1:10" x14ac:dyDescent="0.2">
      <c r="A7" s="1">
        <v>45700</v>
      </c>
      <c r="B7" s="2">
        <v>236.87</v>
      </c>
      <c r="C7">
        <v>45243290</v>
      </c>
      <c r="D7" s="2">
        <v>231.2</v>
      </c>
      <c r="E7" s="2">
        <v>236.96</v>
      </c>
      <c r="F7" s="2">
        <v>230.68</v>
      </c>
      <c r="G7" s="9">
        <f t="shared" si="0"/>
        <v>1.8270140142722102E-2</v>
      </c>
    </row>
    <row r="8" spans="1:10" x14ac:dyDescent="0.2">
      <c r="A8" s="1">
        <v>45699</v>
      </c>
      <c r="B8" s="2">
        <v>232.62</v>
      </c>
      <c r="C8">
        <v>53718360</v>
      </c>
      <c r="D8" s="2">
        <v>228.2</v>
      </c>
      <c r="E8" s="2">
        <v>235.23</v>
      </c>
      <c r="F8" s="2">
        <v>228.13</v>
      </c>
      <c r="G8" s="9">
        <f t="shared" si="0"/>
        <v>2.1831759279595797E-2</v>
      </c>
    </row>
    <row r="9" spans="1:10" x14ac:dyDescent="0.2">
      <c r="A9" s="1">
        <v>45698</v>
      </c>
      <c r="B9" s="2">
        <v>227.65</v>
      </c>
      <c r="C9">
        <v>33115650</v>
      </c>
      <c r="D9" s="2">
        <v>229.57</v>
      </c>
      <c r="E9" s="2">
        <v>230.58500000000001</v>
      </c>
      <c r="F9" s="2">
        <v>227.2</v>
      </c>
      <c r="G9" s="9">
        <f t="shared" si="0"/>
        <v>8.786188112286375E-5</v>
      </c>
    </row>
    <row r="10" spans="1:10" x14ac:dyDescent="0.2">
      <c r="A10" s="1">
        <v>45695</v>
      </c>
      <c r="B10" s="2">
        <v>227.63</v>
      </c>
      <c r="C10">
        <v>39707220</v>
      </c>
      <c r="D10" s="2">
        <v>232.6</v>
      </c>
      <c r="E10" s="2">
        <v>234</v>
      </c>
      <c r="F10" s="2">
        <v>227.26</v>
      </c>
      <c r="G10" s="9">
        <f t="shared" si="0"/>
        <v>-2.3968784838350077E-2</v>
      </c>
    </row>
    <row r="11" spans="1:10" x14ac:dyDescent="0.2">
      <c r="A11" s="1">
        <v>45694</v>
      </c>
      <c r="B11" s="2">
        <v>233.22</v>
      </c>
      <c r="C11">
        <v>29925350</v>
      </c>
      <c r="D11" s="2">
        <v>231.285</v>
      </c>
      <c r="E11" s="2">
        <v>233.8</v>
      </c>
      <c r="F11" s="2">
        <v>230.42500000000001</v>
      </c>
      <c r="G11" s="9">
        <f t="shared" si="0"/>
        <v>3.2262227384178832E-3</v>
      </c>
    </row>
    <row r="12" spans="1:10" x14ac:dyDescent="0.2">
      <c r="A12" s="1">
        <v>45693</v>
      </c>
      <c r="B12" s="2">
        <v>232.47</v>
      </c>
      <c r="C12">
        <v>39664990</v>
      </c>
      <c r="D12" s="2">
        <v>228.53</v>
      </c>
      <c r="E12" s="2">
        <v>232.67</v>
      </c>
      <c r="F12" s="2">
        <v>228.27</v>
      </c>
      <c r="G12" s="9">
        <f t="shared" si="0"/>
        <v>-1.4175257731959823E-3</v>
      </c>
    </row>
    <row r="13" spans="1:10" x14ac:dyDescent="0.2">
      <c r="A13" s="1">
        <v>45692</v>
      </c>
      <c r="B13" s="2">
        <v>232.8</v>
      </c>
      <c r="C13">
        <v>45067300</v>
      </c>
      <c r="D13" s="2">
        <v>227.25</v>
      </c>
      <c r="E13" s="2">
        <v>233.13</v>
      </c>
      <c r="F13" s="2">
        <v>226.65</v>
      </c>
      <c r="G13" s="9">
        <f t="shared" si="0"/>
        <v>2.1007850532871464E-2</v>
      </c>
    </row>
    <row r="14" spans="1:10" x14ac:dyDescent="0.2">
      <c r="A14" s="1">
        <v>45691</v>
      </c>
      <c r="B14" s="2">
        <v>228.01</v>
      </c>
      <c r="C14">
        <v>73063300</v>
      </c>
      <c r="D14" s="2">
        <v>229.99</v>
      </c>
      <c r="E14" s="2">
        <v>231.83</v>
      </c>
      <c r="F14" s="2">
        <v>225.7</v>
      </c>
      <c r="G14" s="9">
        <f t="shared" si="0"/>
        <v>-3.3855932203389894E-2</v>
      </c>
    </row>
    <row r="15" spans="1:10" x14ac:dyDescent="0.2">
      <c r="A15" s="1">
        <v>45688</v>
      </c>
      <c r="B15" s="2">
        <v>236</v>
      </c>
      <c r="C15">
        <v>101075100</v>
      </c>
      <c r="D15" s="2">
        <v>247.19</v>
      </c>
      <c r="E15" s="2">
        <v>247.19</v>
      </c>
      <c r="F15" s="2">
        <v>233.44</v>
      </c>
      <c r="G15" s="9">
        <f t="shared" si="0"/>
        <v>-6.6922008502041663E-3</v>
      </c>
    </row>
    <row r="16" spans="1:10" x14ac:dyDescent="0.2">
      <c r="A16" s="1">
        <v>45687</v>
      </c>
      <c r="B16" s="2">
        <v>237.59</v>
      </c>
      <c r="C16">
        <v>55658280</v>
      </c>
      <c r="D16" s="2">
        <v>238.66499999999999</v>
      </c>
      <c r="E16" s="2">
        <v>240.79</v>
      </c>
      <c r="F16" s="2">
        <v>237.21</v>
      </c>
      <c r="G16" s="9">
        <f t="shared" si="0"/>
        <v>-7.3947192513369453E-3</v>
      </c>
    </row>
    <row r="17" spans="1:7" x14ac:dyDescent="0.2">
      <c r="A17" s="1">
        <v>45686</v>
      </c>
      <c r="B17" s="2">
        <v>239.36</v>
      </c>
      <c r="C17">
        <v>45486100</v>
      </c>
      <c r="D17" s="2">
        <v>234.12</v>
      </c>
      <c r="E17" s="2">
        <v>239.85499999999999</v>
      </c>
      <c r="F17" s="2">
        <v>234.01</v>
      </c>
      <c r="G17" s="9">
        <f t="shared" si="0"/>
        <v>4.6168051708219693E-3</v>
      </c>
    </row>
    <row r="18" spans="1:7" x14ac:dyDescent="0.2">
      <c r="A18" s="1">
        <v>45685</v>
      </c>
      <c r="B18" s="2">
        <v>238.26</v>
      </c>
      <c r="C18">
        <v>75707570</v>
      </c>
      <c r="D18" s="2">
        <v>230.85</v>
      </c>
      <c r="E18" s="2">
        <v>240.19</v>
      </c>
      <c r="F18" s="2">
        <v>230.81</v>
      </c>
      <c r="G18" s="9">
        <f t="shared" si="0"/>
        <v>3.6543983294178961E-2</v>
      </c>
    </row>
    <row r="19" spans="1:7" x14ac:dyDescent="0.2">
      <c r="A19" s="1">
        <v>45684</v>
      </c>
      <c r="B19" s="2">
        <v>229.86</v>
      </c>
      <c r="C19">
        <v>94863420</v>
      </c>
      <c r="D19" s="2">
        <v>224.02</v>
      </c>
      <c r="E19" s="2">
        <v>232.15</v>
      </c>
      <c r="F19" s="2">
        <v>223.98</v>
      </c>
      <c r="G19" s="9">
        <f t="shared" si="0"/>
        <v>3.17802316186373E-2</v>
      </c>
    </row>
    <row r="20" spans="1:7" x14ac:dyDescent="0.2">
      <c r="A20" s="1">
        <v>45681</v>
      </c>
      <c r="B20" s="2">
        <v>222.78</v>
      </c>
      <c r="C20">
        <v>54697910</v>
      </c>
      <c r="D20" s="2">
        <v>224.78</v>
      </c>
      <c r="E20" s="2">
        <v>225.63</v>
      </c>
      <c r="F20" s="2">
        <v>221.41</v>
      </c>
      <c r="G20" s="9">
        <f t="shared" si="0"/>
        <v>-3.934543503532173E-3</v>
      </c>
    </row>
    <row r="21" spans="1:7" x14ac:dyDescent="0.2">
      <c r="A21" s="1">
        <v>45680</v>
      </c>
      <c r="B21" s="2">
        <v>223.66</v>
      </c>
      <c r="C21">
        <v>60234760</v>
      </c>
      <c r="D21" s="2">
        <v>224.74</v>
      </c>
      <c r="E21" s="2">
        <v>227.03</v>
      </c>
      <c r="F21" s="2">
        <v>222.3</v>
      </c>
      <c r="G21" s="9">
        <f t="shared" si="0"/>
        <v>-7.5950498145926915E-4</v>
      </c>
    </row>
    <row r="22" spans="1:7" x14ac:dyDescent="0.2">
      <c r="A22" s="1">
        <v>45679</v>
      </c>
      <c r="B22" s="2">
        <v>223.83</v>
      </c>
      <c r="C22">
        <v>64126500</v>
      </c>
      <c r="D22" s="2">
        <v>219.79</v>
      </c>
      <c r="E22" s="2">
        <v>224.12</v>
      </c>
      <c r="F22" s="2">
        <v>219.79</v>
      </c>
      <c r="G22" s="9">
        <f t="shared" si="0"/>
        <v>5.3449514911967366E-3</v>
      </c>
    </row>
    <row r="23" spans="1:7" x14ac:dyDescent="0.2">
      <c r="A23" s="1">
        <v>45678</v>
      </c>
      <c r="B23" s="2">
        <v>222.64</v>
      </c>
      <c r="C23">
        <v>98070430</v>
      </c>
      <c r="D23" s="2">
        <v>224</v>
      </c>
      <c r="E23" s="2">
        <v>224.42</v>
      </c>
      <c r="F23" s="2">
        <v>219.38</v>
      </c>
      <c r="G23" s="9">
        <f t="shared" si="0"/>
        <v>-3.1915818766849346E-2</v>
      </c>
    </row>
    <row r="24" spans="1:7" x14ac:dyDescent="0.2">
      <c r="A24" s="1">
        <v>45674</v>
      </c>
      <c r="B24" s="2">
        <v>229.98</v>
      </c>
      <c r="C24">
        <v>68488300</v>
      </c>
      <c r="D24" s="2">
        <v>232.11500000000001</v>
      </c>
      <c r="E24" s="2">
        <v>232.29</v>
      </c>
      <c r="F24" s="2">
        <v>228.48</v>
      </c>
      <c r="G24" s="9">
        <f t="shared" si="0"/>
        <v>7.5352668010164603E-3</v>
      </c>
    </row>
    <row r="25" spans="1:7" x14ac:dyDescent="0.2">
      <c r="A25" s="1">
        <v>45673</v>
      </c>
      <c r="B25" s="2">
        <v>228.26</v>
      </c>
      <c r="C25">
        <v>71759050</v>
      </c>
      <c r="D25" s="2">
        <v>237.35</v>
      </c>
      <c r="E25" s="2">
        <v>238.01</v>
      </c>
      <c r="F25" s="2">
        <v>228.03</v>
      </c>
      <c r="G25" s="9">
        <f t="shared" si="0"/>
        <v>-4.0400218606802096E-2</v>
      </c>
    </row>
    <row r="26" spans="1:7" x14ac:dyDescent="0.2">
      <c r="A26" s="1">
        <v>45672</v>
      </c>
      <c r="B26" s="2">
        <v>237.87</v>
      </c>
      <c r="C26">
        <v>39831970</v>
      </c>
      <c r="D26" s="2">
        <v>234.63499999999999</v>
      </c>
      <c r="E26" s="2">
        <v>238.96</v>
      </c>
      <c r="F26" s="2">
        <v>234.43</v>
      </c>
      <c r="G26" s="9">
        <f t="shared" si="0"/>
        <v>1.9675925925926041E-2</v>
      </c>
    </row>
    <row r="27" spans="1:7" x14ac:dyDescent="0.2">
      <c r="A27" s="1">
        <v>45671</v>
      </c>
      <c r="B27" s="2">
        <v>233.28</v>
      </c>
      <c r="C27">
        <v>39435290</v>
      </c>
      <c r="D27" s="2">
        <v>234.75</v>
      </c>
      <c r="E27" s="2">
        <v>236.12</v>
      </c>
      <c r="F27" s="2">
        <v>232.47200000000001</v>
      </c>
      <c r="G27" s="9">
        <f t="shared" si="0"/>
        <v>-4.778156996587013E-3</v>
      </c>
    </row>
    <row r="28" spans="1:7" x14ac:dyDescent="0.2">
      <c r="A28" s="1">
        <v>45670</v>
      </c>
      <c r="B28" s="2">
        <v>234.4</v>
      </c>
      <c r="C28">
        <v>49630730</v>
      </c>
      <c r="D28" s="2">
        <v>233.53</v>
      </c>
      <c r="E28" s="2">
        <v>234.67</v>
      </c>
      <c r="F28" s="2">
        <v>229.72</v>
      </c>
      <c r="G28" s="9">
        <f t="shared" si="0"/>
        <v>-1.0344099641123039E-2</v>
      </c>
    </row>
    <row r="29" spans="1:7" x14ac:dyDescent="0.2">
      <c r="A29" s="1">
        <v>45667</v>
      </c>
      <c r="B29" s="2">
        <v>236.85</v>
      </c>
      <c r="C29">
        <v>61710860</v>
      </c>
      <c r="D29" s="2">
        <v>240.01</v>
      </c>
      <c r="E29" s="2">
        <v>240.16</v>
      </c>
      <c r="F29" s="2">
        <v>233</v>
      </c>
      <c r="G29" s="9">
        <f t="shared" si="0"/>
        <v>-2.410383189122367E-2</v>
      </c>
    </row>
    <row r="30" spans="1:7" x14ac:dyDescent="0.2">
      <c r="A30" s="1">
        <v>45665</v>
      </c>
      <c r="B30" s="2">
        <v>242.7</v>
      </c>
      <c r="C30">
        <v>37628940</v>
      </c>
      <c r="D30" s="2">
        <v>241.92</v>
      </c>
      <c r="E30" s="2">
        <v>243.7123</v>
      </c>
      <c r="F30" s="2">
        <v>240.05</v>
      </c>
      <c r="G30" s="9">
        <f t="shared" si="0"/>
        <v>2.0230378597083654E-3</v>
      </c>
    </row>
    <row r="31" spans="1:7" x14ac:dyDescent="0.2">
      <c r="A31" s="1">
        <v>45664</v>
      </c>
      <c r="B31" s="2">
        <v>242.21</v>
      </c>
      <c r="C31">
        <v>40855960</v>
      </c>
      <c r="D31" s="2">
        <v>242.98</v>
      </c>
      <c r="E31" s="2">
        <v>245.55</v>
      </c>
      <c r="F31" s="2">
        <v>241.35</v>
      </c>
      <c r="G31" s="9">
        <f t="shared" si="0"/>
        <v>-1.138775510204082E-2</v>
      </c>
    </row>
    <row r="32" spans="1:7" x14ac:dyDescent="0.2">
      <c r="A32" s="1">
        <v>45663</v>
      </c>
      <c r="B32" s="2">
        <v>245</v>
      </c>
      <c r="C32">
        <v>45045570</v>
      </c>
      <c r="D32" s="2">
        <v>244.31</v>
      </c>
      <c r="E32" s="2">
        <v>247.33</v>
      </c>
      <c r="F32" s="2">
        <v>243.2</v>
      </c>
      <c r="G32" s="9">
        <f t="shared" si="0"/>
        <v>6.7389875082182193E-3</v>
      </c>
    </row>
    <row r="33" spans="1:7" x14ac:dyDescent="0.2">
      <c r="A33" s="1">
        <v>45660</v>
      </c>
      <c r="B33" s="2">
        <v>243.36</v>
      </c>
      <c r="C33">
        <v>40244110</v>
      </c>
      <c r="D33" s="2">
        <v>243.36</v>
      </c>
      <c r="E33" s="2">
        <v>244.18</v>
      </c>
      <c r="F33" s="2">
        <v>241.89</v>
      </c>
      <c r="G33" s="9">
        <f t="shared" si="0"/>
        <v>-2.009432027885949E-3</v>
      </c>
    </row>
    <row r="34" spans="1:7" x14ac:dyDescent="0.2">
      <c r="A34" s="1">
        <v>45659</v>
      </c>
      <c r="B34" s="2">
        <v>243.85</v>
      </c>
      <c r="C34">
        <v>55740730</v>
      </c>
      <c r="D34" s="2">
        <v>248.93</v>
      </c>
      <c r="E34" s="2">
        <v>249.1</v>
      </c>
      <c r="F34" s="2">
        <v>241.8201</v>
      </c>
      <c r="G34" s="9">
        <f t="shared" si="0"/>
        <v>-2.6235923648270876E-2</v>
      </c>
    </row>
    <row r="35" spans="1:7" x14ac:dyDescent="0.2">
      <c r="A35" s="1">
        <v>45657</v>
      </c>
      <c r="B35" s="2">
        <v>250.42</v>
      </c>
      <c r="C35">
        <v>39480720</v>
      </c>
      <c r="D35" s="2">
        <v>252.44</v>
      </c>
      <c r="E35" s="2">
        <v>253.28</v>
      </c>
      <c r="F35" s="2">
        <v>249.43</v>
      </c>
      <c r="G35" s="9">
        <f t="shared" si="0"/>
        <v>-7.0578905630451771E-3</v>
      </c>
    </row>
    <row r="36" spans="1:7" x14ac:dyDescent="0.2">
      <c r="A36" s="1">
        <v>45656</v>
      </c>
      <c r="B36" s="2">
        <v>252.2</v>
      </c>
      <c r="C36">
        <v>35557540</v>
      </c>
      <c r="D36" s="2">
        <v>252.23</v>
      </c>
      <c r="E36" s="2">
        <v>253.5</v>
      </c>
      <c r="F36" s="2">
        <v>250.75</v>
      </c>
      <c r="G36" s="9">
        <f t="shared" si="0"/>
        <v>-1.3263429711647623E-2</v>
      </c>
    </row>
    <row r="37" spans="1:7" x14ac:dyDescent="0.2">
      <c r="A37" s="1">
        <v>45653</v>
      </c>
      <c r="B37" s="2">
        <v>255.59</v>
      </c>
      <c r="C37">
        <v>42355320</v>
      </c>
      <c r="D37" s="2">
        <v>257.83</v>
      </c>
      <c r="E37" s="2">
        <v>258.7</v>
      </c>
      <c r="F37" s="2">
        <v>253.06</v>
      </c>
      <c r="G37" s="9">
        <f t="shared" si="0"/>
        <v>-1.3242220677939898E-2</v>
      </c>
    </row>
    <row r="38" spans="1:7" x14ac:dyDescent="0.2">
      <c r="A38" s="1">
        <v>45652</v>
      </c>
      <c r="B38" s="2">
        <v>259.02</v>
      </c>
      <c r="C38">
        <v>27262980</v>
      </c>
      <c r="D38" s="2">
        <v>258.19</v>
      </c>
      <c r="E38" s="2">
        <v>260.10000000000002</v>
      </c>
      <c r="F38" s="2">
        <v>257.63</v>
      </c>
      <c r="G38" s="9">
        <f t="shared" si="0"/>
        <v>3.175832687838831E-3</v>
      </c>
    </row>
    <row r="39" spans="1:7" x14ac:dyDescent="0.2">
      <c r="A39" s="1">
        <v>45650</v>
      </c>
      <c r="B39" s="2">
        <v>258.2</v>
      </c>
      <c r="C39">
        <v>23234710</v>
      </c>
      <c r="D39" s="2">
        <v>255.49</v>
      </c>
      <c r="E39" s="2">
        <v>258.20999999999998</v>
      </c>
      <c r="F39" s="2">
        <v>255.29</v>
      </c>
      <c r="G39" s="9">
        <f t="shared" si="0"/>
        <v>1.1478042856583048E-2</v>
      </c>
    </row>
    <row r="40" spans="1:7" x14ac:dyDescent="0.2">
      <c r="A40" s="1">
        <v>45649</v>
      </c>
      <c r="B40" s="2">
        <v>255.27</v>
      </c>
      <c r="C40">
        <v>40858770</v>
      </c>
      <c r="D40" s="2">
        <v>254.77</v>
      </c>
      <c r="E40" s="2">
        <v>255.65</v>
      </c>
      <c r="F40" s="2">
        <v>253.45</v>
      </c>
      <c r="G40" s="9">
        <f t="shared" si="0"/>
        <v>3.0649534362843234E-3</v>
      </c>
    </row>
    <row r="41" spans="1:7" x14ac:dyDescent="0.2">
      <c r="A41" s="1">
        <v>45646</v>
      </c>
      <c r="B41" s="2">
        <v>254.49</v>
      </c>
      <c r="C41">
        <v>147495300</v>
      </c>
      <c r="D41" s="2">
        <v>248.04</v>
      </c>
      <c r="E41" s="2">
        <v>255</v>
      </c>
      <c r="F41" s="2">
        <v>245.69</v>
      </c>
      <c r="G41" s="9">
        <f t="shared" si="0"/>
        <v>1.8815805276432229E-2</v>
      </c>
    </row>
    <row r="42" spans="1:7" x14ac:dyDescent="0.2">
      <c r="A42" s="1">
        <v>45645</v>
      </c>
      <c r="B42" s="2">
        <v>249.79</v>
      </c>
      <c r="C42">
        <v>60882260</v>
      </c>
      <c r="D42" s="2">
        <v>247.5</v>
      </c>
      <c r="E42" s="2">
        <v>252</v>
      </c>
      <c r="F42" s="2">
        <v>247.0949</v>
      </c>
      <c r="G42" s="9">
        <f t="shared" si="0"/>
        <v>7.0147147752468442E-3</v>
      </c>
    </row>
    <row r="43" spans="1:7" x14ac:dyDescent="0.2">
      <c r="A43" s="1">
        <v>45644</v>
      </c>
      <c r="B43" s="2">
        <v>248.05</v>
      </c>
      <c r="C43">
        <v>56774100</v>
      </c>
      <c r="D43" s="2">
        <v>252.16</v>
      </c>
      <c r="E43" s="2">
        <v>254.28</v>
      </c>
      <c r="F43" s="2">
        <v>247.74</v>
      </c>
      <c r="G43" s="9">
        <f t="shared" si="0"/>
        <v>-2.1421808426700273E-2</v>
      </c>
    </row>
    <row r="44" spans="1:7" x14ac:dyDescent="0.2">
      <c r="A44" s="1">
        <v>45643</v>
      </c>
      <c r="B44" s="2">
        <v>253.48</v>
      </c>
      <c r="C44">
        <v>51356360</v>
      </c>
      <c r="D44" s="2">
        <v>250.08</v>
      </c>
      <c r="E44" s="2">
        <v>253.83</v>
      </c>
      <c r="F44" s="2">
        <v>249.78</v>
      </c>
      <c r="G44" s="9">
        <f t="shared" si="0"/>
        <v>9.7195666029317174E-3</v>
      </c>
    </row>
    <row r="45" spans="1:7" x14ac:dyDescent="0.2">
      <c r="A45" s="1">
        <v>45642</v>
      </c>
      <c r="B45" s="2">
        <v>251.04</v>
      </c>
      <c r="C45">
        <v>51694750</v>
      </c>
      <c r="D45" s="2">
        <v>247.99</v>
      </c>
      <c r="E45" s="2">
        <v>251.38</v>
      </c>
      <c r="F45" s="2">
        <v>247.65</v>
      </c>
      <c r="G45" s="9">
        <f t="shared" si="0"/>
        <v>1.1727723370813736E-2</v>
      </c>
    </row>
    <row r="46" spans="1:7" x14ac:dyDescent="0.2">
      <c r="A46" s="1">
        <v>45639</v>
      </c>
      <c r="B46" s="2">
        <v>248.13</v>
      </c>
      <c r="C46">
        <v>33155290</v>
      </c>
      <c r="D46" s="2">
        <v>247.815</v>
      </c>
      <c r="E46" s="2">
        <v>249.2902</v>
      </c>
      <c r="F46" s="2">
        <v>246.24</v>
      </c>
      <c r="G46" s="9">
        <f t="shared" si="0"/>
        <v>6.85594450717808E-4</v>
      </c>
    </row>
    <row r="47" spans="1:7" x14ac:dyDescent="0.2">
      <c r="A47" s="1">
        <v>45638</v>
      </c>
      <c r="B47" s="2">
        <v>247.96</v>
      </c>
      <c r="C47">
        <v>32777530</v>
      </c>
      <c r="D47" s="2">
        <v>246.89</v>
      </c>
      <c r="E47" s="2">
        <v>248.74</v>
      </c>
      <c r="F47" s="2">
        <v>245.68</v>
      </c>
      <c r="G47" s="9">
        <f t="shared" si="0"/>
        <v>5.9637307801534423E-3</v>
      </c>
    </row>
    <row r="48" spans="1:7" x14ac:dyDescent="0.2">
      <c r="A48" s="1">
        <v>45637</v>
      </c>
      <c r="B48" s="2">
        <v>246.49</v>
      </c>
      <c r="C48">
        <v>45205810</v>
      </c>
      <c r="D48" s="2">
        <v>247.96</v>
      </c>
      <c r="E48" s="2">
        <v>250.8</v>
      </c>
      <c r="F48" s="2">
        <v>246.26009999999999</v>
      </c>
      <c r="G48" s="9">
        <f t="shared" si="0"/>
        <v>-5.1660814465027682E-3</v>
      </c>
    </row>
    <row r="49" spans="1:7" x14ac:dyDescent="0.2">
      <c r="A49" s="1">
        <v>45636</v>
      </c>
      <c r="B49" s="2">
        <v>247.77</v>
      </c>
      <c r="C49">
        <v>36914810</v>
      </c>
      <c r="D49" s="2">
        <v>246.89</v>
      </c>
      <c r="E49" s="2">
        <v>248.21</v>
      </c>
      <c r="F49" s="2">
        <v>245.34</v>
      </c>
      <c r="G49" s="9">
        <f t="shared" si="0"/>
        <v>4.1337386018236444E-3</v>
      </c>
    </row>
    <row r="50" spans="1:7" x14ac:dyDescent="0.2">
      <c r="A50" s="1">
        <v>45635</v>
      </c>
      <c r="B50" s="2">
        <v>246.75</v>
      </c>
      <c r="C50">
        <v>44649230</v>
      </c>
      <c r="D50" s="2">
        <v>241.83</v>
      </c>
      <c r="E50" s="2">
        <v>247.24</v>
      </c>
      <c r="F50" s="2">
        <v>241.75</v>
      </c>
      <c r="G50" s="9">
        <f t="shared" si="0"/>
        <v>1.6101136550815243E-2</v>
      </c>
    </row>
    <row r="51" spans="1:7" x14ac:dyDescent="0.2">
      <c r="A51" s="1">
        <v>45632</v>
      </c>
      <c r="B51" s="2">
        <v>242.84</v>
      </c>
      <c r="C51">
        <v>36870620</v>
      </c>
      <c r="D51" s="2">
        <v>242.905</v>
      </c>
      <c r="E51" s="2">
        <v>244.63</v>
      </c>
      <c r="F51" s="2">
        <v>242.08</v>
      </c>
      <c r="G51" s="9">
        <f t="shared" si="0"/>
        <v>-8.2290980908483746E-4</v>
      </c>
    </row>
    <row r="52" spans="1:7" x14ac:dyDescent="0.2">
      <c r="A52" s="1">
        <v>45631</v>
      </c>
      <c r="B52" s="2">
        <v>243.04</v>
      </c>
      <c r="C52">
        <v>40033880</v>
      </c>
      <c r="D52" s="2">
        <v>243.99</v>
      </c>
      <c r="E52" s="2">
        <v>244.54</v>
      </c>
      <c r="F52" s="2">
        <v>242.13</v>
      </c>
      <c r="G52" s="9">
        <f t="shared" si="0"/>
        <v>1.2345170980609943E-4</v>
      </c>
    </row>
    <row r="53" spans="1:7" x14ac:dyDescent="0.2">
      <c r="A53" s="1">
        <v>45630</v>
      </c>
      <c r="B53" s="2">
        <v>243.01</v>
      </c>
      <c r="C53">
        <v>44383940</v>
      </c>
      <c r="D53" s="2">
        <v>242.87</v>
      </c>
      <c r="E53" s="2">
        <v>244.11</v>
      </c>
      <c r="F53" s="2">
        <v>241.25</v>
      </c>
      <c r="G53" s="9">
        <f t="shared" si="0"/>
        <v>1.4836183803832448E-3</v>
      </c>
    </row>
    <row r="54" spans="1:7" x14ac:dyDescent="0.2">
      <c r="A54" s="1">
        <v>45629</v>
      </c>
      <c r="B54" s="2">
        <v>242.65</v>
      </c>
      <c r="C54">
        <v>38861020</v>
      </c>
      <c r="D54" s="2">
        <v>239.81</v>
      </c>
      <c r="E54" s="2">
        <v>242.76</v>
      </c>
      <c r="F54" s="2">
        <v>238.9</v>
      </c>
      <c r="G54" s="9">
        <f t="shared" si="0"/>
        <v>1.2771818523310774E-2</v>
      </c>
    </row>
    <row r="55" spans="1:7" x14ac:dyDescent="0.2">
      <c r="A55" s="1">
        <v>45628</v>
      </c>
      <c r="B55" s="2">
        <v>239.59</v>
      </c>
      <c r="C55">
        <v>48137100</v>
      </c>
      <c r="D55" s="2">
        <v>237.27</v>
      </c>
      <c r="E55" s="2">
        <v>240.79</v>
      </c>
      <c r="F55" s="2">
        <v>237.16</v>
      </c>
      <c r="G55" s="9">
        <f t="shared" si="0"/>
        <v>9.5226056545738569E-3</v>
      </c>
    </row>
    <row r="56" spans="1:7" x14ac:dyDescent="0.2">
      <c r="A56" s="1">
        <v>45625</v>
      </c>
      <c r="B56" s="2">
        <v>237.33</v>
      </c>
      <c r="C56">
        <v>28481380</v>
      </c>
      <c r="D56" s="2">
        <v>234.80500000000001</v>
      </c>
      <c r="E56" s="2">
        <v>237.81</v>
      </c>
      <c r="F56" s="2">
        <v>233.97</v>
      </c>
      <c r="G56" s="9">
        <f t="shared" si="0"/>
        <v>1.0215808964372464E-2</v>
      </c>
    </row>
    <row r="57" spans="1:7" x14ac:dyDescent="0.2">
      <c r="A57" s="1">
        <v>45623</v>
      </c>
      <c r="B57" s="2">
        <v>234.93</v>
      </c>
      <c r="C57">
        <v>33498440</v>
      </c>
      <c r="D57" s="2">
        <v>234.465</v>
      </c>
      <c r="E57" s="2">
        <v>235.69</v>
      </c>
      <c r="F57" s="2">
        <v>233.81010000000001</v>
      </c>
      <c r="G57" s="9">
        <f t="shared" si="0"/>
        <v>-5.530502850336072E-4</v>
      </c>
    </row>
    <row r="58" spans="1:7" x14ac:dyDescent="0.2">
      <c r="A58" s="1">
        <v>45622</v>
      </c>
      <c r="B58" s="2">
        <v>235.06</v>
      </c>
      <c r="C58">
        <v>45986190</v>
      </c>
      <c r="D58" s="2">
        <v>233.33</v>
      </c>
      <c r="E58" s="2">
        <v>235.57</v>
      </c>
      <c r="F58" s="2">
        <v>233.33</v>
      </c>
      <c r="G58" s="9">
        <f t="shared" si="0"/>
        <v>9.4043887147334804E-3</v>
      </c>
    </row>
    <row r="59" spans="1:7" x14ac:dyDescent="0.2">
      <c r="A59" s="1">
        <v>45621</v>
      </c>
      <c r="B59" s="2">
        <v>232.87</v>
      </c>
      <c r="C59">
        <v>90152830</v>
      </c>
      <c r="D59" s="2">
        <v>231.46</v>
      </c>
      <c r="E59" s="2">
        <v>233.245</v>
      </c>
      <c r="F59" s="2">
        <v>229.74</v>
      </c>
      <c r="G59" s="9">
        <f t="shared" si="0"/>
        <v>1.3050854830991332E-2</v>
      </c>
    </row>
    <row r="60" spans="1:7" x14ac:dyDescent="0.2">
      <c r="A60" s="1">
        <v>45618</v>
      </c>
      <c r="B60" s="2">
        <v>229.87</v>
      </c>
      <c r="C60">
        <v>38168250</v>
      </c>
      <c r="D60" s="2">
        <v>228.06</v>
      </c>
      <c r="E60" s="2">
        <v>230.7199</v>
      </c>
      <c r="F60" s="2">
        <v>228.06</v>
      </c>
      <c r="G60" s="9">
        <f t="shared" si="0"/>
        <v>5.9075792053211451E-3</v>
      </c>
    </row>
    <row r="61" spans="1:7" x14ac:dyDescent="0.2">
      <c r="A61" s="1">
        <v>45617</v>
      </c>
      <c r="B61" s="2">
        <v>228.52</v>
      </c>
      <c r="C61">
        <v>42108330</v>
      </c>
      <c r="D61" s="2">
        <v>228.88</v>
      </c>
      <c r="E61" s="2">
        <v>230.155</v>
      </c>
      <c r="F61" s="2">
        <v>225.71029999999999</v>
      </c>
      <c r="G61" s="9">
        <f t="shared" si="0"/>
        <v>-2.0960698689955759E-3</v>
      </c>
    </row>
    <row r="62" spans="1:7" x14ac:dyDescent="0.2">
      <c r="A62" s="1">
        <v>45616</v>
      </c>
      <c r="B62" s="2">
        <v>229</v>
      </c>
      <c r="C62">
        <v>35169570</v>
      </c>
      <c r="D62" s="2">
        <v>228.06</v>
      </c>
      <c r="E62" s="2">
        <v>229.93</v>
      </c>
      <c r="F62" s="2">
        <v>225.89</v>
      </c>
      <c r="G62" s="9">
        <f t="shared" si="0"/>
        <v>3.1540213772560666E-3</v>
      </c>
    </row>
    <row r="63" spans="1:7" x14ac:dyDescent="0.2">
      <c r="A63" s="1">
        <v>45615</v>
      </c>
      <c r="B63" s="2">
        <v>228.28</v>
      </c>
      <c r="C63">
        <v>36211770</v>
      </c>
      <c r="D63" s="2">
        <v>226.98</v>
      </c>
      <c r="E63" s="2">
        <v>230.16</v>
      </c>
      <c r="F63" s="2">
        <v>226.66</v>
      </c>
      <c r="G63" s="9">
        <f t="shared" si="0"/>
        <v>1.1402508551880963E-3</v>
      </c>
    </row>
    <row r="64" spans="1:7" x14ac:dyDescent="0.2">
      <c r="A64" s="1">
        <v>45614</v>
      </c>
      <c r="B64" s="2">
        <v>228.02</v>
      </c>
      <c r="C64">
        <v>44686020</v>
      </c>
      <c r="D64" s="2">
        <v>225.25</v>
      </c>
      <c r="E64" s="2">
        <v>229.74</v>
      </c>
      <c r="F64" s="2">
        <v>225.17</v>
      </c>
      <c r="G64" s="9">
        <f t="shared" si="0"/>
        <v>1.3422222222222224E-2</v>
      </c>
    </row>
    <row r="65" spans="1:7" x14ac:dyDescent="0.2">
      <c r="A65" s="1">
        <v>45611</v>
      </c>
      <c r="B65" s="2">
        <v>225</v>
      </c>
      <c r="C65">
        <v>47923700</v>
      </c>
      <c r="D65" s="2">
        <v>226.4</v>
      </c>
      <c r="E65" s="2">
        <v>226.92</v>
      </c>
      <c r="F65" s="2">
        <v>224.27</v>
      </c>
      <c r="G65" s="9">
        <f t="shared" si="0"/>
        <v>-1.4109192884059207E-2</v>
      </c>
    </row>
    <row r="66" spans="1:7" x14ac:dyDescent="0.2">
      <c r="A66" s="1">
        <v>45610</v>
      </c>
      <c r="B66" s="2">
        <v>228.22</v>
      </c>
      <c r="C66">
        <v>44923940</v>
      </c>
      <c r="D66" s="2">
        <v>225.02</v>
      </c>
      <c r="E66" s="2">
        <v>228.87</v>
      </c>
      <c r="F66" s="2">
        <v>225</v>
      </c>
      <c r="G66" s="9">
        <f t="shared" si="0"/>
        <v>1.377043354655294E-2</v>
      </c>
    </row>
    <row r="67" spans="1:7" x14ac:dyDescent="0.2">
      <c r="A67" s="1">
        <v>45609</v>
      </c>
      <c r="B67" s="2">
        <v>225.12</v>
      </c>
      <c r="C67">
        <v>48566220</v>
      </c>
      <c r="D67" s="2">
        <v>224.01</v>
      </c>
      <c r="E67" s="2">
        <v>226.65</v>
      </c>
      <c r="F67" s="2">
        <v>222.76</v>
      </c>
      <c r="G67" s="9">
        <f t="shared" ref="G67:G126" si="1">IFERROR(B67/B68-1,"")</f>
        <v>3.9691388306650754E-3</v>
      </c>
    </row>
    <row r="68" spans="1:7" x14ac:dyDescent="0.2">
      <c r="A68" s="1">
        <v>45608</v>
      </c>
      <c r="B68" s="2">
        <v>224.23</v>
      </c>
      <c r="C68">
        <v>40398300</v>
      </c>
      <c r="D68" s="2">
        <v>224.55</v>
      </c>
      <c r="E68" s="2">
        <v>225.59</v>
      </c>
      <c r="F68" s="2">
        <v>223.35499999999999</v>
      </c>
      <c r="G68" s="9">
        <f t="shared" si="1"/>
        <v>0</v>
      </c>
    </row>
    <row r="69" spans="1:7" x14ac:dyDescent="0.2">
      <c r="A69" s="1">
        <v>45607</v>
      </c>
      <c r="B69" s="2">
        <v>224.23</v>
      </c>
      <c r="C69">
        <v>42005600</v>
      </c>
      <c r="D69" s="2">
        <v>225</v>
      </c>
      <c r="E69" s="2">
        <v>225.7</v>
      </c>
      <c r="F69" s="2">
        <v>221.5</v>
      </c>
      <c r="G69" s="9">
        <f t="shared" si="1"/>
        <v>-1.2028551286570432E-2</v>
      </c>
    </row>
    <row r="70" spans="1:7" x14ac:dyDescent="0.2">
      <c r="A70" s="1">
        <v>45604</v>
      </c>
      <c r="B70" s="2">
        <v>226.96</v>
      </c>
      <c r="C70">
        <v>38328820</v>
      </c>
      <c r="D70" s="2">
        <v>227.17</v>
      </c>
      <c r="E70" s="2">
        <v>228.66</v>
      </c>
      <c r="F70" s="2">
        <v>226.405</v>
      </c>
      <c r="G70" s="9">
        <f t="shared" si="1"/>
        <v>-2.2859152452961995E-3</v>
      </c>
    </row>
    <row r="71" spans="1:7" x14ac:dyDescent="0.2">
      <c r="A71" s="1">
        <v>45603</v>
      </c>
      <c r="B71" s="2">
        <v>227.48</v>
      </c>
      <c r="C71">
        <v>42137690</v>
      </c>
      <c r="D71" s="2">
        <v>224.625</v>
      </c>
      <c r="E71" s="2">
        <v>227.875</v>
      </c>
      <c r="F71" s="2">
        <v>224.57</v>
      </c>
      <c r="G71" s="9">
        <f t="shared" si="1"/>
        <v>2.1372126436781658E-2</v>
      </c>
    </row>
    <row r="72" spans="1:7" x14ac:dyDescent="0.2">
      <c r="A72" s="1">
        <v>45602</v>
      </c>
      <c r="B72" s="2">
        <v>222.72</v>
      </c>
      <c r="C72">
        <v>54561120</v>
      </c>
      <c r="D72" s="2">
        <v>222.61</v>
      </c>
      <c r="E72" s="2">
        <v>226.065</v>
      </c>
      <c r="F72" s="2">
        <v>221.19</v>
      </c>
      <c r="G72" s="9">
        <f t="shared" si="1"/>
        <v>-3.2669501006936663E-3</v>
      </c>
    </row>
    <row r="73" spans="1:7" x14ac:dyDescent="0.2">
      <c r="A73" s="1">
        <v>45601</v>
      </c>
      <c r="B73" s="2">
        <v>223.45</v>
      </c>
      <c r="C73">
        <v>28111340</v>
      </c>
      <c r="D73" s="2">
        <v>221.79499999999999</v>
      </c>
      <c r="E73" s="2">
        <v>223.95</v>
      </c>
      <c r="F73" s="2">
        <v>221.14</v>
      </c>
      <c r="G73" s="9">
        <f t="shared" si="1"/>
        <v>6.486194315571403E-3</v>
      </c>
    </row>
    <row r="74" spans="1:7" x14ac:dyDescent="0.2">
      <c r="A74" s="1">
        <v>45600</v>
      </c>
      <c r="B74" s="2">
        <v>222.01</v>
      </c>
      <c r="C74">
        <v>44944470</v>
      </c>
      <c r="D74" s="2">
        <v>220.99</v>
      </c>
      <c r="E74" s="2">
        <v>222.79</v>
      </c>
      <c r="F74" s="2">
        <v>219.71</v>
      </c>
      <c r="G74" s="9">
        <f t="shared" si="1"/>
        <v>-4.0375039253510714E-3</v>
      </c>
    </row>
    <row r="75" spans="1:7" x14ac:dyDescent="0.2">
      <c r="A75" s="1">
        <v>45597</v>
      </c>
      <c r="B75" s="2">
        <v>222.91</v>
      </c>
      <c r="C75">
        <v>65276740</v>
      </c>
      <c r="D75" s="2">
        <v>220.965</v>
      </c>
      <c r="E75" s="2">
        <v>225.35</v>
      </c>
      <c r="F75" s="2">
        <v>220.27</v>
      </c>
      <c r="G75" s="9">
        <f t="shared" si="1"/>
        <v>-1.327962462927712E-2</v>
      </c>
    </row>
    <row r="76" spans="1:7" x14ac:dyDescent="0.2">
      <c r="A76" s="1">
        <v>45596</v>
      </c>
      <c r="B76" s="2">
        <v>225.91</v>
      </c>
      <c r="C76">
        <v>64370090</v>
      </c>
      <c r="D76" s="2">
        <v>229.34</v>
      </c>
      <c r="E76" s="2">
        <v>229.83</v>
      </c>
      <c r="F76" s="2">
        <v>225.37</v>
      </c>
      <c r="G76" s="9">
        <f t="shared" si="1"/>
        <v>-1.8209474141677506E-2</v>
      </c>
    </row>
    <row r="77" spans="1:7" x14ac:dyDescent="0.2">
      <c r="A77" s="1">
        <v>45595</v>
      </c>
      <c r="B77" s="2">
        <v>230.1</v>
      </c>
      <c r="C77">
        <v>47070910</v>
      </c>
      <c r="D77" s="2">
        <v>232.61</v>
      </c>
      <c r="E77" s="2">
        <v>233.47</v>
      </c>
      <c r="F77" s="2">
        <v>229.55</v>
      </c>
      <c r="G77" s="9">
        <f t="shared" si="1"/>
        <v>-1.5277956091924505E-2</v>
      </c>
    </row>
    <row r="78" spans="1:7" x14ac:dyDescent="0.2">
      <c r="A78" s="1">
        <v>45594</v>
      </c>
      <c r="B78" s="2">
        <v>233.67</v>
      </c>
      <c r="C78">
        <v>35417250</v>
      </c>
      <c r="D78" s="2">
        <v>233.1</v>
      </c>
      <c r="E78" s="2">
        <v>234.32499999999999</v>
      </c>
      <c r="F78" s="2">
        <v>232.32</v>
      </c>
      <c r="G78" s="9">
        <f t="shared" si="1"/>
        <v>1.1568123393315144E-3</v>
      </c>
    </row>
    <row r="79" spans="1:7" x14ac:dyDescent="0.2">
      <c r="A79" s="1">
        <v>45593</v>
      </c>
      <c r="B79" s="2">
        <v>233.4</v>
      </c>
      <c r="C79">
        <v>36087130</v>
      </c>
      <c r="D79" s="2">
        <v>233.32</v>
      </c>
      <c r="E79" s="2">
        <v>234.73</v>
      </c>
      <c r="F79" s="2">
        <v>232.55</v>
      </c>
      <c r="G79" s="9">
        <f t="shared" si="1"/>
        <v>8.5994555118620308E-3</v>
      </c>
    </row>
    <row r="80" spans="1:7" x14ac:dyDescent="0.2">
      <c r="A80" s="1">
        <v>45590</v>
      </c>
      <c r="B80" s="2">
        <v>231.41</v>
      </c>
      <c r="C80">
        <v>38802300</v>
      </c>
      <c r="D80" s="2">
        <v>229.74</v>
      </c>
      <c r="E80" s="2">
        <v>233.22</v>
      </c>
      <c r="F80" s="2">
        <v>229.57</v>
      </c>
      <c r="G80" s="9">
        <f t="shared" si="1"/>
        <v>3.6431452487313276E-3</v>
      </c>
    </row>
    <row r="81" spans="1:7" x14ac:dyDescent="0.2">
      <c r="A81" s="1">
        <v>45589</v>
      </c>
      <c r="B81" s="2">
        <v>230.57</v>
      </c>
      <c r="C81">
        <v>31109500</v>
      </c>
      <c r="D81" s="2">
        <v>229.98</v>
      </c>
      <c r="E81" s="2">
        <v>230.82</v>
      </c>
      <c r="F81" s="2">
        <v>228.41</v>
      </c>
      <c r="G81" s="9">
        <f t="shared" si="1"/>
        <v>-8.2336626798407142E-4</v>
      </c>
    </row>
    <row r="82" spans="1:7" x14ac:dyDescent="0.2">
      <c r="A82" s="1">
        <v>45588</v>
      </c>
      <c r="B82" s="2">
        <v>230.76</v>
      </c>
      <c r="C82">
        <v>52286980</v>
      </c>
      <c r="D82" s="2">
        <v>234.08</v>
      </c>
      <c r="E82" s="2">
        <v>235.14400000000001</v>
      </c>
      <c r="F82" s="2">
        <v>227.76</v>
      </c>
      <c r="G82" s="9">
        <f t="shared" si="1"/>
        <v>-2.1622996692953533E-2</v>
      </c>
    </row>
    <row r="83" spans="1:7" x14ac:dyDescent="0.2">
      <c r="A83" s="1">
        <v>45587</v>
      </c>
      <c r="B83" s="2">
        <v>235.86</v>
      </c>
      <c r="C83">
        <v>38846580</v>
      </c>
      <c r="D83" s="2">
        <v>233.88499999999999</v>
      </c>
      <c r="E83" s="2">
        <v>236.22</v>
      </c>
      <c r="F83" s="2">
        <v>232.6</v>
      </c>
      <c r="G83" s="9">
        <f t="shared" si="1"/>
        <v>-2.6217861975641465E-3</v>
      </c>
    </row>
    <row r="84" spans="1:7" x14ac:dyDescent="0.2">
      <c r="A84" s="1">
        <v>45586</v>
      </c>
      <c r="B84" s="2">
        <v>236.48</v>
      </c>
      <c r="C84">
        <v>36254470</v>
      </c>
      <c r="D84" s="2">
        <v>234.45</v>
      </c>
      <c r="E84" s="2">
        <v>236.85</v>
      </c>
      <c r="F84" s="2">
        <v>234.45</v>
      </c>
      <c r="G84" s="9">
        <f t="shared" si="1"/>
        <v>6.2978723404254477E-3</v>
      </c>
    </row>
    <row r="85" spans="1:7" x14ac:dyDescent="0.2">
      <c r="A85" s="1">
        <v>45583</v>
      </c>
      <c r="B85" s="2">
        <v>235</v>
      </c>
      <c r="C85">
        <v>46431470</v>
      </c>
      <c r="D85" s="2">
        <v>236.18</v>
      </c>
      <c r="E85" s="2">
        <v>236.18</v>
      </c>
      <c r="F85" s="2">
        <v>234.01</v>
      </c>
      <c r="G85" s="9">
        <f t="shared" si="1"/>
        <v>1.2276545337066569E-2</v>
      </c>
    </row>
    <row r="86" spans="1:7" x14ac:dyDescent="0.2">
      <c r="A86" s="1">
        <v>45582</v>
      </c>
      <c r="B86" s="2">
        <v>232.15</v>
      </c>
      <c r="C86">
        <v>32993810</v>
      </c>
      <c r="D86" s="2">
        <v>233.43</v>
      </c>
      <c r="E86" s="2">
        <v>233.85</v>
      </c>
      <c r="F86" s="2">
        <v>230.52</v>
      </c>
      <c r="G86" s="9">
        <f t="shared" si="1"/>
        <v>1.5963413581845387E-3</v>
      </c>
    </row>
    <row r="87" spans="1:7" x14ac:dyDescent="0.2">
      <c r="A87" s="1">
        <v>45581</v>
      </c>
      <c r="B87" s="2">
        <v>231.78</v>
      </c>
      <c r="C87">
        <v>34082240</v>
      </c>
      <c r="D87" s="2">
        <v>231.6</v>
      </c>
      <c r="E87" s="2">
        <v>232.12</v>
      </c>
      <c r="F87" s="2">
        <v>229.84</v>
      </c>
      <c r="G87" s="9">
        <f t="shared" si="1"/>
        <v>-8.8518280949325678E-3</v>
      </c>
    </row>
    <row r="88" spans="1:7" x14ac:dyDescent="0.2">
      <c r="A88" s="1">
        <v>45580</v>
      </c>
      <c r="B88" s="2">
        <v>233.85</v>
      </c>
      <c r="C88">
        <v>64751370</v>
      </c>
      <c r="D88" s="2">
        <v>233.61</v>
      </c>
      <c r="E88" s="2">
        <v>237.49</v>
      </c>
      <c r="F88" s="2">
        <v>232.37</v>
      </c>
      <c r="G88" s="9">
        <f t="shared" si="1"/>
        <v>1.1024643320363126E-2</v>
      </c>
    </row>
    <row r="89" spans="1:7" x14ac:dyDescent="0.2">
      <c r="A89" s="1">
        <v>45579</v>
      </c>
      <c r="B89" s="2">
        <v>231.3</v>
      </c>
      <c r="C89">
        <v>39882090</v>
      </c>
      <c r="D89" s="2">
        <v>228.7</v>
      </c>
      <c r="E89" s="2">
        <v>231.73</v>
      </c>
      <c r="F89" s="2">
        <v>228.6</v>
      </c>
      <c r="G89" s="9">
        <f t="shared" si="1"/>
        <v>1.6479894528675043E-2</v>
      </c>
    </row>
    <row r="90" spans="1:7" x14ac:dyDescent="0.2">
      <c r="A90" s="1">
        <v>45576</v>
      </c>
      <c r="B90" s="2">
        <v>227.55</v>
      </c>
      <c r="C90">
        <v>31759190</v>
      </c>
      <c r="D90" s="2">
        <v>229.3</v>
      </c>
      <c r="E90" s="2">
        <v>229.41</v>
      </c>
      <c r="F90" s="2">
        <v>227.34</v>
      </c>
      <c r="G90" s="9">
        <f t="shared" si="1"/>
        <v>-6.5054139015018331E-3</v>
      </c>
    </row>
    <row r="91" spans="1:7" x14ac:dyDescent="0.2">
      <c r="A91" s="1">
        <v>45575</v>
      </c>
      <c r="B91" s="2">
        <v>229.04</v>
      </c>
      <c r="C91">
        <v>28183540</v>
      </c>
      <c r="D91" s="2">
        <v>227.78</v>
      </c>
      <c r="E91" s="2">
        <v>229.5</v>
      </c>
      <c r="F91" s="2">
        <v>227.17</v>
      </c>
      <c r="G91" s="9">
        <f t="shared" si="1"/>
        <v>-2.178269582643555E-3</v>
      </c>
    </row>
    <row r="92" spans="1:7" x14ac:dyDescent="0.2">
      <c r="A92" s="1">
        <v>45574</v>
      </c>
      <c r="B92" s="2">
        <v>229.54</v>
      </c>
      <c r="C92">
        <v>33591090</v>
      </c>
      <c r="D92" s="2">
        <v>225.23</v>
      </c>
      <c r="E92" s="2">
        <v>229.75</v>
      </c>
      <c r="F92" s="2">
        <v>224.83</v>
      </c>
      <c r="G92" s="9">
        <f t="shared" si="1"/>
        <v>1.6698409886167331E-2</v>
      </c>
    </row>
    <row r="93" spans="1:7" x14ac:dyDescent="0.2">
      <c r="A93" s="1">
        <v>45573</v>
      </c>
      <c r="B93" s="2">
        <v>225.77</v>
      </c>
      <c r="C93">
        <v>31855690</v>
      </c>
      <c r="D93" s="2">
        <v>224.3</v>
      </c>
      <c r="E93" s="2">
        <v>225.98</v>
      </c>
      <c r="F93" s="2">
        <v>223.25</v>
      </c>
      <c r="G93" s="9">
        <f t="shared" si="1"/>
        <v>1.8404077766250193E-2</v>
      </c>
    </row>
    <row r="94" spans="1:7" x14ac:dyDescent="0.2">
      <c r="A94" s="1">
        <v>45572</v>
      </c>
      <c r="B94" s="2">
        <v>221.69</v>
      </c>
      <c r="C94">
        <v>39505350</v>
      </c>
      <c r="D94" s="2">
        <v>224.5</v>
      </c>
      <c r="E94" s="2">
        <v>225.69</v>
      </c>
      <c r="F94" s="2">
        <v>221.33</v>
      </c>
      <c r="G94" s="9">
        <f t="shared" si="1"/>
        <v>-2.253086419753092E-2</v>
      </c>
    </row>
    <row r="95" spans="1:7" x14ac:dyDescent="0.2">
      <c r="A95" s="1">
        <v>45569</v>
      </c>
      <c r="B95" s="2">
        <v>226.8</v>
      </c>
      <c r="C95">
        <v>37345100</v>
      </c>
      <c r="D95" s="2">
        <v>227.9</v>
      </c>
      <c r="E95" s="2">
        <v>228</v>
      </c>
      <c r="F95" s="2">
        <v>224.13</v>
      </c>
      <c r="G95" s="9">
        <f t="shared" si="1"/>
        <v>5.0073115611291019E-3</v>
      </c>
    </row>
    <row r="96" spans="1:7" x14ac:dyDescent="0.2">
      <c r="A96" s="1">
        <v>45568</v>
      </c>
      <c r="B96" s="2">
        <v>225.67</v>
      </c>
      <c r="C96">
        <v>34044160</v>
      </c>
      <c r="D96" s="2">
        <v>225.14</v>
      </c>
      <c r="E96" s="2">
        <v>226.80500000000001</v>
      </c>
      <c r="F96" s="2">
        <v>223.32</v>
      </c>
      <c r="G96" s="9">
        <f t="shared" si="1"/>
        <v>-4.8946115177705973E-3</v>
      </c>
    </row>
    <row r="97" spans="1:7" x14ac:dyDescent="0.2">
      <c r="A97" s="1">
        <v>45567</v>
      </c>
      <c r="B97" s="2">
        <v>226.78</v>
      </c>
      <c r="C97">
        <v>32880610</v>
      </c>
      <c r="D97" s="2">
        <v>225.89</v>
      </c>
      <c r="E97" s="2">
        <v>227.37</v>
      </c>
      <c r="F97" s="2">
        <v>223.02</v>
      </c>
      <c r="G97" s="9">
        <f t="shared" si="1"/>
        <v>2.5197825029839027E-3</v>
      </c>
    </row>
    <row r="98" spans="1:7" x14ac:dyDescent="0.2">
      <c r="A98" s="1">
        <v>45566</v>
      </c>
      <c r="B98" s="2">
        <v>226.21</v>
      </c>
      <c r="C98">
        <v>63285050</v>
      </c>
      <c r="D98" s="2">
        <v>229.52</v>
      </c>
      <c r="E98" s="2">
        <v>229.65</v>
      </c>
      <c r="F98" s="2">
        <v>223.74</v>
      </c>
      <c r="G98" s="9">
        <f t="shared" si="1"/>
        <v>-2.9141630901287519E-2</v>
      </c>
    </row>
    <row r="99" spans="1:7" x14ac:dyDescent="0.2">
      <c r="A99" s="1">
        <v>45565</v>
      </c>
      <c r="B99" s="2">
        <v>233</v>
      </c>
      <c r="C99">
        <v>54793390</v>
      </c>
      <c r="D99" s="2">
        <v>230.04</v>
      </c>
      <c r="E99" s="2">
        <v>233</v>
      </c>
      <c r="F99" s="2">
        <v>229.65</v>
      </c>
      <c r="G99" s="9">
        <f t="shared" si="1"/>
        <v>2.2871943456692634E-2</v>
      </c>
    </row>
    <row r="100" spans="1:7" x14ac:dyDescent="0.2">
      <c r="A100" s="1">
        <v>45562</v>
      </c>
      <c r="B100" s="2">
        <v>227.79</v>
      </c>
      <c r="C100">
        <v>34025970</v>
      </c>
      <c r="D100" s="2">
        <v>228.46</v>
      </c>
      <c r="E100" s="2">
        <v>229.52</v>
      </c>
      <c r="F100" s="2">
        <v>227.3</v>
      </c>
      <c r="G100" s="9">
        <f t="shared" si="1"/>
        <v>1.1867088607593335E-3</v>
      </c>
    </row>
    <row r="101" spans="1:7" x14ac:dyDescent="0.2">
      <c r="A101" s="1">
        <v>45561</v>
      </c>
      <c r="B101" s="2">
        <v>227.52</v>
      </c>
      <c r="C101">
        <v>36636710</v>
      </c>
      <c r="D101" s="2">
        <v>227.3</v>
      </c>
      <c r="E101" s="2">
        <v>228.5</v>
      </c>
      <c r="F101" s="2">
        <v>225.41</v>
      </c>
      <c r="G101" s="9">
        <f t="shared" si="1"/>
        <v>5.0801784688783158E-3</v>
      </c>
    </row>
    <row r="102" spans="1:7" x14ac:dyDescent="0.2">
      <c r="A102" s="1">
        <v>45560</v>
      </c>
      <c r="B102" s="2">
        <v>226.37</v>
      </c>
      <c r="C102">
        <v>42308720</v>
      </c>
      <c r="D102" s="2">
        <v>224.93</v>
      </c>
      <c r="E102" s="2">
        <v>227.29</v>
      </c>
      <c r="F102" s="2">
        <v>224.02</v>
      </c>
      <c r="G102" s="9">
        <f t="shared" si="1"/>
        <v>-4.3981176056647753E-3</v>
      </c>
    </row>
    <row r="103" spans="1:7" x14ac:dyDescent="0.2">
      <c r="A103" s="1">
        <v>45559</v>
      </c>
      <c r="B103" s="2">
        <v>227.37</v>
      </c>
      <c r="C103">
        <v>43556070</v>
      </c>
      <c r="D103" s="2">
        <v>228.64500000000001</v>
      </c>
      <c r="E103" s="2">
        <v>229.35</v>
      </c>
      <c r="F103" s="2">
        <v>225.73</v>
      </c>
      <c r="G103" s="9">
        <f t="shared" si="1"/>
        <v>3.9740362961981912E-3</v>
      </c>
    </row>
    <row r="104" spans="1:7" x14ac:dyDescent="0.2">
      <c r="A104" s="1">
        <v>45558</v>
      </c>
      <c r="B104" s="2">
        <v>226.47</v>
      </c>
      <c r="C104">
        <v>54146020</v>
      </c>
      <c r="D104" s="2">
        <v>227.34</v>
      </c>
      <c r="E104" s="2">
        <v>229.45</v>
      </c>
      <c r="F104" s="2">
        <v>225.81</v>
      </c>
      <c r="G104" s="9">
        <f t="shared" si="1"/>
        <v>-7.5810692375108957E-3</v>
      </c>
    </row>
    <row r="105" spans="1:7" x14ac:dyDescent="0.2">
      <c r="A105" s="1">
        <v>45555</v>
      </c>
      <c r="B105" s="2">
        <v>228.2</v>
      </c>
      <c r="C105">
        <v>318679900</v>
      </c>
      <c r="D105" s="2">
        <v>229.97</v>
      </c>
      <c r="E105" s="2">
        <v>233.09</v>
      </c>
      <c r="F105" s="2">
        <v>227.62</v>
      </c>
      <c r="G105" s="9">
        <f t="shared" si="1"/>
        <v>-2.9274260497226257E-3</v>
      </c>
    </row>
    <row r="106" spans="1:7" x14ac:dyDescent="0.2">
      <c r="A106" s="1">
        <v>45554</v>
      </c>
      <c r="B106" s="2">
        <v>228.87</v>
      </c>
      <c r="C106">
        <v>66781320</v>
      </c>
      <c r="D106" s="2">
        <v>224.99</v>
      </c>
      <c r="E106" s="2">
        <v>229.82</v>
      </c>
      <c r="F106" s="2">
        <v>224.63</v>
      </c>
      <c r="G106" s="9">
        <f t="shared" si="1"/>
        <v>3.7065567085051487E-2</v>
      </c>
    </row>
    <row r="107" spans="1:7" x14ac:dyDescent="0.2">
      <c r="A107" s="1">
        <v>45553</v>
      </c>
      <c r="B107" s="2">
        <v>220.69</v>
      </c>
      <c r="C107">
        <v>59894930</v>
      </c>
      <c r="D107" s="2">
        <v>217.55</v>
      </c>
      <c r="E107" s="2">
        <v>222.71</v>
      </c>
      <c r="F107" s="2">
        <v>217.54</v>
      </c>
      <c r="G107" s="9">
        <f t="shared" si="1"/>
        <v>1.798975967526184E-2</v>
      </c>
    </row>
    <row r="108" spans="1:7" x14ac:dyDescent="0.2">
      <c r="A108" s="1">
        <v>45552</v>
      </c>
      <c r="B108" s="2">
        <v>216.79</v>
      </c>
      <c r="C108">
        <v>45519340</v>
      </c>
      <c r="D108" s="2">
        <v>215.75</v>
      </c>
      <c r="E108" s="2">
        <v>216.9</v>
      </c>
      <c r="F108" s="2">
        <v>214.5</v>
      </c>
      <c r="G108" s="9">
        <f t="shared" si="1"/>
        <v>2.1727071005916976E-3</v>
      </c>
    </row>
    <row r="109" spans="1:7" x14ac:dyDescent="0.2">
      <c r="A109" s="1">
        <v>45551</v>
      </c>
      <c r="B109" s="2">
        <v>216.32</v>
      </c>
      <c r="C109">
        <v>59357430</v>
      </c>
      <c r="D109" s="2">
        <v>216.54</v>
      </c>
      <c r="E109" s="2">
        <v>217.22</v>
      </c>
      <c r="F109" s="2">
        <v>213.92</v>
      </c>
      <c r="G109" s="9">
        <f t="shared" si="1"/>
        <v>-2.7775280898876487E-2</v>
      </c>
    </row>
    <row r="110" spans="1:7" x14ac:dyDescent="0.2">
      <c r="A110" s="1">
        <v>45548</v>
      </c>
      <c r="B110" s="2">
        <v>222.5</v>
      </c>
      <c r="C110">
        <v>36766620</v>
      </c>
      <c r="D110" s="2">
        <v>223.58</v>
      </c>
      <c r="E110" s="2">
        <v>224.04</v>
      </c>
      <c r="F110" s="2">
        <v>221.91</v>
      </c>
      <c r="G110" s="9">
        <f t="shared" si="1"/>
        <v>-1.2120123894600043E-3</v>
      </c>
    </row>
    <row r="111" spans="1:7" x14ac:dyDescent="0.2">
      <c r="A111" s="1">
        <v>45547</v>
      </c>
      <c r="B111" s="2">
        <v>222.77</v>
      </c>
      <c r="C111">
        <v>37498230</v>
      </c>
      <c r="D111" s="2">
        <v>222.5</v>
      </c>
      <c r="E111" s="2">
        <v>223.55</v>
      </c>
      <c r="F111" s="2">
        <v>219.82</v>
      </c>
      <c r="G111" s="9">
        <f t="shared" si="1"/>
        <v>4.9402676726861827E-4</v>
      </c>
    </row>
    <row r="112" spans="1:7" x14ac:dyDescent="0.2">
      <c r="A112" s="1">
        <v>45546</v>
      </c>
      <c r="B112" s="2">
        <v>222.66</v>
      </c>
      <c r="C112">
        <v>44587070</v>
      </c>
      <c r="D112" s="2">
        <v>221.45500000000001</v>
      </c>
      <c r="E112" s="2">
        <v>223.09</v>
      </c>
      <c r="F112" s="2">
        <v>217.89</v>
      </c>
      <c r="G112" s="9">
        <f t="shared" si="1"/>
        <v>1.1585116532642603E-2</v>
      </c>
    </row>
    <row r="113" spans="1:7" x14ac:dyDescent="0.2">
      <c r="A113" s="1">
        <v>45545</v>
      </c>
      <c r="B113" s="2">
        <v>220.11</v>
      </c>
      <c r="C113">
        <v>51591030</v>
      </c>
      <c r="D113" s="2">
        <v>218.92</v>
      </c>
      <c r="E113" s="2">
        <v>221.48</v>
      </c>
      <c r="F113" s="2">
        <v>216.73</v>
      </c>
      <c r="G113" s="9">
        <f t="shared" si="1"/>
        <v>-3.621384274138717E-3</v>
      </c>
    </row>
    <row r="114" spans="1:7" x14ac:dyDescent="0.2">
      <c r="A114" s="1">
        <v>45544</v>
      </c>
      <c r="B114" s="2">
        <v>220.91</v>
      </c>
      <c r="C114">
        <v>67179970</v>
      </c>
      <c r="D114" s="2">
        <v>220.82</v>
      </c>
      <c r="E114" s="2">
        <v>221.27</v>
      </c>
      <c r="F114" s="2">
        <v>216.71</v>
      </c>
      <c r="G114" s="9">
        <f t="shared" si="1"/>
        <v>4.0757177791861388E-4</v>
      </c>
    </row>
    <row r="115" spans="1:7" x14ac:dyDescent="0.2">
      <c r="A115" s="1">
        <v>45541</v>
      </c>
      <c r="B115" s="2">
        <v>220.82</v>
      </c>
      <c r="C115">
        <v>48423010</v>
      </c>
      <c r="D115" s="2">
        <v>223.95</v>
      </c>
      <c r="E115" s="2">
        <v>225.24</v>
      </c>
      <c r="F115" s="2">
        <v>219.77</v>
      </c>
      <c r="G115" s="9">
        <f t="shared" si="1"/>
        <v>-7.0150193362712443E-3</v>
      </c>
    </row>
    <row r="116" spans="1:7" x14ac:dyDescent="0.2">
      <c r="A116" s="1">
        <v>45540</v>
      </c>
      <c r="B116" s="2">
        <v>222.38</v>
      </c>
      <c r="C116">
        <v>36615400</v>
      </c>
      <c r="D116" s="2">
        <v>221.625</v>
      </c>
      <c r="E116" s="2">
        <v>225.48</v>
      </c>
      <c r="F116" s="2">
        <v>221.52</v>
      </c>
      <c r="G116" s="9">
        <f t="shared" si="1"/>
        <v>6.9277790355444235E-3</v>
      </c>
    </row>
    <row r="117" spans="1:7" x14ac:dyDescent="0.2">
      <c r="A117" s="1">
        <v>45539</v>
      </c>
      <c r="B117" s="2">
        <v>220.85</v>
      </c>
      <c r="C117">
        <v>43840200</v>
      </c>
      <c r="D117" s="2">
        <v>221.66</v>
      </c>
      <c r="E117" s="2">
        <v>221.78</v>
      </c>
      <c r="F117" s="2">
        <v>217.48</v>
      </c>
      <c r="G117" s="9">
        <f t="shared" si="1"/>
        <v>-8.6187547694932531E-3</v>
      </c>
    </row>
    <row r="118" spans="1:7" x14ac:dyDescent="0.2">
      <c r="A118" s="1">
        <v>45538</v>
      </c>
      <c r="B118" s="2">
        <v>222.77</v>
      </c>
      <c r="C118">
        <v>50190570</v>
      </c>
      <c r="D118" s="2">
        <v>228.55</v>
      </c>
      <c r="E118" s="2">
        <v>229</v>
      </c>
      <c r="F118" s="2">
        <v>221.17</v>
      </c>
      <c r="G118" s="9">
        <f t="shared" si="1"/>
        <v>-2.7205240174672407E-2</v>
      </c>
    </row>
    <row r="119" spans="1:7" x14ac:dyDescent="0.2">
      <c r="A119" s="1">
        <v>45534</v>
      </c>
      <c r="B119" s="2">
        <v>229</v>
      </c>
      <c r="C119">
        <v>52990770</v>
      </c>
      <c r="D119" s="2">
        <v>230.19</v>
      </c>
      <c r="E119" s="2">
        <v>230.4</v>
      </c>
      <c r="F119" s="2">
        <v>227.48</v>
      </c>
      <c r="G119" s="9">
        <f t="shared" si="1"/>
        <v>-3.4379215805735441E-3</v>
      </c>
    </row>
    <row r="120" spans="1:7" x14ac:dyDescent="0.2">
      <c r="A120" s="1">
        <v>45533</v>
      </c>
      <c r="B120" s="2">
        <v>229.79</v>
      </c>
      <c r="C120">
        <v>51906300</v>
      </c>
      <c r="D120" s="2">
        <v>230.1</v>
      </c>
      <c r="E120" s="2">
        <v>232.92</v>
      </c>
      <c r="F120" s="2">
        <v>228.88</v>
      </c>
      <c r="G120" s="9">
        <f t="shared" si="1"/>
        <v>1.4570179698882857E-2</v>
      </c>
    </row>
    <row r="121" spans="1:7" x14ac:dyDescent="0.2">
      <c r="A121" s="1">
        <v>45532</v>
      </c>
      <c r="B121" s="2">
        <v>226.49</v>
      </c>
      <c r="C121">
        <v>38052170</v>
      </c>
      <c r="D121" s="2">
        <v>227.92</v>
      </c>
      <c r="E121" s="2">
        <v>229.86</v>
      </c>
      <c r="F121" s="2">
        <v>225.68</v>
      </c>
      <c r="G121" s="9">
        <f t="shared" si="1"/>
        <v>-6.7534973468402759E-3</v>
      </c>
    </row>
    <row r="122" spans="1:7" x14ac:dyDescent="0.2">
      <c r="A122" s="1">
        <v>45531</v>
      </c>
      <c r="B122" s="2">
        <v>228.03</v>
      </c>
      <c r="C122">
        <v>35934560</v>
      </c>
      <c r="D122" s="2">
        <v>225.995</v>
      </c>
      <c r="E122" s="2">
        <v>228.85</v>
      </c>
      <c r="F122" s="2">
        <v>224.89</v>
      </c>
      <c r="G122" s="9">
        <f t="shared" si="1"/>
        <v>3.7415265428295541E-3</v>
      </c>
    </row>
    <row r="123" spans="1:7" x14ac:dyDescent="0.2">
      <c r="A123" s="1">
        <v>45530</v>
      </c>
      <c r="B123" s="2">
        <v>227.18</v>
      </c>
      <c r="C123">
        <v>30602210</v>
      </c>
      <c r="D123" s="2">
        <v>226.76</v>
      </c>
      <c r="E123" s="2">
        <v>227.28</v>
      </c>
      <c r="F123" s="2">
        <v>223.8905</v>
      </c>
      <c r="G123" s="9">
        <f t="shared" si="1"/>
        <v>1.4988538176687882E-3</v>
      </c>
    </row>
    <row r="124" spans="1:7" x14ac:dyDescent="0.2">
      <c r="A124" s="1">
        <v>45527</v>
      </c>
      <c r="B124" s="2">
        <v>226.84</v>
      </c>
      <c r="C124">
        <v>38677250</v>
      </c>
      <c r="D124" s="2">
        <v>225.65899999999999</v>
      </c>
      <c r="E124" s="2">
        <v>228.22</v>
      </c>
      <c r="F124" s="2">
        <v>224.33</v>
      </c>
      <c r="G124" s="9">
        <f t="shared" si="1"/>
        <v>1.0288157484523275E-2</v>
      </c>
    </row>
    <row r="125" spans="1:7" x14ac:dyDescent="0.2">
      <c r="A125" s="1">
        <v>45526</v>
      </c>
      <c r="B125" s="2">
        <v>224.53</v>
      </c>
      <c r="C125">
        <v>43695320</v>
      </c>
      <c r="D125" s="2">
        <v>227.79</v>
      </c>
      <c r="E125" s="2">
        <v>228.34</v>
      </c>
      <c r="F125" s="2">
        <v>223.9</v>
      </c>
      <c r="G125" s="9">
        <f t="shared" si="1"/>
        <v>-8.2597173144876024E-3</v>
      </c>
    </row>
    <row r="126" spans="1:7" x14ac:dyDescent="0.2">
      <c r="A126" s="1">
        <v>45525</v>
      </c>
      <c r="B126" s="2">
        <v>226.4</v>
      </c>
      <c r="C126">
        <v>34765480</v>
      </c>
      <c r="D126" s="2">
        <v>226.52</v>
      </c>
      <c r="E126" s="2">
        <v>227.98</v>
      </c>
      <c r="F126" s="2">
        <v>225.05</v>
      </c>
      <c r="G126" s="9">
        <f t="shared" si="1"/>
        <v>-4.8562977351984671E-4</v>
      </c>
    </row>
    <row r="127" spans="1:7" x14ac:dyDescent="0.2">
      <c r="A127" s="1">
        <v>45524</v>
      </c>
      <c r="B127" s="2">
        <v>226.51</v>
      </c>
      <c r="C127">
        <v>30299030</v>
      </c>
      <c r="D127" s="2">
        <v>225.77</v>
      </c>
      <c r="E127" s="2">
        <v>227.17</v>
      </c>
      <c r="F127" s="2">
        <v>225.45</v>
      </c>
      <c r="G127" s="9"/>
    </row>
    <row r="128" spans="1:7" x14ac:dyDescent="0.2">
      <c r="A128" s="1"/>
      <c r="B128" s="2"/>
      <c r="D128" s="2"/>
      <c r="E128" s="2"/>
      <c r="F128" s="2"/>
    </row>
    <row r="129" spans="1:6" x14ac:dyDescent="0.2">
      <c r="A129" s="1"/>
      <c r="B129" s="2"/>
      <c r="D129" s="2"/>
      <c r="E129" s="2"/>
      <c r="F129" s="2"/>
    </row>
    <row r="130" spans="1:6" x14ac:dyDescent="0.2">
      <c r="A130" s="1"/>
      <c r="B130" s="2"/>
      <c r="D130" s="2"/>
      <c r="E130" s="2"/>
      <c r="F130" s="2"/>
    </row>
    <row r="131" spans="1:6" x14ac:dyDescent="0.2">
      <c r="A131" s="1"/>
      <c r="B131" s="2"/>
      <c r="D131" s="2"/>
      <c r="E131" s="2"/>
      <c r="F131" s="2"/>
    </row>
    <row r="132" spans="1:6" x14ac:dyDescent="0.2">
      <c r="A132" s="1"/>
      <c r="B132" s="2"/>
      <c r="D132" s="2"/>
      <c r="E132" s="2"/>
      <c r="F132" s="2"/>
    </row>
    <row r="133" spans="1:6" x14ac:dyDescent="0.2">
      <c r="A133" s="1"/>
      <c r="B133" s="2"/>
      <c r="D133" s="2"/>
      <c r="E133" s="2"/>
      <c r="F133" s="2"/>
    </row>
    <row r="134" spans="1:6" x14ac:dyDescent="0.2">
      <c r="A134" s="1"/>
      <c r="B134" s="2"/>
      <c r="D134" s="2"/>
      <c r="E134" s="2"/>
      <c r="F134" s="2"/>
    </row>
    <row r="135" spans="1:6" x14ac:dyDescent="0.2">
      <c r="A135" s="1"/>
      <c r="B135" s="2"/>
      <c r="D135" s="2"/>
      <c r="E135" s="2"/>
      <c r="F135" s="2"/>
    </row>
    <row r="136" spans="1:6" x14ac:dyDescent="0.2">
      <c r="A136" s="1"/>
      <c r="B136" s="2"/>
      <c r="D136" s="2"/>
      <c r="E136" s="2"/>
      <c r="F136" s="2"/>
    </row>
    <row r="137" spans="1:6" x14ac:dyDescent="0.2">
      <c r="A137" s="1"/>
      <c r="B137" s="2"/>
      <c r="D137" s="2"/>
      <c r="E137" s="2"/>
      <c r="F137" s="2"/>
    </row>
    <row r="138" spans="1:6" x14ac:dyDescent="0.2">
      <c r="A138" s="1"/>
      <c r="B138" s="2"/>
      <c r="D138" s="2"/>
      <c r="E138" s="2"/>
      <c r="F138" s="2"/>
    </row>
    <row r="139" spans="1:6" x14ac:dyDescent="0.2">
      <c r="A139" s="1"/>
      <c r="B139" s="2"/>
      <c r="D139" s="2"/>
      <c r="E139" s="2"/>
      <c r="F139" s="2"/>
    </row>
    <row r="140" spans="1:6" x14ac:dyDescent="0.2">
      <c r="A140" s="1"/>
      <c r="B140" s="2"/>
      <c r="D140" s="2"/>
      <c r="E140" s="2"/>
      <c r="F140" s="2"/>
    </row>
    <row r="141" spans="1:6" x14ac:dyDescent="0.2">
      <c r="A141" s="1"/>
      <c r="B141" s="2"/>
      <c r="D141" s="2"/>
      <c r="E141" s="2"/>
      <c r="F141" s="2"/>
    </row>
    <row r="142" spans="1:6" x14ac:dyDescent="0.2">
      <c r="A142" s="1"/>
      <c r="B142" s="2"/>
      <c r="D142" s="2"/>
      <c r="E142" s="2"/>
      <c r="F142" s="2"/>
    </row>
    <row r="143" spans="1:6" x14ac:dyDescent="0.2">
      <c r="A143" s="1"/>
      <c r="B143" s="2"/>
      <c r="D143" s="2"/>
      <c r="E143" s="2"/>
      <c r="F143" s="2"/>
    </row>
    <row r="144" spans="1:6" x14ac:dyDescent="0.2">
      <c r="A144" s="1"/>
      <c r="B144" s="2"/>
      <c r="D144" s="2"/>
      <c r="E144" s="2"/>
      <c r="F144" s="2"/>
    </row>
    <row r="145" spans="1:6" x14ac:dyDescent="0.2">
      <c r="A145" s="1"/>
      <c r="B145" s="2"/>
      <c r="D145" s="2"/>
      <c r="E145" s="2"/>
      <c r="F145" s="2"/>
    </row>
    <row r="146" spans="1:6" x14ac:dyDescent="0.2">
      <c r="A146" s="1"/>
      <c r="B146" s="2"/>
      <c r="D146" s="2"/>
      <c r="E146" s="2"/>
      <c r="F146" s="2"/>
    </row>
    <row r="147" spans="1:6" x14ac:dyDescent="0.2">
      <c r="A147" s="1"/>
      <c r="B147" s="2"/>
      <c r="D147" s="2"/>
      <c r="E147" s="2"/>
      <c r="F147" s="2"/>
    </row>
    <row r="148" spans="1:6" x14ac:dyDescent="0.2">
      <c r="A148" s="1"/>
      <c r="B148" s="2"/>
      <c r="D148" s="2"/>
      <c r="E148" s="2"/>
      <c r="F148" s="2"/>
    </row>
    <row r="149" spans="1:6" x14ac:dyDescent="0.2">
      <c r="A149" s="1"/>
      <c r="B149" s="2"/>
      <c r="D149" s="2"/>
      <c r="E149" s="2"/>
      <c r="F149" s="2"/>
    </row>
    <row r="150" spans="1:6" x14ac:dyDescent="0.2">
      <c r="A150" s="1"/>
      <c r="B150" s="2"/>
      <c r="D150" s="2"/>
      <c r="E150" s="2"/>
      <c r="F150" s="2"/>
    </row>
    <row r="151" spans="1:6" x14ac:dyDescent="0.2">
      <c r="A151" s="1"/>
      <c r="B151" s="2"/>
      <c r="D151" s="2"/>
      <c r="E151" s="2"/>
      <c r="F151" s="2"/>
    </row>
    <row r="152" spans="1:6" x14ac:dyDescent="0.2">
      <c r="A152" s="1"/>
      <c r="B152" s="2"/>
      <c r="D152" s="2"/>
      <c r="E152" s="2"/>
      <c r="F152" s="2"/>
    </row>
    <row r="153" spans="1:6" x14ac:dyDescent="0.2">
      <c r="A153" s="1"/>
      <c r="B153" s="2"/>
      <c r="D153" s="2"/>
      <c r="E153" s="2"/>
      <c r="F153" s="2"/>
    </row>
    <row r="154" spans="1:6" x14ac:dyDescent="0.2">
      <c r="A154" s="1"/>
      <c r="B154" s="2"/>
      <c r="D154" s="2"/>
      <c r="E154" s="2"/>
      <c r="F154" s="2"/>
    </row>
    <row r="155" spans="1:6" x14ac:dyDescent="0.2">
      <c r="A155" s="1"/>
      <c r="B155" s="2"/>
      <c r="D155" s="2"/>
      <c r="E155" s="2"/>
      <c r="F155" s="2"/>
    </row>
    <row r="156" spans="1:6" x14ac:dyDescent="0.2">
      <c r="A156" s="1"/>
      <c r="B156" s="2"/>
      <c r="D156" s="2"/>
      <c r="E156" s="2"/>
      <c r="F156" s="2"/>
    </row>
    <row r="157" spans="1:6" x14ac:dyDescent="0.2">
      <c r="A157" s="1"/>
      <c r="B157" s="2"/>
      <c r="D157" s="2"/>
      <c r="E157" s="2"/>
      <c r="F157" s="2"/>
    </row>
    <row r="158" spans="1:6" x14ac:dyDescent="0.2">
      <c r="A158" s="1"/>
      <c r="B158" s="2"/>
      <c r="D158" s="2"/>
      <c r="E158" s="2"/>
      <c r="F158" s="2"/>
    </row>
    <row r="159" spans="1:6" x14ac:dyDescent="0.2">
      <c r="A159" s="1"/>
      <c r="B159" s="2"/>
      <c r="D159" s="2"/>
      <c r="E159" s="2"/>
      <c r="F159" s="2"/>
    </row>
    <row r="160" spans="1:6" x14ac:dyDescent="0.2">
      <c r="A160" s="1"/>
      <c r="B160" s="2"/>
      <c r="D160" s="2"/>
      <c r="E160" s="2"/>
      <c r="F160" s="2"/>
    </row>
    <row r="161" spans="1:6" x14ac:dyDescent="0.2">
      <c r="A161" s="1"/>
      <c r="B161" s="2"/>
      <c r="D161" s="2"/>
      <c r="E161" s="2"/>
      <c r="F161" s="2"/>
    </row>
    <row r="162" spans="1:6" x14ac:dyDescent="0.2">
      <c r="A162" s="1"/>
      <c r="B162" s="2"/>
      <c r="D162" s="2"/>
      <c r="E162" s="2"/>
      <c r="F162" s="2"/>
    </row>
    <row r="163" spans="1:6" x14ac:dyDescent="0.2">
      <c r="A163" s="1"/>
      <c r="B163" s="2"/>
      <c r="D163" s="2"/>
      <c r="E163" s="2"/>
      <c r="F163" s="2"/>
    </row>
    <row r="164" spans="1:6" x14ac:dyDescent="0.2">
      <c r="A164" s="1"/>
      <c r="B164" s="2"/>
      <c r="D164" s="2"/>
      <c r="E164" s="2"/>
      <c r="F164" s="2"/>
    </row>
    <row r="165" spans="1:6" x14ac:dyDescent="0.2">
      <c r="A165" s="1"/>
      <c r="B165" s="2"/>
      <c r="D165" s="2"/>
      <c r="E165" s="2"/>
      <c r="F165" s="2"/>
    </row>
    <row r="166" spans="1:6" x14ac:dyDescent="0.2">
      <c r="A166" s="1"/>
      <c r="B166" s="2"/>
      <c r="D166" s="2"/>
      <c r="E166" s="2"/>
      <c r="F166" s="2"/>
    </row>
    <row r="167" spans="1:6" x14ac:dyDescent="0.2">
      <c r="A167" s="1"/>
      <c r="B167" s="2"/>
      <c r="D167" s="2"/>
      <c r="E167" s="2"/>
      <c r="F167" s="2"/>
    </row>
    <row r="168" spans="1:6" x14ac:dyDescent="0.2">
      <c r="A168" s="1"/>
      <c r="B168" s="2"/>
      <c r="D168" s="2"/>
      <c r="E168" s="2"/>
      <c r="F168" s="2"/>
    </row>
    <row r="169" spans="1:6" x14ac:dyDescent="0.2">
      <c r="A169" s="1"/>
      <c r="B169" s="2"/>
      <c r="D169" s="2"/>
      <c r="E169" s="2"/>
      <c r="F169" s="2"/>
    </row>
    <row r="170" spans="1:6" x14ac:dyDescent="0.2">
      <c r="A170" s="1"/>
      <c r="B170" s="2"/>
      <c r="D170" s="2"/>
      <c r="E170" s="2"/>
      <c r="F170" s="2"/>
    </row>
    <row r="171" spans="1:6" x14ac:dyDescent="0.2">
      <c r="A171" s="1"/>
      <c r="B171" s="2"/>
      <c r="D171" s="2"/>
      <c r="E171" s="2"/>
      <c r="F171" s="2"/>
    </row>
    <row r="172" spans="1:6" x14ac:dyDescent="0.2">
      <c r="A172" s="1"/>
      <c r="B172" s="2"/>
      <c r="D172" s="2"/>
      <c r="E172" s="2"/>
      <c r="F172" s="2"/>
    </row>
    <row r="173" spans="1:6" x14ac:dyDescent="0.2">
      <c r="A173" s="1"/>
      <c r="B173" s="2"/>
      <c r="D173" s="2"/>
      <c r="E173" s="2"/>
      <c r="F173" s="2"/>
    </row>
    <row r="174" spans="1:6" x14ac:dyDescent="0.2">
      <c r="A174" s="1"/>
      <c r="B174" s="2"/>
      <c r="D174" s="2"/>
      <c r="E174" s="2"/>
      <c r="F174" s="2"/>
    </row>
    <row r="175" spans="1:6" x14ac:dyDescent="0.2">
      <c r="A175" s="1"/>
      <c r="B175" s="2"/>
      <c r="D175" s="2"/>
      <c r="E175" s="2"/>
      <c r="F175" s="2"/>
    </row>
    <row r="176" spans="1:6" x14ac:dyDescent="0.2">
      <c r="A176" s="1"/>
      <c r="B176" s="2"/>
      <c r="D176" s="2"/>
      <c r="E176" s="2"/>
      <c r="F176" s="2"/>
    </row>
    <row r="177" spans="1:6" x14ac:dyDescent="0.2">
      <c r="A177" s="1"/>
      <c r="B177" s="2"/>
      <c r="D177" s="2"/>
      <c r="E177" s="2"/>
      <c r="F177" s="2"/>
    </row>
    <row r="178" spans="1:6" x14ac:dyDescent="0.2">
      <c r="A178" s="1"/>
      <c r="B178" s="2"/>
      <c r="D178" s="2"/>
      <c r="E178" s="2"/>
      <c r="F178" s="2"/>
    </row>
    <row r="179" spans="1:6" x14ac:dyDescent="0.2">
      <c r="A179" s="1"/>
      <c r="B179" s="2"/>
      <c r="D179" s="2"/>
      <c r="E179" s="2"/>
      <c r="F179" s="2"/>
    </row>
    <row r="180" spans="1:6" x14ac:dyDescent="0.2">
      <c r="A180" s="1"/>
      <c r="B180" s="2"/>
      <c r="D180" s="2"/>
      <c r="E180" s="2"/>
      <c r="F180" s="2"/>
    </row>
    <row r="181" spans="1:6" x14ac:dyDescent="0.2">
      <c r="A181" s="1"/>
      <c r="B181" s="2"/>
      <c r="D181" s="2"/>
      <c r="E181" s="2"/>
      <c r="F181" s="2"/>
    </row>
    <row r="182" spans="1:6" x14ac:dyDescent="0.2">
      <c r="A182" s="1"/>
      <c r="B182" s="2"/>
      <c r="D182" s="2"/>
      <c r="E182" s="2"/>
      <c r="F182" s="2"/>
    </row>
    <row r="183" spans="1:6" x14ac:dyDescent="0.2">
      <c r="A183" s="1"/>
      <c r="B183" s="2"/>
      <c r="D183" s="2"/>
      <c r="E183" s="2"/>
      <c r="F183" s="2"/>
    </row>
    <row r="184" spans="1:6" x14ac:dyDescent="0.2">
      <c r="A184" s="1"/>
      <c r="B184" s="2"/>
      <c r="D184" s="2"/>
      <c r="E184" s="2"/>
      <c r="F184" s="2"/>
    </row>
    <row r="185" spans="1:6" x14ac:dyDescent="0.2">
      <c r="A185" s="1"/>
      <c r="B185" s="2"/>
      <c r="D185" s="2"/>
      <c r="E185" s="2"/>
      <c r="F185" s="2"/>
    </row>
    <row r="186" spans="1:6" x14ac:dyDescent="0.2">
      <c r="A186" s="1"/>
      <c r="B186" s="2"/>
      <c r="D186" s="2"/>
      <c r="E186" s="2"/>
      <c r="F186" s="2"/>
    </row>
    <row r="187" spans="1:6" x14ac:dyDescent="0.2">
      <c r="A187" s="1"/>
      <c r="B187" s="2"/>
      <c r="D187" s="2"/>
      <c r="E187" s="2"/>
      <c r="F187" s="2"/>
    </row>
    <row r="188" spans="1:6" x14ac:dyDescent="0.2">
      <c r="A188" s="1"/>
      <c r="B188" s="2"/>
      <c r="D188" s="2"/>
      <c r="E188" s="2"/>
      <c r="F188" s="2"/>
    </row>
    <row r="189" spans="1:6" x14ac:dyDescent="0.2">
      <c r="A189" s="1"/>
      <c r="B189" s="2"/>
      <c r="D189" s="2"/>
      <c r="E189" s="2"/>
      <c r="F189" s="2"/>
    </row>
    <row r="190" spans="1:6" x14ac:dyDescent="0.2">
      <c r="A190" s="1"/>
      <c r="B190" s="2"/>
      <c r="D190" s="2"/>
      <c r="E190" s="2"/>
      <c r="F190" s="2"/>
    </row>
    <row r="191" spans="1:6" x14ac:dyDescent="0.2">
      <c r="A191" s="1"/>
      <c r="B191" s="2"/>
      <c r="D191" s="2"/>
      <c r="E191" s="2"/>
      <c r="F191" s="2"/>
    </row>
    <row r="192" spans="1:6" x14ac:dyDescent="0.2">
      <c r="A192" s="1"/>
      <c r="B192" s="2"/>
      <c r="D192" s="2"/>
      <c r="E192" s="2"/>
      <c r="F192" s="2"/>
    </row>
    <row r="193" spans="1:6" x14ac:dyDescent="0.2">
      <c r="A193" s="1"/>
      <c r="B193" s="2"/>
      <c r="D193" s="2"/>
      <c r="E193" s="2"/>
      <c r="F193" s="2"/>
    </row>
    <row r="194" spans="1:6" x14ac:dyDescent="0.2">
      <c r="A194" s="1"/>
      <c r="B194" s="2"/>
      <c r="D194" s="2"/>
      <c r="E194" s="2"/>
      <c r="F194" s="2"/>
    </row>
    <row r="195" spans="1:6" x14ac:dyDescent="0.2">
      <c r="A195" s="1"/>
      <c r="B195" s="2"/>
      <c r="D195" s="2"/>
      <c r="E195" s="2"/>
      <c r="F195" s="2"/>
    </row>
    <row r="196" spans="1:6" x14ac:dyDescent="0.2">
      <c r="A196" s="1"/>
      <c r="B196" s="2"/>
      <c r="D196" s="2"/>
      <c r="E196" s="2"/>
      <c r="F196" s="2"/>
    </row>
    <row r="197" spans="1:6" x14ac:dyDescent="0.2">
      <c r="A197" s="1"/>
      <c r="B197" s="2"/>
      <c r="D197" s="2"/>
      <c r="E197" s="2"/>
      <c r="F197" s="2"/>
    </row>
    <row r="198" spans="1:6" x14ac:dyDescent="0.2">
      <c r="A198" s="1"/>
      <c r="B198" s="2"/>
      <c r="D198" s="2"/>
      <c r="E198" s="2"/>
      <c r="F198" s="2"/>
    </row>
    <row r="199" spans="1:6" x14ac:dyDescent="0.2">
      <c r="A199" s="1"/>
      <c r="B199" s="2"/>
      <c r="D199" s="2"/>
      <c r="E199" s="2"/>
      <c r="F199" s="2"/>
    </row>
    <row r="200" spans="1:6" x14ac:dyDescent="0.2">
      <c r="A200" s="1"/>
      <c r="B200" s="2"/>
      <c r="D200" s="2"/>
      <c r="E200" s="2"/>
      <c r="F200" s="2"/>
    </row>
    <row r="201" spans="1:6" x14ac:dyDescent="0.2">
      <c r="A201" s="1"/>
      <c r="B201" s="2"/>
      <c r="D201" s="2"/>
      <c r="E201" s="2"/>
      <c r="F201" s="2"/>
    </row>
    <row r="202" spans="1:6" x14ac:dyDescent="0.2">
      <c r="A202" s="1"/>
      <c r="B202" s="2"/>
      <c r="D202" s="2"/>
      <c r="E202" s="2"/>
      <c r="F202" s="2"/>
    </row>
    <row r="203" spans="1:6" x14ac:dyDescent="0.2">
      <c r="A203" s="1"/>
      <c r="B203" s="2"/>
      <c r="D203" s="2"/>
      <c r="E203" s="2"/>
      <c r="F203" s="2"/>
    </row>
    <row r="204" spans="1:6" x14ac:dyDescent="0.2">
      <c r="A204" s="1"/>
      <c r="B204" s="2"/>
      <c r="D204" s="2"/>
      <c r="E204" s="2"/>
      <c r="F204" s="2"/>
    </row>
    <row r="205" spans="1:6" x14ac:dyDescent="0.2">
      <c r="A205" s="1"/>
      <c r="B205" s="2"/>
      <c r="D205" s="2"/>
      <c r="E205" s="2"/>
      <c r="F205" s="2"/>
    </row>
    <row r="206" spans="1:6" x14ac:dyDescent="0.2">
      <c r="A206" s="1"/>
      <c r="B206" s="2"/>
      <c r="D206" s="2"/>
      <c r="E206" s="2"/>
      <c r="F206" s="2"/>
    </row>
    <row r="207" spans="1:6" x14ac:dyDescent="0.2">
      <c r="A207" s="1"/>
      <c r="B207" s="2"/>
      <c r="D207" s="2"/>
      <c r="E207" s="2"/>
      <c r="F207" s="2"/>
    </row>
    <row r="208" spans="1:6" x14ac:dyDescent="0.2">
      <c r="A208" s="1"/>
      <c r="B208" s="2"/>
      <c r="D208" s="2"/>
      <c r="E208" s="2"/>
      <c r="F208" s="2"/>
    </row>
    <row r="209" spans="1:6" x14ac:dyDescent="0.2">
      <c r="A209" s="1"/>
      <c r="B209" s="2"/>
      <c r="D209" s="2"/>
      <c r="E209" s="2"/>
      <c r="F209" s="2"/>
    </row>
    <row r="210" spans="1:6" x14ac:dyDescent="0.2">
      <c r="A210" s="1"/>
      <c r="B210" s="2"/>
      <c r="D210" s="2"/>
      <c r="E210" s="2"/>
      <c r="F210" s="2"/>
    </row>
    <row r="211" spans="1:6" x14ac:dyDescent="0.2">
      <c r="A211" s="1"/>
      <c r="B211" s="2"/>
      <c r="D211" s="2"/>
      <c r="E211" s="2"/>
      <c r="F211" s="2"/>
    </row>
    <row r="212" spans="1:6" x14ac:dyDescent="0.2">
      <c r="A212" s="1"/>
      <c r="B212" s="2"/>
      <c r="D212" s="2"/>
      <c r="E212" s="2"/>
      <c r="F212" s="2"/>
    </row>
    <row r="213" spans="1:6" x14ac:dyDescent="0.2">
      <c r="A213" s="1"/>
      <c r="B213" s="2"/>
      <c r="D213" s="2"/>
      <c r="E213" s="2"/>
      <c r="F213" s="2"/>
    </row>
    <row r="214" spans="1:6" x14ac:dyDescent="0.2">
      <c r="A214" s="1"/>
      <c r="B214" s="2"/>
      <c r="D214" s="2"/>
      <c r="E214" s="2"/>
      <c r="F214" s="2"/>
    </row>
    <row r="215" spans="1:6" x14ac:dyDescent="0.2">
      <c r="A215" s="1"/>
      <c r="B215" s="2"/>
      <c r="D215" s="2"/>
      <c r="E215" s="2"/>
      <c r="F215" s="2"/>
    </row>
    <row r="216" spans="1:6" x14ac:dyDescent="0.2">
      <c r="A216" s="1"/>
      <c r="B216" s="2"/>
      <c r="D216" s="2"/>
      <c r="E216" s="2"/>
      <c r="F216" s="2"/>
    </row>
    <row r="217" spans="1:6" x14ac:dyDescent="0.2">
      <c r="A217" s="1"/>
      <c r="B217" s="2"/>
      <c r="D217" s="2"/>
      <c r="E217" s="2"/>
      <c r="F217" s="2"/>
    </row>
    <row r="218" spans="1:6" x14ac:dyDescent="0.2">
      <c r="A218" s="1"/>
      <c r="B218" s="2"/>
      <c r="D218" s="2"/>
      <c r="E218" s="2"/>
      <c r="F218" s="2"/>
    </row>
    <row r="219" spans="1:6" x14ac:dyDescent="0.2">
      <c r="A219" s="1"/>
      <c r="B219" s="2"/>
      <c r="D219" s="2"/>
      <c r="E219" s="2"/>
      <c r="F219" s="2"/>
    </row>
    <row r="220" spans="1:6" x14ac:dyDescent="0.2">
      <c r="A220" s="1"/>
      <c r="B220" s="2"/>
      <c r="D220" s="2"/>
      <c r="E220" s="2"/>
      <c r="F220" s="2"/>
    </row>
    <row r="221" spans="1:6" x14ac:dyDescent="0.2">
      <c r="A221" s="1"/>
      <c r="B221" s="2"/>
      <c r="D221" s="2"/>
      <c r="E221" s="2"/>
      <c r="F221" s="2"/>
    </row>
    <row r="222" spans="1:6" x14ac:dyDescent="0.2">
      <c r="A222" s="1"/>
      <c r="B222" s="2"/>
      <c r="D222" s="2"/>
      <c r="E222" s="2"/>
      <c r="F222" s="2"/>
    </row>
    <row r="223" spans="1:6" x14ac:dyDescent="0.2">
      <c r="A223" s="1"/>
      <c r="B223" s="2"/>
      <c r="D223" s="2"/>
      <c r="E223" s="2"/>
      <c r="F223" s="2"/>
    </row>
    <row r="224" spans="1:6" x14ac:dyDescent="0.2">
      <c r="A224" s="1"/>
      <c r="B224" s="2"/>
      <c r="D224" s="2"/>
      <c r="E224" s="2"/>
      <c r="F224" s="2"/>
    </row>
    <row r="225" spans="1:6" x14ac:dyDescent="0.2">
      <c r="A225" s="1"/>
      <c r="B225" s="2"/>
      <c r="D225" s="2"/>
      <c r="E225" s="2"/>
      <c r="F225" s="2"/>
    </row>
    <row r="226" spans="1:6" x14ac:dyDescent="0.2">
      <c r="A226" s="1"/>
      <c r="B226" s="2"/>
      <c r="D226" s="2"/>
      <c r="E226" s="2"/>
      <c r="F226" s="2"/>
    </row>
    <row r="227" spans="1:6" x14ac:dyDescent="0.2">
      <c r="A227" s="1"/>
      <c r="B227" s="2"/>
      <c r="D227" s="2"/>
      <c r="E227" s="2"/>
      <c r="F227" s="2"/>
    </row>
    <row r="228" spans="1:6" x14ac:dyDescent="0.2">
      <c r="A228" s="1"/>
      <c r="B228" s="2"/>
      <c r="D228" s="2"/>
      <c r="E228" s="2"/>
      <c r="F228" s="2"/>
    </row>
    <row r="229" spans="1:6" x14ac:dyDescent="0.2">
      <c r="A229" s="1"/>
      <c r="B229" s="2"/>
      <c r="D229" s="2"/>
      <c r="E229" s="2"/>
      <c r="F229" s="2"/>
    </row>
    <row r="230" spans="1:6" x14ac:dyDescent="0.2">
      <c r="A230" s="1"/>
      <c r="B230" s="2"/>
      <c r="D230" s="2"/>
      <c r="E230" s="2"/>
      <c r="F230" s="2"/>
    </row>
    <row r="231" spans="1:6" x14ac:dyDescent="0.2">
      <c r="A231" s="1"/>
      <c r="B231" s="2"/>
      <c r="D231" s="2"/>
      <c r="E231" s="2"/>
      <c r="F231" s="2"/>
    </row>
    <row r="232" spans="1:6" x14ac:dyDescent="0.2">
      <c r="A232" s="1"/>
      <c r="B232" s="2"/>
      <c r="D232" s="2"/>
      <c r="E232" s="2"/>
      <c r="F232" s="2"/>
    </row>
    <row r="233" spans="1:6" x14ac:dyDescent="0.2">
      <c r="A233" s="1"/>
      <c r="B233" s="2"/>
      <c r="D233" s="2"/>
      <c r="E233" s="2"/>
      <c r="F233" s="2"/>
    </row>
    <row r="234" spans="1:6" x14ac:dyDescent="0.2">
      <c r="A234" s="1"/>
      <c r="B234" s="2"/>
      <c r="D234" s="2"/>
      <c r="E234" s="2"/>
      <c r="F234" s="2"/>
    </row>
    <row r="235" spans="1:6" x14ac:dyDescent="0.2">
      <c r="A235" s="1"/>
      <c r="B235" s="2"/>
      <c r="D235" s="2"/>
      <c r="E235" s="2"/>
      <c r="F235" s="2"/>
    </row>
    <row r="236" spans="1:6" x14ac:dyDescent="0.2">
      <c r="A236" s="1"/>
      <c r="B236" s="2"/>
      <c r="D236" s="2"/>
      <c r="E236" s="2"/>
      <c r="F236" s="2"/>
    </row>
    <row r="237" spans="1:6" x14ac:dyDescent="0.2">
      <c r="A237" s="1"/>
      <c r="B237" s="2"/>
      <c r="D237" s="2"/>
      <c r="E237" s="2"/>
      <c r="F237" s="2"/>
    </row>
    <row r="238" spans="1:6" x14ac:dyDescent="0.2">
      <c r="A238" s="1"/>
      <c r="B238" s="2"/>
      <c r="D238" s="2"/>
      <c r="E238" s="2"/>
      <c r="F238" s="2"/>
    </row>
    <row r="239" spans="1:6" x14ac:dyDescent="0.2">
      <c r="A239" s="1"/>
      <c r="B239" s="2"/>
      <c r="D239" s="2"/>
      <c r="E239" s="2"/>
      <c r="F239" s="2"/>
    </row>
    <row r="240" spans="1:6" x14ac:dyDescent="0.2">
      <c r="A240" s="1"/>
      <c r="B240" s="2"/>
      <c r="D240" s="2"/>
      <c r="E240" s="2"/>
      <c r="F240" s="2"/>
    </row>
    <row r="241" spans="1:6" x14ac:dyDescent="0.2">
      <c r="A241" s="1"/>
      <c r="B241" s="2"/>
      <c r="D241" s="2"/>
      <c r="E241" s="2"/>
      <c r="F241" s="2"/>
    </row>
    <row r="242" spans="1:6" x14ac:dyDescent="0.2">
      <c r="A242" s="1"/>
      <c r="B242" s="2"/>
      <c r="D242" s="2"/>
      <c r="E242" s="2"/>
      <c r="F242" s="2"/>
    </row>
    <row r="243" spans="1:6" x14ac:dyDescent="0.2">
      <c r="A243" s="1"/>
      <c r="B243" s="2"/>
      <c r="D243" s="2"/>
      <c r="E243" s="2"/>
      <c r="F243" s="2"/>
    </row>
    <row r="244" spans="1:6" x14ac:dyDescent="0.2">
      <c r="A244" s="1"/>
      <c r="B244" s="2"/>
      <c r="D244" s="2"/>
      <c r="E244" s="2"/>
      <c r="F244" s="2"/>
    </row>
  </sheetData>
  <hyperlinks>
    <hyperlink ref="J2" r:id="rId1" xr:uid="{F0E11229-5270-489A-B2D0-4820E4576682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8433-5D8E-4BAB-8DF8-336E1425C7C8}">
  <sheetPr codeName="Sheet3"/>
  <dimension ref="A1:J127"/>
  <sheetViews>
    <sheetView workbookViewId="0">
      <selection activeCell="G126" sqref="G2:G126"/>
    </sheetView>
  </sheetViews>
  <sheetFormatPr baseColWidth="10" defaultColWidth="8.83203125" defaultRowHeight="15" x14ac:dyDescent="0.2"/>
  <cols>
    <col min="1" max="1" width="10.5" bestFit="1" customWidth="1"/>
    <col min="2" max="2" width="11.33203125" customWidth="1"/>
    <col min="3" max="3" width="9.1640625" customWidth="1"/>
    <col min="7" max="7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J1" t="s">
        <v>6</v>
      </c>
    </row>
    <row r="2" spans="1:10" x14ac:dyDescent="0.2">
      <c r="A2" s="1">
        <v>45708</v>
      </c>
      <c r="B2" s="2">
        <v>266.8</v>
      </c>
      <c r="C2">
        <v>13846670</v>
      </c>
      <c r="D2" s="2">
        <v>278.67500000000001</v>
      </c>
      <c r="E2" s="2">
        <v>278.74</v>
      </c>
      <c r="F2" s="2">
        <v>265.73500000000001</v>
      </c>
      <c r="G2" s="9">
        <f t="shared" ref="G2:G65" si="0">IFERROR(B2/B3-1,"")</f>
        <v>-4.4583706356311481E-2</v>
      </c>
      <c r="J2" s="3" t="s">
        <v>8</v>
      </c>
    </row>
    <row r="3" spans="1:10" x14ac:dyDescent="0.2">
      <c r="A3" s="1">
        <v>45707</v>
      </c>
      <c r="B3" s="2">
        <v>279.25</v>
      </c>
      <c r="C3">
        <v>7007248</v>
      </c>
      <c r="D3" s="2">
        <v>278.38</v>
      </c>
      <c r="E3" s="2">
        <v>280.25</v>
      </c>
      <c r="F3" s="2">
        <v>277.22000000000003</v>
      </c>
      <c r="G3" s="9">
        <f t="shared" si="0"/>
        <v>-2.5004465083050542E-3</v>
      </c>
    </row>
    <row r="4" spans="1:10" x14ac:dyDescent="0.2">
      <c r="A4" s="1">
        <v>45706</v>
      </c>
      <c r="B4" s="2">
        <v>279.95</v>
      </c>
      <c r="C4">
        <v>7919798</v>
      </c>
      <c r="D4" s="2">
        <v>276.76</v>
      </c>
      <c r="E4" s="2">
        <v>279.97000000000003</v>
      </c>
      <c r="F4" s="2">
        <v>276.02</v>
      </c>
      <c r="G4" s="9">
        <f t="shared" si="0"/>
        <v>1.2147944611157424E-2</v>
      </c>
    </row>
    <row r="5" spans="1:10" x14ac:dyDescent="0.2">
      <c r="A5" s="1">
        <v>45702</v>
      </c>
      <c r="B5" s="2">
        <v>276.58999999999997</v>
      </c>
      <c r="C5">
        <v>5688627</v>
      </c>
      <c r="D5" s="2">
        <v>277.37</v>
      </c>
      <c r="E5" s="2">
        <v>279.23340000000002</v>
      </c>
      <c r="F5" s="2">
        <v>276.45</v>
      </c>
      <c r="G5" s="9">
        <f t="shared" si="0"/>
        <v>9.7712796757365439E-4</v>
      </c>
    </row>
    <row r="6" spans="1:10" x14ac:dyDescent="0.2">
      <c r="A6" s="1">
        <v>45701</v>
      </c>
      <c r="B6" s="2">
        <v>276.32</v>
      </c>
      <c r="C6">
        <v>8398667</v>
      </c>
      <c r="D6" s="2">
        <v>275.5</v>
      </c>
      <c r="E6" s="2">
        <v>276.97000000000003</v>
      </c>
      <c r="F6" s="2">
        <v>273.81</v>
      </c>
      <c r="G6" s="9">
        <f t="shared" si="0"/>
        <v>3.1584679615175304E-3</v>
      </c>
    </row>
    <row r="7" spans="1:10" x14ac:dyDescent="0.2">
      <c r="A7" s="1">
        <v>45700</v>
      </c>
      <c r="B7" s="2">
        <v>275.45</v>
      </c>
      <c r="C7">
        <v>6683894</v>
      </c>
      <c r="D7" s="2">
        <v>274.08</v>
      </c>
      <c r="E7" s="2">
        <v>276.45</v>
      </c>
      <c r="F7" s="2">
        <v>273.25</v>
      </c>
      <c r="G7" s="9">
        <f t="shared" si="0"/>
        <v>1.6727881013853807E-3</v>
      </c>
    </row>
    <row r="8" spans="1:10" x14ac:dyDescent="0.2">
      <c r="A8" s="1">
        <v>45699</v>
      </c>
      <c r="B8" s="2">
        <v>274.99</v>
      </c>
      <c r="C8">
        <v>7196376</v>
      </c>
      <c r="D8" s="2">
        <v>270.26</v>
      </c>
      <c r="E8" s="2">
        <v>276.22000000000003</v>
      </c>
      <c r="F8" s="2">
        <v>269.66000000000003</v>
      </c>
      <c r="G8" s="9">
        <f t="shared" si="0"/>
        <v>1.4573494687130983E-2</v>
      </c>
    </row>
    <row r="9" spans="1:10" x14ac:dyDescent="0.2">
      <c r="A9" s="1">
        <v>45698</v>
      </c>
      <c r="B9" s="2">
        <v>271.04000000000002</v>
      </c>
      <c r="C9">
        <v>8627352</v>
      </c>
      <c r="D9" s="2">
        <v>276.14999999999998</v>
      </c>
      <c r="E9" s="2">
        <v>276.18</v>
      </c>
      <c r="F9" s="2">
        <v>269.58999999999997</v>
      </c>
      <c r="G9" s="9">
        <f t="shared" si="0"/>
        <v>-1.7258883248730927E-2</v>
      </c>
    </row>
    <row r="10" spans="1:10" x14ac:dyDescent="0.2">
      <c r="A10" s="1">
        <v>45695</v>
      </c>
      <c r="B10" s="2">
        <v>275.8</v>
      </c>
      <c r="C10">
        <v>6857875</v>
      </c>
      <c r="D10" s="2">
        <v>277.27</v>
      </c>
      <c r="E10" s="2">
        <v>278.55</v>
      </c>
      <c r="F10" s="2">
        <v>274.71499999999997</v>
      </c>
      <c r="G10" s="9">
        <f t="shared" si="0"/>
        <v>-3.9725532683277942E-3</v>
      </c>
    </row>
    <row r="11" spans="1:10" x14ac:dyDescent="0.2">
      <c r="A11" s="1">
        <v>45694</v>
      </c>
      <c r="B11" s="2">
        <v>276.89999999999998</v>
      </c>
      <c r="C11">
        <v>7264371</v>
      </c>
      <c r="D11" s="2">
        <v>272.45</v>
      </c>
      <c r="E11" s="2">
        <v>276.98</v>
      </c>
      <c r="F11" s="2">
        <v>271.19</v>
      </c>
      <c r="G11" s="9">
        <f t="shared" si="0"/>
        <v>2.3924860407499082E-2</v>
      </c>
    </row>
    <row r="12" spans="1:10" x14ac:dyDescent="0.2">
      <c r="A12" s="1">
        <v>45693</v>
      </c>
      <c r="B12" s="2">
        <v>270.43</v>
      </c>
      <c r="C12">
        <v>5704431</v>
      </c>
      <c r="D12" s="2">
        <v>268.91000000000003</v>
      </c>
      <c r="E12" s="2">
        <v>270.64</v>
      </c>
      <c r="F12" s="2">
        <v>268.33</v>
      </c>
      <c r="G12" s="9">
        <f t="shared" si="0"/>
        <v>9.2931253265657876E-3</v>
      </c>
    </row>
    <row r="13" spans="1:10" x14ac:dyDescent="0.2">
      <c r="A13" s="1">
        <v>45692</v>
      </c>
      <c r="B13" s="2">
        <v>267.94</v>
      </c>
      <c r="C13">
        <v>5625972</v>
      </c>
      <c r="D13" s="2">
        <v>269.83999999999997</v>
      </c>
      <c r="E13" s="2">
        <v>269.83999999999997</v>
      </c>
      <c r="F13" s="2">
        <v>266.83</v>
      </c>
      <c r="G13" s="9">
        <f t="shared" si="0"/>
        <v>4.2352235673326355E-3</v>
      </c>
    </row>
    <row r="14" spans="1:10" x14ac:dyDescent="0.2">
      <c r="A14" s="1">
        <v>45691</v>
      </c>
      <c r="B14" s="2">
        <v>266.81</v>
      </c>
      <c r="C14">
        <v>8381361</v>
      </c>
      <c r="D14" s="2">
        <v>261.83</v>
      </c>
      <c r="E14" s="2">
        <v>268.16500000000002</v>
      </c>
      <c r="F14" s="2">
        <v>261.70089999999999</v>
      </c>
      <c r="G14" s="9">
        <f t="shared" si="0"/>
        <v>-1.8331462775907914E-3</v>
      </c>
    </row>
    <row r="15" spans="1:10" x14ac:dyDescent="0.2">
      <c r="A15" s="1">
        <v>45688</v>
      </c>
      <c r="B15" s="2">
        <v>267.3</v>
      </c>
      <c r="C15">
        <v>7196268</v>
      </c>
      <c r="D15" s="2">
        <v>269.23</v>
      </c>
      <c r="E15" s="2">
        <v>270.82</v>
      </c>
      <c r="F15" s="2">
        <v>266.95999999999998</v>
      </c>
      <c r="G15" s="9">
        <f t="shared" si="0"/>
        <v>-3.4671736942176734E-3</v>
      </c>
    </row>
    <row r="16" spans="1:10" x14ac:dyDescent="0.2">
      <c r="A16" s="1">
        <v>45687</v>
      </c>
      <c r="B16" s="2">
        <v>268.23</v>
      </c>
      <c r="C16">
        <v>8753466</v>
      </c>
      <c r="D16" s="2">
        <v>268.63</v>
      </c>
      <c r="E16" s="2">
        <v>269.7</v>
      </c>
      <c r="F16" s="2">
        <v>266.62009999999998</v>
      </c>
      <c r="G16" s="9">
        <f t="shared" si="0"/>
        <v>6.1895115912673493E-3</v>
      </c>
    </row>
    <row r="17" spans="1:7" x14ac:dyDescent="0.2">
      <c r="A17" s="1">
        <v>45686</v>
      </c>
      <c r="B17" s="2">
        <v>266.58</v>
      </c>
      <c r="C17">
        <v>7684870</v>
      </c>
      <c r="D17" s="2">
        <v>267.20999999999998</v>
      </c>
      <c r="E17" s="2">
        <v>270.68</v>
      </c>
      <c r="F17" s="2">
        <v>265.61</v>
      </c>
      <c r="G17" s="9">
        <f t="shared" si="0"/>
        <v>-2.0962791045893159E-3</v>
      </c>
    </row>
    <row r="18" spans="1:7" x14ac:dyDescent="0.2">
      <c r="A18" s="1">
        <v>45685</v>
      </c>
      <c r="B18" s="2">
        <v>267.14</v>
      </c>
      <c r="C18">
        <v>7375391</v>
      </c>
      <c r="D18" s="2">
        <v>265.85000000000002</v>
      </c>
      <c r="E18" s="2">
        <v>267.33</v>
      </c>
      <c r="F18" s="2">
        <v>264.83010000000002</v>
      </c>
      <c r="G18" s="9">
        <f t="shared" si="0"/>
        <v>4.8523603535826076E-3</v>
      </c>
    </row>
    <row r="19" spans="1:7" x14ac:dyDescent="0.2">
      <c r="A19" s="1">
        <v>45684</v>
      </c>
      <c r="B19" s="2">
        <v>265.85000000000002</v>
      </c>
      <c r="C19">
        <v>7522258</v>
      </c>
      <c r="D19" s="2">
        <v>264.17</v>
      </c>
      <c r="E19" s="2">
        <v>265.97000000000003</v>
      </c>
      <c r="F19" s="2">
        <v>262.26</v>
      </c>
      <c r="G19" s="9">
        <f t="shared" si="0"/>
        <v>3.8136233197403335E-3</v>
      </c>
    </row>
    <row r="20" spans="1:7" x14ac:dyDescent="0.2">
      <c r="A20" s="1">
        <v>45681</v>
      </c>
      <c r="B20" s="2">
        <v>264.83999999999997</v>
      </c>
      <c r="C20">
        <v>7666261</v>
      </c>
      <c r="D20" s="2">
        <v>263.69</v>
      </c>
      <c r="E20" s="2">
        <v>267.10000000000002</v>
      </c>
      <c r="F20" s="2">
        <v>263.01</v>
      </c>
      <c r="G20" s="9">
        <f t="shared" si="0"/>
        <v>-4.1737168640721967E-3</v>
      </c>
    </row>
    <row r="21" spans="1:7" x14ac:dyDescent="0.2">
      <c r="A21" s="1">
        <v>45680</v>
      </c>
      <c r="B21" s="2">
        <v>265.95</v>
      </c>
      <c r="C21">
        <v>10749680</v>
      </c>
      <c r="D21" s="2">
        <v>264.69</v>
      </c>
      <c r="E21" s="2">
        <v>266.85989999999998</v>
      </c>
      <c r="F21" s="2">
        <v>263.81</v>
      </c>
      <c r="G21" s="9">
        <f t="shared" si="0"/>
        <v>1.1832293410439787E-2</v>
      </c>
    </row>
    <row r="22" spans="1:7" x14ac:dyDescent="0.2">
      <c r="A22" s="1">
        <v>45679</v>
      </c>
      <c r="B22" s="2">
        <v>262.83999999999997</v>
      </c>
      <c r="C22">
        <v>9021914</v>
      </c>
      <c r="D22" s="2">
        <v>262.89999999999998</v>
      </c>
      <c r="E22" s="2">
        <v>263.38</v>
      </c>
      <c r="F22" s="2">
        <v>260.25</v>
      </c>
      <c r="G22" s="9">
        <f t="shared" si="0"/>
        <v>-7.2235106261642201E-4</v>
      </c>
    </row>
    <row r="23" spans="1:7" x14ac:dyDescent="0.2">
      <c r="A23" s="1">
        <v>45678</v>
      </c>
      <c r="B23" s="2">
        <v>263.02999999999997</v>
      </c>
      <c r="C23">
        <v>13712110</v>
      </c>
      <c r="D23" s="2">
        <v>260.07</v>
      </c>
      <c r="E23" s="2">
        <v>264.25</v>
      </c>
      <c r="F23" s="2">
        <v>259.50369999999998</v>
      </c>
      <c r="G23" s="9">
        <f t="shared" si="0"/>
        <v>1.4932860009260418E-2</v>
      </c>
    </row>
    <row r="24" spans="1:7" x14ac:dyDescent="0.2">
      <c r="A24" s="1">
        <v>45674</v>
      </c>
      <c r="B24" s="2">
        <v>259.16000000000003</v>
      </c>
      <c r="C24">
        <v>17678100</v>
      </c>
      <c r="D24" s="2">
        <v>254.14</v>
      </c>
      <c r="E24" s="2">
        <v>260.62</v>
      </c>
      <c r="F24" s="2">
        <v>252.14</v>
      </c>
      <c r="G24" s="9">
        <f t="shared" si="0"/>
        <v>1.9231525543713435E-2</v>
      </c>
    </row>
    <row r="25" spans="1:7" x14ac:dyDescent="0.2">
      <c r="A25" s="1">
        <v>45673</v>
      </c>
      <c r="B25" s="2">
        <v>254.27</v>
      </c>
      <c r="C25">
        <v>15292350</v>
      </c>
      <c r="D25" s="2">
        <v>254</v>
      </c>
      <c r="E25" s="2">
        <v>257.03500000000003</v>
      </c>
      <c r="F25" s="2">
        <v>252.33</v>
      </c>
      <c r="G25" s="9">
        <f t="shared" si="0"/>
        <v>7.60848028531802E-3</v>
      </c>
    </row>
    <row r="26" spans="1:7" x14ac:dyDescent="0.2">
      <c r="A26" s="1">
        <v>45672</v>
      </c>
      <c r="B26" s="2">
        <v>252.35</v>
      </c>
      <c r="C26">
        <v>18448520</v>
      </c>
      <c r="D26" s="2">
        <v>250.4</v>
      </c>
      <c r="E26" s="2">
        <v>253.66990000000001</v>
      </c>
      <c r="F26" s="2">
        <v>243.68</v>
      </c>
      <c r="G26" s="9">
        <f t="shared" si="0"/>
        <v>1.9719561967107113E-2</v>
      </c>
    </row>
    <row r="27" spans="1:7" x14ac:dyDescent="0.2">
      <c r="A27" s="1">
        <v>45671</v>
      </c>
      <c r="B27" s="2">
        <v>247.47</v>
      </c>
      <c r="C27">
        <v>12407390</v>
      </c>
      <c r="D27" s="2">
        <v>242.66</v>
      </c>
      <c r="E27" s="2">
        <v>247.72</v>
      </c>
      <c r="F27" s="2">
        <v>242.19</v>
      </c>
      <c r="G27" s="9">
        <f t="shared" si="0"/>
        <v>1.3349166700790338E-2</v>
      </c>
    </row>
    <row r="28" spans="1:7" x14ac:dyDescent="0.2">
      <c r="A28" s="1">
        <v>45670</v>
      </c>
      <c r="B28" s="2">
        <v>244.21</v>
      </c>
      <c r="C28">
        <v>10005320</v>
      </c>
      <c r="D28" s="2">
        <v>239.67</v>
      </c>
      <c r="E28" s="2">
        <v>244.54</v>
      </c>
      <c r="F28" s="2">
        <v>239</v>
      </c>
      <c r="G28" s="9">
        <f t="shared" si="0"/>
        <v>1.809313378079791E-2</v>
      </c>
    </row>
    <row r="29" spans="1:7" x14ac:dyDescent="0.2">
      <c r="A29" s="1">
        <v>45667</v>
      </c>
      <c r="B29" s="2">
        <v>239.87</v>
      </c>
      <c r="C29">
        <v>10256830</v>
      </c>
      <c r="D29" s="2">
        <v>243.09</v>
      </c>
      <c r="E29" s="2">
        <v>243.81</v>
      </c>
      <c r="F29" s="2">
        <v>238.74</v>
      </c>
      <c r="G29" s="9">
        <f t="shared" si="0"/>
        <v>-1.340846460741163E-2</v>
      </c>
    </row>
    <row r="30" spans="1:7" x14ac:dyDescent="0.2">
      <c r="A30" s="1">
        <v>45665</v>
      </c>
      <c r="B30" s="2">
        <v>243.13</v>
      </c>
      <c r="C30">
        <v>8675284</v>
      </c>
      <c r="D30" s="2">
        <v>242.75</v>
      </c>
      <c r="E30" s="2">
        <v>244.25</v>
      </c>
      <c r="F30" s="2">
        <v>240.5</v>
      </c>
      <c r="G30" s="9">
        <f t="shared" si="0"/>
        <v>-1.6449397540807542E-4</v>
      </c>
    </row>
    <row r="31" spans="1:7" x14ac:dyDescent="0.2">
      <c r="A31" s="1">
        <v>45664</v>
      </c>
      <c r="B31" s="2">
        <v>243.17</v>
      </c>
      <c r="C31">
        <v>8753357</v>
      </c>
      <c r="D31" s="2">
        <v>242.14</v>
      </c>
      <c r="E31" s="2">
        <v>245.26</v>
      </c>
      <c r="F31" s="2">
        <v>240.9</v>
      </c>
      <c r="G31" s="9">
        <f t="shared" si="0"/>
        <v>9.6325513805273211E-3</v>
      </c>
    </row>
    <row r="32" spans="1:7" x14ac:dyDescent="0.2">
      <c r="A32" s="1">
        <v>45663</v>
      </c>
      <c r="B32" s="2">
        <v>240.85</v>
      </c>
      <c r="C32">
        <v>9917836</v>
      </c>
      <c r="D32" s="2">
        <v>243.69499999999999</v>
      </c>
      <c r="E32" s="2">
        <v>245.69</v>
      </c>
      <c r="F32" s="2">
        <v>240.58</v>
      </c>
      <c r="G32" s="9">
        <f t="shared" si="0"/>
        <v>-9.9884906280829355E-3</v>
      </c>
    </row>
    <row r="33" spans="1:7" x14ac:dyDescent="0.2">
      <c r="A33" s="1">
        <v>45660</v>
      </c>
      <c r="B33" s="2">
        <v>243.28</v>
      </c>
      <c r="C33">
        <v>9491053</v>
      </c>
      <c r="D33" s="2">
        <v>243.89</v>
      </c>
      <c r="E33" s="2">
        <v>244.88</v>
      </c>
      <c r="F33" s="2">
        <v>240.26</v>
      </c>
      <c r="G33" s="9">
        <f t="shared" si="0"/>
        <v>1.3666666666666716E-2</v>
      </c>
    </row>
    <row r="34" spans="1:7" x14ac:dyDescent="0.2">
      <c r="A34" s="1">
        <v>45659</v>
      </c>
      <c r="B34" s="2">
        <v>240</v>
      </c>
      <c r="C34">
        <v>9220914</v>
      </c>
      <c r="D34" s="2">
        <v>240.92</v>
      </c>
      <c r="E34" s="2">
        <v>243.27600000000001</v>
      </c>
      <c r="F34" s="2">
        <v>239.45</v>
      </c>
      <c r="G34" s="9">
        <f t="shared" si="0"/>
        <v>1.2097951691627529E-3</v>
      </c>
    </row>
    <row r="35" spans="1:7" x14ac:dyDescent="0.2">
      <c r="A35" s="1">
        <v>45657</v>
      </c>
      <c r="B35" s="2">
        <v>239.71</v>
      </c>
      <c r="C35">
        <v>4870971</v>
      </c>
      <c r="D35" s="2">
        <v>240.05</v>
      </c>
      <c r="E35" s="2">
        <v>241.4393</v>
      </c>
      <c r="F35" s="2">
        <v>239.03</v>
      </c>
      <c r="G35" s="9">
        <f t="shared" si="0"/>
        <v>1.6296172488718952E-3</v>
      </c>
    </row>
    <row r="36" spans="1:7" x14ac:dyDescent="0.2">
      <c r="A36" s="1">
        <v>45656</v>
      </c>
      <c r="B36" s="2">
        <v>239.32</v>
      </c>
      <c r="C36">
        <v>5723765</v>
      </c>
      <c r="D36" s="2">
        <v>238.77</v>
      </c>
      <c r="E36" s="2">
        <v>240.84</v>
      </c>
      <c r="F36" s="2">
        <v>237.11</v>
      </c>
      <c r="G36" s="9">
        <f t="shared" si="0"/>
        <v>-7.6709375129576651E-3</v>
      </c>
    </row>
    <row r="37" spans="1:7" x14ac:dyDescent="0.2">
      <c r="A37" s="1">
        <v>45653</v>
      </c>
      <c r="B37" s="2">
        <v>241.17</v>
      </c>
      <c r="C37">
        <v>5730607</v>
      </c>
      <c r="D37" s="2">
        <v>242.72</v>
      </c>
      <c r="E37" s="2">
        <v>243.39</v>
      </c>
      <c r="F37" s="2">
        <v>240.04</v>
      </c>
      <c r="G37" s="9">
        <f t="shared" si="0"/>
        <v>-8.102327876943316E-3</v>
      </c>
    </row>
    <row r="38" spans="1:7" x14ac:dyDescent="0.2">
      <c r="A38" s="1">
        <v>45652</v>
      </c>
      <c r="B38" s="2">
        <v>243.14</v>
      </c>
      <c r="C38">
        <v>4452168</v>
      </c>
      <c r="D38" s="2">
        <v>241.43</v>
      </c>
      <c r="E38" s="2">
        <v>243.26</v>
      </c>
      <c r="F38" s="2">
        <v>240.79</v>
      </c>
      <c r="G38" s="9">
        <f t="shared" si="0"/>
        <v>3.425364202880532E-3</v>
      </c>
    </row>
    <row r="39" spans="1:7" x14ac:dyDescent="0.2">
      <c r="A39" s="1">
        <v>45650</v>
      </c>
      <c r="B39" s="2">
        <v>242.31</v>
      </c>
      <c r="C39">
        <v>3729092</v>
      </c>
      <c r="D39" s="2">
        <v>239.43</v>
      </c>
      <c r="E39" s="2">
        <v>242.4922</v>
      </c>
      <c r="F39" s="2">
        <v>239.07</v>
      </c>
      <c r="G39" s="9">
        <f t="shared" si="0"/>
        <v>1.6443642770250566E-2</v>
      </c>
    </row>
    <row r="40" spans="1:7" x14ac:dyDescent="0.2">
      <c r="A40" s="1">
        <v>45649</v>
      </c>
      <c r="B40" s="2">
        <v>238.39</v>
      </c>
      <c r="C40">
        <v>8611528</v>
      </c>
      <c r="D40" s="2">
        <v>236.07</v>
      </c>
      <c r="E40" s="2">
        <v>238.62</v>
      </c>
      <c r="F40" s="2">
        <v>234.88</v>
      </c>
      <c r="G40" s="9">
        <f t="shared" si="0"/>
        <v>3.3249158249157862E-3</v>
      </c>
    </row>
    <row r="41" spans="1:7" x14ac:dyDescent="0.2">
      <c r="A41" s="1">
        <v>45646</v>
      </c>
      <c r="B41" s="2">
        <v>237.6</v>
      </c>
      <c r="C41">
        <v>32348410</v>
      </c>
      <c r="D41" s="2">
        <v>231.92</v>
      </c>
      <c r="E41" s="2">
        <v>239.21</v>
      </c>
      <c r="F41" s="2">
        <v>231.58770000000001</v>
      </c>
      <c r="G41" s="9">
        <f t="shared" si="0"/>
        <v>1.9917582417582347E-2</v>
      </c>
    </row>
    <row r="42" spans="1:7" x14ac:dyDescent="0.2">
      <c r="A42" s="1">
        <v>45645</v>
      </c>
      <c r="B42" s="2">
        <v>232.96</v>
      </c>
      <c r="C42">
        <v>11790770</v>
      </c>
      <c r="D42" s="2">
        <v>232.27</v>
      </c>
      <c r="E42" s="2">
        <v>236.36</v>
      </c>
      <c r="F42" s="2">
        <v>232.27</v>
      </c>
      <c r="G42" s="9">
        <f t="shared" si="0"/>
        <v>1.1242783348526242E-2</v>
      </c>
    </row>
    <row r="43" spans="1:7" x14ac:dyDescent="0.2">
      <c r="A43" s="1">
        <v>45644</v>
      </c>
      <c r="B43" s="2">
        <v>230.37</v>
      </c>
      <c r="C43">
        <v>11322360</v>
      </c>
      <c r="D43" s="2">
        <v>239</v>
      </c>
      <c r="E43" s="2">
        <v>239.07</v>
      </c>
      <c r="F43" s="2">
        <v>229.53</v>
      </c>
      <c r="G43" s="9">
        <f t="shared" si="0"/>
        <v>-3.3520724953851389E-2</v>
      </c>
    </row>
    <row r="44" spans="1:7" x14ac:dyDescent="0.2">
      <c r="A44" s="1">
        <v>45643</v>
      </c>
      <c r="B44" s="2">
        <v>238.36</v>
      </c>
      <c r="C44">
        <v>8083635</v>
      </c>
      <c r="D44" s="2">
        <v>238.65</v>
      </c>
      <c r="E44" s="2">
        <v>239.02</v>
      </c>
      <c r="F44" s="2">
        <v>236.63</v>
      </c>
      <c r="G44" s="9">
        <f t="shared" si="0"/>
        <v>-5.0922447616662536E-3</v>
      </c>
    </row>
    <row r="45" spans="1:7" x14ac:dyDescent="0.2">
      <c r="A45" s="1">
        <v>45642</v>
      </c>
      <c r="B45" s="2">
        <v>239.58</v>
      </c>
      <c r="C45">
        <v>9032044</v>
      </c>
      <c r="D45" s="2">
        <v>240.61</v>
      </c>
      <c r="E45" s="2">
        <v>240.67</v>
      </c>
      <c r="F45" s="2">
        <v>237.52</v>
      </c>
      <c r="G45" s="9">
        <f t="shared" si="0"/>
        <v>-1.5003750937734317E-3</v>
      </c>
    </row>
    <row r="46" spans="1:7" x14ac:dyDescent="0.2">
      <c r="A46" s="1">
        <v>45639</v>
      </c>
      <c r="B46" s="2">
        <v>239.94</v>
      </c>
      <c r="C46">
        <v>10392750</v>
      </c>
      <c r="D46" s="2">
        <v>242.07</v>
      </c>
      <c r="E46" s="2">
        <v>242.715</v>
      </c>
      <c r="F46" s="2">
        <v>239.1437</v>
      </c>
      <c r="G46" s="9">
        <f t="shared" si="0"/>
        <v>-6.5830331635822192E-3</v>
      </c>
    </row>
    <row r="47" spans="1:7" x14ac:dyDescent="0.2">
      <c r="A47" s="1">
        <v>45638</v>
      </c>
      <c r="B47" s="2">
        <v>241.53</v>
      </c>
      <c r="C47">
        <v>6113771</v>
      </c>
      <c r="D47" s="2">
        <v>243</v>
      </c>
      <c r="E47" s="2">
        <v>244.1</v>
      </c>
      <c r="F47" s="2">
        <v>241.04</v>
      </c>
      <c r="G47" s="9">
        <f t="shared" si="0"/>
        <v>-8.2125405494190007E-3</v>
      </c>
    </row>
    <row r="48" spans="1:7" x14ac:dyDescent="0.2">
      <c r="A48" s="1">
        <v>45637</v>
      </c>
      <c r="B48" s="2">
        <v>243.53</v>
      </c>
      <c r="C48">
        <v>7884442</v>
      </c>
      <c r="D48" s="2">
        <v>244</v>
      </c>
      <c r="E48" s="2">
        <v>244.27</v>
      </c>
      <c r="F48" s="2">
        <v>242.18</v>
      </c>
      <c r="G48" s="9">
        <f t="shared" si="0"/>
        <v>2.7587910730462184E-3</v>
      </c>
    </row>
    <row r="49" spans="1:7" x14ac:dyDescent="0.2">
      <c r="A49" s="1">
        <v>45636</v>
      </c>
      <c r="B49" s="2">
        <v>242.86</v>
      </c>
      <c r="C49">
        <v>9108339</v>
      </c>
      <c r="D49" s="2">
        <v>243.89</v>
      </c>
      <c r="E49" s="2">
        <v>247.96</v>
      </c>
      <c r="F49" s="2">
        <v>242.22</v>
      </c>
      <c r="G49" s="9">
        <f t="shared" si="0"/>
        <v>-3.8964767646937348E-3</v>
      </c>
    </row>
    <row r="50" spans="1:7" x14ac:dyDescent="0.2">
      <c r="A50" s="1">
        <v>45635</v>
      </c>
      <c r="B50" s="2">
        <v>243.81</v>
      </c>
      <c r="C50">
        <v>7076466</v>
      </c>
      <c r="D50" s="2">
        <v>247.13</v>
      </c>
      <c r="E50" s="2">
        <v>247.8699</v>
      </c>
      <c r="F50" s="2">
        <v>243.76</v>
      </c>
      <c r="G50" s="9">
        <f t="shared" si="0"/>
        <v>-1.4351552393273015E-2</v>
      </c>
    </row>
    <row r="51" spans="1:7" x14ac:dyDescent="0.2">
      <c r="A51" s="1">
        <v>45632</v>
      </c>
      <c r="B51" s="2">
        <v>247.36</v>
      </c>
      <c r="C51">
        <v>5519738</v>
      </c>
      <c r="D51" s="2">
        <v>245.7</v>
      </c>
      <c r="E51" s="2">
        <v>247.74</v>
      </c>
      <c r="F51" s="2">
        <v>244.84</v>
      </c>
      <c r="G51" s="9">
        <f t="shared" si="0"/>
        <v>7.6584650480691074E-3</v>
      </c>
    </row>
    <row r="52" spans="1:7" x14ac:dyDescent="0.2">
      <c r="A52" s="1">
        <v>45631</v>
      </c>
      <c r="B52" s="2">
        <v>245.48</v>
      </c>
      <c r="C52">
        <v>6572536</v>
      </c>
      <c r="D52" s="2">
        <v>245.39</v>
      </c>
      <c r="E52" s="2">
        <v>247.18</v>
      </c>
      <c r="F52" s="2">
        <v>244.62</v>
      </c>
      <c r="G52" s="9">
        <f t="shared" si="0"/>
        <v>8.5456039441247356E-3</v>
      </c>
    </row>
    <row r="53" spans="1:7" x14ac:dyDescent="0.2">
      <c r="A53" s="1">
        <v>45630</v>
      </c>
      <c r="B53" s="2">
        <v>243.4</v>
      </c>
      <c r="C53">
        <v>7346265</v>
      </c>
      <c r="D53" s="2">
        <v>244.7</v>
      </c>
      <c r="E53" s="2">
        <v>245.345</v>
      </c>
      <c r="F53" s="2">
        <v>242.23</v>
      </c>
      <c r="G53" s="9">
        <f t="shared" si="0"/>
        <v>-5.8001797238786956E-3</v>
      </c>
    </row>
    <row r="54" spans="1:7" x14ac:dyDescent="0.2">
      <c r="A54" s="1">
        <v>45629</v>
      </c>
      <c r="B54" s="2">
        <v>244.82</v>
      </c>
      <c r="C54">
        <v>6657694</v>
      </c>
      <c r="D54" s="2">
        <v>248.23</v>
      </c>
      <c r="E54" s="2">
        <v>249.04</v>
      </c>
      <c r="F54" s="2">
        <v>244.63</v>
      </c>
      <c r="G54" s="9">
        <f t="shared" si="0"/>
        <v>-5.807106598984757E-3</v>
      </c>
    </row>
    <row r="55" spans="1:7" x14ac:dyDescent="0.2">
      <c r="A55" s="1">
        <v>45628</v>
      </c>
      <c r="B55" s="2">
        <v>246.25</v>
      </c>
      <c r="C55">
        <v>8899741</v>
      </c>
      <c r="D55" s="2">
        <v>249.55</v>
      </c>
      <c r="E55" s="2">
        <v>250.25</v>
      </c>
      <c r="F55" s="2">
        <v>245.03</v>
      </c>
      <c r="G55" s="9">
        <f t="shared" si="0"/>
        <v>-1.3895563030594249E-2</v>
      </c>
    </row>
    <row r="56" spans="1:7" x14ac:dyDescent="0.2">
      <c r="A56" s="1">
        <v>45625</v>
      </c>
      <c r="B56" s="2">
        <v>249.72</v>
      </c>
      <c r="C56">
        <v>5494825</v>
      </c>
      <c r="D56" s="2">
        <v>249.86</v>
      </c>
      <c r="E56" s="2">
        <v>251.77</v>
      </c>
      <c r="F56" s="2">
        <v>249.44499999999999</v>
      </c>
      <c r="G56" s="9">
        <f t="shared" si="0"/>
        <v>-2.8023539773402995E-4</v>
      </c>
    </row>
    <row r="57" spans="1:7" x14ac:dyDescent="0.2">
      <c r="A57" s="1">
        <v>45623</v>
      </c>
      <c r="B57" s="2">
        <v>249.79</v>
      </c>
      <c r="C57">
        <v>5472265</v>
      </c>
      <c r="D57" s="2">
        <v>249.35</v>
      </c>
      <c r="E57" s="2">
        <v>251.19</v>
      </c>
      <c r="F57" s="2">
        <v>248.77099999999999</v>
      </c>
      <c r="G57" s="9">
        <f t="shared" si="0"/>
        <v>-7.2008641036924725E-4</v>
      </c>
    </row>
    <row r="58" spans="1:7" x14ac:dyDescent="0.2">
      <c r="A58" s="1">
        <v>45622</v>
      </c>
      <c r="B58" s="2">
        <v>249.97</v>
      </c>
      <c r="C58">
        <v>6212142</v>
      </c>
      <c r="D58" s="2">
        <v>250.49</v>
      </c>
      <c r="E58" s="2">
        <v>251</v>
      </c>
      <c r="F58" s="2">
        <v>248.34</v>
      </c>
      <c r="G58" s="9">
        <f t="shared" si="0"/>
        <v>-1.2785169203722857E-3</v>
      </c>
    </row>
    <row r="59" spans="1:7" x14ac:dyDescent="0.2">
      <c r="A59" s="1">
        <v>45621</v>
      </c>
      <c r="B59" s="2">
        <v>250.29</v>
      </c>
      <c r="C59">
        <v>10295350</v>
      </c>
      <c r="D59" s="2">
        <v>249.59</v>
      </c>
      <c r="E59" s="2">
        <v>254.31</v>
      </c>
      <c r="F59" s="2">
        <v>249.06</v>
      </c>
      <c r="G59" s="9">
        <f t="shared" si="0"/>
        <v>7.0006035003016276E-3</v>
      </c>
    </row>
    <row r="60" spans="1:7" x14ac:dyDescent="0.2">
      <c r="A60" s="1">
        <v>45618</v>
      </c>
      <c r="B60" s="2">
        <v>248.55</v>
      </c>
      <c r="C60">
        <v>7997307</v>
      </c>
      <c r="D60" s="2">
        <v>243.61</v>
      </c>
      <c r="E60" s="2">
        <v>249.15</v>
      </c>
      <c r="F60" s="2">
        <v>243.03469999999999</v>
      </c>
      <c r="G60" s="9">
        <f t="shared" si="0"/>
        <v>1.548455630004919E-2</v>
      </c>
    </row>
    <row r="61" spans="1:7" x14ac:dyDescent="0.2">
      <c r="A61" s="1">
        <v>45617</v>
      </c>
      <c r="B61" s="2">
        <v>244.76</v>
      </c>
      <c r="C61">
        <v>8783516</v>
      </c>
      <c r="D61" s="2">
        <v>243.23</v>
      </c>
      <c r="E61" s="2">
        <v>245.49</v>
      </c>
      <c r="F61" s="2">
        <v>242.10499999999999</v>
      </c>
      <c r="G61" s="9">
        <f t="shared" si="0"/>
        <v>1.6529612094027701E-2</v>
      </c>
    </row>
    <row r="62" spans="1:7" x14ac:dyDescent="0.2">
      <c r="A62" s="1">
        <v>45616</v>
      </c>
      <c r="B62" s="2">
        <v>240.78</v>
      </c>
      <c r="C62">
        <v>9015290</v>
      </c>
      <c r="D62" s="2">
        <v>244.4</v>
      </c>
      <c r="E62" s="2">
        <v>244.61</v>
      </c>
      <c r="F62" s="2">
        <v>238.64</v>
      </c>
      <c r="G62" s="9">
        <f t="shared" si="0"/>
        <v>-9.5026533382698286E-3</v>
      </c>
    </row>
    <row r="63" spans="1:7" x14ac:dyDescent="0.2">
      <c r="A63" s="1">
        <v>45615</v>
      </c>
      <c r="B63" s="2">
        <v>243.09</v>
      </c>
      <c r="C63">
        <v>6792660</v>
      </c>
      <c r="D63" s="2">
        <v>242.25</v>
      </c>
      <c r="E63" s="2">
        <v>245.15090000000001</v>
      </c>
      <c r="F63" s="2">
        <v>241.55</v>
      </c>
      <c r="G63" s="9">
        <f t="shared" si="0"/>
        <v>-7.9173978696486236E-3</v>
      </c>
    </row>
    <row r="64" spans="1:7" x14ac:dyDescent="0.2">
      <c r="A64" s="1">
        <v>45614</v>
      </c>
      <c r="B64" s="2">
        <v>245.03</v>
      </c>
      <c r="C64">
        <v>9052575</v>
      </c>
      <c r="D64" s="2">
        <v>247.76</v>
      </c>
      <c r="E64" s="2">
        <v>247.93</v>
      </c>
      <c r="F64" s="2">
        <v>242.68</v>
      </c>
      <c r="G64" s="9">
        <f t="shared" si="0"/>
        <v>-1.1414129061187994E-3</v>
      </c>
    </row>
    <row r="65" spans="1:7" x14ac:dyDescent="0.2">
      <c r="A65" s="1">
        <v>45611</v>
      </c>
      <c r="B65" s="2">
        <v>245.31</v>
      </c>
      <c r="C65">
        <v>11518840</v>
      </c>
      <c r="D65" s="2">
        <v>241.46</v>
      </c>
      <c r="E65" s="2">
        <v>246.42</v>
      </c>
      <c r="F65" s="2">
        <v>241.46</v>
      </c>
      <c r="G65" s="9">
        <f t="shared" si="0"/>
        <v>1.4222516227725635E-2</v>
      </c>
    </row>
    <row r="66" spans="1:7" x14ac:dyDescent="0.2">
      <c r="A66" s="1">
        <v>45610</v>
      </c>
      <c r="B66" s="2">
        <v>241.87</v>
      </c>
      <c r="C66">
        <v>10172200</v>
      </c>
      <c r="D66" s="2">
        <v>242.41499999999999</v>
      </c>
      <c r="E66" s="2">
        <v>244.29</v>
      </c>
      <c r="F66" s="2">
        <v>241.05</v>
      </c>
      <c r="G66" s="9">
        <f t="shared" ref="G66:G127" si="1">IFERROR(B66/B67-1,"")</f>
        <v>2.9441034997512716E-3</v>
      </c>
    </row>
    <row r="67" spans="1:7" x14ac:dyDescent="0.2">
      <c r="A67" s="1">
        <v>45609</v>
      </c>
      <c r="B67" s="2">
        <v>241.16</v>
      </c>
      <c r="C67">
        <v>11472560</v>
      </c>
      <c r="D67" s="2">
        <v>240.58</v>
      </c>
      <c r="E67" s="2">
        <v>244.09</v>
      </c>
      <c r="F67" s="2">
        <v>240.31</v>
      </c>
      <c r="G67" s="9">
        <f t="shared" si="1"/>
        <v>6.6789113374519093E-3</v>
      </c>
    </row>
    <row r="68" spans="1:7" x14ac:dyDescent="0.2">
      <c r="A68" s="1">
        <v>45608</v>
      </c>
      <c r="B68" s="2">
        <v>239.56</v>
      </c>
      <c r="C68">
        <v>6860956</v>
      </c>
      <c r="D68" s="2">
        <v>240.55</v>
      </c>
      <c r="E68" s="2">
        <v>241.46</v>
      </c>
      <c r="F68" s="2">
        <v>238.76</v>
      </c>
      <c r="G68" s="9">
        <f t="shared" si="1"/>
        <v>1.1283379999165177E-3</v>
      </c>
    </row>
    <row r="69" spans="1:7" x14ac:dyDescent="0.2">
      <c r="A69" s="1">
        <v>45607</v>
      </c>
      <c r="B69" s="2">
        <v>239.29</v>
      </c>
      <c r="C69">
        <v>9017079</v>
      </c>
      <c r="D69" s="2">
        <v>240</v>
      </c>
      <c r="E69" s="2">
        <v>242.1</v>
      </c>
      <c r="F69" s="2">
        <v>239</v>
      </c>
      <c r="G69" s="9">
        <f t="shared" si="1"/>
        <v>9.7476580302136018E-3</v>
      </c>
    </row>
    <row r="70" spans="1:7" x14ac:dyDescent="0.2">
      <c r="A70" s="1">
        <v>45604</v>
      </c>
      <c r="B70" s="2">
        <v>236.98</v>
      </c>
      <c r="C70">
        <v>9502100</v>
      </c>
      <c r="D70" s="2">
        <v>239.34</v>
      </c>
      <c r="E70" s="2">
        <v>239.34</v>
      </c>
      <c r="F70" s="2">
        <v>235.78</v>
      </c>
      <c r="G70" s="9">
        <f t="shared" si="1"/>
        <v>2.5382858109823658E-3</v>
      </c>
    </row>
    <row r="71" spans="1:7" x14ac:dyDescent="0.2">
      <c r="A71" s="1">
        <v>45603</v>
      </c>
      <c r="B71" s="2">
        <v>236.38</v>
      </c>
      <c r="C71">
        <v>16451070</v>
      </c>
      <c r="D71" s="2">
        <v>244.5</v>
      </c>
      <c r="E71" s="2">
        <v>244.57</v>
      </c>
      <c r="F71" s="2">
        <v>235.22</v>
      </c>
      <c r="G71" s="9">
        <f t="shared" si="1"/>
        <v>-4.3228365579211503E-2</v>
      </c>
    </row>
    <row r="72" spans="1:7" x14ac:dyDescent="0.2">
      <c r="A72" s="1">
        <v>45602</v>
      </c>
      <c r="B72" s="2">
        <v>247.06</v>
      </c>
      <c r="C72">
        <v>23987750</v>
      </c>
      <c r="D72" s="2">
        <v>235</v>
      </c>
      <c r="E72" s="2">
        <v>248</v>
      </c>
      <c r="F72" s="2">
        <v>234.77</v>
      </c>
      <c r="G72" s="9">
        <f t="shared" si="1"/>
        <v>0.11544539256851327</v>
      </c>
    </row>
    <row r="73" spans="1:7" x14ac:dyDescent="0.2">
      <c r="A73" s="1">
        <v>45601</v>
      </c>
      <c r="B73" s="2">
        <v>221.49</v>
      </c>
      <c r="C73">
        <v>5600686</v>
      </c>
      <c r="D73" s="2">
        <v>220.03</v>
      </c>
      <c r="E73" s="2">
        <v>221.96</v>
      </c>
      <c r="F73" s="2">
        <v>220</v>
      </c>
      <c r="G73" s="9">
        <f t="shared" si="1"/>
        <v>7.7805077805077616E-3</v>
      </c>
    </row>
    <row r="74" spans="1:7" x14ac:dyDescent="0.2">
      <c r="A74" s="1">
        <v>45600</v>
      </c>
      <c r="B74" s="2">
        <v>219.78</v>
      </c>
      <c r="C74">
        <v>8229588</v>
      </c>
      <c r="D74" s="2">
        <v>222.65</v>
      </c>
      <c r="E74" s="2">
        <v>223.76</v>
      </c>
      <c r="F74" s="2">
        <v>219.17</v>
      </c>
      <c r="G74" s="9">
        <f t="shared" si="1"/>
        <v>-1.4174217278191459E-2</v>
      </c>
    </row>
    <row r="75" spans="1:7" x14ac:dyDescent="0.2">
      <c r="A75" s="1">
        <v>45597</v>
      </c>
      <c r="B75" s="2">
        <v>222.94</v>
      </c>
      <c r="C75">
        <v>6923452</v>
      </c>
      <c r="D75" s="2">
        <v>223.56</v>
      </c>
      <c r="E75" s="2">
        <v>226.15</v>
      </c>
      <c r="F75" s="2">
        <v>222.7</v>
      </c>
      <c r="G75" s="9">
        <f t="shared" si="1"/>
        <v>4.5962509012256181E-3</v>
      </c>
    </row>
    <row r="76" spans="1:7" x14ac:dyDescent="0.2">
      <c r="A76" s="1">
        <v>45596</v>
      </c>
      <c r="B76" s="2">
        <v>221.92</v>
      </c>
      <c r="C76">
        <v>7829932</v>
      </c>
      <c r="D76" s="2">
        <v>224.7</v>
      </c>
      <c r="E76" s="2">
        <v>225.69</v>
      </c>
      <c r="F76" s="2">
        <v>221.82</v>
      </c>
      <c r="G76" s="9">
        <f t="shared" si="1"/>
        <v>-1.1095762220934891E-2</v>
      </c>
    </row>
    <row r="77" spans="1:7" x14ac:dyDescent="0.2">
      <c r="A77" s="1">
        <v>45595</v>
      </c>
      <c r="B77" s="2">
        <v>224.41</v>
      </c>
      <c r="C77">
        <v>7110941</v>
      </c>
      <c r="D77" s="2">
        <v>222.54</v>
      </c>
      <c r="E77" s="2">
        <v>226.31</v>
      </c>
      <c r="F77" s="2">
        <v>221.58</v>
      </c>
      <c r="G77" s="9">
        <f t="shared" si="1"/>
        <v>6.7743382682816655E-3</v>
      </c>
    </row>
    <row r="78" spans="1:7" x14ac:dyDescent="0.2">
      <c r="A78" s="1">
        <v>45594</v>
      </c>
      <c r="B78" s="2">
        <v>222.9</v>
      </c>
      <c r="C78">
        <v>6580004</v>
      </c>
      <c r="D78" s="2">
        <v>225.21</v>
      </c>
      <c r="E78" s="2">
        <v>226.75</v>
      </c>
      <c r="F78" s="2">
        <v>222.81</v>
      </c>
      <c r="G78" s="9">
        <f t="shared" si="1"/>
        <v>-1.1529933481152943E-2</v>
      </c>
    </row>
    <row r="79" spans="1:7" x14ac:dyDescent="0.2">
      <c r="A79" s="1">
        <v>45593</v>
      </c>
      <c r="B79" s="2">
        <v>225.5</v>
      </c>
      <c r="C79">
        <v>6842956</v>
      </c>
      <c r="D79" s="2">
        <v>223.35</v>
      </c>
      <c r="E79" s="2">
        <v>225.64</v>
      </c>
      <c r="F79" s="2">
        <v>222.95</v>
      </c>
      <c r="G79" s="9">
        <f t="shared" si="1"/>
        <v>1.4349332013854577E-2</v>
      </c>
    </row>
    <row r="80" spans="1:7" x14ac:dyDescent="0.2">
      <c r="A80" s="1">
        <v>45590</v>
      </c>
      <c r="B80" s="2">
        <v>222.31</v>
      </c>
      <c r="C80">
        <v>6369720</v>
      </c>
      <c r="D80" s="2">
        <v>225</v>
      </c>
      <c r="E80" s="2">
        <v>225.62</v>
      </c>
      <c r="F80" s="2">
        <v>220.875</v>
      </c>
      <c r="G80" s="9">
        <f t="shared" si="1"/>
        <v>-1.1867721575251067E-2</v>
      </c>
    </row>
    <row r="81" spans="1:7" x14ac:dyDescent="0.2">
      <c r="A81" s="1">
        <v>45589</v>
      </c>
      <c r="B81" s="2">
        <v>224.98</v>
      </c>
      <c r="C81">
        <v>6002202</v>
      </c>
      <c r="D81" s="2">
        <v>221.83</v>
      </c>
      <c r="E81" s="2">
        <v>225.06</v>
      </c>
      <c r="F81" s="2">
        <v>221.66</v>
      </c>
      <c r="G81" s="9">
        <f t="shared" si="1"/>
        <v>7.0274383420616537E-3</v>
      </c>
    </row>
    <row r="82" spans="1:7" x14ac:dyDescent="0.2">
      <c r="A82" s="1">
        <v>45588</v>
      </c>
      <c r="B82" s="2">
        <v>223.41</v>
      </c>
      <c r="C82">
        <v>6180528</v>
      </c>
      <c r="D82" s="2">
        <v>223.66</v>
      </c>
      <c r="E82" s="2">
        <v>224.79990000000001</v>
      </c>
      <c r="F82" s="2">
        <v>222.53</v>
      </c>
      <c r="G82" s="9">
        <f t="shared" si="1"/>
        <v>-3.1679457433517744E-3</v>
      </c>
    </row>
    <row r="83" spans="1:7" x14ac:dyDescent="0.2">
      <c r="A83" s="1">
        <v>45587</v>
      </c>
      <c r="B83" s="2">
        <v>224.12</v>
      </c>
      <c r="C83">
        <v>9586793</v>
      </c>
      <c r="D83" s="2">
        <v>223.02</v>
      </c>
      <c r="E83" s="2">
        <v>225.28</v>
      </c>
      <c r="F83" s="2">
        <v>221.1</v>
      </c>
      <c r="G83" s="9">
        <f t="shared" si="1"/>
        <v>5.0224215246637005E-3</v>
      </c>
    </row>
    <row r="84" spans="1:7" x14ac:dyDescent="0.2">
      <c r="A84" s="1">
        <v>45586</v>
      </c>
      <c r="B84" s="2">
        <v>223</v>
      </c>
      <c r="C84">
        <v>5869959</v>
      </c>
      <c r="D84" s="2">
        <v>225.22</v>
      </c>
      <c r="E84" s="2">
        <v>225.7</v>
      </c>
      <c r="F84" s="2">
        <v>222.9</v>
      </c>
      <c r="G84" s="9">
        <f t="shared" si="1"/>
        <v>-1.0516040289302087E-2</v>
      </c>
    </row>
    <row r="85" spans="1:7" x14ac:dyDescent="0.2">
      <c r="A85" s="1">
        <v>45583</v>
      </c>
      <c r="B85" s="2">
        <v>225.37</v>
      </c>
      <c r="C85">
        <v>7000543</v>
      </c>
      <c r="D85" s="2">
        <v>225</v>
      </c>
      <c r="E85" s="2">
        <v>225.92</v>
      </c>
      <c r="F85" s="2">
        <v>223.1</v>
      </c>
      <c r="G85" s="9">
        <f t="shared" si="1"/>
        <v>4.2331343017556478E-3</v>
      </c>
    </row>
    <row r="86" spans="1:7" x14ac:dyDescent="0.2">
      <c r="A86" s="1">
        <v>45582</v>
      </c>
      <c r="B86" s="2">
        <v>224.42</v>
      </c>
      <c r="C86">
        <v>6470186</v>
      </c>
      <c r="D86" s="2">
        <v>224.27</v>
      </c>
      <c r="E86" s="2">
        <v>225.85</v>
      </c>
      <c r="F86" s="2">
        <v>223.31</v>
      </c>
      <c r="G86" s="9">
        <f t="shared" si="1"/>
        <v>3.4877481666963916E-3</v>
      </c>
    </row>
    <row r="87" spans="1:7" x14ac:dyDescent="0.2">
      <c r="A87" s="1">
        <v>45581</v>
      </c>
      <c r="B87" s="2">
        <v>223.64</v>
      </c>
      <c r="C87">
        <v>6382515</v>
      </c>
      <c r="D87" s="2">
        <v>222.33</v>
      </c>
      <c r="E87" s="2">
        <v>223.68</v>
      </c>
      <c r="F87" s="2">
        <v>221.04</v>
      </c>
      <c r="G87" s="9">
        <f t="shared" si="1"/>
        <v>5.6207563289716322E-3</v>
      </c>
    </row>
    <row r="88" spans="1:7" x14ac:dyDescent="0.2">
      <c r="A88" s="1">
        <v>45580</v>
      </c>
      <c r="B88" s="2">
        <v>222.39</v>
      </c>
      <c r="C88">
        <v>9235825</v>
      </c>
      <c r="D88" s="2">
        <v>223.66</v>
      </c>
      <c r="E88" s="2">
        <v>225.45</v>
      </c>
      <c r="F88" s="2">
        <v>221.82</v>
      </c>
      <c r="G88" s="9">
        <f t="shared" si="1"/>
        <v>4.1087231352718856E-3</v>
      </c>
    </row>
    <row r="89" spans="1:7" x14ac:dyDescent="0.2">
      <c r="A89" s="1">
        <v>45579</v>
      </c>
      <c r="B89" s="2">
        <v>221.48</v>
      </c>
      <c r="C89">
        <v>9048925</v>
      </c>
      <c r="D89" s="2">
        <v>223.2</v>
      </c>
      <c r="E89" s="2">
        <v>223.7</v>
      </c>
      <c r="F89" s="2">
        <v>218.88</v>
      </c>
      <c r="G89" s="9">
        <f t="shared" si="1"/>
        <v>-3.6438886139728011E-3</v>
      </c>
    </row>
    <row r="90" spans="1:7" x14ac:dyDescent="0.2">
      <c r="A90" s="1">
        <v>45576</v>
      </c>
      <c r="B90" s="2">
        <v>222.29</v>
      </c>
      <c r="C90">
        <v>18320650</v>
      </c>
      <c r="D90" s="2">
        <v>215.67</v>
      </c>
      <c r="E90" s="2">
        <v>224.62989999999999</v>
      </c>
      <c r="F90" s="2">
        <v>215.16</v>
      </c>
      <c r="G90" s="9">
        <f t="shared" si="1"/>
        <v>4.4399548956962853E-2</v>
      </c>
    </row>
    <row r="91" spans="1:7" x14ac:dyDescent="0.2">
      <c r="A91" s="1">
        <v>45575</v>
      </c>
      <c r="B91" s="2">
        <v>212.84</v>
      </c>
      <c r="C91">
        <v>7927051</v>
      </c>
      <c r="D91" s="2">
        <v>214.81</v>
      </c>
      <c r="E91" s="2">
        <v>214.81</v>
      </c>
      <c r="F91" s="2">
        <v>211.47</v>
      </c>
      <c r="G91" s="9">
        <f t="shared" si="1"/>
        <v>-2.7176459563301725E-3</v>
      </c>
    </row>
    <row r="92" spans="1:7" x14ac:dyDescent="0.2">
      <c r="A92" s="1">
        <v>45574</v>
      </c>
      <c r="B92" s="2">
        <v>213.42</v>
      </c>
      <c r="C92">
        <v>7023998</v>
      </c>
      <c r="D92" s="2">
        <v>209.7</v>
      </c>
      <c r="E92" s="2">
        <v>214.24</v>
      </c>
      <c r="F92" s="2">
        <v>209.38</v>
      </c>
      <c r="G92" s="9">
        <f t="shared" si="1"/>
        <v>1.2669039145907446E-2</v>
      </c>
    </row>
    <row r="93" spans="1:7" x14ac:dyDescent="0.2">
      <c r="A93" s="1">
        <v>45573</v>
      </c>
      <c r="B93" s="2">
        <v>210.75</v>
      </c>
      <c r="C93">
        <v>6021772</v>
      </c>
      <c r="D93" s="2">
        <v>210.58</v>
      </c>
      <c r="E93" s="2">
        <v>211.33</v>
      </c>
      <c r="F93" s="2">
        <v>208.38</v>
      </c>
      <c r="G93" s="9">
        <f t="shared" si="1"/>
        <v>-8.5336367515287392E-4</v>
      </c>
    </row>
    <row r="94" spans="1:7" x14ac:dyDescent="0.2">
      <c r="A94" s="1">
        <v>45572</v>
      </c>
      <c r="B94" s="2">
        <v>210.93</v>
      </c>
      <c r="C94">
        <v>6718898</v>
      </c>
      <c r="D94" s="2">
        <v>211.03</v>
      </c>
      <c r="E94" s="2">
        <v>213.33</v>
      </c>
      <c r="F94" s="2">
        <v>209.69</v>
      </c>
      <c r="G94" s="9">
        <f t="shared" si="1"/>
        <v>-1.372976043935159E-3</v>
      </c>
    </row>
    <row r="95" spans="1:7" x14ac:dyDescent="0.2">
      <c r="A95" s="1">
        <v>45569</v>
      </c>
      <c r="B95" s="2">
        <v>211.22</v>
      </c>
      <c r="C95">
        <v>10213420</v>
      </c>
      <c r="D95" s="2">
        <v>209.3</v>
      </c>
      <c r="E95" s="2">
        <v>211.67</v>
      </c>
      <c r="F95" s="2">
        <v>206.91</v>
      </c>
      <c r="G95" s="9">
        <f t="shared" si="1"/>
        <v>2.9186766067339054E-2</v>
      </c>
    </row>
    <row r="96" spans="1:7" x14ac:dyDescent="0.2">
      <c r="A96" s="1">
        <v>45568</v>
      </c>
      <c r="B96" s="2">
        <v>205.23</v>
      </c>
      <c r="C96">
        <v>7251325</v>
      </c>
      <c r="D96" s="2">
        <v>206.17</v>
      </c>
      <c r="E96" s="2">
        <v>206.49</v>
      </c>
      <c r="F96" s="2">
        <v>204.34</v>
      </c>
      <c r="G96" s="9">
        <f t="shared" si="1"/>
        <v>-9.9377683438660602E-3</v>
      </c>
    </row>
    <row r="97" spans="1:7" x14ac:dyDescent="0.2">
      <c r="A97" s="1">
        <v>45567</v>
      </c>
      <c r="B97" s="2">
        <v>207.29</v>
      </c>
      <c r="C97">
        <v>5810931</v>
      </c>
      <c r="D97" s="2">
        <v>207.08</v>
      </c>
      <c r="E97" s="2">
        <v>208.95</v>
      </c>
      <c r="F97" s="2">
        <v>205.69</v>
      </c>
      <c r="G97" s="9">
        <f t="shared" si="1"/>
        <v>1.2074961360124536E-3</v>
      </c>
    </row>
    <row r="98" spans="1:7" x14ac:dyDescent="0.2">
      <c r="A98" s="1">
        <v>45566</v>
      </c>
      <c r="B98" s="2">
        <v>207.04</v>
      </c>
      <c r="C98">
        <v>8540064</v>
      </c>
      <c r="D98" s="2">
        <v>208.9</v>
      </c>
      <c r="E98" s="2">
        <v>209.09</v>
      </c>
      <c r="F98" s="2">
        <v>206.19</v>
      </c>
      <c r="G98" s="9">
        <f t="shared" si="1"/>
        <v>-1.8116285687185929E-2</v>
      </c>
    </row>
    <row r="99" spans="1:7" x14ac:dyDescent="0.2">
      <c r="A99" s="1">
        <v>45565</v>
      </c>
      <c r="B99" s="2">
        <v>210.86</v>
      </c>
      <c r="C99">
        <v>8668314</v>
      </c>
      <c r="D99" s="2">
        <v>206.31</v>
      </c>
      <c r="E99" s="2">
        <v>210.96</v>
      </c>
      <c r="F99" s="2">
        <v>205.26</v>
      </c>
      <c r="G99" s="9">
        <f t="shared" si="1"/>
        <v>1.7102137767222025E-3</v>
      </c>
    </row>
    <row r="100" spans="1:7" x14ac:dyDescent="0.2">
      <c r="A100" s="1">
        <v>45562</v>
      </c>
      <c r="B100" s="2">
        <v>210.5</v>
      </c>
      <c r="C100">
        <v>7032450</v>
      </c>
      <c r="D100" s="2">
        <v>210.65</v>
      </c>
      <c r="E100" s="2">
        <v>212.44</v>
      </c>
      <c r="F100" s="2">
        <v>209.33</v>
      </c>
      <c r="G100" s="9">
        <f t="shared" si="1"/>
        <v>3.4321670321288966E-3</v>
      </c>
    </row>
    <row r="101" spans="1:7" x14ac:dyDescent="0.2">
      <c r="A101" s="1">
        <v>45561</v>
      </c>
      <c r="B101" s="2">
        <v>209.78</v>
      </c>
      <c r="C101">
        <v>7807480</v>
      </c>
      <c r="D101" s="2">
        <v>211.13</v>
      </c>
      <c r="E101" s="2">
        <v>211.7</v>
      </c>
      <c r="F101" s="2">
        <v>209.01</v>
      </c>
      <c r="G101" s="9">
        <f t="shared" si="1"/>
        <v>-1.9506161092345264E-3</v>
      </c>
    </row>
    <row r="102" spans="1:7" x14ac:dyDescent="0.2">
      <c r="A102" s="1">
        <v>45560</v>
      </c>
      <c r="B102" s="2">
        <v>210.19</v>
      </c>
      <c r="C102">
        <v>8976520</v>
      </c>
      <c r="D102" s="2">
        <v>211.68</v>
      </c>
      <c r="E102" s="2">
        <v>212.24</v>
      </c>
      <c r="F102" s="2">
        <v>208.61</v>
      </c>
      <c r="G102" s="9">
        <f t="shared" si="1"/>
        <v>-6.6165697811806368E-3</v>
      </c>
    </row>
    <row r="103" spans="1:7" x14ac:dyDescent="0.2">
      <c r="A103" s="1">
        <v>45559</v>
      </c>
      <c r="B103" s="2">
        <v>211.59</v>
      </c>
      <c r="C103">
        <v>7323239</v>
      </c>
      <c r="D103" s="2">
        <v>211.15</v>
      </c>
      <c r="E103" s="2">
        <v>212.95</v>
      </c>
      <c r="F103" s="2">
        <v>210.37</v>
      </c>
      <c r="G103" s="9">
        <f t="shared" si="1"/>
        <v>7.0942111237237704E-4</v>
      </c>
    </row>
    <row r="104" spans="1:7" x14ac:dyDescent="0.2">
      <c r="A104" s="1">
        <v>45558</v>
      </c>
      <c r="B104" s="2">
        <v>211.44</v>
      </c>
      <c r="C104">
        <v>7223491</v>
      </c>
      <c r="D104" s="2">
        <v>211</v>
      </c>
      <c r="E104" s="2">
        <v>211.8</v>
      </c>
      <c r="F104" s="2">
        <v>209.99</v>
      </c>
      <c r="G104" s="9">
        <f t="shared" si="1"/>
        <v>1.6580605428964112E-3</v>
      </c>
    </row>
    <row r="105" spans="1:7" x14ac:dyDescent="0.2">
      <c r="A105" s="1">
        <v>45555</v>
      </c>
      <c r="B105" s="2">
        <v>211.09</v>
      </c>
      <c r="C105">
        <v>20884970</v>
      </c>
      <c r="D105" s="2">
        <v>209.93</v>
      </c>
      <c r="E105" s="2">
        <v>211.41499999999999</v>
      </c>
      <c r="F105" s="2">
        <v>209.5</v>
      </c>
      <c r="G105" s="9">
        <f t="shared" si="1"/>
        <v>2.8981375902699114E-3</v>
      </c>
    </row>
    <row r="106" spans="1:7" x14ac:dyDescent="0.2">
      <c r="A106" s="1">
        <v>45554</v>
      </c>
      <c r="B106" s="2">
        <v>210.48</v>
      </c>
      <c r="C106">
        <v>11635170</v>
      </c>
      <c r="D106" s="2">
        <v>209.78</v>
      </c>
      <c r="E106" s="2">
        <v>211.91</v>
      </c>
      <c r="F106" s="2">
        <v>207.34</v>
      </c>
      <c r="G106" s="9">
        <f t="shared" si="1"/>
        <v>1.4214812316291514E-2</v>
      </c>
    </row>
    <row r="107" spans="1:7" x14ac:dyDescent="0.2">
      <c r="A107" s="1">
        <v>45553</v>
      </c>
      <c r="B107" s="2">
        <v>207.53</v>
      </c>
      <c r="C107">
        <v>8259876</v>
      </c>
      <c r="D107" s="2">
        <v>209.01</v>
      </c>
      <c r="E107" s="2">
        <v>211.33609999999999</v>
      </c>
      <c r="F107" s="2">
        <v>206.7</v>
      </c>
      <c r="G107" s="9">
        <f t="shared" si="1"/>
        <v>-8.2198327359617185E-3</v>
      </c>
    </row>
    <row r="108" spans="1:7" x14ac:dyDescent="0.2">
      <c r="A108" s="1">
        <v>45552</v>
      </c>
      <c r="B108" s="2">
        <v>209.25</v>
      </c>
      <c r="C108">
        <v>7573345</v>
      </c>
      <c r="D108" s="2">
        <v>207.73</v>
      </c>
      <c r="E108" s="2">
        <v>209.93</v>
      </c>
      <c r="F108" s="2">
        <v>207.66</v>
      </c>
      <c r="G108" s="9">
        <f t="shared" si="1"/>
        <v>6.6871933031846797E-3</v>
      </c>
    </row>
    <row r="109" spans="1:7" x14ac:dyDescent="0.2">
      <c r="A109" s="1">
        <v>45551</v>
      </c>
      <c r="B109" s="2">
        <v>207.86</v>
      </c>
      <c r="C109">
        <v>8634936</v>
      </c>
      <c r="D109" s="2">
        <v>205.83</v>
      </c>
      <c r="E109" s="2">
        <v>208.21</v>
      </c>
      <c r="F109" s="2">
        <v>205.59</v>
      </c>
      <c r="G109" s="9">
        <f t="shared" si="1"/>
        <v>1.7325763508222458E-2</v>
      </c>
    </row>
    <row r="110" spans="1:7" x14ac:dyDescent="0.2">
      <c r="A110" s="1">
        <v>45548</v>
      </c>
      <c r="B110" s="2">
        <v>204.32</v>
      </c>
      <c r="C110">
        <v>10226690</v>
      </c>
      <c r="D110" s="2">
        <v>206.86</v>
      </c>
      <c r="E110" s="2">
        <v>207.84819999999999</v>
      </c>
      <c r="F110" s="2">
        <v>203.02</v>
      </c>
      <c r="G110" s="9">
        <f t="shared" si="1"/>
        <v>-1.1035818005808329E-2</v>
      </c>
    </row>
    <row r="111" spans="1:7" x14ac:dyDescent="0.2">
      <c r="A111" s="1">
        <v>45547</v>
      </c>
      <c r="B111" s="2">
        <v>206.6</v>
      </c>
      <c r="C111">
        <v>9055756</v>
      </c>
      <c r="D111" s="2">
        <v>207.65</v>
      </c>
      <c r="E111" s="2">
        <v>208.78</v>
      </c>
      <c r="F111" s="2">
        <v>204.89</v>
      </c>
      <c r="G111" s="9">
        <f t="shared" si="1"/>
        <v>-3.0401003715677666E-3</v>
      </c>
    </row>
    <row r="112" spans="1:7" x14ac:dyDescent="0.2">
      <c r="A112" s="1">
        <v>45546</v>
      </c>
      <c r="B112" s="2">
        <v>207.23</v>
      </c>
      <c r="C112">
        <v>13658740</v>
      </c>
      <c r="D112" s="2">
        <v>205.25</v>
      </c>
      <c r="E112" s="2">
        <v>207.7</v>
      </c>
      <c r="F112" s="2">
        <v>201.83099999999999</v>
      </c>
      <c r="G112" s="9">
        <f t="shared" si="1"/>
        <v>8.1241486670557972E-3</v>
      </c>
    </row>
    <row r="113" spans="1:7" x14ac:dyDescent="0.2">
      <c r="A113" s="1">
        <v>45545</v>
      </c>
      <c r="B113" s="2">
        <v>205.56</v>
      </c>
      <c r="C113">
        <v>28406900</v>
      </c>
      <c r="D113" s="2">
        <v>218.6</v>
      </c>
      <c r="E113" s="2">
        <v>218.64</v>
      </c>
      <c r="F113" s="2">
        <v>200.61</v>
      </c>
      <c r="G113" s="9">
        <f t="shared" si="1"/>
        <v>-5.1888750518887528E-2</v>
      </c>
    </row>
    <row r="114" spans="1:7" x14ac:dyDescent="0.2">
      <c r="A114" s="1">
        <v>45544</v>
      </c>
      <c r="B114" s="2">
        <v>216.81</v>
      </c>
      <c r="C114">
        <v>8935074</v>
      </c>
      <c r="D114" s="2">
        <v>215.19</v>
      </c>
      <c r="E114" s="2">
        <v>218.15</v>
      </c>
      <c r="F114" s="2">
        <v>214.17500000000001</v>
      </c>
      <c r="G114" s="9">
        <f t="shared" si="1"/>
        <v>2.0474442247952584E-2</v>
      </c>
    </row>
    <row r="115" spans="1:7" x14ac:dyDescent="0.2">
      <c r="A115" s="1">
        <v>45541</v>
      </c>
      <c r="B115" s="2">
        <v>212.46</v>
      </c>
      <c r="C115">
        <v>7776998</v>
      </c>
      <c r="D115" s="2">
        <v>217.6</v>
      </c>
      <c r="E115" s="2">
        <v>218.74</v>
      </c>
      <c r="F115" s="2">
        <v>211.09</v>
      </c>
      <c r="G115" s="9">
        <f t="shared" si="1"/>
        <v>-2.3755916004227329E-2</v>
      </c>
    </row>
    <row r="116" spans="1:7" x14ac:dyDescent="0.2">
      <c r="A116" s="1">
        <v>45540</v>
      </c>
      <c r="B116" s="2">
        <v>217.63</v>
      </c>
      <c r="C116">
        <v>8067874</v>
      </c>
      <c r="D116" s="2">
        <v>220.15</v>
      </c>
      <c r="E116" s="2">
        <v>220.8</v>
      </c>
      <c r="F116" s="2">
        <v>216.03</v>
      </c>
      <c r="G116" s="9">
        <f t="shared" si="1"/>
        <v>-7.750877672913048E-3</v>
      </c>
    </row>
    <row r="117" spans="1:7" x14ac:dyDescent="0.2">
      <c r="A117" s="1">
        <v>45539</v>
      </c>
      <c r="B117" s="2">
        <v>219.33</v>
      </c>
      <c r="C117">
        <v>7389474</v>
      </c>
      <c r="D117" s="2">
        <v>221.04</v>
      </c>
      <c r="E117" s="2">
        <v>222.07</v>
      </c>
      <c r="F117" s="2">
        <v>217.21</v>
      </c>
      <c r="G117" s="9">
        <f t="shared" si="1"/>
        <v>-4.4030866999545948E-3</v>
      </c>
    </row>
    <row r="118" spans="1:7" x14ac:dyDescent="0.2">
      <c r="A118" s="1">
        <v>45538</v>
      </c>
      <c r="B118" s="2">
        <v>220.3</v>
      </c>
      <c r="C118">
        <v>8956089</v>
      </c>
      <c r="D118" s="2">
        <v>222.3</v>
      </c>
      <c r="E118" s="2">
        <v>224.1</v>
      </c>
      <c r="F118" s="2">
        <v>219.24</v>
      </c>
      <c r="G118" s="9">
        <f t="shared" si="1"/>
        <v>-2.0017793594305999E-2</v>
      </c>
    </row>
    <row r="119" spans="1:7" x14ac:dyDescent="0.2">
      <c r="A119" s="1">
        <v>45534</v>
      </c>
      <c r="B119" s="2">
        <v>224.8</v>
      </c>
      <c r="C119">
        <v>8574128</v>
      </c>
      <c r="D119" s="2">
        <v>222.5</v>
      </c>
      <c r="E119" s="2">
        <v>225.48</v>
      </c>
      <c r="F119" s="2">
        <v>221.93</v>
      </c>
      <c r="G119" s="9">
        <f t="shared" si="1"/>
        <v>1.1655641060258404E-2</v>
      </c>
    </row>
    <row r="120" spans="1:7" x14ac:dyDescent="0.2">
      <c r="A120" s="1">
        <v>45533</v>
      </c>
      <c r="B120" s="2">
        <v>222.21</v>
      </c>
      <c r="C120">
        <v>6416149</v>
      </c>
      <c r="D120" s="2">
        <v>222.15</v>
      </c>
      <c r="E120" s="2">
        <v>222.98</v>
      </c>
      <c r="F120" s="2">
        <v>218.94</v>
      </c>
      <c r="G120" s="9">
        <f t="shared" si="1"/>
        <v>4.1574404627413575E-3</v>
      </c>
    </row>
    <row r="121" spans="1:7" x14ac:dyDescent="0.2">
      <c r="A121" s="1">
        <v>45532</v>
      </c>
      <c r="B121" s="2">
        <v>221.29</v>
      </c>
      <c r="C121">
        <v>6506402</v>
      </c>
      <c r="D121" s="2">
        <v>219.25</v>
      </c>
      <c r="E121" s="2">
        <v>222.21</v>
      </c>
      <c r="F121" s="2">
        <v>219.19</v>
      </c>
      <c r="G121" s="9">
        <f t="shared" si="1"/>
        <v>5.0413298210554292E-3</v>
      </c>
    </row>
    <row r="122" spans="1:7" x14ac:dyDescent="0.2">
      <c r="A122" s="1">
        <v>45531</v>
      </c>
      <c r="B122" s="2">
        <v>220.18</v>
      </c>
      <c r="C122">
        <v>5185221</v>
      </c>
      <c r="D122" s="2">
        <v>219.51</v>
      </c>
      <c r="E122" s="2">
        <v>220.42</v>
      </c>
      <c r="F122" s="2">
        <v>219.19</v>
      </c>
      <c r="G122" s="9">
        <f t="shared" si="1"/>
        <v>4.6082949308756671E-3</v>
      </c>
    </row>
    <row r="123" spans="1:7" x14ac:dyDescent="0.2">
      <c r="A123" s="1">
        <v>45530</v>
      </c>
      <c r="B123" s="2">
        <v>219.17</v>
      </c>
      <c r="C123">
        <v>5105245</v>
      </c>
      <c r="D123" s="2">
        <v>219.01</v>
      </c>
      <c r="E123" s="2">
        <v>219.68</v>
      </c>
      <c r="F123" s="2">
        <v>218.05</v>
      </c>
      <c r="G123" s="9">
        <f t="shared" si="1"/>
        <v>3.9393522971920003E-3</v>
      </c>
    </row>
    <row r="124" spans="1:7" x14ac:dyDescent="0.2">
      <c r="A124" s="1">
        <v>45527</v>
      </c>
      <c r="B124" s="2">
        <v>218.31</v>
      </c>
      <c r="C124">
        <v>7213981</v>
      </c>
      <c r="D124" s="2">
        <v>217.6</v>
      </c>
      <c r="E124" s="2">
        <v>219.19</v>
      </c>
      <c r="F124" s="2">
        <v>216.5</v>
      </c>
      <c r="G124" s="9">
        <f t="shared" si="1"/>
        <v>7.7551585652957389E-3</v>
      </c>
    </row>
    <row r="125" spans="1:7" x14ac:dyDescent="0.2">
      <c r="A125" s="1">
        <v>45526</v>
      </c>
      <c r="B125" s="2">
        <v>216.63</v>
      </c>
      <c r="C125">
        <v>5247098</v>
      </c>
      <c r="D125" s="2">
        <v>214.58</v>
      </c>
      <c r="E125" s="2">
        <v>216.8</v>
      </c>
      <c r="F125" s="2">
        <v>214.33500000000001</v>
      </c>
      <c r="G125" s="9">
        <f t="shared" si="1"/>
        <v>9.4594594594594739E-3</v>
      </c>
    </row>
    <row r="126" spans="1:7" x14ac:dyDescent="0.2">
      <c r="A126" s="1">
        <v>45525</v>
      </c>
      <c r="B126" s="2">
        <v>214.6</v>
      </c>
      <c r="C126">
        <v>5202472</v>
      </c>
      <c r="D126" s="2">
        <v>214.43</v>
      </c>
      <c r="E126" s="2">
        <v>215</v>
      </c>
      <c r="F126" s="2">
        <v>212.84</v>
      </c>
      <c r="G126" s="9">
        <f t="shared" si="1"/>
        <v>3.7292560134249975E-4</v>
      </c>
    </row>
    <row r="127" spans="1:7" x14ac:dyDescent="0.2">
      <c r="A127" s="1">
        <v>45524</v>
      </c>
      <c r="B127" s="2">
        <v>214.52</v>
      </c>
      <c r="C127">
        <v>5640223</v>
      </c>
      <c r="D127" s="2">
        <v>215</v>
      </c>
      <c r="E127" s="2">
        <v>216</v>
      </c>
      <c r="F127" s="2">
        <v>213.68</v>
      </c>
      <c r="G127" s="9" t="str">
        <f t="shared" si="1"/>
        <v/>
      </c>
    </row>
  </sheetData>
  <hyperlinks>
    <hyperlink ref="J2" r:id="rId1" xr:uid="{76C06439-B75D-45F5-883D-DB97EB95B8E1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3E96-7F6F-46AB-9223-3B52962F5E21}">
  <sheetPr codeName="Sheet4"/>
  <dimension ref="A1:J127"/>
  <sheetViews>
    <sheetView topLeftCell="A109" workbookViewId="0">
      <selection activeCell="G2" sqref="G2:G126"/>
    </sheetView>
  </sheetViews>
  <sheetFormatPr baseColWidth="10" defaultColWidth="8.83203125" defaultRowHeight="15" x14ac:dyDescent="0.2"/>
  <cols>
    <col min="1" max="1" width="10.5" bestFit="1" customWidth="1"/>
    <col min="2" max="2" width="11.33203125" customWidth="1"/>
    <col min="3" max="3" width="9.1640625" customWidth="1"/>
    <col min="7" max="7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J1" t="s">
        <v>6</v>
      </c>
    </row>
    <row r="2" spans="1:10" x14ac:dyDescent="0.2">
      <c r="A2" s="1">
        <v>45708</v>
      </c>
      <c r="B2" s="2">
        <v>159.68</v>
      </c>
      <c r="C2">
        <v>7224030</v>
      </c>
      <c r="D2" s="2">
        <v>156.94999999999999</v>
      </c>
      <c r="E2" s="2">
        <v>159.94999999999999</v>
      </c>
      <c r="F2" s="2">
        <v>156.94999999999999</v>
      </c>
      <c r="G2" s="9">
        <f t="shared" ref="G2:G65" si="0">IFERROR(B2/B3-1,"")</f>
        <v>1.1337006776870107E-2</v>
      </c>
      <c r="J2" s="3" t="s">
        <v>9</v>
      </c>
    </row>
    <row r="3" spans="1:10" x14ac:dyDescent="0.2">
      <c r="A3" s="1">
        <v>45707</v>
      </c>
      <c r="B3" s="2">
        <v>157.88999999999999</v>
      </c>
      <c r="C3">
        <v>7974736</v>
      </c>
      <c r="D3" s="2">
        <v>155</v>
      </c>
      <c r="E3" s="2">
        <v>158.30000000000001</v>
      </c>
      <c r="F3" s="2">
        <v>154.75</v>
      </c>
      <c r="G3" s="9">
        <f t="shared" si="0"/>
        <v>1.8710884573198028E-2</v>
      </c>
    </row>
    <row r="4" spans="1:10" x14ac:dyDescent="0.2">
      <c r="A4" s="1">
        <v>45706</v>
      </c>
      <c r="B4" s="2">
        <v>154.99</v>
      </c>
      <c r="C4">
        <v>9670657</v>
      </c>
      <c r="D4" s="2">
        <v>154.13999999999999</v>
      </c>
      <c r="E4" s="2">
        <v>155.44999999999999</v>
      </c>
      <c r="F4" s="2">
        <v>153.24</v>
      </c>
      <c r="G4" s="9">
        <f t="shared" si="0"/>
        <v>-7.428754402817761E-3</v>
      </c>
    </row>
    <row r="5" spans="1:10" x14ac:dyDescent="0.2">
      <c r="A5" s="1">
        <v>45702</v>
      </c>
      <c r="B5" s="2">
        <v>156.15</v>
      </c>
      <c r="C5">
        <v>6411840</v>
      </c>
      <c r="D5" s="2">
        <v>157.29</v>
      </c>
      <c r="E5" s="2">
        <v>157.47</v>
      </c>
      <c r="F5" s="2">
        <v>156.06</v>
      </c>
      <c r="G5" s="9">
        <f t="shared" si="0"/>
        <v>-6.9952305246422375E-3</v>
      </c>
    </row>
    <row r="6" spans="1:10" x14ac:dyDescent="0.2">
      <c r="A6" s="1">
        <v>45701</v>
      </c>
      <c r="B6" s="2">
        <v>157.25</v>
      </c>
      <c r="C6">
        <v>10705080</v>
      </c>
      <c r="D6" s="2">
        <v>155.26</v>
      </c>
      <c r="E6" s="2">
        <v>158.13</v>
      </c>
      <c r="F6" s="2">
        <v>154.79</v>
      </c>
      <c r="G6" s="9">
        <f t="shared" si="0"/>
        <v>1.281720984155621E-2</v>
      </c>
    </row>
    <row r="7" spans="1:10" x14ac:dyDescent="0.2">
      <c r="A7" s="1">
        <v>45700</v>
      </c>
      <c r="B7" s="2">
        <v>155.26</v>
      </c>
      <c r="C7">
        <v>7746014</v>
      </c>
      <c r="D7" s="2">
        <v>155.27000000000001</v>
      </c>
      <c r="E7" s="2">
        <v>155.65989999999999</v>
      </c>
      <c r="F7" s="2">
        <v>154.27000000000001</v>
      </c>
      <c r="G7" s="9">
        <f t="shared" si="0"/>
        <v>-5.5722795106641909E-3</v>
      </c>
    </row>
    <row r="8" spans="1:10" x14ac:dyDescent="0.2">
      <c r="A8" s="1">
        <v>45699</v>
      </c>
      <c r="B8" s="2">
        <v>156.13</v>
      </c>
      <c r="C8">
        <v>7554811</v>
      </c>
      <c r="D8" s="2">
        <v>154.11000000000001</v>
      </c>
      <c r="E8" s="2">
        <v>156.38999999999999</v>
      </c>
      <c r="F8" s="2">
        <v>153.94</v>
      </c>
      <c r="G8" s="9">
        <f t="shared" si="0"/>
        <v>1.2253630705394203E-2</v>
      </c>
    </row>
    <row r="9" spans="1:10" x14ac:dyDescent="0.2">
      <c r="A9" s="1">
        <v>45698</v>
      </c>
      <c r="B9" s="2">
        <v>154.24</v>
      </c>
      <c r="C9">
        <v>6936561</v>
      </c>
      <c r="D9" s="2">
        <v>153.61000000000001</v>
      </c>
      <c r="E9" s="2">
        <v>154.37</v>
      </c>
      <c r="F9" s="2">
        <v>152.29</v>
      </c>
      <c r="G9" s="9">
        <f t="shared" si="0"/>
        <v>7.3145245559038674E-3</v>
      </c>
    </row>
    <row r="10" spans="1:10" x14ac:dyDescent="0.2">
      <c r="A10" s="1">
        <v>45695</v>
      </c>
      <c r="B10" s="2">
        <v>153.12</v>
      </c>
      <c r="C10">
        <v>6204916</v>
      </c>
      <c r="D10" s="2">
        <v>153.53</v>
      </c>
      <c r="E10" s="2">
        <v>154.49</v>
      </c>
      <c r="F10" s="2">
        <v>152.80000000000001</v>
      </c>
      <c r="G10" s="9">
        <f t="shared" si="0"/>
        <v>-2.540551104162514E-3</v>
      </c>
    </row>
    <row r="11" spans="1:10" x14ac:dyDescent="0.2">
      <c r="A11" s="1">
        <v>45694</v>
      </c>
      <c r="B11" s="2">
        <v>153.51</v>
      </c>
      <c r="C11">
        <v>7418468</v>
      </c>
      <c r="D11" s="2">
        <v>154.79</v>
      </c>
      <c r="E11" s="2">
        <v>154.84020000000001</v>
      </c>
      <c r="F11" s="2">
        <v>153.38</v>
      </c>
      <c r="G11" s="9">
        <f t="shared" si="0"/>
        <v>-7.6281595448962625E-3</v>
      </c>
    </row>
    <row r="12" spans="1:10" x14ac:dyDescent="0.2">
      <c r="A12" s="1">
        <v>45693</v>
      </c>
      <c r="B12" s="2">
        <v>154.69</v>
      </c>
      <c r="C12">
        <v>8946957</v>
      </c>
      <c r="D12" s="2">
        <v>153.82</v>
      </c>
      <c r="E12" s="2">
        <v>154.72999999999999</v>
      </c>
      <c r="F12" s="2">
        <v>153.31</v>
      </c>
      <c r="G12" s="9">
        <f t="shared" si="0"/>
        <v>7.8180988989509093E-3</v>
      </c>
    </row>
    <row r="13" spans="1:10" x14ac:dyDescent="0.2">
      <c r="A13" s="1">
        <v>45692</v>
      </c>
      <c r="B13" s="2">
        <v>153.49</v>
      </c>
      <c r="C13">
        <v>9645289</v>
      </c>
      <c r="D13" s="2">
        <v>151.36000000000001</v>
      </c>
      <c r="E13" s="2">
        <v>154.18</v>
      </c>
      <c r="F13" s="2">
        <v>150.94499999999999</v>
      </c>
      <c r="G13" s="9">
        <f t="shared" si="0"/>
        <v>1.0667017844208981E-2</v>
      </c>
    </row>
    <row r="14" spans="1:10" x14ac:dyDescent="0.2">
      <c r="A14" s="1">
        <v>45691</v>
      </c>
      <c r="B14" s="2">
        <v>151.87</v>
      </c>
      <c r="C14">
        <v>6687487</v>
      </c>
      <c r="D14" s="2">
        <v>152</v>
      </c>
      <c r="E14" s="2">
        <v>152.465</v>
      </c>
      <c r="F14" s="2">
        <v>150.78</v>
      </c>
      <c r="G14" s="9">
        <f t="shared" si="0"/>
        <v>-1.8402891883010364E-3</v>
      </c>
    </row>
    <row r="15" spans="1:10" x14ac:dyDescent="0.2">
      <c r="A15" s="1">
        <v>45688</v>
      </c>
      <c r="B15" s="2">
        <v>152.15</v>
      </c>
      <c r="C15">
        <v>8458715</v>
      </c>
      <c r="D15" s="2">
        <v>152.62</v>
      </c>
      <c r="E15" s="2">
        <v>153.18</v>
      </c>
      <c r="F15" s="2">
        <v>152.05500000000001</v>
      </c>
      <c r="G15" s="9">
        <f t="shared" si="0"/>
        <v>-4.7098842153463494E-3</v>
      </c>
    </row>
    <row r="16" spans="1:10" x14ac:dyDescent="0.2">
      <c r="A16" s="1">
        <v>45687</v>
      </c>
      <c r="B16" s="2">
        <v>152.87</v>
      </c>
      <c r="C16">
        <v>8910983</v>
      </c>
      <c r="D16" s="2">
        <v>151.91</v>
      </c>
      <c r="E16" s="2">
        <v>154.13999999999999</v>
      </c>
      <c r="F16" s="2">
        <v>151.36000000000001</v>
      </c>
      <c r="G16" s="9">
        <f t="shared" si="0"/>
        <v>1.1379424412834904E-2</v>
      </c>
    </row>
    <row r="17" spans="1:7" x14ac:dyDescent="0.2">
      <c r="A17" s="1">
        <v>45686</v>
      </c>
      <c r="B17" s="2">
        <v>151.15</v>
      </c>
      <c r="C17">
        <v>7156421</v>
      </c>
      <c r="D17" s="2">
        <v>150.5</v>
      </c>
      <c r="E17" s="2">
        <v>151.88</v>
      </c>
      <c r="F17" s="2">
        <v>150</v>
      </c>
      <c r="G17" s="9">
        <f t="shared" si="0"/>
        <v>5.1203617502328935E-3</v>
      </c>
    </row>
    <row r="18" spans="1:7" x14ac:dyDescent="0.2">
      <c r="A18" s="1">
        <v>45685</v>
      </c>
      <c r="B18" s="2">
        <v>150.38</v>
      </c>
      <c r="C18">
        <v>10320610</v>
      </c>
      <c r="D18" s="2">
        <v>152.66</v>
      </c>
      <c r="E18" s="2">
        <v>152.97</v>
      </c>
      <c r="F18" s="2">
        <v>150.30000000000001</v>
      </c>
      <c r="G18" s="9">
        <f t="shared" si="0"/>
        <v>-1.6417031852966169E-2</v>
      </c>
    </row>
    <row r="19" spans="1:7" x14ac:dyDescent="0.2">
      <c r="A19" s="1">
        <v>45684</v>
      </c>
      <c r="B19" s="2">
        <v>152.88999999999999</v>
      </c>
      <c r="C19">
        <v>15152310</v>
      </c>
      <c r="D19" s="2">
        <v>148.44999999999999</v>
      </c>
      <c r="E19" s="2">
        <v>153.44999999999999</v>
      </c>
      <c r="F19" s="2">
        <v>148</v>
      </c>
      <c r="G19" s="9">
        <f t="shared" si="0"/>
        <v>4.1343141261408478E-2</v>
      </c>
    </row>
    <row r="20" spans="1:7" x14ac:dyDescent="0.2">
      <c r="A20" s="1">
        <v>45681</v>
      </c>
      <c r="B20" s="2">
        <v>146.82</v>
      </c>
      <c r="C20">
        <v>9887682</v>
      </c>
      <c r="D20" s="2">
        <v>146.80500000000001</v>
      </c>
      <c r="E20" s="2">
        <v>147.631</v>
      </c>
      <c r="F20" s="2">
        <v>146.38300000000001</v>
      </c>
      <c r="G20" s="9">
        <f t="shared" si="0"/>
        <v>1.2274959083469206E-3</v>
      </c>
    </row>
    <row r="21" spans="1:7" x14ac:dyDescent="0.2">
      <c r="A21" s="1">
        <v>45680</v>
      </c>
      <c r="B21" s="2">
        <v>146.63999999999999</v>
      </c>
      <c r="C21">
        <v>10506360</v>
      </c>
      <c r="D21" s="2">
        <v>145.44</v>
      </c>
      <c r="E21" s="2">
        <v>147.91</v>
      </c>
      <c r="F21" s="2">
        <v>144.81440000000001</v>
      </c>
      <c r="G21" s="9">
        <f t="shared" si="0"/>
        <v>9.4307152199351041E-3</v>
      </c>
    </row>
    <row r="22" spans="1:7" x14ac:dyDescent="0.2">
      <c r="A22" s="1">
        <v>45679</v>
      </c>
      <c r="B22" s="2">
        <v>145.27000000000001</v>
      </c>
      <c r="C22">
        <v>16834750</v>
      </c>
      <c r="D22" s="2">
        <v>144</v>
      </c>
      <c r="E22" s="2">
        <v>145.47</v>
      </c>
      <c r="F22" s="2">
        <v>142.11000000000001</v>
      </c>
      <c r="G22" s="9">
        <f t="shared" si="0"/>
        <v>-1.9439757003037461E-2</v>
      </c>
    </row>
    <row r="23" spans="1:7" x14ac:dyDescent="0.2">
      <c r="A23" s="1">
        <v>45678</v>
      </c>
      <c r="B23" s="2">
        <v>148.15</v>
      </c>
      <c r="C23">
        <v>11111750</v>
      </c>
      <c r="D23" s="2">
        <v>147.56</v>
      </c>
      <c r="E23" s="2">
        <v>148.86000000000001</v>
      </c>
      <c r="F23" s="2">
        <v>147.05000000000001</v>
      </c>
      <c r="G23" s="9">
        <f t="shared" si="0"/>
        <v>7.6174930286336817E-3</v>
      </c>
    </row>
    <row r="24" spans="1:7" x14ac:dyDescent="0.2">
      <c r="A24" s="1">
        <v>45674</v>
      </c>
      <c r="B24" s="2">
        <v>147.03</v>
      </c>
      <c r="C24">
        <v>10773050</v>
      </c>
      <c r="D24" s="2">
        <v>147.44</v>
      </c>
      <c r="E24" s="2">
        <v>148.38</v>
      </c>
      <c r="F24" s="2">
        <v>146.61000000000001</v>
      </c>
      <c r="G24" s="9">
        <f t="shared" si="0"/>
        <v>-5.0077823644854025E-3</v>
      </c>
    </row>
    <row r="25" spans="1:7" x14ac:dyDescent="0.2">
      <c r="A25" s="1">
        <v>45673</v>
      </c>
      <c r="B25" s="2">
        <v>147.77000000000001</v>
      </c>
      <c r="C25">
        <v>8964016</v>
      </c>
      <c r="D25" s="2">
        <v>144.32</v>
      </c>
      <c r="E25" s="2">
        <v>148.07</v>
      </c>
      <c r="F25" s="2">
        <v>144.06</v>
      </c>
      <c r="G25" s="9">
        <f t="shared" si="0"/>
        <v>1.93143408981169E-2</v>
      </c>
    </row>
    <row r="26" spans="1:7" x14ac:dyDescent="0.2">
      <c r="A26" s="1">
        <v>45672</v>
      </c>
      <c r="B26" s="2">
        <v>144.97</v>
      </c>
      <c r="C26">
        <v>7434562</v>
      </c>
      <c r="D26" s="2">
        <v>145.31</v>
      </c>
      <c r="E26" s="2">
        <v>146.05000000000001</v>
      </c>
      <c r="F26" s="2">
        <v>144.26</v>
      </c>
      <c r="G26" s="9">
        <f t="shared" si="0"/>
        <v>1.5198618307425971E-3</v>
      </c>
    </row>
    <row r="27" spans="1:7" x14ac:dyDescent="0.2">
      <c r="A27" s="1">
        <v>45671</v>
      </c>
      <c r="B27" s="2">
        <v>144.75</v>
      </c>
      <c r="C27">
        <v>8681741</v>
      </c>
      <c r="D27" s="2">
        <v>144.5</v>
      </c>
      <c r="E27" s="2">
        <v>144.81</v>
      </c>
      <c r="F27" s="2">
        <v>142.86000000000001</v>
      </c>
      <c r="G27" s="9">
        <f t="shared" si="0"/>
        <v>1.9381186405482698E-3</v>
      </c>
    </row>
    <row r="28" spans="1:7" x14ac:dyDescent="0.2">
      <c r="A28" s="1">
        <v>45670</v>
      </c>
      <c r="B28" s="2">
        <v>144.47</v>
      </c>
      <c r="C28">
        <v>10376380</v>
      </c>
      <c r="D28" s="2">
        <v>142.97999999999999</v>
      </c>
      <c r="E28" s="2">
        <v>145.07</v>
      </c>
      <c r="F28" s="2">
        <v>142.31</v>
      </c>
      <c r="G28" s="9">
        <f t="shared" si="0"/>
        <v>1.6964662818527376E-2</v>
      </c>
    </row>
    <row r="29" spans="1:7" x14ac:dyDescent="0.2">
      <c r="A29" s="1">
        <v>45667</v>
      </c>
      <c r="B29" s="2">
        <v>142.06</v>
      </c>
      <c r="C29">
        <v>8821541</v>
      </c>
      <c r="D29" s="2">
        <v>141</v>
      </c>
      <c r="E29" s="2">
        <v>143.66999999999999</v>
      </c>
      <c r="F29" s="2">
        <v>140.68</v>
      </c>
      <c r="G29" s="9">
        <f t="shared" si="0"/>
        <v>-1.4760666338652362E-3</v>
      </c>
    </row>
    <row r="30" spans="1:7" x14ac:dyDescent="0.2">
      <c r="A30" s="1">
        <v>45665</v>
      </c>
      <c r="B30" s="2">
        <v>142.27000000000001</v>
      </c>
      <c r="C30">
        <v>11175550</v>
      </c>
      <c r="D30" s="2">
        <v>145.49</v>
      </c>
      <c r="E30" s="2">
        <v>145.59</v>
      </c>
      <c r="F30" s="2">
        <v>141.44</v>
      </c>
      <c r="G30" s="9">
        <f t="shared" si="0"/>
        <v>-2.7080626410449171E-2</v>
      </c>
    </row>
    <row r="31" spans="1:7" x14ac:dyDescent="0.2">
      <c r="A31" s="1">
        <v>45664</v>
      </c>
      <c r="B31" s="2">
        <v>146.22999999999999</v>
      </c>
      <c r="C31">
        <v>8422010</v>
      </c>
      <c r="D31" s="2">
        <v>143.755</v>
      </c>
      <c r="E31" s="2">
        <v>147.18</v>
      </c>
      <c r="F31" s="2">
        <v>143.59</v>
      </c>
      <c r="G31" s="9">
        <f t="shared" si="0"/>
        <v>1.788946122789925E-2</v>
      </c>
    </row>
    <row r="32" spans="1:7" x14ac:dyDescent="0.2">
      <c r="A32" s="1">
        <v>45663</v>
      </c>
      <c r="B32" s="2">
        <v>143.66</v>
      </c>
      <c r="C32">
        <v>7910493</v>
      </c>
      <c r="D32" s="2">
        <v>143.51</v>
      </c>
      <c r="E32" s="2">
        <v>144.815</v>
      </c>
      <c r="F32" s="2">
        <v>142.93</v>
      </c>
      <c r="G32" s="9">
        <f t="shared" si="0"/>
        <v>-3.6757056661349541E-3</v>
      </c>
    </row>
    <row r="33" spans="1:7" x14ac:dyDescent="0.2">
      <c r="A33" s="1">
        <v>45660</v>
      </c>
      <c r="B33" s="2">
        <v>144.19</v>
      </c>
      <c r="C33">
        <v>5879816</v>
      </c>
      <c r="D33" s="2">
        <v>144.07</v>
      </c>
      <c r="E33" s="2">
        <v>144.57499999999999</v>
      </c>
      <c r="F33" s="2">
        <v>143.62</v>
      </c>
      <c r="G33" s="9">
        <f t="shared" si="0"/>
        <v>1.1803916122758995E-3</v>
      </c>
    </row>
    <row r="34" spans="1:7" x14ac:dyDescent="0.2">
      <c r="A34" s="1">
        <v>45659</v>
      </c>
      <c r="B34" s="2">
        <v>144.02000000000001</v>
      </c>
      <c r="C34">
        <v>6051330</v>
      </c>
      <c r="D34" s="2">
        <v>145.22999999999999</v>
      </c>
      <c r="E34" s="2">
        <v>145.77000000000001</v>
      </c>
      <c r="F34" s="2">
        <v>143.78</v>
      </c>
      <c r="G34" s="9">
        <f t="shared" si="0"/>
        <v>-4.1488037615819984E-3</v>
      </c>
    </row>
    <row r="35" spans="1:7" x14ac:dyDescent="0.2">
      <c r="A35" s="1">
        <v>45657</v>
      </c>
      <c r="B35" s="2">
        <v>144.62</v>
      </c>
      <c r="C35">
        <v>5811401</v>
      </c>
      <c r="D35" s="2">
        <v>143.76</v>
      </c>
      <c r="E35" s="2">
        <v>144.66999999999999</v>
      </c>
      <c r="F35" s="2">
        <v>143.3098</v>
      </c>
      <c r="G35" s="9">
        <f t="shared" si="0"/>
        <v>8.9298172178038371E-3</v>
      </c>
    </row>
    <row r="36" spans="1:7" x14ac:dyDescent="0.2">
      <c r="A36" s="1">
        <v>45656</v>
      </c>
      <c r="B36" s="2">
        <v>143.34</v>
      </c>
      <c r="C36">
        <v>6268692</v>
      </c>
      <c r="D36" s="2">
        <v>144.84</v>
      </c>
      <c r="E36" s="2">
        <v>144.88</v>
      </c>
      <c r="F36" s="2">
        <v>142.94999999999999</v>
      </c>
      <c r="G36" s="9">
        <f t="shared" si="0"/>
        <v>-1.1789038262668083E-2</v>
      </c>
    </row>
    <row r="37" spans="1:7" x14ac:dyDescent="0.2">
      <c r="A37" s="1">
        <v>45653</v>
      </c>
      <c r="B37" s="2">
        <v>145.05000000000001</v>
      </c>
      <c r="C37">
        <v>5588306</v>
      </c>
      <c r="D37" s="2">
        <v>144.87</v>
      </c>
      <c r="E37" s="2">
        <v>146.6</v>
      </c>
      <c r="F37" s="2">
        <v>144.68</v>
      </c>
      <c r="G37" s="9">
        <f t="shared" si="0"/>
        <v>-3.6406099738974795E-3</v>
      </c>
    </row>
    <row r="38" spans="1:7" x14ac:dyDescent="0.2">
      <c r="A38" s="1">
        <v>45652</v>
      </c>
      <c r="B38" s="2">
        <v>145.58000000000001</v>
      </c>
      <c r="C38">
        <v>4656981</v>
      </c>
      <c r="D38" s="2">
        <v>145.51</v>
      </c>
      <c r="E38" s="2">
        <v>146.37</v>
      </c>
      <c r="F38" s="2">
        <v>145.09</v>
      </c>
      <c r="G38" s="9">
        <f t="shared" si="0"/>
        <v>-1.8512170037708886E-3</v>
      </c>
    </row>
    <row r="39" spans="1:7" x14ac:dyDescent="0.2">
      <c r="A39" s="1">
        <v>45650</v>
      </c>
      <c r="B39" s="2">
        <v>145.85</v>
      </c>
      <c r="C39">
        <v>3164071</v>
      </c>
      <c r="D39" s="2">
        <v>145</v>
      </c>
      <c r="E39" s="2">
        <v>145.85</v>
      </c>
      <c r="F39" s="2">
        <v>144.33250000000001</v>
      </c>
      <c r="G39" s="9">
        <f t="shared" si="0"/>
        <v>3.9925655675636662E-3</v>
      </c>
    </row>
    <row r="40" spans="1:7" x14ac:dyDescent="0.2">
      <c r="A40" s="1">
        <v>45649</v>
      </c>
      <c r="B40" s="2">
        <v>145.27000000000001</v>
      </c>
      <c r="C40">
        <v>8720824</v>
      </c>
      <c r="D40" s="2">
        <v>144.63</v>
      </c>
      <c r="E40" s="2">
        <v>145.33000000000001</v>
      </c>
      <c r="F40" s="2">
        <v>143.44999999999999</v>
      </c>
      <c r="G40" s="9">
        <f t="shared" si="0"/>
        <v>5.5374818301379136E-3</v>
      </c>
    </row>
    <row r="41" spans="1:7" x14ac:dyDescent="0.2">
      <c r="A41" s="1">
        <v>45646</v>
      </c>
      <c r="B41" s="2">
        <v>144.47</v>
      </c>
      <c r="C41">
        <v>17702760</v>
      </c>
      <c r="D41" s="2">
        <v>143.05000000000001</v>
      </c>
      <c r="E41" s="2">
        <v>145.47</v>
      </c>
      <c r="F41" s="2">
        <v>142.75</v>
      </c>
      <c r="G41" s="9">
        <f t="shared" si="0"/>
        <v>6.1986349073686053E-3</v>
      </c>
    </row>
    <row r="42" spans="1:7" x14ac:dyDescent="0.2">
      <c r="A42" s="1">
        <v>45645</v>
      </c>
      <c r="B42" s="2">
        <v>143.58000000000001</v>
      </c>
      <c r="C42">
        <v>9516653</v>
      </c>
      <c r="D42" s="2">
        <v>144.13999999999999</v>
      </c>
      <c r="E42" s="2">
        <v>145.22</v>
      </c>
      <c r="F42" s="2">
        <v>143.37</v>
      </c>
      <c r="G42" s="9">
        <f t="shared" si="0"/>
        <v>-8.0829015544040539E-3</v>
      </c>
    </row>
    <row r="43" spans="1:7" x14ac:dyDescent="0.2">
      <c r="A43" s="1">
        <v>45644</v>
      </c>
      <c r="B43" s="2">
        <v>144.75</v>
      </c>
      <c r="C43">
        <v>9336094</v>
      </c>
      <c r="D43" s="2">
        <v>145.678</v>
      </c>
      <c r="E43" s="2">
        <v>146.74</v>
      </c>
      <c r="F43" s="2">
        <v>144.66999999999999</v>
      </c>
      <c r="G43" s="9">
        <f t="shared" si="0"/>
        <v>-1.1338023359060201E-2</v>
      </c>
    </row>
    <row r="44" spans="1:7" x14ac:dyDescent="0.2">
      <c r="A44" s="1">
        <v>45643</v>
      </c>
      <c r="B44" s="2">
        <v>146.41</v>
      </c>
      <c r="C44">
        <v>10342960</v>
      </c>
      <c r="D44" s="2">
        <v>143.84</v>
      </c>
      <c r="E44" s="2">
        <v>146.66</v>
      </c>
      <c r="F44" s="2">
        <v>143.71</v>
      </c>
      <c r="G44" s="9">
        <f t="shared" si="0"/>
        <v>1.7796315606534607E-2</v>
      </c>
    </row>
    <row r="45" spans="1:7" x14ac:dyDescent="0.2">
      <c r="A45" s="1">
        <v>45642</v>
      </c>
      <c r="B45" s="2">
        <v>143.85</v>
      </c>
      <c r="C45">
        <v>8732378</v>
      </c>
      <c r="D45" s="2">
        <v>146.72999999999999</v>
      </c>
      <c r="E45" s="2">
        <v>147.25</v>
      </c>
      <c r="F45" s="2">
        <v>143.52000000000001</v>
      </c>
      <c r="G45" s="9">
        <f t="shared" si="0"/>
        <v>-1.8892374846542159E-2</v>
      </c>
    </row>
    <row r="46" spans="1:7" x14ac:dyDescent="0.2">
      <c r="A46" s="1">
        <v>45639</v>
      </c>
      <c r="B46" s="2">
        <v>146.62</v>
      </c>
      <c r="C46">
        <v>8324900</v>
      </c>
      <c r="D46" s="2">
        <v>145.66</v>
      </c>
      <c r="E46" s="2">
        <v>146.93</v>
      </c>
      <c r="F46" s="2">
        <v>145.04</v>
      </c>
      <c r="G46" s="9">
        <f t="shared" si="0"/>
        <v>2.5984682713346974E-3</v>
      </c>
    </row>
    <row r="47" spans="1:7" x14ac:dyDescent="0.2">
      <c r="A47" s="1">
        <v>45638</v>
      </c>
      <c r="B47" s="2">
        <v>146.24</v>
      </c>
      <c r="C47">
        <v>6176269</v>
      </c>
      <c r="D47" s="2">
        <v>147.19999999999999</v>
      </c>
      <c r="E47" s="2">
        <v>147.77000000000001</v>
      </c>
      <c r="F47" s="2">
        <v>146.01</v>
      </c>
      <c r="G47" s="9">
        <f t="shared" si="0"/>
        <v>-2.7277686852152927E-3</v>
      </c>
    </row>
    <row r="48" spans="1:7" x14ac:dyDescent="0.2">
      <c r="A48" s="1">
        <v>45637</v>
      </c>
      <c r="B48" s="2">
        <v>146.63999999999999</v>
      </c>
      <c r="C48">
        <v>13446660</v>
      </c>
      <c r="D48" s="2">
        <v>148.5</v>
      </c>
      <c r="E48" s="2">
        <v>148.5</v>
      </c>
      <c r="F48" s="2">
        <v>146.37</v>
      </c>
      <c r="G48" s="9">
        <f t="shared" si="0"/>
        <v>-1.7355759565770956E-2</v>
      </c>
    </row>
    <row r="49" spans="1:7" x14ac:dyDescent="0.2">
      <c r="A49" s="1">
        <v>45636</v>
      </c>
      <c r="B49" s="2">
        <v>149.22999999999999</v>
      </c>
      <c r="C49">
        <v>9398671</v>
      </c>
      <c r="D49" s="2">
        <v>149.93</v>
      </c>
      <c r="E49" s="2">
        <v>150.83000000000001</v>
      </c>
      <c r="F49" s="2">
        <v>148.33000000000001</v>
      </c>
      <c r="G49" s="9">
        <f t="shared" si="0"/>
        <v>-2.4732620320856435E-3</v>
      </c>
    </row>
    <row r="50" spans="1:7" x14ac:dyDescent="0.2">
      <c r="A50" s="1">
        <v>45635</v>
      </c>
      <c r="B50" s="2">
        <v>149.6</v>
      </c>
      <c r="C50">
        <v>8410303</v>
      </c>
      <c r="D50" s="2">
        <v>149.29</v>
      </c>
      <c r="E50" s="2">
        <v>150.88999999999999</v>
      </c>
      <c r="F50" s="2">
        <v>148.44</v>
      </c>
      <c r="G50" s="9">
        <f t="shared" si="0"/>
        <v>1.9422677650524633E-3</v>
      </c>
    </row>
    <row r="51" spans="1:7" x14ac:dyDescent="0.2">
      <c r="A51" s="1">
        <v>45632</v>
      </c>
      <c r="B51" s="2">
        <v>149.31</v>
      </c>
      <c r="C51">
        <v>8389611</v>
      </c>
      <c r="D51" s="2">
        <v>149.38999999999999</v>
      </c>
      <c r="E51" s="2">
        <v>150.05000000000001</v>
      </c>
      <c r="F51" s="2">
        <v>148.38</v>
      </c>
      <c r="G51" s="9">
        <f t="shared" si="0"/>
        <v>-1.4044943820225031E-3</v>
      </c>
    </row>
    <row r="52" spans="1:7" x14ac:dyDescent="0.2">
      <c r="A52" s="1">
        <v>45631</v>
      </c>
      <c r="B52" s="2">
        <v>149.52000000000001</v>
      </c>
      <c r="C52">
        <v>7898098</v>
      </c>
      <c r="D52" s="2">
        <v>150</v>
      </c>
      <c r="E52" s="2">
        <v>150.38</v>
      </c>
      <c r="F52" s="2">
        <v>148.94999999999999</v>
      </c>
      <c r="G52" s="9">
        <f t="shared" si="0"/>
        <v>-6.3135508739282642E-3</v>
      </c>
    </row>
    <row r="53" spans="1:7" x14ac:dyDescent="0.2">
      <c r="A53" s="1">
        <v>45630</v>
      </c>
      <c r="B53" s="2">
        <v>150.47</v>
      </c>
      <c r="C53">
        <v>10333110</v>
      </c>
      <c r="D53" s="2">
        <v>151.29</v>
      </c>
      <c r="E53" s="2">
        <v>151.56</v>
      </c>
      <c r="F53" s="2">
        <v>149.75</v>
      </c>
      <c r="G53" s="9">
        <f t="shared" si="0"/>
        <v>-1.2404830664216382E-2</v>
      </c>
    </row>
    <row r="54" spans="1:7" x14ac:dyDescent="0.2">
      <c r="A54" s="1">
        <v>45629</v>
      </c>
      <c r="B54" s="2">
        <v>152.36000000000001</v>
      </c>
      <c r="C54">
        <v>8674415</v>
      </c>
      <c r="D54" s="2">
        <v>154.80000000000001</v>
      </c>
      <c r="E54" s="2">
        <v>154.80000000000001</v>
      </c>
      <c r="F54" s="2">
        <v>152.30500000000001</v>
      </c>
      <c r="G54" s="9">
        <f t="shared" si="0"/>
        <v>-1.5762273901808732E-2</v>
      </c>
    </row>
    <row r="55" spans="1:7" x14ac:dyDescent="0.2">
      <c r="A55" s="1">
        <v>45628</v>
      </c>
      <c r="B55" s="2">
        <v>154.80000000000001</v>
      </c>
      <c r="C55">
        <v>6946494</v>
      </c>
      <c r="D55" s="2">
        <v>154.75</v>
      </c>
      <c r="E55" s="2">
        <v>155</v>
      </c>
      <c r="F55" s="2">
        <v>153.92580000000001</v>
      </c>
      <c r="G55" s="9">
        <f t="shared" si="0"/>
        <v>-1.3547513063671968E-3</v>
      </c>
    </row>
    <row r="56" spans="1:7" x14ac:dyDescent="0.2">
      <c r="A56" s="1">
        <v>45625</v>
      </c>
      <c r="B56" s="2">
        <v>155.01</v>
      </c>
      <c r="C56">
        <v>5687821</v>
      </c>
      <c r="D56" s="2">
        <v>154.88999999999999</v>
      </c>
      <c r="E56" s="2">
        <v>155.66999999999999</v>
      </c>
      <c r="F56" s="2">
        <v>154.16900000000001</v>
      </c>
      <c r="G56" s="9">
        <f t="shared" si="0"/>
        <v>-2.5096525096526268E-3</v>
      </c>
    </row>
    <row r="57" spans="1:7" x14ac:dyDescent="0.2">
      <c r="A57" s="1">
        <v>45623</v>
      </c>
      <c r="B57" s="2">
        <v>155.4</v>
      </c>
      <c r="C57">
        <v>4140444</v>
      </c>
      <c r="D57" s="2">
        <v>154.63</v>
      </c>
      <c r="E57" s="2">
        <v>156.63</v>
      </c>
      <c r="F57" s="2">
        <v>154.6</v>
      </c>
      <c r="G57" s="9">
        <f t="shared" si="0"/>
        <v>5.6950556562256338E-3</v>
      </c>
    </row>
    <row r="58" spans="1:7" x14ac:dyDescent="0.2">
      <c r="A58" s="1">
        <v>45622</v>
      </c>
      <c r="B58" s="2">
        <v>154.52000000000001</v>
      </c>
      <c r="C58">
        <v>5683499</v>
      </c>
      <c r="D58" s="2">
        <v>155.16</v>
      </c>
      <c r="E58" s="2">
        <v>155.25</v>
      </c>
      <c r="F58" s="2">
        <v>153.16</v>
      </c>
      <c r="G58" s="9">
        <f t="shared" si="0"/>
        <v>-8.0883296957247053E-3</v>
      </c>
    </row>
    <row r="59" spans="1:7" x14ac:dyDescent="0.2">
      <c r="A59" s="1">
        <v>45621</v>
      </c>
      <c r="B59" s="2">
        <v>155.78</v>
      </c>
      <c r="C59">
        <v>12256240</v>
      </c>
      <c r="D59" s="2">
        <v>155.16999999999999</v>
      </c>
      <c r="E59" s="2">
        <v>157.035</v>
      </c>
      <c r="F59" s="2">
        <v>155.13999999999999</v>
      </c>
      <c r="G59" s="9">
        <f t="shared" si="0"/>
        <v>3.9311722626798051E-3</v>
      </c>
    </row>
    <row r="60" spans="1:7" x14ac:dyDescent="0.2">
      <c r="A60" s="1">
        <v>45618</v>
      </c>
      <c r="B60" s="2">
        <v>155.16999999999999</v>
      </c>
      <c r="C60">
        <v>8265961</v>
      </c>
      <c r="D60" s="2">
        <v>155.9</v>
      </c>
      <c r="E60" s="2">
        <v>157.11500000000001</v>
      </c>
      <c r="F60" s="2">
        <v>154.11000000000001</v>
      </c>
      <c r="G60" s="9">
        <f t="shared" si="0"/>
        <v>-2.1221864951769254E-3</v>
      </c>
    </row>
    <row r="61" spans="1:7" x14ac:dyDescent="0.2">
      <c r="A61" s="1">
        <v>45617</v>
      </c>
      <c r="B61" s="2">
        <v>155.5</v>
      </c>
      <c r="C61">
        <v>10141060</v>
      </c>
      <c r="D61" s="2">
        <v>153.62</v>
      </c>
      <c r="E61" s="2">
        <v>156.06</v>
      </c>
      <c r="F61" s="2">
        <v>152.81</v>
      </c>
      <c r="G61" s="9">
        <f t="shared" si="0"/>
        <v>1.5609692378028672E-2</v>
      </c>
    </row>
    <row r="62" spans="1:7" x14ac:dyDescent="0.2">
      <c r="A62" s="1">
        <v>45616</v>
      </c>
      <c r="B62" s="2">
        <v>153.11000000000001</v>
      </c>
      <c r="C62">
        <v>9061274</v>
      </c>
      <c r="D62" s="2">
        <v>153.03</v>
      </c>
      <c r="E62" s="2">
        <v>153.25</v>
      </c>
      <c r="F62" s="2">
        <v>151.81</v>
      </c>
      <c r="G62" s="9">
        <f t="shared" si="0"/>
        <v>7.1895424836609934E-4</v>
      </c>
    </row>
    <row r="63" spans="1:7" x14ac:dyDescent="0.2">
      <c r="A63" s="1">
        <v>45615</v>
      </c>
      <c r="B63" s="2">
        <v>153</v>
      </c>
      <c r="C63">
        <v>8233678</v>
      </c>
      <c r="D63" s="2">
        <v>153.94499999999999</v>
      </c>
      <c r="E63" s="2">
        <v>153.99</v>
      </c>
      <c r="F63" s="2">
        <v>152.05000000000001</v>
      </c>
      <c r="G63" s="9">
        <f t="shared" si="0"/>
        <v>-1.1436324869160797E-2</v>
      </c>
    </row>
    <row r="64" spans="1:7" x14ac:dyDescent="0.2">
      <c r="A64" s="1">
        <v>45614</v>
      </c>
      <c r="B64" s="2">
        <v>154.77000000000001</v>
      </c>
      <c r="C64">
        <v>7514177</v>
      </c>
      <c r="D64" s="2">
        <v>152.59</v>
      </c>
      <c r="E64" s="2">
        <v>155.33000000000001</v>
      </c>
      <c r="F64" s="2">
        <v>152.33000000000001</v>
      </c>
      <c r="G64" s="9">
        <f t="shared" si="0"/>
        <v>5.0000000000001155E-3</v>
      </c>
    </row>
    <row r="65" spans="1:7" x14ac:dyDescent="0.2">
      <c r="A65" s="1">
        <v>45611</v>
      </c>
      <c r="B65" s="2">
        <v>154</v>
      </c>
      <c r="C65">
        <v>11328520</v>
      </c>
      <c r="D65" s="2">
        <v>150.9</v>
      </c>
      <c r="E65" s="2">
        <v>154.43</v>
      </c>
      <c r="F65" s="2">
        <v>150.9</v>
      </c>
      <c r="G65" s="9">
        <f t="shared" si="0"/>
        <v>1.4025153091459686E-2</v>
      </c>
    </row>
    <row r="66" spans="1:7" x14ac:dyDescent="0.2">
      <c r="A66" s="1">
        <v>45610</v>
      </c>
      <c r="B66" s="2">
        <v>151.87</v>
      </c>
      <c r="C66">
        <v>7716385</v>
      </c>
      <c r="D66" s="2">
        <v>153.18</v>
      </c>
      <c r="E66" s="2">
        <v>153.59180000000001</v>
      </c>
      <c r="F66" s="2">
        <v>150.76</v>
      </c>
      <c r="G66" s="9">
        <f t="shared" ref="G66:G127" si="1">IFERROR(B66/B67-1,"")</f>
        <v>-8.9402244844688505E-3</v>
      </c>
    </row>
    <row r="67" spans="1:7" x14ac:dyDescent="0.2">
      <c r="A67" s="1">
        <v>45609</v>
      </c>
      <c r="B67" s="2">
        <v>153.24</v>
      </c>
      <c r="C67">
        <v>7162233</v>
      </c>
      <c r="D67" s="2">
        <v>152.5</v>
      </c>
      <c r="E67" s="2">
        <v>153.51</v>
      </c>
      <c r="F67" s="2">
        <v>151.42449999999999</v>
      </c>
      <c r="G67" s="9">
        <f t="shared" si="1"/>
        <v>3.9308176100629755E-3</v>
      </c>
    </row>
    <row r="68" spans="1:7" x14ac:dyDescent="0.2">
      <c r="A68" s="1">
        <v>45608</v>
      </c>
      <c r="B68" s="2">
        <v>152.63999999999999</v>
      </c>
      <c r="C68">
        <v>7181408</v>
      </c>
      <c r="D68" s="2">
        <v>154.53</v>
      </c>
      <c r="E68" s="2">
        <v>155.04</v>
      </c>
      <c r="F68" s="2">
        <v>152.37</v>
      </c>
      <c r="G68" s="9">
        <f t="shared" si="1"/>
        <v>-1.547987616099078E-2</v>
      </c>
    </row>
    <row r="69" spans="1:7" x14ac:dyDescent="0.2">
      <c r="A69" s="1">
        <v>45607</v>
      </c>
      <c r="B69" s="2">
        <v>155.04</v>
      </c>
      <c r="C69">
        <v>7146759</v>
      </c>
      <c r="D69" s="2">
        <v>155.62</v>
      </c>
      <c r="E69" s="2">
        <v>157.58000000000001</v>
      </c>
      <c r="F69" s="2">
        <v>154.91</v>
      </c>
      <c r="G69" s="9">
        <f t="shared" si="1"/>
        <v>-2.7658069080852554E-3</v>
      </c>
    </row>
    <row r="70" spans="1:7" x14ac:dyDescent="0.2">
      <c r="A70" s="1">
        <v>45604</v>
      </c>
      <c r="B70" s="2">
        <v>155.47</v>
      </c>
      <c r="C70">
        <v>8926134</v>
      </c>
      <c r="D70" s="2">
        <v>157</v>
      </c>
      <c r="E70" s="2">
        <v>157.08000000000001</v>
      </c>
      <c r="F70" s="2">
        <v>155.41</v>
      </c>
      <c r="G70" s="9">
        <f t="shared" si="1"/>
        <v>-8.0393032603840453E-3</v>
      </c>
    </row>
    <row r="71" spans="1:7" x14ac:dyDescent="0.2">
      <c r="A71" s="1">
        <v>45603</v>
      </c>
      <c r="B71" s="2">
        <v>156.72999999999999</v>
      </c>
      <c r="C71">
        <v>7522812</v>
      </c>
      <c r="D71" s="2">
        <v>158.47</v>
      </c>
      <c r="E71" s="2">
        <v>158.75</v>
      </c>
      <c r="F71" s="2">
        <v>156.51</v>
      </c>
      <c r="G71" s="9">
        <f t="shared" si="1"/>
        <v>-7.2840131745629533E-3</v>
      </c>
    </row>
    <row r="72" spans="1:7" x14ac:dyDescent="0.2">
      <c r="A72" s="1">
        <v>45602</v>
      </c>
      <c r="B72" s="2">
        <v>157.88</v>
      </c>
      <c r="C72">
        <v>8926601</v>
      </c>
      <c r="D72" s="2">
        <v>159.9</v>
      </c>
      <c r="E72" s="2">
        <v>160.85</v>
      </c>
      <c r="F72" s="2">
        <v>157.35499999999999</v>
      </c>
      <c r="G72" s="9">
        <f t="shared" si="1"/>
        <v>-2.9681086201452933E-3</v>
      </c>
    </row>
    <row r="73" spans="1:7" x14ac:dyDescent="0.2">
      <c r="A73" s="1">
        <v>45601</v>
      </c>
      <c r="B73" s="2">
        <v>158.35</v>
      </c>
      <c r="C73">
        <v>6547074</v>
      </c>
      <c r="D73" s="2">
        <v>157.66999999999999</v>
      </c>
      <c r="E73" s="2">
        <v>158.59</v>
      </c>
      <c r="F73" s="2">
        <v>156.35</v>
      </c>
      <c r="G73" s="9">
        <f t="shared" si="1"/>
        <v>6.9514661274006073E-4</v>
      </c>
    </row>
    <row r="74" spans="1:7" x14ac:dyDescent="0.2">
      <c r="A74" s="1">
        <v>45600</v>
      </c>
      <c r="B74" s="2">
        <v>158.24</v>
      </c>
      <c r="C74">
        <v>4644011</v>
      </c>
      <c r="D74" s="2">
        <v>159.69999999999999</v>
      </c>
      <c r="E74" s="2">
        <v>160.28</v>
      </c>
      <c r="F74" s="2">
        <v>158.07</v>
      </c>
      <c r="G74" s="9">
        <f t="shared" si="1"/>
        <v>-1.1802910135514821E-2</v>
      </c>
    </row>
    <row r="75" spans="1:7" x14ac:dyDescent="0.2">
      <c r="A75" s="1">
        <v>45597</v>
      </c>
      <c r="B75" s="2">
        <v>160.13</v>
      </c>
      <c r="C75">
        <v>5256652</v>
      </c>
      <c r="D75" s="2">
        <v>160.58000000000001</v>
      </c>
      <c r="E75" s="2">
        <v>161.06</v>
      </c>
      <c r="F75" s="2">
        <v>159.88</v>
      </c>
      <c r="G75" s="9">
        <f t="shared" si="1"/>
        <v>1.6889778556234969E-3</v>
      </c>
    </row>
    <row r="76" spans="1:7" x14ac:dyDescent="0.2">
      <c r="A76" s="1">
        <v>45596</v>
      </c>
      <c r="B76" s="2">
        <v>159.86000000000001</v>
      </c>
      <c r="C76">
        <v>8613860</v>
      </c>
      <c r="D76" s="2">
        <v>159.99</v>
      </c>
      <c r="E76" s="2">
        <v>160.87</v>
      </c>
      <c r="F76" s="2">
        <v>159.46</v>
      </c>
      <c r="G76" s="9">
        <f t="shared" si="1"/>
        <v>-4.6696967810223589E-3</v>
      </c>
    </row>
    <row r="77" spans="1:7" x14ac:dyDescent="0.2">
      <c r="A77" s="1">
        <v>45595</v>
      </c>
      <c r="B77" s="2">
        <v>160.61000000000001</v>
      </c>
      <c r="C77">
        <v>5820530</v>
      </c>
      <c r="D77" s="2">
        <v>159.44999999999999</v>
      </c>
      <c r="E77" s="2">
        <v>161.28</v>
      </c>
      <c r="F77" s="2">
        <v>159.03020000000001</v>
      </c>
      <c r="G77" s="9">
        <f t="shared" si="1"/>
        <v>3.2481729027422634E-3</v>
      </c>
    </row>
    <row r="78" spans="1:7" x14ac:dyDescent="0.2">
      <c r="A78" s="1">
        <v>45594</v>
      </c>
      <c r="B78" s="2">
        <v>160.09</v>
      </c>
      <c r="C78">
        <v>5216879</v>
      </c>
      <c r="D78" s="2">
        <v>161.46</v>
      </c>
      <c r="E78" s="2">
        <v>162.16999999999999</v>
      </c>
      <c r="F78" s="2">
        <v>160.06</v>
      </c>
      <c r="G78" s="9">
        <f t="shared" si="1"/>
        <v>-9.3440594059405191E-3</v>
      </c>
    </row>
    <row r="79" spans="1:7" x14ac:dyDescent="0.2">
      <c r="A79" s="1">
        <v>45593</v>
      </c>
      <c r="B79" s="2">
        <v>161.6</v>
      </c>
      <c r="C79">
        <v>4842653</v>
      </c>
      <c r="D79" s="2">
        <v>161.13</v>
      </c>
      <c r="E79" s="2">
        <v>161.97</v>
      </c>
      <c r="F79" s="2">
        <v>161</v>
      </c>
      <c r="G79" s="9">
        <f t="shared" si="1"/>
        <v>4.4753853804078148E-3</v>
      </c>
    </row>
    <row r="80" spans="1:7" x14ac:dyDescent="0.2">
      <c r="A80" s="1">
        <v>45590</v>
      </c>
      <c r="B80" s="2">
        <v>160.88</v>
      </c>
      <c r="C80">
        <v>6400449</v>
      </c>
      <c r="D80" s="2">
        <v>163.68</v>
      </c>
      <c r="E80" s="2">
        <v>163.92</v>
      </c>
      <c r="F80" s="2">
        <v>160.61000000000001</v>
      </c>
      <c r="G80" s="9">
        <f t="shared" si="1"/>
        <v>-1.7046495998044753E-2</v>
      </c>
    </row>
    <row r="81" spans="1:7" x14ac:dyDescent="0.2">
      <c r="A81" s="1">
        <v>45589</v>
      </c>
      <c r="B81" s="2">
        <v>163.66999999999999</v>
      </c>
      <c r="C81">
        <v>5386525</v>
      </c>
      <c r="D81" s="2">
        <v>165</v>
      </c>
      <c r="E81" s="2">
        <v>165.51</v>
      </c>
      <c r="F81" s="2">
        <v>163.34</v>
      </c>
      <c r="G81" s="9">
        <f t="shared" si="1"/>
        <v>-1.3203906909441843E-2</v>
      </c>
    </row>
    <row r="82" spans="1:7" x14ac:dyDescent="0.2">
      <c r="A82" s="1">
        <v>45588</v>
      </c>
      <c r="B82" s="2">
        <v>165.86</v>
      </c>
      <c r="C82">
        <v>7442026</v>
      </c>
      <c r="D82" s="2">
        <v>162.82</v>
      </c>
      <c r="E82" s="2">
        <v>166</v>
      </c>
      <c r="F82" s="2">
        <v>162.41999999999999</v>
      </c>
      <c r="G82" s="9">
        <f t="shared" si="1"/>
        <v>1.4744570204955787E-2</v>
      </c>
    </row>
    <row r="83" spans="1:7" x14ac:dyDescent="0.2">
      <c r="A83" s="1">
        <v>45587</v>
      </c>
      <c r="B83" s="2">
        <v>163.44999999999999</v>
      </c>
      <c r="C83">
        <v>5680612</v>
      </c>
      <c r="D83" s="2">
        <v>162.32</v>
      </c>
      <c r="E83" s="2">
        <v>163.72999999999999</v>
      </c>
      <c r="F83" s="2">
        <v>161.9</v>
      </c>
      <c r="G83" s="9">
        <f t="shared" si="1"/>
        <v>3.8076521525516327E-3</v>
      </c>
    </row>
    <row r="84" spans="1:7" x14ac:dyDescent="0.2">
      <c r="A84" s="1">
        <v>45586</v>
      </c>
      <c r="B84" s="2">
        <v>162.83000000000001</v>
      </c>
      <c r="C84">
        <v>6082736</v>
      </c>
      <c r="D84" s="2">
        <v>165.1</v>
      </c>
      <c r="E84" s="2">
        <v>165.25</v>
      </c>
      <c r="F84" s="2">
        <v>162.31</v>
      </c>
      <c r="G84" s="9">
        <f t="shared" si="1"/>
        <v>-1.3868701550387552E-2</v>
      </c>
    </row>
    <row r="85" spans="1:7" x14ac:dyDescent="0.2">
      <c r="A85" s="1">
        <v>45583</v>
      </c>
      <c r="B85" s="2">
        <v>165.12</v>
      </c>
      <c r="C85">
        <v>5908012</v>
      </c>
      <c r="D85" s="2">
        <v>164.89</v>
      </c>
      <c r="E85" s="2">
        <v>165.28960000000001</v>
      </c>
      <c r="F85" s="2">
        <v>163.93</v>
      </c>
      <c r="G85" s="9">
        <f t="shared" si="1"/>
        <v>3.9520885267829708E-3</v>
      </c>
    </row>
    <row r="86" spans="1:7" x14ac:dyDescent="0.2">
      <c r="A86" s="1">
        <v>45582</v>
      </c>
      <c r="B86" s="2">
        <v>164.47</v>
      </c>
      <c r="C86">
        <v>4798238</v>
      </c>
      <c r="D86" s="2">
        <v>164.26</v>
      </c>
      <c r="E86" s="2">
        <v>165</v>
      </c>
      <c r="F86" s="2">
        <v>163.63</v>
      </c>
      <c r="G86" s="9">
        <f t="shared" si="1"/>
        <v>1.1565619673727934E-3</v>
      </c>
    </row>
    <row r="87" spans="1:7" x14ac:dyDescent="0.2">
      <c r="A87" s="1">
        <v>45581</v>
      </c>
      <c r="B87" s="2">
        <v>164.28</v>
      </c>
      <c r="C87">
        <v>5982291</v>
      </c>
      <c r="D87" s="2">
        <v>164</v>
      </c>
      <c r="E87" s="2">
        <v>164.99</v>
      </c>
      <c r="F87" s="2">
        <v>162.63999999999999</v>
      </c>
      <c r="G87" s="9">
        <f t="shared" si="1"/>
        <v>1.0968921389398201E-3</v>
      </c>
    </row>
    <row r="88" spans="1:7" x14ac:dyDescent="0.2">
      <c r="A88" s="1">
        <v>45580</v>
      </c>
      <c r="B88" s="2">
        <v>164.1</v>
      </c>
      <c r="C88">
        <v>10547970</v>
      </c>
      <c r="D88" s="2">
        <v>160</v>
      </c>
      <c r="E88" s="2">
        <v>166.75</v>
      </c>
      <c r="F88" s="2">
        <v>159</v>
      </c>
      <c r="G88" s="9">
        <f t="shared" si="1"/>
        <v>1.5470297029702929E-2</v>
      </c>
    </row>
    <row r="89" spans="1:7" x14ac:dyDescent="0.2">
      <c r="A89" s="1">
        <v>45579</v>
      </c>
      <c r="B89" s="2">
        <v>161.6</v>
      </c>
      <c r="C89">
        <v>5963961</v>
      </c>
      <c r="D89" s="2">
        <v>161.4</v>
      </c>
      <c r="E89" s="2">
        <v>162.13999999999999</v>
      </c>
      <c r="F89" s="2">
        <v>160.9</v>
      </c>
      <c r="G89" s="9">
        <f t="shared" si="1"/>
        <v>8.6708782360944703E-4</v>
      </c>
    </row>
    <row r="90" spans="1:7" x14ac:dyDescent="0.2">
      <c r="A90" s="1">
        <v>45576</v>
      </c>
      <c r="B90" s="2">
        <v>161.46</v>
      </c>
      <c r="C90">
        <v>5253459</v>
      </c>
      <c r="D90" s="2">
        <v>162.18</v>
      </c>
      <c r="E90" s="2">
        <v>162.66</v>
      </c>
      <c r="F90" s="2">
        <v>161.19999999999999</v>
      </c>
      <c r="G90" s="9">
        <f t="shared" si="1"/>
        <v>5.9186343529999963E-3</v>
      </c>
    </row>
    <row r="91" spans="1:7" x14ac:dyDescent="0.2">
      <c r="A91" s="1">
        <v>45575</v>
      </c>
      <c r="B91" s="2">
        <v>160.51</v>
      </c>
      <c r="C91">
        <v>4793889</v>
      </c>
      <c r="D91" s="2">
        <v>161.36000000000001</v>
      </c>
      <c r="E91" s="2">
        <v>161.38999999999999</v>
      </c>
      <c r="F91" s="2">
        <v>159.995</v>
      </c>
      <c r="G91" s="9">
        <f t="shared" si="1"/>
        <v>-8.7145969498925169E-4</v>
      </c>
    </row>
    <row r="92" spans="1:7" x14ac:dyDescent="0.2">
      <c r="A92" s="1">
        <v>45574</v>
      </c>
      <c r="B92" s="2">
        <v>160.65</v>
      </c>
      <c r="C92">
        <v>6047269</v>
      </c>
      <c r="D92" s="2">
        <v>159.91999999999999</v>
      </c>
      <c r="E92" s="2">
        <v>161.215</v>
      </c>
      <c r="F92" s="2">
        <v>159.51</v>
      </c>
      <c r="G92" s="9">
        <f t="shared" si="1"/>
        <v>6.0116475671614378E-3</v>
      </c>
    </row>
    <row r="93" spans="1:7" x14ac:dyDescent="0.2">
      <c r="A93" s="1">
        <v>45573</v>
      </c>
      <c r="B93" s="2">
        <v>159.69</v>
      </c>
      <c r="C93">
        <v>4766250</v>
      </c>
      <c r="D93" s="2">
        <v>159.49</v>
      </c>
      <c r="E93" s="2">
        <v>160.245</v>
      </c>
      <c r="F93" s="2">
        <v>158.94999999999999</v>
      </c>
      <c r="G93" s="9">
        <f t="shared" si="1"/>
        <v>1.002946154328388E-3</v>
      </c>
    </row>
    <row r="94" spans="1:7" x14ac:dyDescent="0.2">
      <c r="A94" s="1">
        <v>45572</v>
      </c>
      <c r="B94" s="2">
        <v>159.53</v>
      </c>
      <c r="C94">
        <v>4265971</v>
      </c>
      <c r="D94" s="2">
        <v>160.25</v>
      </c>
      <c r="E94" s="2">
        <v>160.86000000000001</v>
      </c>
      <c r="F94" s="2">
        <v>159.22</v>
      </c>
      <c r="G94" s="9">
        <f t="shared" si="1"/>
        <v>-4.7414062012601788E-3</v>
      </c>
    </row>
    <row r="95" spans="1:7" x14ac:dyDescent="0.2">
      <c r="A95" s="1">
        <v>45569</v>
      </c>
      <c r="B95" s="2">
        <v>160.29</v>
      </c>
      <c r="C95">
        <v>5331694</v>
      </c>
      <c r="D95" s="2">
        <v>159.63</v>
      </c>
      <c r="E95" s="2">
        <v>160.5</v>
      </c>
      <c r="F95" s="2">
        <v>158.77500000000001</v>
      </c>
      <c r="G95" s="9">
        <f t="shared" si="1"/>
        <v>-1.3084112149532867E-3</v>
      </c>
    </row>
    <row r="96" spans="1:7" x14ac:dyDescent="0.2">
      <c r="A96" s="1">
        <v>45568</v>
      </c>
      <c r="B96" s="2">
        <v>160.5</v>
      </c>
      <c r="C96">
        <v>4791223</v>
      </c>
      <c r="D96" s="2">
        <v>160.78</v>
      </c>
      <c r="E96" s="2">
        <v>161.44</v>
      </c>
      <c r="F96" s="2">
        <v>160.22</v>
      </c>
      <c r="G96" s="9">
        <f t="shared" si="1"/>
        <v>-4.1571011974932404E-3</v>
      </c>
    </row>
    <row r="97" spans="1:7" x14ac:dyDescent="0.2">
      <c r="A97" s="1">
        <v>45567</v>
      </c>
      <c r="B97" s="2">
        <v>161.16999999999999</v>
      </c>
      <c r="C97">
        <v>4684472</v>
      </c>
      <c r="D97" s="2">
        <v>161.51</v>
      </c>
      <c r="E97" s="2">
        <v>162.12</v>
      </c>
      <c r="F97" s="2">
        <v>160.65</v>
      </c>
      <c r="G97" s="9">
        <f t="shared" si="1"/>
        <v>-5.062040866720352E-3</v>
      </c>
    </row>
    <row r="98" spans="1:7" x14ac:dyDescent="0.2">
      <c r="A98" s="1">
        <v>45566</v>
      </c>
      <c r="B98" s="2">
        <v>161.99</v>
      </c>
      <c r="C98">
        <v>4408019</v>
      </c>
      <c r="D98" s="2">
        <v>162.43</v>
      </c>
      <c r="E98" s="2">
        <v>162.75</v>
      </c>
      <c r="F98" s="2">
        <v>161.18</v>
      </c>
      <c r="G98" s="9">
        <f t="shared" si="1"/>
        <v>-4.3193878810310338E-4</v>
      </c>
    </row>
    <row r="99" spans="1:7" x14ac:dyDescent="0.2">
      <c r="A99" s="1">
        <v>45565</v>
      </c>
      <c r="B99" s="2">
        <v>162.06</v>
      </c>
      <c r="C99">
        <v>6010407</v>
      </c>
      <c r="D99" s="2">
        <v>161.57</v>
      </c>
      <c r="E99" s="2">
        <v>162.18</v>
      </c>
      <c r="F99" s="2">
        <v>160.68</v>
      </c>
      <c r="G99" s="9">
        <f t="shared" si="1"/>
        <v>4.0892193308550429E-3</v>
      </c>
    </row>
    <row r="100" spans="1:7" x14ac:dyDescent="0.2">
      <c r="A100" s="1">
        <v>45562</v>
      </c>
      <c r="B100" s="2">
        <v>161.4</v>
      </c>
      <c r="C100">
        <v>7553905</v>
      </c>
      <c r="D100" s="2">
        <v>162</v>
      </c>
      <c r="E100" s="2">
        <v>163.43</v>
      </c>
      <c r="F100" s="2">
        <v>161.34</v>
      </c>
      <c r="G100" s="9">
        <f t="shared" si="1"/>
        <v>6.196170766470388E-5</v>
      </c>
    </row>
    <row r="101" spans="1:7" x14ac:dyDescent="0.2">
      <c r="A101" s="1">
        <v>45561</v>
      </c>
      <c r="B101" s="2">
        <v>161.38999999999999</v>
      </c>
      <c r="C101">
        <v>6122231</v>
      </c>
      <c r="D101" s="2">
        <v>160.24</v>
      </c>
      <c r="E101" s="2">
        <v>161.54</v>
      </c>
      <c r="F101" s="2">
        <v>160.02000000000001</v>
      </c>
      <c r="G101" s="9">
        <f t="shared" si="1"/>
        <v>4.9190535491905329E-3</v>
      </c>
    </row>
    <row r="102" spans="1:7" x14ac:dyDescent="0.2">
      <c r="A102" s="1">
        <v>45560</v>
      </c>
      <c r="B102" s="2">
        <v>160.6</v>
      </c>
      <c r="C102">
        <v>5420011</v>
      </c>
      <c r="D102" s="2">
        <v>163</v>
      </c>
      <c r="E102" s="2">
        <v>163.315</v>
      </c>
      <c r="F102" s="2">
        <v>160.36000000000001</v>
      </c>
      <c r="G102" s="9">
        <f t="shared" si="1"/>
        <v>-1.3392308637424799E-2</v>
      </c>
    </row>
    <row r="103" spans="1:7" x14ac:dyDescent="0.2">
      <c r="A103" s="1">
        <v>45559</v>
      </c>
      <c r="B103" s="2">
        <v>162.78</v>
      </c>
      <c r="C103">
        <v>6041561</v>
      </c>
      <c r="D103" s="2">
        <v>162.79</v>
      </c>
      <c r="E103" s="2">
        <v>163.49</v>
      </c>
      <c r="F103" s="2">
        <v>161.55000000000001</v>
      </c>
      <c r="G103" s="9">
        <f t="shared" si="1"/>
        <v>-2.6957480700894321E-3</v>
      </c>
    </row>
    <row r="104" spans="1:7" x14ac:dyDescent="0.2">
      <c r="A104" s="1">
        <v>45558</v>
      </c>
      <c r="B104" s="2">
        <v>163.22</v>
      </c>
      <c r="C104">
        <v>4671645</v>
      </c>
      <c r="D104" s="2">
        <v>164.4</v>
      </c>
      <c r="E104" s="2">
        <v>164.5</v>
      </c>
      <c r="F104" s="2">
        <v>162.72</v>
      </c>
      <c r="G104" s="9">
        <f t="shared" si="1"/>
        <v>-5.7261208576997458E-3</v>
      </c>
    </row>
    <row r="105" spans="1:7" x14ac:dyDescent="0.2">
      <c r="A105" s="1">
        <v>45555</v>
      </c>
      <c r="B105" s="2">
        <v>164.16</v>
      </c>
      <c r="C105">
        <v>11838970</v>
      </c>
      <c r="D105" s="2">
        <v>164.3</v>
      </c>
      <c r="E105" s="2">
        <v>164.87</v>
      </c>
      <c r="F105" s="2">
        <v>163.55000000000001</v>
      </c>
      <c r="G105" s="9">
        <f t="shared" si="1"/>
        <v>-4.0043684018929993E-3</v>
      </c>
    </row>
    <row r="106" spans="1:7" x14ac:dyDescent="0.2">
      <c r="A106" s="1">
        <v>45554</v>
      </c>
      <c r="B106" s="2">
        <v>164.82</v>
      </c>
      <c r="C106">
        <v>4956119</v>
      </c>
      <c r="D106" s="2">
        <v>166.23</v>
      </c>
      <c r="E106" s="2">
        <v>166.37</v>
      </c>
      <c r="F106" s="2">
        <v>164.42</v>
      </c>
      <c r="G106" s="9">
        <f t="shared" si="1"/>
        <v>-8.0048149262714752E-3</v>
      </c>
    </row>
    <row r="107" spans="1:7" x14ac:dyDescent="0.2">
      <c r="A107" s="1">
        <v>45553</v>
      </c>
      <c r="B107" s="2">
        <v>166.15</v>
      </c>
      <c r="C107">
        <v>4722765</v>
      </c>
      <c r="D107" s="2">
        <v>166.63</v>
      </c>
      <c r="E107" s="2">
        <v>168.35</v>
      </c>
      <c r="F107" s="2">
        <v>165.74</v>
      </c>
      <c r="G107" s="9">
        <f t="shared" si="1"/>
        <v>-5.5066738492846046E-3</v>
      </c>
    </row>
    <row r="108" spans="1:7" x14ac:dyDescent="0.2">
      <c r="A108" s="1">
        <v>45552</v>
      </c>
      <c r="B108" s="2">
        <v>167.07</v>
      </c>
      <c r="C108">
        <v>5066586</v>
      </c>
      <c r="D108" s="2">
        <v>166.24</v>
      </c>
      <c r="E108" s="2">
        <v>167.72</v>
      </c>
      <c r="F108" s="2">
        <v>165.93</v>
      </c>
      <c r="G108" s="9">
        <f t="shared" si="1"/>
        <v>4.7907060302998516E-4</v>
      </c>
    </row>
    <row r="109" spans="1:7" x14ac:dyDescent="0.2">
      <c r="A109" s="1">
        <v>45551</v>
      </c>
      <c r="B109" s="2">
        <v>166.99</v>
      </c>
      <c r="C109">
        <v>5187887</v>
      </c>
      <c r="D109" s="2">
        <v>166.36</v>
      </c>
      <c r="E109" s="2">
        <v>167.25</v>
      </c>
      <c r="F109" s="2">
        <v>165.78</v>
      </c>
      <c r="G109" s="9">
        <f t="shared" si="1"/>
        <v>8.8811019816337211E-3</v>
      </c>
    </row>
    <row r="110" spans="1:7" x14ac:dyDescent="0.2">
      <c r="A110" s="1">
        <v>45548</v>
      </c>
      <c r="B110" s="2">
        <v>165.52</v>
      </c>
      <c r="C110">
        <v>3693548</v>
      </c>
      <c r="D110" s="2">
        <v>164.74</v>
      </c>
      <c r="E110" s="2">
        <v>165.75</v>
      </c>
      <c r="F110" s="2">
        <v>163.82</v>
      </c>
      <c r="G110" s="9">
        <f t="shared" si="1"/>
        <v>5.3449951409136887E-3</v>
      </c>
    </row>
    <row r="111" spans="1:7" x14ac:dyDescent="0.2">
      <c r="A111" s="1">
        <v>45547</v>
      </c>
      <c r="B111" s="2">
        <v>164.64</v>
      </c>
      <c r="C111">
        <v>4541046</v>
      </c>
      <c r="D111" s="2">
        <v>164.2</v>
      </c>
      <c r="E111" s="2">
        <v>165.1</v>
      </c>
      <c r="F111" s="2">
        <v>162.71010000000001</v>
      </c>
      <c r="G111" s="9">
        <f t="shared" si="1"/>
        <v>-1.0921004732435957E-3</v>
      </c>
    </row>
    <row r="112" spans="1:7" x14ac:dyDescent="0.2">
      <c r="A112" s="1">
        <v>45546</v>
      </c>
      <c r="B112" s="2">
        <v>164.82</v>
      </c>
      <c r="C112">
        <v>5920165</v>
      </c>
      <c r="D112" s="2">
        <v>166.79</v>
      </c>
      <c r="E112" s="2">
        <v>166.79</v>
      </c>
      <c r="F112" s="2">
        <v>164.09</v>
      </c>
      <c r="G112" s="9">
        <f t="shared" si="1"/>
        <v>-1.5294539371490057E-2</v>
      </c>
    </row>
    <row r="113" spans="1:7" x14ac:dyDescent="0.2">
      <c r="A113" s="1">
        <v>45545</v>
      </c>
      <c r="B113" s="2">
        <v>167.38</v>
      </c>
      <c r="C113">
        <v>6559734</v>
      </c>
      <c r="D113" s="2">
        <v>167.5</v>
      </c>
      <c r="E113" s="2">
        <v>168.46</v>
      </c>
      <c r="F113" s="2">
        <v>166.745</v>
      </c>
      <c r="G113" s="9">
        <f t="shared" si="1"/>
        <v>4.6215713342534492E-3</v>
      </c>
    </row>
    <row r="114" spans="1:7" x14ac:dyDescent="0.2">
      <c r="A114" s="1">
        <v>45544</v>
      </c>
      <c r="B114" s="2">
        <v>166.61</v>
      </c>
      <c r="C114">
        <v>7538233</v>
      </c>
      <c r="D114" s="2">
        <v>164.84</v>
      </c>
      <c r="E114" s="2">
        <v>167.405</v>
      </c>
      <c r="F114" s="2">
        <v>164.47</v>
      </c>
      <c r="G114" s="9">
        <f t="shared" si="1"/>
        <v>1.3566127266090966E-2</v>
      </c>
    </row>
    <row r="115" spans="1:7" x14ac:dyDescent="0.2">
      <c r="A115" s="1">
        <v>45541</v>
      </c>
      <c r="B115" s="2">
        <v>164.38</v>
      </c>
      <c r="C115">
        <v>6016884</v>
      </c>
      <c r="D115" s="2">
        <v>165.18</v>
      </c>
      <c r="E115" s="2">
        <v>165.93989999999999</v>
      </c>
      <c r="F115" s="2">
        <v>164.12</v>
      </c>
      <c r="G115" s="9">
        <f t="shared" si="1"/>
        <v>-3.697193769319429E-3</v>
      </c>
    </row>
    <row r="116" spans="1:7" x14ac:dyDescent="0.2">
      <c r="A116" s="1">
        <v>45540</v>
      </c>
      <c r="B116" s="2">
        <v>164.99</v>
      </c>
      <c r="C116">
        <v>4600392</v>
      </c>
      <c r="D116" s="2">
        <v>167.2</v>
      </c>
      <c r="E116" s="2">
        <v>167.37</v>
      </c>
      <c r="F116" s="2">
        <v>164.83</v>
      </c>
      <c r="G116" s="9">
        <f t="shared" si="1"/>
        <v>-1.4161089866156829E-2</v>
      </c>
    </row>
    <row r="117" spans="1:7" x14ac:dyDescent="0.2">
      <c r="A117" s="1">
        <v>45539</v>
      </c>
      <c r="B117" s="2">
        <v>167.36</v>
      </c>
      <c r="C117">
        <v>6939132</v>
      </c>
      <c r="D117" s="2">
        <v>167.81</v>
      </c>
      <c r="E117" s="2">
        <v>168.85</v>
      </c>
      <c r="F117" s="2">
        <v>166.04</v>
      </c>
      <c r="G117" s="9">
        <f t="shared" si="1"/>
        <v>1.1964584828907388E-3</v>
      </c>
    </row>
    <row r="118" spans="1:7" x14ac:dyDescent="0.2">
      <c r="A118" s="1">
        <v>45538</v>
      </c>
      <c r="B118" s="2">
        <v>167.16</v>
      </c>
      <c r="C118">
        <v>6956452</v>
      </c>
      <c r="D118" s="2">
        <v>165.24</v>
      </c>
      <c r="E118" s="2">
        <v>167.81</v>
      </c>
      <c r="F118" s="2">
        <v>164.77</v>
      </c>
      <c r="G118" s="9">
        <f t="shared" si="1"/>
        <v>7.8379356083442264E-3</v>
      </c>
    </row>
    <row r="119" spans="1:7" x14ac:dyDescent="0.2">
      <c r="A119" s="1">
        <v>45534</v>
      </c>
      <c r="B119" s="2">
        <v>165.86</v>
      </c>
      <c r="C119">
        <v>7971017</v>
      </c>
      <c r="D119" s="2">
        <v>164.12</v>
      </c>
      <c r="E119" s="2">
        <v>165.98</v>
      </c>
      <c r="F119" s="2">
        <v>163.81</v>
      </c>
      <c r="G119" s="9">
        <f t="shared" si="1"/>
        <v>9.9251050356208292E-3</v>
      </c>
    </row>
    <row r="120" spans="1:7" x14ac:dyDescent="0.2">
      <c r="A120" s="1">
        <v>45533</v>
      </c>
      <c r="B120" s="2">
        <v>164.23</v>
      </c>
      <c r="C120">
        <v>7390125</v>
      </c>
      <c r="D120" s="2">
        <v>164.63</v>
      </c>
      <c r="E120" s="2">
        <v>164.72</v>
      </c>
      <c r="F120" s="2">
        <v>163.36000000000001</v>
      </c>
      <c r="G120" s="9">
        <f t="shared" si="1"/>
        <v>1.8911664226453073E-3</v>
      </c>
    </row>
    <row r="121" spans="1:7" x14ac:dyDescent="0.2">
      <c r="A121" s="1">
        <v>45532</v>
      </c>
      <c r="B121" s="2">
        <v>163.92</v>
      </c>
      <c r="C121">
        <v>5187198</v>
      </c>
      <c r="D121" s="2">
        <v>163</v>
      </c>
      <c r="E121" s="2">
        <v>165</v>
      </c>
      <c r="F121" s="2">
        <v>162.71</v>
      </c>
      <c r="G121" s="9">
        <f t="shared" si="1"/>
        <v>5.9527462411783638E-3</v>
      </c>
    </row>
    <row r="122" spans="1:7" x14ac:dyDescent="0.2">
      <c r="A122" s="1">
        <v>45531</v>
      </c>
      <c r="B122" s="2">
        <v>162.94999999999999</v>
      </c>
      <c r="C122">
        <v>4388728</v>
      </c>
      <c r="D122" s="2">
        <v>163.5</v>
      </c>
      <c r="E122" s="2">
        <v>164.035</v>
      </c>
      <c r="F122" s="2">
        <v>162.16</v>
      </c>
      <c r="G122" s="9">
        <f t="shared" si="1"/>
        <v>-1.0084442014458572E-2</v>
      </c>
    </row>
    <row r="123" spans="1:7" x14ac:dyDescent="0.2">
      <c r="A123" s="1">
        <v>45530</v>
      </c>
      <c r="B123" s="2">
        <v>164.61</v>
      </c>
      <c r="C123">
        <v>6870622</v>
      </c>
      <c r="D123" s="2">
        <v>164.17</v>
      </c>
      <c r="E123" s="2">
        <v>165.71</v>
      </c>
      <c r="F123" s="2">
        <v>163.54</v>
      </c>
      <c r="G123" s="9">
        <f t="shared" si="1"/>
        <v>2.9245110583075995E-3</v>
      </c>
    </row>
    <row r="124" spans="1:7" x14ac:dyDescent="0.2">
      <c r="A124" s="1">
        <v>45527</v>
      </c>
      <c r="B124" s="2">
        <v>164.13</v>
      </c>
      <c r="C124">
        <v>7093429</v>
      </c>
      <c r="D124" s="2">
        <v>162.5</v>
      </c>
      <c r="E124" s="2">
        <v>164.22</v>
      </c>
      <c r="F124" s="2">
        <v>161.69499999999999</v>
      </c>
      <c r="G124" s="9">
        <f t="shared" si="1"/>
        <v>1.0963966738527953E-2</v>
      </c>
    </row>
    <row r="125" spans="1:7" x14ac:dyDescent="0.2">
      <c r="A125" s="1">
        <v>45526</v>
      </c>
      <c r="B125" s="2">
        <v>162.35</v>
      </c>
      <c r="C125">
        <v>6552142</v>
      </c>
      <c r="D125" s="2">
        <v>162</v>
      </c>
      <c r="E125" s="2">
        <v>162.49</v>
      </c>
      <c r="F125" s="2">
        <v>160.79</v>
      </c>
      <c r="G125" s="9">
        <f t="shared" si="1"/>
        <v>5.699064610047655E-3</v>
      </c>
    </row>
    <row r="126" spans="1:7" x14ac:dyDescent="0.2">
      <c r="A126" s="1">
        <v>45525</v>
      </c>
      <c r="B126" s="2">
        <v>161.43</v>
      </c>
      <c r="C126">
        <v>5019375</v>
      </c>
      <c r="D126" s="2">
        <v>160.4</v>
      </c>
      <c r="E126" s="2">
        <v>161.47999999999999</v>
      </c>
      <c r="F126" s="2">
        <v>160.31</v>
      </c>
      <c r="G126" s="9">
        <f t="shared" si="1"/>
        <v>7.9295704295705427E-3</v>
      </c>
    </row>
    <row r="127" spans="1:7" x14ac:dyDescent="0.2">
      <c r="A127" s="1">
        <v>45524</v>
      </c>
      <c r="B127" s="2">
        <v>160.16</v>
      </c>
      <c r="C127">
        <v>7275133</v>
      </c>
      <c r="D127" s="2">
        <v>160</v>
      </c>
      <c r="E127" s="2">
        <v>160.93</v>
      </c>
      <c r="F127" s="2">
        <v>159.66999999999999</v>
      </c>
      <c r="G127" s="9" t="str">
        <f t="shared" si="1"/>
        <v/>
      </c>
    </row>
  </sheetData>
  <hyperlinks>
    <hyperlink ref="J2" r:id="rId1" xr:uid="{D2304351-61CA-4622-9636-1B55A203329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 Analysis</vt:lpstr>
      <vt:lpstr>Returns</vt:lpstr>
      <vt:lpstr>APPL_inc_HistoricalData</vt:lpstr>
      <vt:lpstr>JPM_HistoricalData</vt:lpstr>
      <vt:lpstr>JNJ_HistoricalData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abisaad</dc:creator>
  <cp:lastModifiedBy>Ibrahim Al Saleh</cp:lastModifiedBy>
  <dcterms:created xsi:type="dcterms:W3CDTF">2015-06-05T18:17:20Z</dcterms:created>
  <dcterms:modified xsi:type="dcterms:W3CDTF">2025-03-10T02:45:05Z</dcterms:modified>
</cp:coreProperties>
</file>