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0" documentId="13_ncr:1_{B724CD1B-7ADD-4C53-8E23-7CD3C80EB0FE}" xr6:coauthVersionLast="47" xr6:coauthVersionMax="47" xr10:uidLastSave="{00000000-0000-0000-0000-000000000000}"/>
  <bookViews>
    <workbookView xWindow="28680" yWindow="-165"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1" l="1"/>
  <c r="E15" i="11"/>
  <c r="E3" i="11"/>
  <c r="E9" i="11" s="1"/>
  <c r="F9" i="11" s="1"/>
  <c r="H7" i="11"/>
  <c r="H22" i="11" l="1"/>
  <c r="E10" i="11"/>
  <c r="I5" i="11"/>
  <c r="H32" i="11"/>
  <c r="H21" i="11"/>
  <c r="H20" i="11"/>
  <c r="H14" i="11"/>
  <c r="H8" i="11"/>
  <c r="E12" i="11" l="1"/>
  <c r="F12" i="11" s="1"/>
  <c r="E13" i="11"/>
  <c r="F13" i="11" s="1"/>
  <c r="E11" i="11"/>
  <c r="F11" i="11" s="1"/>
  <c r="F10" i="11"/>
  <c r="H9" i="11"/>
  <c r="E25" i="11"/>
  <c r="I6" i="11"/>
  <c r="F16" i="11" l="1"/>
  <c r="F15" i="1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E18" i="11" l="1"/>
  <c r="E19" i="11" s="1"/>
  <c r="H19" i="11" s="1"/>
  <c r="H17" i="11"/>
  <c r="W4" i="11"/>
  <c r="X5" i="11"/>
  <c r="Y5" i="11" s="1"/>
  <c r="Z5" i="11" s="1"/>
  <c r="AA5" i="11" s="1"/>
  <c r="AB5" i="11" s="1"/>
  <c r="AC5" i="11" s="1"/>
  <c r="AD5" i="11" s="1"/>
  <c r="K6" i="11"/>
  <c r="H18"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<sst xmlns="http://schemas.openxmlformats.org/spreadsheetml/2006/main" count="76" uniqueCount="55">
  <si>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</si>
  <si>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</si>
  <si>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</si>
  <si>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</si>
  <si>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</si>
  <si>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</si>
  <si>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</si>
  <si>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</si>
  <si>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</si>
  <si>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</si>
  <si>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</si>
  <si>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</si>
  <si>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</si>
  <si>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</si>
  <si>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</si>
  <si>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Phase 1 Title</t>
  </si>
  <si>
    <t>Phase 2 Title</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</si>
  <si>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</si>
  <si>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</si>
  <si>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</si>
  <si>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</si>
  <si>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</si>
  <si>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</si>
  <si>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</si>
  <si>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</si>
  <si>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</si>
  <si>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</si>
  <si>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</si>
  <si>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</si>
  <si>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</si>
  <si>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</si>
  <si>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</si>
  <si>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</si>
  <si>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</si>
  <si>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</si>
  <si>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</si>
  <si>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</si>
  <si>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</si>
  <si>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</si>
  <si>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Specifications Check</t>
  </si>
  <si>
    <t>Whole Team</t>
  </si>
  <si>
    <t>Introduction</t>
  </si>
  <si>
    <t>Functional requirments</t>
  </si>
  <si>
    <t>Data anaysis</t>
  </si>
  <si>
    <t>User interface description</t>
  </si>
  <si>
    <t>Risk assesments</t>
  </si>
  <si>
    <t>Database production</t>
  </si>
  <si>
    <t>connor + whole team</t>
  </si>
  <si>
    <t>Charlie,Edward</t>
  </si>
  <si>
    <t>James</t>
  </si>
  <si>
    <t>WW1 Database System</t>
  </si>
  <si>
    <t>Group 3</t>
  </si>
  <si>
    <t>Hope,Dan,Connor,Edward</t>
  </si>
  <si>
    <t>post production</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</si>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</sst>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4" fillId="0" borderId="0" applyNumberFormat="0" applyFill="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7" fillId="13" borderId="0" applyNumberFormat="0" applyBorder="0" applyAlignment="0" applyProtection="0"/>
    <xf numFmtId="0" fontId="28" fillId="14" borderId="11" applyNumberFormat="0" applyAlignment="0" applyProtection="0"/>
    <xf numFmtId="0" fontId="29" fillId="15" borderId="12" applyNumberFormat="0" applyAlignment="0" applyProtection="0"/>
    <xf numFmtId="0" fontId="30" fillId="15" borderId="11" applyNumberFormat="0" applyAlignment="0" applyProtection="0"/>
    <xf numFmtId="0" fontId="31" fillId="0" borderId="13" applyNumberFormat="0" applyFill="0" applyAlignment="0" applyProtection="0"/>
    <xf numFmtId="0" fontId="32" fillId="16" borderId="14" applyNumberFormat="0" applyAlignment="0" applyProtection="0"/>
    <xf numFmtId="0" fontId="33" fillId="0" borderId="0" applyNumberFormat="0" applyFill="0" applyBorder="0" applyAlignment="0" applyProtection="0"/>
    <xf numFmtId="0" fontId="7" fillId="17"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0"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2" borderId="2" xfId="10" applyFill="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8" borderId="2" xfId="10" applyFill="1">
      <alignment horizontal="center" vertical="center"/>
    </xf>
    <xf numFmtId="168" fontId="9" fillId="5" borderId="6" xfId="0" applyNumberFormat="1" applyFont="1" applyFill="1" applyBorder="1" applyAlignment="1">
      <alignment horizontal="center" vertical="center"/>
    </xf>
    <xf numFmtId="168" fontId="9" fillId="5" borderId="0" xfId="0" applyNumberFormat="1" applyFont="1" applyFill="1" applyAlignment="1">
      <alignment horizontal="center" vertical="center"/>
    </xf>
    <xf numFmtId="168" fontId="9" fillId="5" borderId="7" xfId="0" applyNumberFormat="1" applyFont="1" applyFill="1" applyBorder="1" applyAlignment="1">
      <alignment horizontal="center" vertical="center"/>
    </xf>
    <xf numFmtId="0" fontId="7" fillId="8" borderId="17" xfId="12" applyFill="1" applyBorder="1">
      <alignment horizontal="left" vertical="center" indent="2"/>
    </xf>
    <xf numFmtId="0" fontId="7" fillId="8" borderId="17" xfId="11" applyFill="1" applyBorder="1">
      <alignment horizontal="center" vertical="center"/>
    </xf>
    <xf numFmtId="9" fontId="4" fillId="8" borderId="17" xfId="2" applyFont="1" applyFill="1" applyBorder="1" applyAlignment="1">
      <alignment horizontal="center" vertical="center"/>
    </xf>
    <xf numFmtId="167" fontId="7" fillId="8" borderId="17" xfId="10" applyFill="1" applyBorder="1">
      <alignment horizontal="center" vertical="center"/>
    </xf>
    <xf numFmtId="0" fontId="4" fillId="0" borderId="17" xfId="0" applyFont="1" applyBorder="1" applyAlignment="1">
      <alignment horizontal="center" vertical="center"/>
    </xf>
    <xf numFmtId="0" fontId="0" fillId="0" borderId="18" xfId="0" applyBorder="1" applyAlignment="1">
      <alignment vertical="center"/>
    </xf>
    <xf numFmtId="0" fontId="0" fillId="0" borderId="0" xfId="0" applyBorder="1" applyAlignment="1">
      <alignment vertical="center"/>
    </xf>
    <xf numFmtId="0" fontId="7" fillId="0" borderId="0" xfId="12" applyBorder="1">
      <alignment horizontal="left" vertical="center" indent="2"/>
    </xf>
    <xf numFmtId="0" fontId="7" fillId="0" borderId="0" xfId="11" applyBorder="1">
      <alignment horizontal="center" vertical="center"/>
    </xf>
    <xf numFmtId="9" fontId="4" fillId="0" borderId="0" xfId="2" applyFont="1" applyBorder="1" applyAlignment="1">
      <alignment horizontal="center" vertical="center"/>
    </xf>
    <xf numFmtId="167" fontId="7" fillId="0" borderId="0" xfId="10" applyBorder="1">
      <alignment horizontal="center" vertical="center"/>
    </xf>
    <xf numFmtId="0" fontId="4" fillId="0" borderId="0" xfId="0" applyFont="1" applyBorder="1" applyAlignment="1">
      <alignment horizontal="center" vertical="center"/>
    </xf>
    <xf numFmtId="0" fontId="7" fillId="0" borderId="0" xfId="8">
      <alignment horizontal="right" indent="1"/>
    </xf>
    <xf numFmtId="0" fontId="7" fillId="0" borderId="7" xfId="8" applyBorder="1">
      <alignment horizontal="right" indent="1"/>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166"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13" activePane="bottomLeft" state="frozen"/>
      <selection pane="bottomLeft" activeCell="Q25" sqref="Q25"/>
    </sheetView>
  </sheetViews>
  <sheetFormatPr defaultRowHeight="30" customHeight="1" x14ac:dyDescent="0.25"/>
  <cols>
    <col min="1" max="1" width="2.7109375" style="36" customWidth="1"/>
    <col min="2" max="2" width="30.140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37" t="s">
        <v>0</v>
      </c>
      <c r="B1" s="40" t="s">
        <v>50</v>
      </c>
      <c r="C1" s="1"/>
      <c r="D1" s="2"/>
      <c r="E1" s="4"/>
      <c r="F1" s="25"/>
      <c r="H1" s="2"/>
      <c r="I1" s="53"/>
    </row>
    <row r="2" spans="1:64" ht="30" customHeight="1" x14ac:dyDescent="0.3">
      <c r="A2" s="36" t="s">
        <v>1</v>
      </c>
      <c r="B2" s="41" t="s">
        <v>51</v>
      </c>
      <c r="I2" s="54"/>
    </row>
    <row r="3" spans="1:64" ht="30" customHeight="1" x14ac:dyDescent="0.25">
      <c r="A3" s="36" t="s">
        <v>2</v>
      </c>
      <c r="B3" s="42"/>
      <c r="C3" s="80" t="s">
        <v>17</v>
      </c>
      <c r="D3" s="81"/>
      <c r="E3" s="85">
        <f>DATE(2025,2,2)</f>
        <v>45690</v>
      </c>
      <c r="F3" s="85"/>
    </row>
    <row r="4" spans="1:64" ht="30" customHeight="1" x14ac:dyDescent="0.25">
      <c r="A4" s="37" t="s">
        <v>3</v>
      </c>
      <c r="C4" s="80" t="s">
        <v>18</v>
      </c>
      <c r="D4" s="81"/>
      <c r="E4" s="7">
        <v>1</v>
      </c>
      <c r="I4" s="82">
        <f>I5</f>
        <v>45691</v>
      </c>
      <c r="J4" s="83"/>
      <c r="K4" s="83"/>
      <c r="L4" s="83"/>
      <c r="M4" s="83"/>
      <c r="N4" s="83"/>
      <c r="O4" s="84"/>
      <c r="P4" s="82">
        <f>P5</f>
        <v>45698</v>
      </c>
      <c r="Q4" s="83"/>
      <c r="R4" s="83"/>
      <c r="S4" s="83"/>
      <c r="T4" s="83"/>
      <c r="U4" s="83"/>
      <c r="V4" s="84"/>
      <c r="W4" s="82">
        <f>W5</f>
        <v>45705</v>
      </c>
      <c r="X4" s="83"/>
      <c r="Y4" s="83"/>
      <c r="Z4" s="83"/>
      <c r="AA4" s="83"/>
      <c r="AB4" s="83"/>
      <c r="AC4" s="84"/>
      <c r="AD4" s="82">
        <f>AD5</f>
        <v>45712</v>
      </c>
      <c r="AE4" s="83"/>
      <c r="AF4" s="83"/>
      <c r="AG4" s="83"/>
      <c r="AH4" s="83"/>
      <c r="AI4" s="83"/>
      <c r="AJ4" s="84"/>
      <c r="AK4" s="82">
        <f>AK5</f>
        <v>45719</v>
      </c>
      <c r="AL4" s="83"/>
      <c r="AM4" s="83"/>
      <c r="AN4" s="83"/>
      <c r="AO4" s="83"/>
      <c r="AP4" s="83"/>
      <c r="AQ4" s="84"/>
      <c r="AR4" s="82">
        <f>AR5</f>
        <v>45726</v>
      </c>
      <c r="AS4" s="83"/>
      <c r="AT4" s="83"/>
      <c r="AU4" s="83"/>
      <c r="AV4" s="83"/>
      <c r="AW4" s="83"/>
      <c r="AX4" s="84"/>
      <c r="AY4" s="82">
        <f>AY5</f>
        <v>45733</v>
      </c>
      <c r="AZ4" s="83"/>
      <c r="BA4" s="83"/>
      <c r="BB4" s="83"/>
      <c r="BC4" s="83"/>
      <c r="BD4" s="83"/>
      <c r="BE4" s="84"/>
      <c r="BF4" s="82">
        <f>BF5</f>
        <v>45740</v>
      </c>
      <c r="BG4" s="83"/>
      <c r="BH4" s="83"/>
      <c r="BI4" s="83"/>
      <c r="BJ4" s="83"/>
      <c r="BK4" s="83"/>
      <c r="BL4" s="84"/>
    </row>
    <row r="5" spans="1:64" ht="15" customHeight="1" x14ac:dyDescent="0.25">
      <c r="A5" s="37" t="s">
        <v>4</v>
      </c>
      <c r="B5" s="52"/>
      <c r="C5" s="52"/>
      <c r="D5" s="52"/>
      <c r="E5" s="52"/>
      <c r="F5" s="52"/>
      <c r="G5" s="52"/>
      <c r="I5" s="65">
        <f>Project_Start-WEEKDAY(Project_Start,1)+2+7*(Display_Week-1)</f>
        <v>45691</v>
      </c>
      <c r="J5" s="66">
        <f>I5+1</f>
        <v>45692</v>
      </c>
      <c r="K5" s="66">
        <f t="shared" ref="K5:AX5" si="0">J5+1</f>
        <v>45693</v>
      </c>
      <c r="L5" s="66">
        <f t="shared" si="0"/>
        <v>45694</v>
      </c>
      <c r="M5" s="66">
        <f t="shared" si="0"/>
        <v>45695</v>
      </c>
      <c r="N5" s="66">
        <f t="shared" si="0"/>
        <v>45696</v>
      </c>
      <c r="O5" s="67">
        <f t="shared" si="0"/>
        <v>45697</v>
      </c>
      <c r="P5" s="65">
        <f>O5+1</f>
        <v>45698</v>
      </c>
      <c r="Q5" s="66">
        <f>P5+1</f>
        <v>45699</v>
      </c>
      <c r="R5" s="66">
        <f t="shared" si="0"/>
        <v>45700</v>
      </c>
      <c r="S5" s="66">
        <f t="shared" si="0"/>
        <v>45701</v>
      </c>
      <c r="T5" s="66">
        <f t="shared" si="0"/>
        <v>45702</v>
      </c>
      <c r="U5" s="66">
        <f t="shared" si="0"/>
        <v>45703</v>
      </c>
      <c r="V5" s="67">
        <f t="shared" si="0"/>
        <v>45704</v>
      </c>
      <c r="W5" s="65">
        <f>V5+1</f>
        <v>45705</v>
      </c>
      <c r="X5" s="66">
        <f>W5+1</f>
        <v>45706</v>
      </c>
      <c r="Y5" s="66">
        <f t="shared" si="0"/>
        <v>45707</v>
      </c>
      <c r="Z5" s="66">
        <f t="shared" si="0"/>
        <v>45708</v>
      </c>
      <c r="AA5" s="66">
        <f t="shared" si="0"/>
        <v>45709</v>
      </c>
      <c r="AB5" s="66">
        <f t="shared" si="0"/>
        <v>45710</v>
      </c>
      <c r="AC5" s="67">
        <f t="shared" si="0"/>
        <v>45711</v>
      </c>
      <c r="AD5" s="65">
        <f>AC5+1</f>
        <v>45712</v>
      </c>
      <c r="AE5" s="66">
        <f>AD5+1</f>
        <v>45713</v>
      </c>
      <c r="AF5" s="66">
        <f t="shared" si="0"/>
        <v>45714</v>
      </c>
      <c r="AG5" s="66">
        <f t="shared" si="0"/>
        <v>45715</v>
      </c>
      <c r="AH5" s="66">
        <f t="shared" si="0"/>
        <v>45716</v>
      </c>
      <c r="AI5" s="66">
        <f t="shared" si="0"/>
        <v>45717</v>
      </c>
      <c r="AJ5" s="67">
        <f t="shared" si="0"/>
        <v>45718</v>
      </c>
      <c r="AK5" s="65">
        <f>AJ5+1</f>
        <v>45719</v>
      </c>
      <c r="AL5" s="66">
        <f>AK5+1</f>
        <v>45720</v>
      </c>
      <c r="AM5" s="66">
        <f t="shared" si="0"/>
        <v>45721</v>
      </c>
      <c r="AN5" s="66">
        <f t="shared" si="0"/>
        <v>45722</v>
      </c>
      <c r="AO5" s="66">
        <f t="shared" si="0"/>
        <v>45723</v>
      </c>
      <c r="AP5" s="66">
        <f t="shared" si="0"/>
        <v>45724</v>
      </c>
      <c r="AQ5" s="67">
        <f t="shared" si="0"/>
        <v>45725</v>
      </c>
      <c r="AR5" s="65">
        <f>AQ5+1</f>
        <v>45726</v>
      </c>
      <c r="AS5" s="66">
        <f>AR5+1</f>
        <v>45727</v>
      </c>
      <c r="AT5" s="66">
        <f t="shared" si="0"/>
        <v>45728</v>
      </c>
      <c r="AU5" s="66">
        <f t="shared" si="0"/>
        <v>45729</v>
      </c>
      <c r="AV5" s="66">
        <f t="shared" si="0"/>
        <v>45730</v>
      </c>
      <c r="AW5" s="66">
        <f t="shared" si="0"/>
        <v>45731</v>
      </c>
      <c r="AX5" s="67">
        <f t="shared" si="0"/>
        <v>45732</v>
      </c>
      <c r="AY5" s="65">
        <f>AX5+1</f>
        <v>45733</v>
      </c>
      <c r="AZ5" s="66">
        <f>AY5+1</f>
        <v>45734</v>
      </c>
      <c r="BA5" s="66">
        <f t="shared" ref="BA5:BE5" si="1">AZ5+1</f>
        <v>45735</v>
      </c>
      <c r="BB5" s="66">
        <f t="shared" si="1"/>
        <v>45736</v>
      </c>
      <c r="BC5" s="66">
        <f t="shared" si="1"/>
        <v>45737</v>
      </c>
      <c r="BD5" s="66">
        <f t="shared" si="1"/>
        <v>45738</v>
      </c>
      <c r="BE5" s="67">
        <f t="shared" si="1"/>
        <v>45739</v>
      </c>
      <c r="BF5" s="65">
        <f>BE5+1</f>
        <v>45740</v>
      </c>
      <c r="BG5" s="66">
        <f>BF5+1</f>
        <v>45741</v>
      </c>
      <c r="BH5" s="66">
        <f t="shared" ref="BH5:BL5" si="2">BG5+1</f>
        <v>45742</v>
      </c>
      <c r="BI5" s="66">
        <f t="shared" si="2"/>
        <v>45743</v>
      </c>
      <c r="BJ5" s="66">
        <f t="shared" si="2"/>
        <v>45744</v>
      </c>
      <c r="BK5" s="66">
        <f t="shared" si="2"/>
        <v>45745</v>
      </c>
      <c r="BL5" s="67">
        <f t="shared" si="2"/>
        <v>45746</v>
      </c>
    </row>
    <row r="6" spans="1:64" ht="30" customHeight="1" thickBot="1" x14ac:dyDescent="0.3">
      <c r="A6" s="37" t="s">
        <v>5</v>
      </c>
      <c r="B6" s="8" t="s">
        <v>14</v>
      </c>
      <c r="C6" s="9" t="s">
        <v>19</v>
      </c>
      <c r="D6" s="9" t="s">
        <v>20</v>
      </c>
      <c r="E6" s="9" t="s">
        <v>21</v>
      </c>
      <c r="F6" s="9" t="s">
        <v>22</v>
      </c>
      <c r="G6" s="9"/>
      <c r="H6" s="9" t="s">
        <v>23</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3">
      <c r="A7" s="36" t="s">
        <v>6</v>
      </c>
      <c r="C7" s="39"/>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3">
      <c r="A8" s="37" t="s">
        <v>7</v>
      </c>
      <c r="B8" s="14" t="s">
        <v>15</v>
      </c>
      <c r="C8" s="43"/>
      <c r="D8" s="15"/>
      <c r="E8" s="56"/>
      <c r="F8" s="57"/>
      <c r="G8" s="13"/>
      <c r="H8" s="13" t="str">
        <f t="shared" ref="H8:H32" si="6">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thickBot="1" x14ac:dyDescent="0.3">
      <c r="A9" s="37" t="s">
        <v>8</v>
      </c>
      <c r="B9" s="49" t="s">
        <v>39</v>
      </c>
      <c r="C9" s="44" t="s">
        <v>40</v>
      </c>
      <c r="D9" s="16">
        <v>1</v>
      </c>
      <c r="E9" s="58">
        <f>Project_Start+4</f>
        <v>45694</v>
      </c>
      <c r="F9" s="58">
        <f>E9+6</f>
        <v>45700</v>
      </c>
      <c r="G9" s="13"/>
      <c r="H9" s="13">
        <f t="shared" si="6"/>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thickBot="1" x14ac:dyDescent="0.3">
      <c r="A10" s="37" t="s">
        <v>9</v>
      </c>
      <c r="B10" s="49" t="s">
        <v>41</v>
      </c>
      <c r="C10" s="44" t="s">
        <v>47</v>
      </c>
      <c r="D10" s="16">
        <v>0.9</v>
      </c>
      <c r="E10" s="58">
        <f>F9</f>
        <v>45700</v>
      </c>
      <c r="F10" s="58">
        <f>E10+10</f>
        <v>45710</v>
      </c>
      <c r="G10" s="13"/>
      <c r="H10" s="13">
        <f t="shared" si="6"/>
        <v>11</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thickBot="1" x14ac:dyDescent="0.3">
      <c r="A11" s="36"/>
      <c r="B11" s="49" t="s">
        <v>42</v>
      </c>
      <c r="C11" s="44" t="s">
        <v>52</v>
      </c>
      <c r="D11" s="16">
        <v>0.86</v>
      </c>
      <c r="E11" s="58">
        <f>E10+2</f>
        <v>45702</v>
      </c>
      <c r="F11" s="58">
        <f>E11+14</f>
        <v>45716</v>
      </c>
      <c r="G11" s="13"/>
      <c r="H11" s="13">
        <f t="shared" si="6"/>
        <v>15</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thickBot="1" x14ac:dyDescent="0.3">
      <c r="A12" s="36"/>
      <c r="B12" s="49" t="s">
        <v>43</v>
      </c>
      <c r="C12" s="44" t="s">
        <v>48</v>
      </c>
      <c r="D12" s="16">
        <v>0.9</v>
      </c>
      <c r="E12" s="58">
        <f>E10+2</f>
        <v>45702</v>
      </c>
      <c r="F12" s="58">
        <f>E12+14</f>
        <v>45716</v>
      </c>
      <c r="G12" s="13"/>
      <c r="H12" s="13">
        <f t="shared" si="6"/>
        <v>15</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thickBot="1" x14ac:dyDescent="0.3">
      <c r="A13" s="36"/>
      <c r="B13" s="49" t="s">
        <v>44</v>
      </c>
      <c r="C13" s="44" t="s">
        <v>49</v>
      </c>
      <c r="D13" s="16">
        <v>0.7</v>
      </c>
      <c r="E13" s="58">
        <f>E10+2</f>
        <v>45702</v>
      </c>
      <c r="F13" s="58">
        <f>E13+14</f>
        <v>45716</v>
      </c>
      <c r="G13" s="13"/>
      <c r="H13" s="13">
        <f t="shared" si="6"/>
        <v>15</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thickBot="1" x14ac:dyDescent="0.3">
      <c r="A14" s="37" t="s">
        <v>10</v>
      </c>
      <c r="B14" s="17" t="s">
        <v>16</v>
      </c>
      <c r="C14" s="45"/>
      <c r="D14" s="18"/>
      <c r="E14" s="59"/>
      <c r="F14" s="60"/>
      <c r="G14" s="13"/>
      <c r="H14" s="13" t="str">
        <f t="shared" si="6"/>
        <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thickBot="1" x14ac:dyDescent="0.3">
      <c r="A15" s="37"/>
      <c r="B15" s="50" t="s">
        <v>45</v>
      </c>
      <c r="C15" s="46"/>
      <c r="D15" s="19">
        <v>0</v>
      </c>
      <c r="E15" s="61">
        <f>F13</f>
        <v>45716</v>
      </c>
      <c r="F15" s="61">
        <f>E15+19</f>
        <v>45735</v>
      </c>
      <c r="G15" s="13"/>
      <c r="H15" s="13">
        <f t="shared" si="6"/>
        <v>20</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thickBot="1" x14ac:dyDescent="0.3">
      <c r="A16" s="36"/>
      <c r="B16" s="50" t="s">
        <v>46</v>
      </c>
      <c r="C16" s="46"/>
      <c r="D16" s="19">
        <v>0</v>
      </c>
      <c r="E16" s="61">
        <f>E15</f>
        <v>45716</v>
      </c>
      <c r="F16" s="61">
        <f>E16+18</f>
        <v>45734</v>
      </c>
      <c r="G16" s="13"/>
      <c r="H16" s="13">
        <f t="shared" si="6"/>
        <v>19</v>
      </c>
      <c r="I16" s="23"/>
      <c r="J16" s="23"/>
      <c r="K16" s="23"/>
      <c r="L16" s="23"/>
      <c r="M16" s="23"/>
      <c r="N16" s="23"/>
      <c r="O16" s="23"/>
      <c r="P16" s="23"/>
      <c r="Q16" s="23"/>
      <c r="R16" s="23"/>
      <c r="S16" s="23"/>
      <c r="T16" s="23"/>
      <c r="U16" s="24"/>
      <c r="V16" s="24"/>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thickBot="1" x14ac:dyDescent="0.3">
      <c r="A17" s="36"/>
      <c r="B17" s="50" t="s">
        <v>54</v>
      </c>
      <c r="C17" s="46"/>
      <c r="D17" s="19"/>
      <c r="E17" s="61" t="s">
        <v>54</v>
      </c>
      <c r="F17" s="61" t="s">
        <v>54</v>
      </c>
      <c r="G17" s="13"/>
      <c r="H17" s="13" t="e">
        <f t="shared" si="6"/>
        <v>#VALUE!</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thickBot="1" x14ac:dyDescent="0.3">
      <c r="A18" s="36"/>
      <c r="B18" s="50" t="s">
        <v>54</v>
      </c>
      <c r="C18" s="46"/>
      <c r="D18" s="19"/>
      <c r="E18" s="61" t="str">
        <f>E17</f>
        <v>TBD</v>
      </c>
      <c r="F18" s="61" t="s">
        <v>54</v>
      </c>
      <c r="G18" s="13"/>
      <c r="H18" s="13" t="e">
        <f t="shared" si="6"/>
        <v>#VALUE!</v>
      </c>
      <c r="I18" s="23"/>
      <c r="J18" s="23"/>
      <c r="K18" s="23"/>
      <c r="L18" s="23"/>
      <c r="M18" s="23"/>
      <c r="N18" s="23"/>
      <c r="O18" s="23"/>
      <c r="P18" s="23"/>
      <c r="Q18" s="23"/>
      <c r="R18" s="23"/>
      <c r="S18" s="23"/>
      <c r="T18" s="23"/>
      <c r="U18" s="23"/>
      <c r="V18" s="23"/>
      <c r="W18" s="23"/>
      <c r="X18" s="23"/>
      <c r="Y18" s="24"/>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thickBot="1" x14ac:dyDescent="0.3">
      <c r="A19" s="36"/>
      <c r="B19" s="50" t="s">
        <v>54</v>
      </c>
      <c r="C19" s="46"/>
      <c r="D19" s="19"/>
      <c r="E19" s="61" t="str">
        <f>E18</f>
        <v>TBD</v>
      </c>
      <c r="F19" s="61" t="s">
        <v>54</v>
      </c>
      <c r="G19" s="13"/>
      <c r="H19" s="13" t="e">
        <f t="shared" si="6"/>
        <v>#VALUE!</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thickBot="1" x14ac:dyDescent="0.3">
      <c r="A20" s="36" t="s">
        <v>11</v>
      </c>
      <c r="B20" s="20" t="s">
        <v>53</v>
      </c>
      <c r="C20" s="47"/>
      <c r="D20" s="21"/>
      <c r="E20" s="62"/>
      <c r="F20" s="63"/>
      <c r="G20" s="13"/>
      <c r="H20" s="13" t="str">
        <f t="shared" si="6"/>
        <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thickBot="1" x14ac:dyDescent="0.3">
      <c r="A21" s="36"/>
      <c r="B21" s="51" t="s">
        <v>54</v>
      </c>
      <c r="C21" s="48"/>
      <c r="D21" s="22"/>
      <c r="E21" s="64" t="s">
        <v>54</v>
      </c>
      <c r="F21" s="64" t="s">
        <v>54</v>
      </c>
      <c r="G21" s="13"/>
      <c r="H21" s="13" t="e">
        <f t="shared" si="6"/>
        <v>#VALUE!</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customHeight="1" thickBot="1" x14ac:dyDescent="0.3">
      <c r="A22" s="36"/>
      <c r="B22" s="51" t="s">
        <v>54</v>
      </c>
      <c r="C22" s="48"/>
      <c r="D22" s="22"/>
      <c r="E22" s="64" t="s">
        <v>54</v>
      </c>
      <c r="F22" s="64" t="s">
        <v>54</v>
      </c>
      <c r="G22" s="13"/>
      <c r="H22" s="13" t="e">
        <f t="shared" si="6"/>
        <v>#VALUE!</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thickBot="1" x14ac:dyDescent="0.3">
      <c r="A23" s="36"/>
      <c r="B23" s="51" t="s">
        <v>54</v>
      </c>
      <c r="C23" s="48"/>
      <c r="D23" s="22"/>
      <c r="E23" s="64" t="s">
        <v>54</v>
      </c>
      <c r="F23" s="64" t="s">
        <v>54</v>
      </c>
      <c r="G23" s="13"/>
      <c r="H23" s="13" t="e">
        <f t="shared" si="6"/>
        <v>#VALUE!</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customHeight="1" thickBot="1" x14ac:dyDescent="0.3">
      <c r="A24" s="36"/>
      <c r="B24" s="51" t="s">
        <v>54</v>
      </c>
      <c r="C24" s="48"/>
      <c r="D24" s="22"/>
      <c r="E24" s="64" t="s">
        <v>54</v>
      </c>
      <c r="F24" s="64" t="s">
        <v>54</v>
      </c>
      <c r="G24" s="13"/>
      <c r="H24" s="13" t="e">
        <f t="shared" si="6"/>
        <v>#VALUE!</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customHeight="1" x14ac:dyDescent="0.25">
      <c r="A25" s="36"/>
      <c r="B25" s="68" t="s">
        <v>54</v>
      </c>
      <c r="C25" s="69"/>
      <c r="D25" s="70"/>
      <c r="E25" s="71" t="str">
        <f>E23</f>
        <v>TBD</v>
      </c>
      <c r="F25" s="71" t="s">
        <v>54</v>
      </c>
      <c r="G25" s="72"/>
      <c r="H25" s="72" t="e">
        <f t="shared" si="6"/>
        <v>#VALUE!</v>
      </c>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c r="BL25" s="73"/>
    </row>
    <row r="26" spans="1:64" s="3" customFormat="1" ht="30" customHeight="1" x14ac:dyDescent="0.25">
      <c r="A26" s="36" t="s">
        <v>11</v>
      </c>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row>
    <row r="27" spans="1:64" s="3" customFormat="1" ht="30" customHeight="1" x14ac:dyDescent="0.25">
      <c r="A27" s="36"/>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row>
    <row r="28" spans="1:64" s="3" customFormat="1" ht="30" customHeight="1" x14ac:dyDescent="0.25">
      <c r="A28" s="36"/>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row>
    <row r="29" spans="1:64" s="3" customFormat="1" ht="30" customHeight="1" x14ac:dyDescent="0.25">
      <c r="A29" s="36"/>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row>
    <row r="30" spans="1:64" s="3" customFormat="1" ht="30" customHeight="1" x14ac:dyDescent="0.25">
      <c r="A30" s="36"/>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L30" s="74"/>
    </row>
    <row r="31" spans="1:64" s="3" customFormat="1" ht="30" customHeight="1" x14ac:dyDescent="0.25">
      <c r="A31" s="36"/>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c r="BJ31" s="74"/>
      <c r="BK31" s="74"/>
      <c r="BL31" s="74"/>
    </row>
    <row r="32" spans="1:64" s="3" customFormat="1" ht="30" customHeight="1" x14ac:dyDescent="0.25">
      <c r="A32" s="36" t="s">
        <v>12</v>
      </c>
      <c r="B32" s="75"/>
      <c r="C32" s="76"/>
      <c r="D32" s="77"/>
      <c r="E32" s="78"/>
      <c r="F32" s="78"/>
      <c r="G32" s="79"/>
      <c r="H32" s="79" t="str">
        <f t="shared" si="6"/>
        <v/>
      </c>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row>
    <row r="33" spans="1:7" s="3" customFormat="1" ht="30" customHeight="1" x14ac:dyDescent="0.25">
      <c r="A33" s="37" t="s">
        <v>13</v>
      </c>
    </row>
    <row r="34" spans="1:7" ht="30" customHeight="1" x14ac:dyDescent="0.25">
      <c r="G34" s="6"/>
    </row>
    <row r="35" spans="1:7" ht="30" customHeight="1" x14ac:dyDescent="0.25">
      <c r="C35" s="11"/>
      <c r="F35" s="38"/>
    </row>
    <row r="36" spans="1:7" ht="30" customHeight="1" x14ac:dyDescent="0.25">
      <c r="C3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B26:C31">
    <cfRule type="expression" dxfId="8" priority="35">
      <formula>AND(TODAY()&gt;=BK$5,TODAY()&lt;BL$5)</formula>
    </cfRule>
    <cfRule type="expression" dxfId="7" priority="38">
      <formula>AND(task_start&lt;=BK$5,ROUNDDOWN((task_end-task_start+1)*task_progress,0)+task_start-1&gt;=BK$5)</formula>
    </cfRule>
    <cfRule type="expression" dxfId="6" priority="39" stopIfTrue="1">
      <formula>AND(task_end&gt;=BK$5,task_start&lt;BL$5)</formula>
    </cfRule>
  </conditionalFormatting>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5 I32:AD32">
    <cfRule type="expression" dxfId="5" priority="33">
      <formula>AND(TODAY()&gt;=I$5,TODAY()&lt;J$5)</formula>
    </cfRule>
  </conditionalFormatting>
  <conditionalFormatting sqref="I7:BL25 I32:AD32">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E32:BK32">
    <cfRule type="expression" dxfId="2" priority="41">
      <formula>AND(TODAY()&gt;=AF$5,TODAY()&lt;AG$5)</formula>
    </cfRule>
    <cfRule type="expression" dxfId="1" priority="44">
      <formula>AND(task_start&lt;=AF$5,ROUNDDOWN((task_end-task_start+1)*task_progress,0)+task_start-1&gt;=AF$5)</formula>
    </cfRule>
    <cfRule type="expression" dxfId="0" priority="45" stopIfTrue="1">
      <formula>AND(task_end&gt;=AF$5,task_start&lt;AG$5)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26" customWidth="1"/>
    <col min="2" max="16384" width="9.140625" style="2"/>
  </cols>
  <sheetData>
    <row r="1" spans="1:2" ht="46.5" customHeight="1" x14ac:dyDescent="0.2"/>
    <row r="2" spans="1:2" s="28" customFormat="1" ht="15.75" x14ac:dyDescent="0.25">
      <c r="A2" s="27" t="s">
        <v>24</v>
      </c>
      <c r="B2" s="27"/>
    </row>
    <row r="3" spans="1:2" s="32" customFormat="1" ht="27" customHeight="1" x14ac:dyDescent="0.25">
      <c r="A3" s="55" t="s">
        <v>25</v>
      </c>
      <c r="B3" s="33"/>
    </row>
    <row r="4" spans="1:2" s="29" customFormat="1" ht="26.25" x14ac:dyDescent="0.4">
      <c r="A4" s="30" t="s">
        <v>26</v>
      </c>
    </row>
    <row r="5" spans="1:2" ht="74.099999999999994" customHeight="1" x14ac:dyDescent="0.2">
      <c r="A5" s="31" t="s">
        <v>27</v>
      </c>
    </row>
    <row r="6" spans="1:2" ht="26.25" customHeight="1" x14ac:dyDescent="0.2">
      <c r="A6" s="30" t="s">
        <v>28</v>
      </c>
    </row>
    <row r="7" spans="1:2" s="26" customFormat="1" ht="204.95" customHeight="1" x14ac:dyDescent="0.25">
      <c r="A7" s="35" t="s">
        <v>29</v>
      </c>
    </row>
    <row r="8" spans="1:2" s="29" customFormat="1" ht="26.25" x14ac:dyDescent="0.4">
      <c r="A8" s="30" t="s">
        <v>30</v>
      </c>
    </row>
    <row r="9" spans="1:2" ht="60" x14ac:dyDescent="0.2">
      <c r="A9" s="31" t="s">
        <v>31</v>
      </c>
    </row>
    <row r="10" spans="1:2" s="26" customFormat="1" ht="27.95" customHeight="1" x14ac:dyDescent="0.25">
      <c r="A10" s="34" t="s">
        <v>32</v>
      </c>
    </row>
    <row r="11" spans="1:2" s="29" customFormat="1" ht="26.25" x14ac:dyDescent="0.4">
      <c r="A11" s="30" t="s">
        <v>33</v>
      </c>
    </row>
    <row r="12" spans="1:2" ht="30" x14ac:dyDescent="0.2">
      <c r="A12" s="31" t="s">
        <v>34</v>
      </c>
    </row>
    <row r="13" spans="1:2" s="26" customFormat="1" ht="27.95" customHeight="1" x14ac:dyDescent="0.25">
      <c r="A13" s="34" t="s">
        <v>35</v>
      </c>
    </row>
    <row r="14" spans="1:2" s="29" customFormat="1" ht="26.25" x14ac:dyDescent="0.4">
      <c r="A14" s="30" t="s">
        <v>36</v>
      </c>
    </row>
    <row r="15" spans="1:2" ht="75" customHeight="1" x14ac:dyDescent="0.2">
      <c r="A15" s="31" t="s">
        <v>37</v>
      </c>
    </row>
    <row r="16" spans="1:2" ht="75" x14ac:dyDescent="0.2">
      <c r="A16" s="31"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2025-02-25T14:36:22Z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