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09595247-C6ED-4664-B793-E9E3F49E7BDE}" xr6:coauthVersionLast="45" xr6:coauthVersionMax="45" xr10:uidLastSave="{00000000-0000-0000-0000-000000000000}"/>
  <bookViews>
    <workbookView xWindow="18190" yWindow="6410" windowWidth="29390" windowHeight="14750" tabRatio="512" activeTab="3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5" i="9" l="1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P53" i="8"/>
  <c r="Q53" i="8"/>
  <c r="R53" i="8"/>
  <c r="AJ53" i="8" s="1"/>
  <c r="S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AM53" i="8"/>
  <c r="AQ53" i="8"/>
  <c r="F53" i="8" a="1"/>
  <c r="F53" i="8" s="1"/>
  <c r="B53" i="8"/>
  <c r="C53" i="8" s="1"/>
  <c r="E53" i="8"/>
  <c r="C54" i="5"/>
  <c r="G54" i="5" s="1"/>
  <c r="AL53" i="8" l="1"/>
  <c r="AS53" i="8"/>
  <c r="AO53" i="8"/>
  <c r="AK53" i="8"/>
  <c r="AP53" i="8"/>
  <c r="AR53" i="8"/>
  <c r="AN53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I52" i="8" l="1"/>
  <c r="AE52" i="8"/>
  <c r="AA52" i="8"/>
  <c r="W52" i="8"/>
  <c r="AM52" i="8" s="1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AP52" i="8" s="1"/>
  <c r="AQ52" i="8"/>
  <c r="AS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E51" i="8" l="1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AR51" i="8" s="1"/>
  <c r="T51" i="8"/>
  <c r="AO52" i="8"/>
  <c r="AR52" i="8"/>
  <c r="AP51" i="8"/>
  <c r="AS51" i="8"/>
  <c r="AO51" i="8"/>
  <c r="AN51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H50" i="8" l="1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AR50" i="8" s="1"/>
  <c r="T50" i="8"/>
  <c r="AK51" i="8"/>
  <c r="AQ51" i="8"/>
  <c r="AI50" i="8"/>
  <c r="AE50" i="8"/>
  <c r="AA50" i="8"/>
  <c r="W50" i="8"/>
  <c r="AM50" i="8" s="1"/>
  <c r="S50" i="8"/>
  <c r="A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O50" i="8" l="1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AS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R49" i="8" l="1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AK48" i="8" s="1"/>
  <c r="Y48" i="8"/>
  <c r="AG48" i="8"/>
  <c r="AQ49" i="8"/>
  <c r="J60" i="9"/>
  <c r="F60" i="9"/>
  <c r="C60" i="9"/>
  <c r="E48" i="8"/>
  <c r="AS48" i="8" l="1"/>
  <c r="AN48" i="8"/>
  <c r="AL48" i="8"/>
  <c r="AM48" i="8"/>
  <c r="AO48" i="8"/>
  <c r="AR48" i="8"/>
  <c r="AP48" i="8"/>
  <c r="AQ48" i="8"/>
  <c r="AJ48" i="8"/>
  <c r="E46" i="8"/>
  <c r="E47" i="8"/>
  <c r="C3" i="8" l="1"/>
  <c r="C4" i="8"/>
  <c r="C5" i="8"/>
  <c r="C6" i="8"/>
  <c r="C7" i="8"/>
  <c r="C8" i="8"/>
  <c r="C9" i="8"/>
  <c r="J59" i="9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P44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R44" i="8" l="1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Q44" i="8"/>
  <c r="AO44" i="8"/>
  <c r="AP45" i="8"/>
  <c r="AQ45" i="8"/>
  <c r="AJ45" i="8"/>
  <c r="AK45" i="8"/>
  <c r="AL45" i="8"/>
  <c r="AS45" i="8"/>
  <c r="AL43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S41" i="8"/>
  <c r="AS41" i="8" s="1"/>
  <c r="AG40" i="8"/>
  <c r="AC40" i="8"/>
  <c r="Y40" i="8"/>
  <c r="U40" i="8"/>
  <c r="AN40" i="8" s="1"/>
  <c r="Q40" i="8"/>
  <c r="AL42" i="8"/>
  <c r="AR42" i="8"/>
  <c r="AR41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P40" i="8" l="1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AP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L39" i="8" l="1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AS38" i="8" s="1"/>
  <c r="U38" i="8"/>
  <c r="Q38" i="8"/>
  <c r="AJ39" i="8"/>
  <c r="AK39" i="8"/>
  <c r="AL38" i="8" l="1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Q35" i="8" s="1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R34" i="8" l="1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R31" i="8" s="1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X30" i="8" l="1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K30" i="8" s="1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J30" i="8" l="1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S29" i="8" s="1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R29" i="8" l="1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M26" i="8" s="1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P26" i="8" l="1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C2" i="8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C3" i="5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C5" i="5"/>
  <c r="B4" i="8" s="1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C6" i="5"/>
  <c r="B5" i="8" s="1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C7" i="5"/>
  <c r="B6" i="8" s="1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  <c r="C8" i="5"/>
  <c r="B7" i="8" s="1"/>
  <c r="C9" i="5" l="1"/>
  <c r="B8" i="8" s="1"/>
  <c r="C10" i="5" l="1"/>
  <c r="B9" i="8" s="1"/>
  <c r="C11" i="5" l="1"/>
  <c r="B10" i="8" s="1"/>
  <c r="C10" i="8" s="1"/>
  <c r="C12" i="5" l="1"/>
  <c r="B11" i="8" s="1"/>
  <c r="C11" i="8" s="1"/>
  <c r="C13" i="5" l="1"/>
  <c r="B12" i="8" s="1"/>
  <c r="C12" i="8" s="1"/>
  <c r="C14" i="5" l="1"/>
  <c r="B13" i="8" s="1"/>
  <c r="C13" i="8" s="1"/>
  <c r="C15" i="5" l="1"/>
  <c r="B14" i="8" s="1"/>
  <c r="C14" i="8" s="1"/>
  <c r="C16" i="5" l="1"/>
  <c r="B15" i="8" s="1"/>
  <c r="C15" i="8" s="1"/>
  <c r="C17" i="5" l="1"/>
  <c r="G17" i="5" l="1"/>
  <c r="B16" i="8"/>
  <c r="C16" i="8" s="1"/>
  <c r="C18" i="5"/>
  <c r="G18" i="5" l="1"/>
  <c r="B17" i="8"/>
  <c r="C17" i="8" s="1"/>
  <c r="C19" i="5"/>
  <c r="G19" i="5" l="1"/>
  <c r="B18" i="8"/>
  <c r="C18" i="8" s="1"/>
  <c r="C20" i="5"/>
  <c r="G20" i="5" l="1"/>
  <c r="B19" i="8"/>
  <c r="C19" i="8" s="1"/>
  <c r="C21" i="5"/>
  <c r="G21" i="5" l="1"/>
  <c r="B20" i="8"/>
  <c r="C20" i="8" s="1"/>
  <c r="C22" i="5"/>
  <c r="B21" i="8" s="1"/>
  <c r="C21" i="8" l="1"/>
  <c r="C23" i="5"/>
  <c r="C24" i="5" s="1"/>
  <c r="G22" i="5"/>
  <c r="C25" i="5" l="1"/>
  <c r="G24" i="5"/>
  <c r="B23" i="8"/>
  <c r="G23" i="5"/>
  <c r="B22" i="8"/>
  <c r="C22" i="8" s="1"/>
  <c r="C23" i="8" l="1"/>
  <c r="G25" i="5"/>
  <c r="B24" i="8"/>
  <c r="C24" i="8" s="1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25" i="8" s="1"/>
  <c r="C26" i="8" l="1"/>
  <c r="C33" i="5"/>
  <c r="B31" i="8"/>
  <c r="G32" i="5"/>
  <c r="G31" i="5"/>
  <c r="B30" i="8"/>
  <c r="G30" i="5"/>
  <c r="B29" i="8"/>
  <c r="G29" i="5"/>
  <c r="B28" i="8"/>
  <c r="G28" i="5"/>
  <c r="B27" i="8"/>
  <c r="C27" i="8" s="1"/>
  <c r="C31" i="8" l="1"/>
  <c r="C29" i="8"/>
  <c r="C30" i="8"/>
  <c r="C28" i="8"/>
  <c r="B32" i="8"/>
  <c r="C32" i="8" s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C33" i="8" s="1"/>
  <c r="C34" i="8" l="1"/>
  <c r="C36" i="8"/>
  <c r="C35" i="8"/>
  <c r="G38" i="5"/>
  <c r="C39" i="5"/>
  <c r="C40" i="5" s="1"/>
  <c r="B37" i="8"/>
  <c r="C37" i="8" s="1"/>
  <c r="G40" i="5" l="1"/>
  <c r="C41" i="5"/>
  <c r="B39" i="8"/>
  <c r="G39" i="5"/>
  <c r="B38" i="8"/>
  <c r="C38" i="8" s="1"/>
  <c r="C39" i="8" l="1"/>
  <c r="G41" i="5"/>
  <c r="B40" i="8"/>
  <c r="C40" i="8" s="1"/>
  <c r="C42" i="5"/>
  <c r="G42" i="5" l="1"/>
  <c r="C43" i="5"/>
  <c r="C44" i="5" s="1"/>
  <c r="C45" i="5" s="1"/>
  <c r="B41" i="8"/>
  <c r="C41" i="8" s="1"/>
  <c r="C46" i="5" l="1"/>
  <c r="B45" i="8" s="1"/>
  <c r="B44" i="8"/>
  <c r="G45" i="5"/>
  <c r="G44" i="5"/>
  <c r="B43" i="8"/>
  <c r="G43" i="5"/>
  <c r="B42" i="8"/>
  <c r="C42" i="8" s="1"/>
  <c r="C44" i="8" l="1"/>
  <c r="C43" i="8"/>
  <c r="C47" i="5"/>
  <c r="B46" i="8" s="1"/>
  <c r="G46" i="5"/>
  <c r="C45" i="8" l="1"/>
  <c r="C46" i="8"/>
  <c r="C48" i="5"/>
  <c r="B47" i="8" s="1"/>
  <c r="C47" i="8" s="1"/>
  <c r="G47" i="5"/>
  <c r="G48" i="5" l="1"/>
  <c r="C49" i="5"/>
  <c r="C50" i="5" s="1"/>
  <c r="G50" i="5" l="1"/>
  <c r="C51" i="5"/>
  <c r="B49" i="8"/>
  <c r="G49" i="5"/>
  <c r="B48" i="8"/>
  <c r="C48" i="8" s="1"/>
  <c r="G51" i="5" l="1"/>
  <c r="C52" i="5"/>
  <c r="B50" i="8"/>
  <c r="C50" i="8" s="1"/>
  <c r="C49" i="8"/>
  <c r="G52" i="5" l="1"/>
  <c r="C53" i="5"/>
  <c r="B51" i="8"/>
  <c r="C51" i="8" s="1"/>
  <c r="G53" i="5" l="1"/>
  <c r="B52" i="8"/>
  <c r="C52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<sst xmlns="http://schemas.openxmlformats.org/spreadsheetml/2006/main" count="1785" uniqueCount="327">
  <si>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</si>
  <si>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</si>
  <si>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</si>
  <si>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</si>
  <si>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</si>
  <si>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</si>
  <si>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</si>
  <si>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</si>
  <si>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</si>
  <si>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</si>
  <si>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</si>
  <si>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</si>
  <si>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</si>
  <si>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</si>
  <si>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</si>
  <si>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</si>
  <si>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</si>
  <si>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</si>
  <si>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</si>
  <si>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</si>
  <si>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</si>
  <si>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</si>
  <si>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</si>
  <si>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</si>
  <si>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</si>
  <si>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</si>
  <si>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</si>
  <si>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</si>
  <si>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</si>
  <si>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</si>
  <si>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</si>
  <si>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</si>
  <si>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</si>
  <si>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</si>
  <si>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</si>
  <si>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</si>
  <si>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</si>
  <si>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</si>
  <si>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</si>
  <si>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</si>
  <si>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</si>
  <si>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</si>
  <si>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</si>
  <si>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</si>
  <si>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</si>
  <si>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</si>
  <si>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</si>
  <si>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</si>
  <si>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</si>
  <si>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</si>
  <si>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</si>
  <si>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</si>
  <si>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</si>
  <si>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</si>
  <si>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</si>
  <si>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</si>
  <si>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</si>
  <si>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</si>
  <si>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</si>
  <si>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</si>
  <si>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</si>
  <si>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</si>
  <si>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</si>
  <si>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</si>
  <si>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</si>
  <si>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</si>
  <si>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</si>
  <si>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</si>
  <si>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</si>
  <si>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</si>
  <si>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</si>
  <si>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</si>
  <si>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</si>
  <si>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</si>
  <si>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</si>
  <si>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</si>
  <si>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</si>
  <si>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</si>
  <si>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</si>
  <si>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</si>
  <si>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</si>
  <si>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</si>
  <si>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</si>
  <si>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</si>
  <si>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</si>
  <si>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</si>
  <si>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</si>
  <si>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</si>
  <si>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</si>
  <si>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</si>
  <si>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</si>
  <si>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</si>
  <si>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</si>
  <si>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</si>
  <si>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</si>
  <si>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</si>
  <si>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</si>
  <si>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</si>
  <si>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</si>
  <si>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</si>
  <si>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</si>
  <si>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</si>
  <si>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</si>
  <si>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</si>
  <si>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</si>
  <si>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</si>
  <si>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</si>
  <si>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</si>
  <si>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</si>
  <si>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</si>
  <si>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</si>
  <si>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</si>
  <si>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</si>
  <si>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</si>
  <si>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</si>
  <si>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</si>
  <si>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</si>
  <si>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</si>
  <si>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</si>
  <si>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</si>
  <si>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</si>
  <si>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</si>
  <si>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</si>
  <si>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</si>
  <si>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</si>
  <si>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</si>
  <si>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</si>
  <si>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</si>
  <si>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</si>
  <si>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</si>
  <si>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</si>
  <si>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</si>
  <si>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</si>
  <si>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</si>
  <si>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</si>
  <si>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</si>
  <si>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</si>
  <si>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</si>
  <si>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</si>
  <si>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</si>
  <si>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</si>
  <si>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</si>
  <si>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</si>
  <si>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</si>
  <si>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</si>
  <si>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</si>
  <si>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</si>
  <si>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</si>
  <si>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</si>
  <si>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</si>
  <si>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</si>
  <si>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</si>
  <si>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</si>
  <si>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</si>
  <si>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</si>
  <si>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</si>
  <si>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</si>
  <si>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</si>
  <si>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</si>
  <si>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</si>
  <si>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</si>
  <si>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</si>
  <si>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</si>
  <si>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</si>
  <si>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</si>
  <si>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</si>
  <si>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</si>
  <si>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</si>
  <si>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</si>
  <si>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</si>
  <si>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</si>
  <si>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</si>
  <si>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</si>
  <si>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</si>
  <si>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</si>
  <si>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</si>
  <si>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</si>
  <si>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</si>
  <si>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</si>
  <si>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</si>
  <si>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</si>
  <si>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</si>
  <si>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</si>
  <si>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</si>
  <si>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</si>
  <si>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</si>
  <si>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</si>
  <si>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</si>
  <si>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</si>
  <si>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</si>
  <si>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</si>
  <si>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</si>
  <si>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</si>
  <si>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</si>
  <si>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</si>
  <si>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</si>
  <si>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</si>
  <si>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</si>
  <si>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</si>
  <si>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</si>
  <si>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</si>
  <si>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</si>
  <si>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</si>
  <si>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</si>
  <si>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</si>
  <si>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</si>
  <si>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</si>
  <si>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</si>
  <si>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</si>
  <si>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</si>
  <si>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</si>
  <si>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</si>
  <si>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</si>
  <si>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</si>
  <si>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</si>
  <si>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</si>
  <si>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</si>
  <si>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</si>
  <si>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Deaths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</si>
  <si>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</si>
  <si>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</si>
  <si>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</si>
  <si>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</si>
  <si>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</si>
  <si>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</si>
  <si>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</si>
  <si>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</si>
  <si>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</si>
  <si>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</si>
  <si>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</si>
  <si>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</si>
  <si>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</si>
  <si>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</si>
  <si>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</si>
  <si>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</si>
  <si>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</si>
  <si>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</si>
  <si>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</si>
  <si>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</si>
  <si>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</si>
  <si>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</si>
  <si>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</si>
  <si>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</si>
  <si>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</si>
  <si>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</si>
  <si>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</si>
  <si>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</si>
  <si>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</si>
  <si>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</si>
  <si>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</si>
  <si>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</si>
  <si>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</si>
  <si>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</si>
  <si>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</si>
  <si>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</si>
  <si>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</si>
  <si>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</si>
  <si>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</si>
  <si>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</si>
  <si>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</si>
  <si>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</si>
  <si>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</si>
  <si>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</si>
  <si>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</si>
  <si>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</si>
  <si>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</si>
  <si>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</si>
  <si>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</si>
  <si>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</si>
  <si>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</si>
  <si>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</si>
  <si>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</si>
  <si>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</si>
  <si>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</si>
  <si>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</si>
  <si>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</si>
  <si>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</si>
  <si>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</si>
  <si>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</si>
  <si>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</si>
  <si>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</si>
  <si>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</si>
  <si>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</si>
  <si>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</si>
  <si>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</si>
  <si>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</si>
  <si>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</si>
  <si>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</si>
  <si>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</si>
  <si>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</si>
  <si>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n.p.</t>
  </si>
  <si>
    <t>0,8</t>
  </si>
  <si>
    <t>1er MAI, 18h00</t>
  </si>
  <si>
    <t>8,9</t>
  </si>
  <si>
    <t>1 365</t>
  </si>
  <si>
    <t>2 MAI, 18h20</t>
  </si>
  <si>
    <t>1,0</t>
  </si>
  <si>
    <t>* 4,0</t>
  </si>
  <si>
    <t>9,6</t>
  </si>
  <si>
    <t>3 MAI, 18h04</t>
  </si>
  <si>
    <t>27,5</t>
  </si>
  <si>
    <t>&lt; 5</t>
  </si>
  <si>
    <t>4 MAI, 18h04</t>
  </si>
  <si>
    <t>10,6</t>
  </si>
  <si>
    <t>5 MAI, 18h04</t>
  </si>
  <si>
    <t> 844,4</t>
  </si>
  <si>
    <t>1 562</t>
  </si>
  <si>
    <t> 75,6</t>
  </si>
  <si>
    <t> 149,7</t>
  </si>
  <si>
    <t> 127,8</t>
  </si>
  <si>
    <t>2,9</t>
  </si>
  <si>
    <t> 249,9</t>
  </si>
  <si>
    <t> 572,8</t>
  </si>
  <si>
    <t>12,1</t>
  </si>
  <si>
    <t> 641,6</t>
  </si>
  <si>
    <t>13,9</t>
  </si>
  <si>
    <t> 868,7</t>
  </si>
  <si>
    <t>12,7</t>
  </si>
  <si>
    <t> 861,0</t>
  </si>
  <si>
    <t>* 10,5</t>
  </si>
  <si>
    <t> 714,3</t>
  </si>
  <si>
    <t> 51,3</t>
  </si>
  <si>
    <t> 1146,5</t>
  </si>
  <si>
    <t> 177,6</t>
  </si>
  <si>
    <t> 4723,8</t>
  </si>
  <si>
    <t>1 152</t>
  </si>
  <si>
    <t> 1140,1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</si>
</sst>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AM35"/>
  <sheetViews>
    <sheetView topLeftCell="R1" zoomScale="77" zoomScaleNormal="77" workbookViewId="0">
      <selection activeCell="AL1" sqref="AL1:AM1"/>
    </sheetView>
  </sheetViews>
  <sheetFormatPr defaultRowHeight="14.5" x14ac:dyDescent="0.35"/>
  <cols>
    <col min="1" max="1" width="42.453125" customWidth="1"/>
    <col min="2" max="17" width="10.08984375" bestFit="1" customWidth="1"/>
    <col min="18" max="39" width="10.7265625" bestFit="1" customWidth="1"/>
  </cols>
  <sheetData>
    <row r="1" spans="1:39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9">
        <v>43952</v>
      </c>
      <c r="AJ1" s="19">
        <v>43953</v>
      </c>
      <c r="AK1" s="19">
        <v>43954</v>
      </c>
      <c r="AL1" s="19">
        <v>43955</v>
      </c>
      <c r="AM1" s="19">
        <v>43956</v>
      </c>
    </row>
    <row r="2" spans="1:39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</row>
    <row r="3" spans="1:39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</row>
    <row r="4" spans="1:39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</row>
    <row r="5" spans="1:39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</row>
    <row r="6" spans="1:39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</row>
    <row r="7" spans="1:39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</row>
    <row r="8" spans="1:39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</row>
    <row r="9" spans="1:39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</row>
    <row r="10" spans="1:39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</row>
    <row r="11" spans="1:39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</row>
    <row r="12" spans="1:39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</row>
    <row r="13" spans="1:39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</row>
    <row r="14" spans="1:39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</row>
    <row r="15" spans="1:39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</row>
    <row r="16" spans="1:39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</row>
    <row r="17" spans="1:39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</row>
    <row r="18" spans="1:39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</row>
    <row r="19" spans="1:39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</row>
    <row r="20" spans="1:39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</row>
    <row r="21" spans="1:39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</row>
    <row r="22" spans="1:39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</row>
    <row r="23" spans="1:39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</row>
    <row r="24" spans="1:39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</row>
    <row r="25" spans="1:39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</row>
    <row r="26" spans="1:39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</row>
    <row r="27" spans="1:39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</row>
    <row r="28" spans="1:39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</row>
    <row r="29" spans="1:39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</row>
    <row r="30" spans="1:39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</row>
    <row r="31" spans="1:39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</row>
    <row r="32" spans="1:39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</row>
    <row r="33" spans="1:39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</row>
    <row r="34" spans="1:39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</row>
    <row r="35" spans="1:39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AM34"/>
  <sheetViews>
    <sheetView zoomScale="90" zoomScaleNormal="90" workbookViewId="0">
      <pane xSplit="1" topLeftCell="AA1" activePane="topRight" state="frozen"/>
      <selection pane="topRight" activeCell="AQ21" sqref="AQ2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39" width="10.1796875" bestFit="1" customWidth="1"/>
  </cols>
  <sheetData>
    <row r="1" spans="1:39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</row>
    <row r="2" spans="1:39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</row>
    <row r="3" spans="1:39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</row>
    <row r="4" spans="1:39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</row>
    <row r="5" spans="1:39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</row>
    <row r="6" spans="1:39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</row>
    <row r="7" spans="1:39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</row>
    <row r="8" spans="1:39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</row>
    <row r="9" spans="1:39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</row>
    <row r="10" spans="1:39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</row>
    <row r="11" spans="1:39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</row>
    <row r="12" spans="1:39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</row>
    <row r="13" spans="1:39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</row>
    <row r="14" spans="1:39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</row>
    <row r="15" spans="1:39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</row>
    <row r="16" spans="1:39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</row>
    <row r="17" spans="1:39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</row>
    <row r="18" spans="1:39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</row>
    <row r="19" spans="1:39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</row>
    <row r="20" spans="1:39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</row>
    <row r="21" spans="1:39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</row>
    <row r="22" spans="1:39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</row>
    <row r="23" spans="1:39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</row>
    <row r="24" spans="1:39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</row>
    <row r="25" spans="1:39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</row>
    <row r="26" spans="1:39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</row>
    <row r="27" spans="1:39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</row>
    <row r="28" spans="1:39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</row>
    <row r="29" spans="1:39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</row>
    <row r="30" spans="1:39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</row>
    <row r="31" spans="1:39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</row>
    <row r="32" spans="1:39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</row>
    <row r="33" spans="1:39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</row>
    <row r="34" spans="1:39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53"/>
  <sheetViews>
    <sheetView zoomScale="75" zoomScaleNormal="75" workbookViewId="0">
      <pane ySplit="1" topLeftCell="A29" activePane="bottomLeft" state="frozen"/>
      <selection pane="bottomLeft" activeCell="AR56" sqref="AR56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17" customFormat="1" ht="72.5" x14ac:dyDescent="0.35">
      <c r="A1" s="17" t="s">
        <v>143</v>
      </c>
      <c r="B1" s="17" t="s">
        <v>142</v>
      </c>
      <c r="C1" s="17" t="s">
        <v>181</v>
      </c>
      <c r="D1" s="17" t="s">
        <v>231</v>
      </c>
      <c r="E1" s="17" t="s">
        <v>281</v>
      </c>
      <c r="F1" s="17" t="s">
        <v>144</v>
      </c>
      <c r="G1" s="17" t="s">
        <v>145</v>
      </c>
      <c r="H1" s="17" t="s">
        <v>146</v>
      </c>
      <c r="I1" s="17" t="s">
        <v>147</v>
      </c>
      <c r="J1" s="17" t="s">
        <v>148</v>
      </c>
      <c r="K1" s="17" t="s">
        <v>149</v>
      </c>
      <c r="L1" s="17" t="s">
        <v>150</v>
      </c>
      <c r="M1" s="17" t="s">
        <v>151</v>
      </c>
      <c r="N1" s="17" t="s">
        <v>168</v>
      </c>
      <c r="O1" s="17" t="s">
        <v>152</v>
      </c>
      <c r="P1" s="17" t="s">
        <v>161</v>
      </c>
      <c r="Q1" s="17" t="s">
        <v>153</v>
      </c>
      <c r="R1" s="17" t="s">
        <v>154</v>
      </c>
      <c r="S1" s="17" t="s">
        <v>155</v>
      </c>
      <c r="T1" s="17" t="s">
        <v>156</v>
      </c>
      <c r="U1" s="17" t="s">
        <v>157</v>
      </c>
      <c r="V1" s="17" t="s">
        <v>158</v>
      </c>
      <c r="W1" s="17" t="s">
        <v>159</v>
      </c>
      <c r="X1" s="17" t="s">
        <v>176</v>
      </c>
      <c r="Y1" s="17" t="s">
        <v>160</v>
      </c>
      <c r="Z1" s="17" t="s">
        <v>189</v>
      </c>
      <c r="AA1" s="17" t="s">
        <v>190</v>
      </c>
      <c r="AB1" s="17" t="s">
        <v>191</v>
      </c>
      <c r="AC1" s="17" t="s">
        <v>192</v>
      </c>
      <c r="AD1" s="17" t="s">
        <v>193</v>
      </c>
      <c r="AE1" s="17" t="s">
        <v>194</v>
      </c>
      <c r="AF1" s="17" t="s">
        <v>195</v>
      </c>
      <c r="AG1" s="17" t="s">
        <v>196</v>
      </c>
      <c r="AH1" s="17" t="s">
        <v>197</v>
      </c>
      <c r="AI1" s="17" t="s">
        <v>198</v>
      </c>
      <c r="AJ1" s="17" t="s">
        <v>199</v>
      </c>
      <c r="AK1" s="17" t="s">
        <v>200</v>
      </c>
      <c r="AL1" s="17" t="s">
        <v>201</v>
      </c>
      <c r="AM1" s="17" t="s">
        <v>202</v>
      </c>
      <c r="AN1" s="17" t="s">
        <v>203</v>
      </c>
      <c r="AO1" s="17" t="s">
        <v>204</v>
      </c>
      <c r="AP1" s="17" t="s">
        <v>205</v>
      </c>
      <c r="AQ1" s="17" t="s">
        <v>206</v>
      </c>
      <c r="AR1" s="17" t="s">
        <v>207</v>
      </c>
      <c r="AS1" s="17" t="s">
        <v>208</v>
      </c>
    </row>
    <row r="2" spans="1:45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101</v>
      </c>
      <c r="E2" s="17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17" customFormat="1" x14ac:dyDescent="0.35">
      <c r="A3" s="19">
        <v>43906</v>
      </c>
      <c r="B3" s="17">
        <f>mtl_newcases!C4</f>
        <v>27</v>
      </c>
      <c r="C3" s="17">
        <f t="shared" ref="C3:C43" si="0">B3-B2</f>
        <v>5</v>
      </c>
      <c r="D3" s="17" t="s">
        <v>101</v>
      </c>
      <c r="E3" s="17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17" customFormat="1" x14ac:dyDescent="0.35">
      <c r="A4" s="19">
        <v>43907</v>
      </c>
      <c r="B4" s="17">
        <f>mtl_newcases!C5</f>
        <v>32</v>
      </c>
      <c r="C4" s="17">
        <f t="shared" si="0"/>
        <v>5</v>
      </c>
      <c r="D4" s="17" t="s">
        <v>101</v>
      </c>
      <c r="E4" s="17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17" customFormat="1" x14ac:dyDescent="0.35">
      <c r="A5" s="19">
        <v>43908</v>
      </c>
      <c r="B5" s="17">
        <f>mtl_newcases!C6</f>
        <v>38</v>
      </c>
      <c r="C5" s="17">
        <f t="shared" si="0"/>
        <v>6</v>
      </c>
      <c r="D5" s="17" t="s">
        <v>101</v>
      </c>
      <c r="E5" s="17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17" customFormat="1" x14ac:dyDescent="0.35">
      <c r="A6" s="19">
        <v>43909</v>
      </c>
      <c r="B6" s="17">
        <f>mtl_newcases!C7</f>
        <v>74</v>
      </c>
      <c r="C6" s="17">
        <f t="shared" si="0"/>
        <v>36</v>
      </c>
      <c r="D6" s="17" t="s">
        <v>101</v>
      </c>
      <c r="E6" s="17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17" customFormat="1" x14ac:dyDescent="0.35">
      <c r="A7" s="19">
        <v>43910</v>
      </c>
      <c r="B7" s="17">
        <f>mtl_newcases!C8</f>
        <v>121</v>
      </c>
      <c r="C7" s="17">
        <f t="shared" si="0"/>
        <v>47</v>
      </c>
      <c r="D7" s="17" t="s">
        <v>101</v>
      </c>
      <c r="E7" s="1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17" customFormat="1" x14ac:dyDescent="0.35">
      <c r="A8" s="19">
        <v>43911</v>
      </c>
      <c r="B8" s="17">
        <f>mtl_newcases!C9</f>
        <v>213</v>
      </c>
      <c r="C8" s="17">
        <f t="shared" si="0"/>
        <v>92</v>
      </c>
      <c r="D8" s="17" t="s">
        <v>101</v>
      </c>
      <c r="E8" s="17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17" customFormat="1" x14ac:dyDescent="0.35">
      <c r="A9" s="19">
        <v>43912</v>
      </c>
      <c r="B9" s="17">
        <f>mtl_newcases!C10</f>
        <v>306</v>
      </c>
      <c r="C9" s="17">
        <f t="shared" si="0"/>
        <v>93</v>
      </c>
      <c r="D9" s="17" t="s">
        <v>101</v>
      </c>
      <c r="E9" s="17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17" customFormat="1" x14ac:dyDescent="0.35">
      <c r="A10" s="19">
        <v>43913</v>
      </c>
      <c r="B10" s="17">
        <f>mtl_newcases!C11</f>
        <v>437</v>
      </c>
      <c r="C10" s="17">
        <f t="shared" si="0"/>
        <v>131</v>
      </c>
      <c r="D10" s="17" t="s">
        <v>101</v>
      </c>
      <c r="E10" s="17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17" customFormat="1" x14ac:dyDescent="0.35">
      <c r="A11" s="19">
        <v>43914</v>
      </c>
      <c r="B11" s="17">
        <f>mtl_newcases!C12</f>
        <v>581</v>
      </c>
      <c r="C11" s="17">
        <f t="shared" si="0"/>
        <v>144</v>
      </c>
      <c r="D11" s="17" t="s">
        <v>101</v>
      </c>
      <c r="E11" s="17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17" customFormat="1" x14ac:dyDescent="0.35">
      <c r="A12" s="19">
        <v>43915</v>
      </c>
      <c r="B12" s="17">
        <f>mtl_newcases!C13</f>
        <v>763</v>
      </c>
      <c r="C12" s="17">
        <f t="shared" si="0"/>
        <v>182</v>
      </c>
      <c r="D12" s="17" t="s">
        <v>101</v>
      </c>
      <c r="E12" s="17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17" customFormat="1" x14ac:dyDescent="0.35">
      <c r="A13" s="19">
        <v>43916</v>
      </c>
      <c r="B13" s="17">
        <f>mtl_newcases!C14</f>
        <v>949</v>
      </c>
      <c r="C13" s="17">
        <f t="shared" si="0"/>
        <v>186</v>
      </c>
      <c r="D13" s="17" t="s">
        <v>101</v>
      </c>
      <c r="E13" s="17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17" customFormat="1" x14ac:dyDescent="0.35">
      <c r="A14" s="19">
        <v>43917</v>
      </c>
      <c r="B14" s="17">
        <f>mtl_newcases!C15</f>
        <v>1194</v>
      </c>
      <c r="C14" s="17">
        <f t="shared" si="0"/>
        <v>245</v>
      </c>
      <c r="D14" s="17" t="s">
        <v>101</v>
      </c>
      <c r="E14" s="17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17" customFormat="1" x14ac:dyDescent="0.35">
      <c r="A15" s="19">
        <v>43918</v>
      </c>
      <c r="B15" s="17">
        <f>mtl_newcases!C16</f>
        <v>1392</v>
      </c>
      <c r="C15" s="17">
        <f t="shared" si="0"/>
        <v>198</v>
      </c>
      <c r="D15" s="17" t="s">
        <v>101</v>
      </c>
      <c r="E15" s="17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19">
        <v>43919</v>
      </c>
      <c r="B16" s="17">
        <f>mtl_newcases!C17</f>
        <v>1649</v>
      </c>
      <c r="C16" s="17">
        <f t="shared" si="0"/>
        <v>257</v>
      </c>
      <c r="D16" s="17" t="s">
        <v>101</v>
      </c>
      <c r="E16" s="17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19">
        <v>43920</v>
      </c>
      <c r="B17" s="17">
        <f>mtl_newcases!C18</f>
        <v>1921</v>
      </c>
      <c r="C17" s="17">
        <f t="shared" si="0"/>
        <v>272</v>
      </c>
      <c r="D17" s="17" t="s">
        <v>101</v>
      </c>
      <c r="E17" s="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19">
        <v>43921</v>
      </c>
      <c r="B18" s="17">
        <f>mtl_newcases!C19</f>
        <v>2246</v>
      </c>
      <c r="C18" s="17">
        <f t="shared" si="0"/>
        <v>325</v>
      </c>
      <c r="D18" s="17" t="s">
        <v>101</v>
      </c>
      <c r="E18" s="17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18">
        <f>F18/(age_distribution_2016!$B$2/100000)</f>
        <v>14.57991616548205</v>
      </c>
      <c r="Q18" s="18">
        <f>G18/(age_distribution_2016!$B$3/100000)</f>
        <v>17.24385687598793</v>
      </c>
      <c r="R18" s="18">
        <f>H18/(age_distribution_2016!$B$4/100000)</f>
        <v>46.231102372665198</v>
      </c>
      <c r="S18" s="18">
        <f>I18/(age_distribution_2016!$B$5/100000)</f>
        <v>129.59331571318953</v>
      </c>
      <c r="T18" s="18">
        <f>J18/(age_distribution_2016!$B$6/100000)</f>
        <v>124.80186869108201</v>
      </c>
      <c r="U18" s="18">
        <f>K18/(age_distribution_2016!$B$7/100000)</f>
        <v>140.28882994400234</v>
      </c>
      <c r="V18" s="18">
        <f>L18/(age_distribution_2016!$B$8/100000)</f>
        <v>132.11009174311926</v>
      </c>
      <c r="W18" s="18">
        <f>M18/(age_distribution_2016!$B$9/100000)</f>
        <v>125.85058901002414</v>
      </c>
      <c r="X18" s="18">
        <f>N18/(age_distribution_2016!$B$10/100000)</f>
        <v>107.95805058605799</v>
      </c>
      <c r="Y18" s="18">
        <f>O18/(age_distribution_2016!$B$11/100000)</f>
        <v>120.43924902585901</v>
      </c>
      <c r="Z18" s="3">
        <f>F18*100/SUM($F18:$O18)</f>
        <v>0.76518412242945955</v>
      </c>
      <c r="AA18" s="3">
        <f t="shared" ref="AA18:AI18" si="1">G18*100/SUM($F18:$O18)</f>
        <v>0.86083213773314204</v>
      </c>
      <c r="AB18" s="3">
        <f t="shared" si="1"/>
        <v>4.1606886657101869</v>
      </c>
      <c r="AC18" s="3">
        <f t="shared" si="1"/>
        <v>18.173122907699664</v>
      </c>
      <c r="AD18" s="3">
        <f t="shared" si="1"/>
        <v>17.886178861788618</v>
      </c>
      <c r="AE18" s="3">
        <f t="shared" si="1"/>
        <v>17.073170731707318</v>
      </c>
      <c r="AF18" s="3">
        <f t="shared" si="1"/>
        <v>16.355810616929698</v>
      </c>
      <c r="AG18" s="3">
        <f t="shared" si="1"/>
        <v>12.338593974175035</v>
      </c>
      <c r="AH18" s="3">
        <f t="shared" si="1"/>
        <v>6.6953610712577714</v>
      </c>
      <c r="AI18" s="3">
        <f t="shared" si="1"/>
        <v>5.691056910569106</v>
      </c>
      <c r="AJ18" s="3">
        <f>P18*100/SUM($P18:$Y18)</f>
        <v>1.5201713841005755</v>
      </c>
      <c r="AK18" s="3">
        <f t="shared" ref="AK18:AS18" si="2">Q18*100/SUM($P18:$Y18)</f>
        <v>1.7979265091018517</v>
      </c>
      <c r="AL18" s="3">
        <f t="shared" si="2"/>
        <v>4.8202745533431699</v>
      </c>
      <c r="AM18" s="3">
        <f t="shared" si="2"/>
        <v>13.512015287461615</v>
      </c>
      <c r="AN18" s="3">
        <f t="shared" si="2"/>
        <v>13.012436238530851</v>
      </c>
      <c r="AO18" s="3">
        <f t="shared" si="2"/>
        <v>14.627180456272072</v>
      </c>
      <c r="AP18" s="3">
        <f t="shared" si="2"/>
        <v>13.774426323126368</v>
      </c>
      <c r="AQ18" s="3">
        <f t="shared" si="2"/>
        <v>13.12178080544647</v>
      </c>
      <c r="AR18" s="3">
        <f t="shared" si="2"/>
        <v>11.256219673796846</v>
      </c>
      <c r="AS18" s="3">
        <f t="shared" si="2"/>
        <v>12.557568768820188</v>
      </c>
    </row>
    <row r="19" spans="1:45" x14ac:dyDescent="0.35">
      <c r="A19" s="19">
        <v>43922</v>
      </c>
      <c r="B19" s="17">
        <f>mtl_newcases!C20</f>
        <v>2562</v>
      </c>
      <c r="C19" s="17">
        <f t="shared" si="0"/>
        <v>316</v>
      </c>
      <c r="D19" s="17" t="s">
        <v>101</v>
      </c>
      <c r="E19" s="17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18">
        <f>F19/(age_distribution_2016!$B$2/100000)</f>
        <v>14.57991616548205</v>
      </c>
      <c r="Q19" s="18">
        <f>G19/(age_distribution_2016!$B$3/100000)</f>
        <v>19.159840973319923</v>
      </c>
      <c r="R19" s="18">
        <f>H19/(age_distribution_2016!$B$4/100000)</f>
        <v>59.515901905040252</v>
      </c>
      <c r="S19" s="18">
        <f>I19/(age_distribution_2016!$B$5/100000)</f>
        <v>157.55818910393043</v>
      </c>
      <c r="T19" s="18">
        <f>J19/(age_distribution_2016!$B$6/100000)</f>
        <v>155.16809877367149</v>
      </c>
      <c r="U19" s="18">
        <f>K19/(age_distribution_2016!$B$7/100000)</f>
        <v>179.192455054524</v>
      </c>
      <c r="V19" s="18">
        <f>L19/(age_distribution_2016!$B$8/100000)</f>
        <v>161.46788990825686</v>
      </c>
      <c r="W19" s="18">
        <f>M19/(age_distribution_2016!$B$9/100000)</f>
        <v>151.21582400429256</v>
      </c>
      <c r="X19" s="18">
        <f>N19/(age_distribution_2016!$B$10/100000)</f>
        <v>138.03207896360271</v>
      </c>
      <c r="Y19" s="18">
        <f>O19/(age_distribution_2016!$B$11/100000)</f>
        <v>199.38262233692626</v>
      </c>
      <c r="Z19" s="3">
        <f t="shared" ref="Z19:Z22" si="3">F19*100/SUM($F19:$O19)</f>
        <v>0.60721062618595822</v>
      </c>
      <c r="AA19" s="3">
        <f t="shared" ref="AA19:AA22" si="4">G19*100/SUM($F19:$O19)</f>
        <v>0.75901328273244784</v>
      </c>
      <c r="AB19" s="3">
        <f t="shared" ref="AB19:AB22" si="5">H19*100/SUM($F19:$O19)</f>
        <v>4.2504743833017073</v>
      </c>
      <c r="AC19" s="3">
        <f t="shared" ref="AC19:AC22" si="6">I19*100/SUM($F19:$O19)</f>
        <v>17.533206831119546</v>
      </c>
      <c r="AD19" s="3">
        <f t="shared" ref="AD19:AD22" si="7">J19*100/SUM($F19:$O19)</f>
        <v>17.647058823529413</v>
      </c>
      <c r="AE19" s="3">
        <f t="shared" ref="AE19:AE22" si="8">K19*100/SUM($F19:$O19)</f>
        <v>17.30550284629981</v>
      </c>
      <c r="AF19" s="3">
        <f t="shared" ref="AF19:AF22" si="9">L19*100/SUM($F19:$O19)</f>
        <v>15.863377609108159</v>
      </c>
      <c r="AG19" s="3">
        <f t="shared" ref="AG19:AG22" si="10">M19*100/SUM($F19:$O19)</f>
        <v>11.764705882352942</v>
      </c>
      <c r="AH19" s="3">
        <f t="shared" ref="AH19:AH22" si="11">N19*100/SUM($F19:$O19)</f>
        <v>6.7931688804554078</v>
      </c>
      <c r="AI19" s="3">
        <f t="shared" ref="AI19:AI22" si="12">O19*100/SUM($F19:$O19)</f>
        <v>7.4762808349146113</v>
      </c>
      <c r="AJ19" s="3">
        <f t="shared" ref="AJ19:AJ22" si="13">P19*100/SUM($P19:$Y19)</f>
        <v>1.1802992798513701</v>
      </c>
      <c r="AK19" s="3">
        <f t="shared" ref="AK19:AK22" si="14">Q19*100/SUM($P19:$Y19)</f>
        <v>1.5510614907660267</v>
      </c>
      <c r="AL19" s="3">
        <f t="shared" ref="AL19:AL22" si="15">R19*100/SUM($P19:$Y19)</f>
        <v>4.8180370422521746</v>
      </c>
      <c r="AM19" s="3">
        <f t="shared" ref="AM19:AM22" si="16">S19*100/SUM($P19:$Y19)</f>
        <v>12.754930482682003</v>
      </c>
      <c r="AN19" s="3">
        <f t="shared" ref="AN19:AN22" si="17">T19*100/SUM($P19:$Y19)</f>
        <v>12.56144364341861</v>
      </c>
      <c r="AO19" s="3">
        <f t="shared" ref="AO19:AO22" si="18">U19*100/SUM($P19:$Y19)</f>
        <v>14.506306020907145</v>
      </c>
      <c r="AP19" s="3">
        <f t="shared" ref="AP19:AP22" si="19">V19*100/SUM($P19:$Y19)</f>
        <v>13.071435529172318</v>
      </c>
      <c r="AQ19" s="3">
        <f t="shared" ref="AQ19:AQ22" si="20">W19*100/SUM($P19:$Y19)</f>
        <v>12.241492073661524</v>
      </c>
      <c r="AR19" s="3">
        <f t="shared" ref="AR19:AR22" si="21">X19*100/SUM($P19:$Y19)</f>
        <v>11.174218119500496</v>
      </c>
      <c r="AS19" s="3">
        <f t="shared" ref="AS19:AS21" si="22">Y19*100/SUM($P19:$Y19)</f>
        <v>16.140776317788319</v>
      </c>
    </row>
    <row r="20" spans="1:45" x14ac:dyDescent="0.35">
      <c r="A20" s="19">
        <v>43923</v>
      </c>
      <c r="B20" s="17">
        <f>mtl_newcases!C21</f>
        <v>2956</v>
      </c>
      <c r="C20" s="17">
        <f t="shared" si="0"/>
        <v>394</v>
      </c>
      <c r="D20" s="17" t="s">
        <v>101</v>
      </c>
      <c r="E20" s="17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18">
        <f>F20/(age_distribution_2016!$B$2/100000)</f>
        <v>16.402405686167306</v>
      </c>
      <c r="Q20" s="18">
        <f>G20/(age_distribution_2016!$B$3/100000)</f>
        <v>19.159840973319923</v>
      </c>
      <c r="R20" s="18">
        <f>H20/(age_distribution_2016!$B$4/100000)</f>
        <v>61.641469830220259</v>
      </c>
      <c r="S20" s="18">
        <f>I20/(age_distribution_2016!$B$5/100000)</f>
        <v>165.74303009634241</v>
      </c>
      <c r="T20" s="18">
        <f>J20/(age_distribution_2016!$B$6/100000)</f>
        <v>165.17894385584384</v>
      </c>
      <c r="U20" s="18">
        <f>K20/(age_distribution_2016!$B$7/100000)</f>
        <v>194.91109146281559</v>
      </c>
      <c r="V20" s="18">
        <f>L20/(age_distribution_2016!$B$8/100000)</f>
        <v>172.67020762916465</v>
      </c>
      <c r="W20" s="18">
        <f>M20/(age_distribution_2016!$B$9/100000)</f>
        <v>156.58154679154165</v>
      </c>
      <c r="X20" s="18">
        <f>N20/(age_distribution_2016!$B$10/100000)</f>
        <v>153.45465761875386</v>
      </c>
      <c r="Y20" s="18">
        <f>O20/(age_distribution_2016!$B$11/100000)</f>
        <v>234.80593087394362</v>
      </c>
      <c r="Z20" s="3">
        <f t="shared" si="3"/>
        <v>0.63604240282685509</v>
      </c>
      <c r="AA20" s="3">
        <f t="shared" si="4"/>
        <v>0.70671378091872794</v>
      </c>
      <c r="AB20" s="3">
        <f t="shared" si="5"/>
        <v>4.0989399293286217</v>
      </c>
      <c r="AC20" s="3">
        <f t="shared" si="6"/>
        <v>17.17314487632509</v>
      </c>
      <c r="AD20" s="3">
        <f t="shared" si="7"/>
        <v>17.491166077738516</v>
      </c>
      <c r="AE20" s="3">
        <f t="shared" si="8"/>
        <v>17.526501766784452</v>
      </c>
      <c r="AF20" s="3">
        <f t="shared" si="9"/>
        <v>15.795053003533569</v>
      </c>
      <c r="AG20" s="3">
        <f t="shared" si="10"/>
        <v>11.342756183745584</v>
      </c>
      <c r="AH20" s="3">
        <f t="shared" si="11"/>
        <v>7.031802120141343</v>
      </c>
      <c r="AI20" s="3">
        <f t="shared" si="12"/>
        <v>8.1978798586572434</v>
      </c>
      <c r="AJ20" s="3">
        <f t="shared" si="13"/>
        <v>1.223558718028539</v>
      </c>
      <c r="AK20" s="3">
        <f t="shared" si="14"/>
        <v>1.429253178313741</v>
      </c>
      <c r="AL20" s="3">
        <f t="shared" si="15"/>
        <v>4.5982253607143129</v>
      </c>
      <c r="AM20" s="3">
        <f t="shared" si="16"/>
        <v>12.36381621739006</v>
      </c>
      <c r="AN20" s="3">
        <f t="shared" si="17"/>
        <v>12.321737472937102</v>
      </c>
      <c r="AO20" s="3">
        <f t="shared" si="18"/>
        <v>14.539645571680282</v>
      </c>
      <c r="AP20" s="3">
        <f t="shared" si="19"/>
        <v>12.880558006599919</v>
      </c>
      <c r="AQ20" s="3">
        <f t="shared" si="20"/>
        <v>11.680403492321608</v>
      </c>
      <c r="AR20" s="3">
        <f t="shared" si="21"/>
        <v>11.44714914043711</v>
      </c>
      <c r="AS20" s="3">
        <f t="shared" si="22"/>
        <v>17.51565284157731</v>
      </c>
    </row>
    <row r="21" spans="1:45" x14ac:dyDescent="0.35">
      <c r="A21" s="19">
        <v>43924</v>
      </c>
      <c r="B21" s="17">
        <f>mtl_newcases!C22</f>
        <v>3306</v>
      </c>
      <c r="C21" s="17">
        <f t="shared" si="0"/>
        <v>350</v>
      </c>
      <c r="D21" s="17" t="s">
        <v>101</v>
      </c>
      <c r="E21" s="17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18">
        <f>F21/(age_distribution_2016!$B$2/100000)</f>
        <v>21.869874248223073</v>
      </c>
      <c r="Q21" s="18">
        <f>G21/(age_distribution_2016!$B$3/100000)</f>
        <v>22.033817119317909</v>
      </c>
      <c r="R21" s="18">
        <f>H21/(age_distribution_2016!$B$4/100000)</f>
        <v>68.018173605760282</v>
      </c>
      <c r="S21" s="18">
        <f>I21/(age_distribution_2016!$B$5/100000)</f>
        <v>183.81788728791884</v>
      </c>
      <c r="T21" s="18">
        <f>J21/(age_distribution_2016!$B$6/100000)</f>
        <v>188.87127721698508</v>
      </c>
      <c r="U21" s="18">
        <f>K21/(age_distribution_2016!$B$7/100000)</f>
        <v>220.06090971608214</v>
      </c>
      <c r="V21" s="18">
        <f>L21/(age_distribution_2016!$B$8/100000)</f>
        <v>197.77885079671654</v>
      </c>
      <c r="W21" s="18">
        <f>M21/(age_distribution_2016!$B$9/100000)</f>
        <v>176.58105899856099</v>
      </c>
      <c r="X21" s="18">
        <f>N21/(age_distribution_2016!$B$10/100000)</f>
        <v>188.15545959284393</v>
      </c>
      <c r="Y21" s="18">
        <f>O21/(age_distribution_2016!$B$11/100000)</f>
        <v>298.56788624057486</v>
      </c>
      <c r="Z21" s="3">
        <f t="shared" si="3"/>
        <v>0.73778051029818625</v>
      </c>
      <c r="AA21" s="3">
        <f t="shared" si="4"/>
        <v>0.70703965570242855</v>
      </c>
      <c r="AB21" s="3">
        <f t="shared" si="5"/>
        <v>3.9348293882569934</v>
      </c>
      <c r="AC21" s="3">
        <f t="shared" si="6"/>
        <v>16.569320627113434</v>
      </c>
      <c r="AD21" s="3">
        <f t="shared" si="7"/>
        <v>17.399323701198892</v>
      </c>
      <c r="AE21" s="3">
        <f t="shared" si="8"/>
        <v>17.214878573624347</v>
      </c>
      <c r="AF21" s="3">
        <f t="shared" si="9"/>
        <v>15.739317553027973</v>
      </c>
      <c r="AG21" s="3">
        <f t="shared" si="10"/>
        <v>11.12818936366431</v>
      </c>
      <c r="AH21" s="3">
        <f t="shared" si="11"/>
        <v>7.5007685213648942</v>
      </c>
      <c r="AI21" s="3">
        <f t="shared" si="12"/>
        <v>9.0685521057485392</v>
      </c>
      <c r="AJ21" s="3">
        <f t="shared" si="13"/>
        <v>1.3967620430405514</v>
      </c>
      <c r="AK21" s="3">
        <f t="shared" si="14"/>
        <v>1.4072325732764974</v>
      </c>
      <c r="AL21" s="3">
        <f t="shared" si="15"/>
        <v>4.3441129130949543</v>
      </c>
      <c r="AM21" s="3">
        <f t="shared" si="16"/>
        <v>11.739886790457071</v>
      </c>
      <c r="AN21" s="3">
        <f t="shared" si="17"/>
        <v>12.062631364179373</v>
      </c>
      <c r="AO21" s="3">
        <f t="shared" si="18"/>
        <v>14.054617889417962</v>
      </c>
      <c r="AP21" s="3">
        <f t="shared" si="19"/>
        <v>12.631530870895588</v>
      </c>
      <c r="AQ21" s="3">
        <f t="shared" si="20"/>
        <v>11.277692680337832</v>
      </c>
      <c r="AR21" s="3">
        <f t="shared" si="21"/>
        <v>12.016914279764904</v>
      </c>
      <c r="AS21" s="3">
        <f t="shared" si="22"/>
        <v>19.068618595535266</v>
      </c>
    </row>
    <row r="22" spans="1:45" x14ac:dyDescent="0.35">
      <c r="A22" s="19">
        <v>43925</v>
      </c>
      <c r="B22" s="17">
        <f>mtl_newcases!C23</f>
        <v>3650</v>
      </c>
      <c r="C22" s="17">
        <f t="shared" si="0"/>
        <v>344</v>
      </c>
      <c r="D22" s="17" t="s">
        <v>101</v>
      </c>
      <c r="E22" s="17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18">
        <f>F22/(age_distribution_2016!$B$2/100000)</f>
        <v>22.781119008565703</v>
      </c>
      <c r="Q22" s="18">
        <f>G22/(age_distribution_2016!$B$3/100000)</f>
        <v>25.865785313981895</v>
      </c>
      <c r="R22" s="18">
        <f>H22/(age_distribution_2016!$B$4/100000)</f>
        <v>76.520445306480326</v>
      </c>
      <c r="S22" s="18">
        <f>I22/(age_distribution_2016!$B$5/100000)</f>
        <v>204.96205985164977</v>
      </c>
      <c r="T22" s="18">
        <f>J22/(age_distribution_2016!$B$6/100000)</f>
        <v>212.89730541419871</v>
      </c>
      <c r="U22" s="18">
        <f>K22/(age_distribution_2016!$B$7/100000)</f>
        <v>257.78563709598194</v>
      </c>
      <c r="V22" s="18">
        <f>L22/(age_distribution_2016!$B$8/100000)</f>
        <v>222.50120714630611</v>
      </c>
      <c r="W22" s="18">
        <f>M22/(age_distribution_2016!$B$9/100000)</f>
        <v>195.1171922636033</v>
      </c>
      <c r="X22" s="18">
        <f>N22/(age_distribution_2016!$B$10/100000)</f>
        <v>213.60271437384333</v>
      </c>
      <c r="Y22" s="18">
        <f>O22/(age_distribution_2016!$B$11/100000)</f>
        <v>365.36612519609332</v>
      </c>
      <c r="Z22" s="3">
        <f t="shared" si="3"/>
        <v>0.67476383265856954</v>
      </c>
      <c r="AA22" s="3">
        <f t="shared" si="4"/>
        <v>0.72874493927125505</v>
      </c>
      <c r="AB22" s="3">
        <f t="shared" si="5"/>
        <v>3.8866396761133601</v>
      </c>
      <c r="AC22" s="3">
        <f t="shared" si="6"/>
        <v>16.221322537112012</v>
      </c>
      <c r="AD22" s="3">
        <f t="shared" si="7"/>
        <v>17.219973009446694</v>
      </c>
      <c r="AE22" s="3">
        <f t="shared" si="8"/>
        <v>17.705802968960864</v>
      </c>
      <c r="AF22" s="3">
        <f t="shared" si="9"/>
        <v>15.546558704453441</v>
      </c>
      <c r="AG22" s="3">
        <f t="shared" si="10"/>
        <v>10.796221322537113</v>
      </c>
      <c r="AH22" s="3">
        <f t="shared" si="11"/>
        <v>7.47638326585695</v>
      </c>
      <c r="AI22" s="3">
        <f t="shared" si="12"/>
        <v>9.7435897435897427</v>
      </c>
      <c r="AJ22" s="3">
        <f t="shared" si="13"/>
        <v>1.2674487700457593</v>
      </c>
      <c r="AK22" s="3">
        <f t="shared" si="14"/>
        <v>1.4390670524194793</v>
      </c>
      <c r="AL22" s="3">
        <f t="shared" si="15"/>
        <v>4.2572862312244464</v>
      </c>
      <c r="AM22" s="3">
        <f t="shared" si="16"/>
        <v>11.403255062551663</v>
      </c>
      <c r="AN22" s="3">
        <f t="shared" si="17"/>
        <v>11.844739838803529</v>
      </c>
      <c r="AO22" s="3">
        <f t="shared" si="18"/>
        <v>14.342143972379681</v>
      </c>
      <c r="AP22" s="3">
        <f t="shared" si="19"/>
        <v>12.379061854917969</v>
      </c>
      <c r="AQ22" s="3">
        <f t="shared" si="20"/>
        <v>10.855526686652253</v>
      </c>
      <c r="AR22" s="3">
        <f t="shared" si="21"/>
        <v>11.883985923157184</v>
      </c>
      <c r="AS22" s="3">
        <f t="shared" ref="AS22:AS27" si="23">Y22*100/SUM($P22:$Y22)</f>
        <v>20.327484607848024</v>
      </c>
    </row>
    <row r="23" spans="1:45" x14ac:dyDescent="0.35">
      <c r="A23" s="19">
        <v>43926</v>
      </c>
      <c r="B23" s="17">
        <f>mtl_newcases!C24</f>
        <v>3910</v>
      </c>
      <c r="C23" s="17">
        <f t="shared" si="0"/>
        <v>260</v>
      </c>
      <c r="D23" s="17" t="s">
        <v>101</v>
      </c>
      <c r="E23" s="17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18">
        <f>F23/(age_distribution_2016!$B$2/100000)</f>
        <v>24.603608529250959</v>
      </c>
      <c r="Q23" s="18">
        <f>G23/(age_distribution_2016!$B$3/100000)</f>
        <v>27.781769411313888</v>
      </c>
      <c r="R23" s="18">
        <f>H23/(age_distribution_2016!$B$4/100000)</f>
        <v>78.646013231660334</v>
      </c>
      <c r="S23" s="18">
        <f>I23/(age_distribution_2016!$B$5/100000)</f>
        <v>212.12379572001024</v>
      </c>
      <c r="T23" s="18">
        <f>J23/(age_distribution_2016!$B$6/100000)</f>
        <v>222.57445566029867</v>
      </c>
      <c r="U23" s="18">
        <f>K23/(age_distribution_2016!$B$7/100000)</f>
        <v>271.53944395323703</v>
      </c>
      <c r="V23" s="18">
        <f>L23/(age_distribution_2016!$B$8/100000)</f>
        <v>234.47609850313856</v>
      </c>
      <c r="W23" s="18">
        <f>M23/(age_distribution_2016!$B$9/100000)</f>
        <v>211.21436062535059</v>
      </c>
      <c r="X23" s="18">
        <f>N23/(age_distribution_2016!$B$10/100000)</f>
        <v>230.56755089450957</v>
      </c>
      <c r="Y23" s="18">
        <f>O23/(age_distribution_2016!$B$11/100000)</f>
        <v>448.35787662567685</v>
      </c>
      <c r="Z23" s="3">
        <f t="shared" ref="Z23" si="24">F23*100/SUM($F23:$O23)</f>
        <v>0.68078668683812404</v>
      </c>
      <c r="AA23" s="3">
        <f t="shared" ref="AA23" si="25">G23*100/SUM($F23:$O23)</f>
        <v>0.73121533030761476</v>
      </c>
      <c r="AB23" s="3">
        <f t="shared" ref="AB23" si="26">H23*100/SUM($F23:$O23)</f>
        <v>3.7317196167423097</v>
      </c>
      <c r="AC23" s="3">
        <f t="shared" ref="AC23" si="27">I23*100/SUM($F23:$O23)</f>
        <v>15.683308119011599</v>
      </c>
      <c r="AD23" s="3">
        <f t="shared" ref="AD23" si="28">J23*100/SUM($F23:$O23)</f>
        <v>16.817952597075138</v>
      </c>
      <c r="AE23" s="3">
        <f t="shared" ref="AE23" si="29">K23*100/SUM($F23:$O23)</f>
        <v>17.423096318709028</v>
      </c>
      <c r="AF23" s="3">
        <f t="shared" ref="AF23" si="30">L23*100/SUM($F23:$O23)</f>
        <v>15.305093292990419</v>
      </c>
      <c r="AG23" s="3">
        <f t="shared" ref="AG23" si="31">M23*100/SUM($F23:$O23)</f>
        <v>10.91780131114473</v>
      </c>
      <c r="AH23" s="3">
        <f t="shared" ref="AH23" si="32">N23*100/SUM($F23:$O23)</f>
        <v>7.5390821986888552</v>
      </c>
      <c r="AI23" s="3">
        <f t="shared" ref="AI23" si="33">O23*100/SUM($F23:$O23)</f>
        <v>11.169944528492184</v>
      </c>
      <c r="AJ23" s="3">
        <f t="shared" ref="AJ23" si="34">P23*100/SUM($P23:$Y23)</f>
        <v>1.2540800743119853</v>
      </c>
      <c r="AK23" s="3">
        <f t="shared" ref="AK23" si="35">Q23*100/SUM($P23:$Y23)</f>
        <v>1.4160753454696453</v>
      </c>
      <c r="AL23" s="3">
        <f t="shared" ref="AL23" si="36">R23*100/SUM($P23:$Y23)</f>
        <v>4.0086964479476155</v>
      </c>
      <c r="AM23" s="3">
        <f t="shared" ref="AM23" si="37">S23*100/SUM($P23:$Y23)</f>
        <v>10.812244276428896</v>
      </c>
      <c r="AN23" s="3">
        <f t="shared" ref="AN23" si="38">T23*100/SUM($P23:$Y23)</f>
        <v>11.344928918153082</v>
      </c>
      <c r="AO23" s="3">
        <f t="shared" ref="AO23" si="39">U23*100/SUM($P23:$Y23)</f>
        <v>13.840742330404732</v>
      </c>
      <c r="AP23" s="3">
        <f t="shared" ref="AP23" si="40">V23*100/SUM($P23:$Y23)</f>
        <v>11.951572172252922</v>
      </c>
      <c r="AQ23" s="3">
        <f t="shared" ref="AQ23" si="41">W23*100/SUM($P23:$Y23)</f>
        <v>10.765889107440707</v>
      </c>
      <c r="AR23" s="3">
        <f t="shared" ref="AR23" si="42">X23*100/SUM($P23:$Y23)</f>
        <v>11.752348075931689</v>
      </c>
      <c r="AS23" s="3">
        <f t="shared" si="23"/>
        <v>22.853423251658725</v>
      </c>
    </row>
    <row r="24" spans="1:45" x14ac:dyDescent="0.35">
      <c r="A24" s="19">
        <v>43927</v>
      </c>
      <c r="B24" s="17">
        <f>mtl_newcases!C25</f>
        <v>4372</v>
      </c>
      <c r="C24" s="17">
        <f t="shared" si="0"/>
        <v>462</v>
      </c>
      <c r="D24">
        <v>63</v>
      </c>
      <c r="E24" s="17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18">
        <f>F24/(age_distribution_2016!$B$2/100000)</f>
        <v>27.337342810278841</v>
      </c>
      <c r="Q24" s="18">
        <f>G24/(age_distribution_2016!$B$3/100000)</f>
        <v>29.697753508645881</v>
      </c>
      <c r="R24" s="18">
        <f>H24/(age_distribution_2016!$B$4/100000)</f>
        <v>81.834365119430345</v>
      </c>
      <c r="S24" s="18">
        <f>I24/(age_distribution_2016!$B$5/100000)</f>
        <v>225.76519737403021</v>
      </c>
      <c r="T24" s="18">
        <f>J24/(age_distribution_2016!$B$6/100000)</f>
        <v>244.59831484107784</v>
      </c>
      <c r="U24" s="18">
        <f>K24/(age_distribution_2016!$B$7/100000)</f>
        <v>299.8329894881619</v>
      </c>
      <c r="V24" s="18">
        <f>L24/(age_distribution_2016!$B$8/100000)</f>
        <v>256.8807339449541</v>
      </c>
      <c r="W24" s="18">
        <f>M24/(age_distribution_2016!$B$9/100000)</f>
        <v>228.77490792907489</v>
      </c>
      <c r="X24" s="18">
        <f>N24/(age_distribution_2016!$B$10/100000)</f>
        <v>262.18383713756941</v>
      </c>
      <c r="Y24" s="18">
        <f>O24/(age_distribution_2016!$B$11/100000)</f>
        <v>555.63989676635799</v>
      </c>
      <c r="Z24" s="3">
        <f t="shared" ref="Z24" si="43">F24*100/SUM($F24:$O24)</f>
        <v>0.68243858052775253</v>
      </c>
      <c r="AA24" s="3">
        <f t="shared" ref="AA24" si="44">G24*100/SUM($F24:$O24)</f>
        <v>0.70518653321201097</v>
      </c>
      <c r="AB24" s="3">
        <f t="shared" ref="AB24" si="45">H24*100/SUM($F24:$O24)</f>
        <v>3.5031847133757963</v>
      </c>
      <c r="AC24" s="3">
        <f t="shared" ref="AC24" si="46">I24*100/SUM($F24:$O24)</f>
        <v>15.059144676979072</v>
      </c>
      <c r="AD24" s="3">
        <f t="shared" ref="AD24" si="47">J24*100/SUM($F24:$O24)</f>
        <v>16.674249317561419</v>
      </c>
      <c r="AE24" s="3">
        <f t="shared" ref="AE24" si="48">K24*100/SUM($F24:$O24)</f>
        <v>17.356687898089174</v>
      </c>
      <c r="AF24" s="3">
        <f t="shared" ref="AF24" si="49">L24*100/SUM($F24:$O24)</f>
        <v>15.127388535031848</v>
      </c>
      <c r="AG24" s="3">
        <f t="shared" ref="AG24" si="50">M24*100/SUM($F24:$O24)</f>
        <v>10.668789808917197</v>
      </c>
      <c r="AH24" s="3">
        <f t="shared" ref="AH24" si="51">N24*100/SUM($F24:$O24)</f>
        <v>7.7343039126478619</v>
      </c>
      <c r="AI24" s="3">
        <f t="shared" ref="AI24" si="52">O24*100/SUM($F24:$O24)</f>
        <v>12.48862602365787</v>
      </c>
      <c r="AJ24" s="3">
        <f t="shared" ref="AJ24" si="53">P24*100/SUM($P24:$Y24)</f>
        <v>1.2355607964005868</v>
      </c>
      <c r="AK24" s="3">
        <f t="shared" ref="AK24" si="54">Q24*100/SUM($P24:$Y24)</f>
        <v>1.3422438395385712</v>
      </c>
      <c r="AL24" s="3">
        <f t="shared" ref="AL24" si="55">R24*100/SUM($P24:$Y24)</f>
        <v>3.6986525735735332</v>
      </c>
      <c r="AM24" s="3">
        <f t="shared" ref="AM24" si="56">S24*100/SUM($P24:$Y24)</f>
        <v>10.203867618110584</v>
      </c>
      <c r="AN24" s="3">
        <f t="shared" ref="AN24" si="57">T24*100/SUM($P24:$Y24)</f>
        <v>11.055064524034513</v>
      </c>
      <c r="AO24" s="3">
        <f t="shared" ref="AO24" si="58">U24*100/SUM($P24:$Y24)</f>
        <v>13.55149583667175</v>
      </c>
      <c r="AP24" s="3">
        <f t="shared" ref="AP24" si="59">V24*100/SUM($P24:$Y24)</f>
        <v>11.610190734911347</v>
      </c>
      <c r="AQ24" s="3">
        <f t="shared" ref="AQ24" si="60">W24*100/SUM($P24:$Y24)</f>
        <v>10.339896946057117</v>
      </c>
      <c r="AR24" s="3">
        <f t="shared" ref="AR24" si="61">X24*100/SUM($P24:$Y24)</f>
        <v>11.849874103171945</v>
      </c>
      <c r="AS24" s="3">
        <f t="shared" si="23"/>
        <v>25.113153027530057</v>
      </c>
    </row>
    <row r="25" spans="1:45" x14ac:dyDescent="0.35">
      <c r="A25" s="19">
        <v>43928</v>
      </c>
      <c r="B25" s="17">
        <f>mtl_newcases!C26</f>
        <v>4795</v>
      </c>
      <c r="C25" s="17">
        <f t="shared" si="0"/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18">
        <f>F25/(age_distribution_2016!$B$2/100000)</f>
        <v>30.982321851649356</v>
      </c>
      <c r="Q25" s="18">
        <f>G25/(age_distribution_2016!$B$3/100000)</f>
        <v>31.613737605977871</v>
      </c>
      <c r="R25" s="18">
        <f>H25/(age_distribution_2016!$B$4/100000)</f>
        <v>87.679676913675365</v>
      </c>
      <c r="S25" s="18">
        <f>I25/(age_distribution_2016!$B$5/100000)</f>
        <v>237.36038877994716</v>
      </c>
      <c r="T25" s="18">
        <f>J25/(age_distribution_2016!$B$6/100000)</f>
        <v>257.61241344790187</v>
      </c>
      <c r="U25" s="18">
        <f>K25/(age_distribution_2016!$B$7/100000)</f>
        <v>328.91246684350131</v>
      </c>
      <c r="V25" s="18">
        <f>L25/(age_distribution_2016!$B$8/100000)</f>
        <v>273.49106711733464</v>
      </c>
      <c r="W25" s="18">
        <f>M25/(age_distribution_2016!$B$9/100000)</f>
        <v>246.33545523279918</v>
      </c>
      <c r="X25" s="18">
        <f>N25/(age_distribution_2016!$B$10/100000)</f>
        <v>283.775447254781</v>
      </c>
      <c r="Y25" s="18">
        <f>O25/(age_distribution_2016!$B$11/100000)</f>
        <v>653.81306614037749</v>
      </c>
      <c r="Z25" s="3">
        <f t="shared" ref="Z25" si="62">F25*100/SUM($F25:$O25)</f>
        <v>0.71368597816960533</v>
      </c>
      <c r="AA25" s="3">
        <f t="shared" ref="AA25" si="63">G25*100/SUM($F25:$O25)</f>
        <v>0.69269521410579349</v>
      </c>
      <c r="AB25" s="3">
        <f t="shared" ref="AB25" si="64">H25*100/SUM($F25:$O25)</f>
        <v>3.4634760705289671</v>
      </c>
      <c r="AC25" s="3">
        <f t="shared" ref="AC25" si="65">I25*100/SUM($F25:$O25)</f>
        <v>14.609571788413099</v>
      </c>
      <c r="AD25" s="3">
        <f t="shared" ref="AD25" si="66">J25*100/SUM($F25:$O25)</f>
        <v>16.204869857262803</v>
      </c>
      <c r="AE25" s="3">
        <f t="shared" ref="AE25" si="67">K25*100/SUM($F25:$O25)</f>
        <v>17.569269521410579</v>
      </c>
      <c r="AF25" s="3">
        <f t="shared" ref="AF25" si="68">L25*100/SUM($F25:$O25)</f>
        <v>14.861460957178842</v>
      </c>
      <c r="AG25" s="3">
        <f t="shared" ref="AG25" si="69">M25*100/SUM($F25:$O25)</f>
        <v>10.600335852225021</v>
      </c>
      <c r="AH25" s="3">
        <f t="shared" ref="AH25" si="70">N25*100/SUM($F25:$O25)</f>
        <v>7.7246011754827872</v>
      </c>
      <c r="AI25" s="3">
        <f t="shared" ref="AI25" si="71">O25*100/SUM($F25:$O25)</f>
        <v>13.560033585222502</v>
      </c>
      <c r="AJ25" s="3">
        <f t="shared" ref="AJ25" si="72">P25*100/SUM($P25:$Y25)</f>
        <v>1.2741662743359223</v>
      </c>
      <c r="AK25" s="3">
        <f t="shared" ref="AK25" si="73">Q25*100/SUM($P25:$Y25)</f>
        <v>1.3001336199435898</v>
      </c>
      <c r="AL25" s="3">
        <f t="shared" ref="AL25" si="74">R25*100/SUM($P25:$Y25)</f>
        <v>3.605878468470165</v>
      </c>
      <c r="AM25" s="3">
        <f t="shared" ref="AM25" si="75">S25*100/SUM($P25:$Y25)</f>
        <v>9.7615860972205031</v>
      </c>
      <c r="AN25" s="3">
        <f t="shared" ref="AN25" si="76">T25*100/SUM($P25:$Y25)</f>
        <v>10.594462566017281</v>
      </c>
      <c r="AO25" s="3">
        <f t="shared" ref="AO25" si="77">U25*100/SUM($P25:$Y25)</f>
        <v>13.526719348773122</v>
      </c>
      <c r="AP25" s="3">
        <f t="shared" ref="AP25" si="78">V25*100/SUM($P25:$Y25)</f>
        <v>11.247481570994617</v>
      </c>
      <c r="AQ25" s="3">
        <f t="shared" ref="AQ25" si="79">W25*100/SUM($P25:$Y25)</f>
        <v>10.130691002879436</v>
      </c>
      <c r="AR25" s="3">
        <f t="shared" ref="AR25" si="80">X25*100/SUM($P25:$Y25)</f>
        <v>11.670432774791719</v>
      </c>
      <c r="AS25" s="3">
        <f t="shared" si="23"/>
        <v>26.888448276573634</v>
      </c>
    </row>
    <row r="26" spans="1:45" x14ac:dyDescent="0.35">
      <c r="A26" s="19">
        <v>43929</v>
      </c>
      <c r="B26" s="17">
        <f>mtl_newcases!C27</f>
        <v>5173</v>
      </c>
      <c r="C26" s="17">
        <f t="shared" si="0"/>
        <v>378</v>
      </c>
      <c r="D26">
        <v>91</v>
      </c>
      <c r="E26">
        <f t="shared" ref="E26:E42" si="81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18">
        <f>F26/(age_distribution_2016!$B$2/100000)</f>
        <v>32.804811372334612</v>
      </c>
      <c r="Q26" s="18">
        <f>G26/(age_distribution_2016!$B$3/100000)</f>
        <v>31.613737605977871</v>
      </c>
      <c r="R26" s="18">
        <f>H26/(age_distribution_2016!$B$4/100000)</f>
        <v>90.868028801445391</v>
      </c>
      <c r="S26" s="18">
        <f>I26/(age_distribution_2016!$B$5/100000)</f>
        <v>256.1173160542246</v>
      </c>
      <c r="T26" s="18">
        <f>J26/(age_distribution_2016!$B$6/100000)</f>
        <v>282.30583131726036</v>
      </c>
      <c r="U26" s="18">
        <f>K26/(age_distribution_2016!$B$7/100000)</f>
        <v>356.81304646821889</v>
      </c>
      <c r="V26" s="18">
        <f>L26/(age_distribution_2016!$B$8/100000)</f>
        <v>297.82713664896187</v>
      </c>
      <c r="W26" s="18">
        <f>M26/(age_distribution_2016!$B$9/100000)</f>
        <v>268.77393234311359</v>
      </c>
      <c r="X26" s="18">
        <f>N26/(age_distribution_2016!$B$10/100000)</f>
        <v>326.18753855644667</v>
      </c>
      <c r="Y26" s="18">
        <f>O26/(age_distribution_2016!$B$11/100000)</f>
        <v>767.16765345883312</v>
      </c>
      <c r="Z26" s="3">
        <f t="shared" ref="Z26" si="82">F26*100/SUM($F26:$O26)</f>
        <v>0.68597560975609762</v>
      </c>
      <c r="AA26" s="3">
        <f t="shared" ref="AA26" si="83">G26*100/SUM($F26:$O26)</f>
        <v>0.62881097560975607</v>
      </c>
      <c r="AB26" s="3">
        <f t="shared" ref="AB26" si="84">H26*100/SUM($F26:$O26)</f>
        <v>3.2583841463414633</v>
      </c>
      <c r="AC26" s="3">
        <f t="shared" ref="AC26" si="85">I26*100/SUM($F26:$O26)</f>
        <v>14.310213414634147</v>
      </c>
      <c r="AD26" s="3">
        <f t="shared" ref="AD26" si="86">J26*100/SUM($F26:$O26)</f>
        <v>16.120426829268293</v>
      </c>
      <c r="AE26" s="3">
        <f t="shared" ref="AE26" si="87">K26*100/SUM($F26:$O26)</f>
        <v>17.301829268292682</v>
      </c>
      <c r="AF26" s="3">
        <f t="shared" ref="AF26" si="88">L26*100/SUM($F26:$O26)</f>
        <v>14.691310975609756</v>
      </c>
      <c r="AG26" s="3">
        <f t="shared" ref="AG26" si="89">M26*100/SUM($F26:$O26)</f>
        <v>10.499237804878049</v>
      </c>
      <c r="AH26" s="3">
        <f t="shared" ref="AH26" si="90">N26*100/SUM($F26:$O26)</f>
        <v>8.0602134146341466</v>
      </c>
      <c r="AI26" s="3">
        <f t="shared" ref="AI26" si="91">O26*100/SUM($F26:$O26)</f>
        <v>14.44359756097561</v>
      </c>
      <c r="AJ26" s="3">
        <f t="shared" ref="AJ26" si="92">P26*100/SUM($P26:$Y26)</f>
        <v>1.2102957070485933</v>
      </c>
      <c r="AK26" s="3">
        <f t="shared" ref="AK26" si="93">Q26*100/SUM($P26:$Y26)</f>
        <v>1.1663524131872707</v>
      </c>
      <c r="AL26" s="3">
        <f t="shared" ref="AL26" si="94">R26*100/SUM($P26:$Y26)</f>
        <v>3.3524711944877916</v>
      </c>
      <c r="AM26" s="3">
        <f t="shared" ref="AM26" si="95">S26*100/SUM($P26:$Y26)</f>
        <v>9.4491531928956718</v>
      </c>
      <c r="AN26" s="3">
        <f t="shared" ref="AN26" si="96">T26*100/SUM($P26:$Y26)</f>
        <v>10.415348280472333</v>
      </c>
      <c r="AO26" s="3">
        <f t="shared" ref="AO26" si="97">U26*100/SUM($P26:$Y26)</f>
        <v>13.164206111656185</v>
      </c>
      <c r="AP26" s="3">
        <f t="shared" ref="AP26" si="98">V26*100/SUM($P26:$Y26)</f>
        <v>10.987988951913326</v>
      </c>
      <c r="AQ26" s="3">
        <f t="shared" ref="AQ26" si="99">W26*100/SUM($P26:$Y26)</f>
        <v>9.9161044637425455</v>
      </c>
      <c r="AR26" s="3">
        <f t="shared" ref="AR26" si="100">X26*100/SUM($P26:$Y26)</f>
        <v>12.034313294072128</v>
      </c>
      <c r="AS26" s="3">
        <f t="shared" si="23"/>
        <v>28.303766390524146</v>
      </c>
    </row>
    <row r="27" spans="1:45" x14ac:dyDescent="0.35">
      <c r="A27" s="19">
        <v>43930</v>
      </c>
      <c r="B27" s="17">
        <f>mtl_newcases!C28</f>
        <v>5526</v>
      </c>
      <c r="C27" s="17">
        <f t="shared" si="0"/>
        <v>353</v>
      </c>
      <c r="D27">
        <v>100</v>
      </c>
      <c r="E27">
        <f t="shared" si="81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18">
        <f>F27/(age_distribution_2016!$B$2/100000)</f>
        <v>33.716056132677238</v>
      </c>
      <c r="Q27" s="18">
        <f>G27/(age_distribution_2016!$B$3/100000)</f>
        <v>32.571729654643867</v>
      </c>
      <c r="R27" s="18">
        <f>H27/(age_distribution_2016!$B$4/100000)</f>
        <v>94.056380689215402</v>
      </c>
      <c r="S27" s="18">
        <f>I27/(age_distribution_2016!$B$5/100000)</f>
        <v>267.03043737744053</v>
      </c>
      <c r="T27" s="18">
        <f>J27/(age_distribution_2016!$B$6/100000)</f>
        <v>295.98731959622927</v>
      </c>
      <c r="U27" s="18">
        <f>K27/(age_distribution_2016!$B$7/100000)</f>
        <v>379.60506926024169</v>
      </c>
      <c r="V27" s="18">
        <f>L27/(age_distribution_2016!$B$8/100000)</f>
        <v>319.84548527281504</v>
      </c>
      <c r="W27" s="18">
        <f>M27/(age_distribution_2016!$B$9/100000)</f>
        <v>283.4077217628838</v>
      </c>
      <c r="X27" s="18">
        <f>N27/(age_distribution_2016!$B$10/100000)</f>
        <v>343.92350400987044</v>
      </c>
      <c r="Y27" s="18">
        <f>O27/(age_distribution_2016!$B$11/100000)</f>
        <v>872.42548454025609</v>
      </c>
      <c r="Z27" s="3">
        <f t="shared" ref="Z27:Z32" si="101">F27*100/SUM($F27:$O27)</f>
        <v>0.66059632208534191</v>
      </c>
      <c r="AA27" s="3">
        <f t="shared" ref="AA27" si="102">G27*100/SUM($F27:$O27)</f>
        <v>0.60703445813247636</v>
      </c>
      <c r="AB27" s="3">
        <f t="shared" ref="AB27" si="103">H27*100/SUM($F27:$O27)</f>
        <v>3.1601499732190681</v>
      </c>
      <c r="AC27" s="3">
        <f t="shared" ref="AC27" si="104">I27*100/SUM($F27:$O27)</f>
        <v>13.979646491697912</v>
      </c>
      <c r="AD27" s="3">
        <f t="shared" ref="AD27" si="105">J27*100/SUM($F27:$O27)</f>
        <v>15.83645777539725</v>
      </c>
      <c r="AE27" s="3">
        <f t="shared" ref="AE27" si="106">K27*100/SUM($F27:$O27)</f>
        <v>17.24692019282271</v>
      </c>
      <c r="AF27" s="3">
        <f t="shared" ref="AF27" si="107">L27*100/SUM($F27:$O27)</f>
        <v>14.783074450990895</v>
      </c>
      <c r="AG27" s="3">
        <f t="shared" ref="AG27" si="108">M27*100/SUM($F27:$O27)</f>
        <v>10.373147652204963</v>
      </c>
      <c r="AH27" s="3">
        <f t="shared" ref="AH27" si="109">N27*100/SUM($F27:$O27)</f>
        <v>7.9628637743260136</v>
      </c>
      <c r="AI27" s="3">
        <f t="shared" ref="AI27" si="110">O27*100/SUM($F27:$O27)</f>
        <v>15.39010890912337</v>
      </c>
      <c r="AJ27" s="3">
        <f t="shared" ref="AJ27" si="111">P27*100/SUM($P27:$Y27)</f>
        <v>1.1536444121732559</v>
      </c>
      <c r="AK27" s="3">
        <f t="shared" ref="AK27" si="112">Q27*100/SUM($P27:$Y27)</f>
        <v>1.1144895999410616</v>
      </c>
      <c r="AL27" s="3">
        <f t="shared" ref="AL27" si="113">R27*100/SUM($P27:$Y27)</f>
        <v>3.2182772974502631</v>
      </c>
      <c r="AM27" s="3">
        <f t="shared" ref="AM27" si="114">S27*100/SUM($P27:$Y27)</f>
        <v>9.136838862422529</v>
      </c>
      <c r="AN27" s="3">
        <f t="shared" ref="AN27" si="115">T27*100/SUM($P27:$Y27)</f>
        <v>10.12764114470038</v>
      </c>
      <c r="AO27" s="3">
        <f t="shared" ref="AO27" si="116">U27*100/SUM($P27:$Y27)</f>
        <v>12.98874534024409</v>
      </c>
      <c r="AP27" s="3">
        <f t="shared" ref="AP27" si="117">V27*100/SUM($P27:$Y27)</f>
        <v>10.943983347038248</v>
      </c>
      <c r="AQ27" s="3">
        <f t="shared" ref="AQ27" si="118">W27*100/SUM($P27:$Y27)</f>
        <v>9.697211716931081</v>
      </c>
      <c r="AR27" s="3">
        <f t="shared" ref="AR27" si="119">X27*100/SUM($P27:$Y27)</f>
        <v>11.767848144952298</v>
      </c>
      <c r="AS27" s="3">
        <f t="shared" si="23"/>
        <v>29.8513201341468</v>
      </c>
    </row>
    <row r="28" spans="1:45" x14ac:dyDescent="0.35">
      <c r="A28" s="19">
        <v>43931</v>
      </c>
      <c r="B28" s="17">
        <f>mtl_newcases!C29</f>
        <v>5836</v>
      </c>
      <c r="C28" s="17">
        <f t="shared" si="0"/>
        <v>310</v>
      </c>
      <c r="D28">
        <v>135</v>
      </c>
      <c r="E28">
        <f t="shared" si="81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18">
        <f>F28/(age_distribution_2016!$B$2/100000)</f>
        <v>35.538545653362497</v>
      </c>
      <c r="Q28" s="18">
        <f>G28/(age_distribution_2016!$B$3/100000)</f>
        <v>32.571729654643867</v>
      </c>
      <c r="R28" s="18">
        <f>H28/(age_distribution_2016!$B$4/100000)</f>
        <v>95.650556633100408</v>
      </c>
      <c r="S28" s="18">
        <f>I28/(age_distribution_2016!$B$5/100000)</f>
        <v>274.19217324580103</v>
      </c>
      <c r="T28" s="18">
        <f>J28/(age_distribution_2016!$B$6/100000)</f>
        <v>308.33402853090848</v>
      </c>
      <c r="U28" s="18">
        <f>K28/(age_distribution_2016!$B$7/100000)</f>
        <v>395.71667157874055</v>
      </c>
      <c r="V28" s="18">
        <f>L28/(age_distribution_2016!$B$8/100000)</f>
        <v>337.61467889908255</v>
      </c>
      <c r="W28" s="18">
        <f>M28/(age_distribution_2016!$B$9/100000)</f>
        <v>293.16358137606397</v>
      </c>
      <c r="X28" s="18">
        <f>N28/(age_distribution_2016!$B$10/100000)</f>
        <v>360.11721159777915</v>
      </c>
      <c r="Y28" s="18">
        <f>O28/(age_distribution_2016!$B$11/100000)</f>
        <v>923.03021102170942</v>
      </c>
      <c r="Z28" s="3">
        <f t="shared" si="101"/>
        <v>0.66757959602875727</v>
      </c>
      <c r="AA28" s="3">
        <f t="shared" ref="AA28" si="120">G28*100/SUM($F28:$O28)</f>
        <v>0.58199246833276275</v>
      </c>
      <c r="AB28" s="3">
        <f t="shared" ref="AB28" si="121">H28*100/SUM($F28:$O28)</f>
        <v>3.0811365970558029</v>
      </c>
      <c r="AC28" s="3">
        <f t="shared" ref="AC28" si="122">I28*100/SUM($F28:$O28)</f>
        <v>13.762410133515919</v>
      </c>
      <c r="AD28" s="3">
        <f t="shared" ref="AD28" si="123">J28*100/SUM($F28:$O28)</f>
        <v>15.816501198219788</v>
      </c>
      <c r="AE28" s="3">
        <f t="shared" ref="AE28" si="124">K28*100/SUM($F28:$O28)</f>
        <v>17.237247517973298</v>
      </c>
      <c r="AF28" s="3">
        <f t="shared" ref="AF28" si="125">L28*100/SUM($F28:$O28)</f>
        <v>14.960629921259843</v>
      </c>
      <c r="AG28" s="3">
        <f t="shared" ref="AG28" si="126">M28*100/SUM($F28:$O28)</f>
        <v>10.287572749058542</v>
      </c>
      <c r="AH28" s="3">
        <f t="shared" ref="AH28" si="127">N28*100/SUM($F28:$O28)</f>
        <v>7.9938377268058884</v>
      </c>
      <c r="AI28" s="3">
        <f t="shared" ref="AI28" si="128">O28*100/SUM($F28:$O28)</f>
        <v>15.6110920917494</v>
      </c>
      <c r="AJ28" s="3">
        <f t="shared" ref="AJ28" si="129">P28*100/SUM($P28:$Y28)</f>
        <v>1.1629373960894367</v>
      </c>
      <c r="AK28" s="3">
        <f t="shared" ref="AK28" si="130">Q28*100/SUM($P28:$Y28)</f>
        <v>1.0658534775217143</v>
      </c>
      <c r="AL28" s="3">
        <f t="shared" ref="AL28" si="131">R28*100/SUM($P28:$Y28)</f>
        <v>3.1299989130218773</v>
      </c>
      <c r="AM28" s="3">
        <f t="shared" ref="AM28" si="132">S28*100/SUM($P28:$Y28)</f>
        <v>8.9724642953250857</v>
      </c>
      <c r="AN28" s="3">
        <f t="shared" ref="AN28" si="133">T28*100/SUM($P28:$Y28)</f>
        <v>10.089697416516936</v>
      </c>
      <c r="AO28" s="3">
        <f t="shared" ref="AO28" si="134">U28*100/SUM($P28:$Y28)</f>
        <v>12.949143167636008</v>
      </c>
      <c r="AP28" s="3">
        <f t="shared" ref="AP28" si="135">V28*100/SUM($P28:$Y28)</f>
        <v>11.047856020616926</v>
      </c>
      <c r="AQ28" s="3">
        <f t="shared" ref="AQ28" si="136">W28*100/SUM($P28:$Y28)</f>
        <v>9.5932707905135146</v>
      </c>
      <c r="AR28" s="3">
        <f t="shared" ref="AR28" si="137">X28*100/SUM($P28:$Y28)</f>
        <v>11.784212455606934</v>
      </c>
      <c r="AS28" s="3">
        <f t="shared" ref="AS28" si="138">Y28*100/SUM($P28:$Y28)</f>
        <v>30.204566067151575</v>
      </c>
    </row>
    <row r="29" spans="1:45" x14ac:dyDescent="0.35">
      <c r="A29" s="19">
        <v>43932</v>
      </c>
      <c r="B29" s="17">
        <f>mtl_newcases!C30</f>
        <v>6098</v>
      </c>
      <c r="C29" s="17">
        <f t="shared" si="0"/>
        <v>262</v>
      </c>
      <c r="D29">
        <v>147</v>
      </c>
      <c r="E29">
        <f t="shared" si="81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18">
        <f>F29/(age_distribution_2016!$B$2/100000)</f>
        <v>38.272279934390383</v>
      </c>
      <c r="Q29" s="18">
        <f>G29/(age_distribution_2016!$B$3/100000)</f>
        <v>32.571729654643867</v>
      </c>
      <c r="R29" s="18">
        <f>H29/(age_distribution_2016!$B$4/100000)</f>
        <v>96.181948614395409</v>
      </c>
      <c r="S29" s="18">
        <f>I29/(age_distribution_2016!$B$5/100000)</f>
        <v>280.33080399010998</v>
      </c>
      <c r="T29" s="18">
        <f>J29/(age_distribution_2016!$B$6/100000)</f>
        <v>312.67206139984984</v>
      </c>
      <c r="U29" s="18">
        <f>K29/(age_distribution_2016!$B$7/100000)</f>
        <v>414.5790352686904</v>
      </c>
      <c r="V29" s="18">
        <f>L29/(age_distribution_2016!$B$8/100000)</f>
        <v>344.56784162240461</v>
      </c>
      <c r="W29" s="18">
        <f>M29/(age_distribution_2016!$B$9/100000)</f>
        <v>299.01709714397208</v>
      </c>
      <c r="X29" s="18">
        <f>N29/(age_distribution_2016!$B$10/100000)</f>
        <v>380.16656384947566</v>
      </c>
      <c r="Y29" s="18">
        <f>O29/(age_distribution_2016!$B$11/100000)</f>
        <v>1012.0945296290673</v>
      </c>
      <c r="Z29" s="3">
        <f t="shared" si="101"/>
        <v>0.69204152249134943</v>
      </c>
      <c r="AA29" s="3">
        <f t="shared" ref="AA29" si="139">G29*100/SUM($F29:$O29)</f>
        <v>0.56022408963585435</v>
      </c>
      <c r="AB29" s="3">
        <f t="shared" ref="AB29" si="140">H29*100/SUM($F29:$O29)</f>
        <v>2.9823694183555776</v>
      </c>
      <c r="AC29" s="3">
        <f t="shared" ref="AC29" si="141">I29*100/SUM($F29:$O29)</f>
        <v>13.544241225902125</v>
      </c>
      <c r="AD29" s="3">
        <f t="shared" ref="AD29" si="142">J29*100/SUM($F29:$O29)</f>
        <v>15.439116823199868</v>
      </c>
      <c r="AE29" s="3">
        <f t="shared" ref="AE29" si="143">K29*100/SUM($F29:$O29)</f>
        <v>17.383423957818422</v>
      </c>
      <c r="AF29" s="3">
        <f t="shared" ref="AF29" si="144">L29*100/SUM($F29:$O29)</f>
        <v>14.697643763387708</v>
      </c>
      <c r="AG29" s="3">
        <f t="shared" ref="AG29" si="145">M29*100/SUM($F29:$O29)</f>
        <v>10.100510792552315</v>
      </c>
      <c r="AH29" s="3">
        <f t="shared" ref="AH29" si="146">N29*100/SUM($F29:$O29)</f>
        <v>8.1232492997198875</v>
      </c>
      <c r="AI29" s="3">
        <f t="shared" ref="AI29" si="147">O29*100/SUM($F29:$O29)</f>
        <v>16.477179106936891</v>
      </c>
      <c r="AJ29" s="3">
        <f t="shared" ref="AJ29" si="148">P29*100/SUM($P29:$Y29)</f>
        <v>1.1921143001120531</v>
      </c>
      <c r="AK29" s="3">
        <f t="shared" ref="AK29" si="149">Q29*100/SUM($P29:$Y29)</f>
        <v>1.0145521711078922</v>
      </c>
      <c r="AL29" s="3">
        <f t="shared" ref="AL29" si="150">R29*100/SUM($P29:$Y29)</f>
        <v>2.9958987693553456</v>
      </c>
      <c r="AM29" s="3">
        <f t="shared" ref="AM29" si="151">S29*100/SUM($P29:$Y29)</f>
        <v>8.7318121829013062</v>
      </c>
      <c r="AN29" s="3">
        <f t="shared" ref="AN29" si="152">T29*100/SUM($P29:$Y29)</f>
        <v>9.7391855483723244</v>
      </c>
      <c r="AO29" s="3">
        <f t="shared" ref="AO29" si="153">U29*100/SUM($P29:$Y29)</f>
        <v>12.913408799206865</v>
      </c>
      <c r="AP29" s="3">
        <f t="shared" ref="AP29" si="154">V29*100/SUM($P29:$Y29)</f>
        <v>10.732683081880172</v>
      </c>
      <c r="AQ29" s="3">
        <f t="shared" ref="AQ29" si="155">W29*100/SUM($P29:$Y29)</f>
        <v>9.3138573948142813</v>
      </c>
      <c r="AR29" s="3">
        <f t="shared" ref="AR29" si="156">X29*100/SUM($P29:$Y29)</f>
        <v>11.841520755135035</v>
      </c>
      <c r="AS29" s="3">
        <f t="shared" ref="AS29" si="157">Y29*100/SUM($P29:$Y29)</f>
        <v>31.524966997114731</v>
      </c>
    </row>
    <row r="30" spans="1:45" x14ac:dyDescent="0.35">
      <c r="A30" s="19">
        <v>43933</v>
      </c>
      <c r="B30" s="17">
        <f>mtl_newcases!C31</f>
        <v>6437</v>
      </c>
      <c r="C30" s="17">
        <f t="shared" si="0"/>
        <v>339</v>
      </c>
      <c r="D30">
        <v>162</v>
      </c>
      <c r="E30">
        <f t="shared" si="81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18">
        <f>F30/(age_distribution_2016!$B$2/100000)</f>
        <v>40.094769455075635</v>
      </c>
      <c r="Q30" s="18">
        <f>G30/(age_distribution_2016!$B$3/100000)</f>
        <v>32.571729654643867</v>
      </c>
      <c r="R30" s="18">
        <f>H30/(age_distribution_2016!$B$4/100000)</f>
        <v>96.713340595690411</v>
      </c>
      <c r="S30" s="18">
        <f>I30/(age_distribution_2016!$B$5/100000)</f>
        <v>287.83357489982097</v>
      </c>
      <c r="T30" s="18">
        <f>J30/(age_distribution_2016!$B$6/100000)</f>
        <v>330.02419287561526</v>
      </c>
      <c r="U30" s="18">
        <f>K30/(age_distribution_2016!$B$7/100000)</f>
        <v>436.97809215050592</v>
      </c>
      <c r="V30" s="18">
        <f>L30/(age_distribution_2016!$B$8/100000)</f>
        <v>362.33703524867212</v>
      </c>
      <c r="W30" s="18">
        <f>M30/(age_distribution_2016!$B$9/100000)</f>
        <v>307.79737079583424</v>
      </c>
      <c r="X30" s="18">
        <f>N30/(age_distribution_2016!$B$10/100000)</f>
        <v>399.44478716841456</v>
      </c>
      <c r="Y30" s="18">
        <f>O30/(age_distribution_2016!$B$11/100000)</f>
        <v>1076.8685795253277</v>
      </c>
      <c r="Z30" s="3">
        <f t="shared" si="101"/>
        <v>0.69225928256765257</v>
      </c>
      <c r="AA30" s="3">
        <f t="shared" ref="AA30" si="158">G30*100/SUM($F30:$O30)</f>
        <v>0.53492762743864064</v>
      </c>
      <c r="AB30" s="3">
        <f t="shared" ref="AB30" si="159">H30*100/SUM($F30:$O30)</f>
        <v>2.8634361233480177</v>
      </c>
      <c r="AC30" s="3">
        <f t="shared" ref="AC30" si="160">I30*100/SUM($F30:$O30)</f>
        <v>13.278791692888609</v>
      </c>
      <c r="AD30" s="3">
        <f t="shared" ref="AD30" si="161">J30*100/SUM($F30:$O30)</f>
        <v>15.560100692259283</v>
      </c>
      <c r="AE30" s="3">
        <f t="shared" ref="AE30" si="162">K30*100/SUM($F30:$O30)</f>
        <v>17.495280050346128</v>
      </c>
      <c r="AF30" s="3">
        <f t="shared" ref="AF30" si="163">L30*100/SUM($F30:$O30)</f>
        <v>14.757709251101321</v>
      </c>
      <c r="AG30" s="3">
        <f t="shared" ref="AG30" si="164">M30*100/SUM($F30:$O30)</f>
        <v>9.9276274386406538</v>
      </c>
      <c r="AH30" s="3">
        <f t="shared" ref="AH30" si="165">N30*100/SUM($F30:$O30)</f>
        <v>8.1497797356828201</v>
      </c>
      <c r="AI30" s="3">
        <f t="shared" ref="AI30" si="166">O30*100/SUM($F30:$O30)</f>
        <v>16.740088105726873</v>
      </c>
      <c r="AJ30" s="3">
        <f t="shared" ref="AJ30" si="167">P30*100/SUM($P30:$Y30)</f>
        <v>1.1895215818412368</v>
      </c>
      <c r="AK30" s="3">
        <f t="shared" ref="AK30" si="168">Q30*100/SUM($P30:$Y30)</f>
        <v>0.96632992055257616</v>
      </c>
      <c r="AL30" s="3">
        <f t="shared" ref="AL30" si="169">R30*100/SUM($P30:$Y30)</f>
        <v>2.8692671750971401</v>
      </c>
      <c r="AM30" s="3">
        <f t="shared" ref="AM30" si="170">S30*100/SUM($P30:$Y30)</f>
        <v>8.5393744364954909</v>
      </c>
      <c r="AN30" s="3">
        <f t="shared" ref="AN30" si="171">T30*100/SUM($P30:$Y30)</f>
        <v>9.7910751275209886</v>
      </c>
      <c r="AO30" s="3">
        <f t="shared" ref="AO30" si="172">U30*100/SUM($P30:$Y30)</f>
        <v>12.964156633628784</v>
      </c>
      <c r="AP30" s="3">
        <f t="shared" ref="AP30" si="173">V30*100/SUM($P30:$Y30)</f>
        <v>10.749724445019917</v>
      </c>
      <c r="AQ30" s="3">
        <f t="shared" ref="AQ30" si="174">W30*100/SUM($P30:$Y30)</f>
        <v>9.1316553348902101</v>
      </c>
      <c r="AR30" s="3">
        <f t="shared" ref="AR30" si="175">X30*100/SUM($P30:$Y30)</f>
        <v>11.850627938469396</v>
      </c>
      <c r="AS30" s="3">
        <f t="shared" ref="AS30" si="176">Y30*100/SUM($P30:$Y30)</f>
        <v>31.948267406484259</v>
      </c>
    </row>
    <row r="31" spans="1:45" x14ac:dyDescent="0.35">
      <c r="A31" s="19">
        <v>43934</v>
      </c>
      <c r="B31" s="17">
        <f>mtl_newcases!C32</f>
        <v>6977</v>
      </c>
      <c r="C31" s="17">
        <f t="shared" si="0"/>
        <v>540</v>
      </c>
      <c r="D31">
        <v>218</v>
      </c>
      <c r="E31">
        <f t="shared" si="81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18">
        <f>F31/(age_distribution_2016!$B$2/100000)</f>
        <v>39.183524694733009</v>
      </c>
      <c r="Q31" s="18">
        <f>G31/(age_distribution_2016!$B$3/100000)</f>
        <v>33.529721703309868</v>
      </c>
      <c r="R31" s="18">
        <f>H31/(age_distribution_2016!$B$4/100000)</f>
        <v>97.244732576985413</v>
      </c>
      <c r="S31" s="18">
        <f>I31/(age_distribution_2016!$B$5/100000)</f>
        <v>296.70048597493394</v>
      </c>
      <c r="T31" s="18">
        <f>J31/(age_distribution_2016!$B$6/100000)</f>
        <v>339.36764828564276</v>
      </c>
      <c r="U31" s="18">
        <f>K31/(age_distribution_2016!$B$7/100000)</f>
        <v>453.08969446900483</v>
      </c>
      <c r="V31" s="18">
        <f>L31/(age_distribution_2016!$B$8/100000)</f>
        <v>373.53935296957991</v>
      </c>
      <c r="W31" s="18">
        <f>M31/(age_distribution_2016!$B$9/100000)</f>
        <v>318.0410233896734</v>
      </c>
      <c r="X31" s="18">
        <f>N31/(age_distribution_2016!$B$10/100000)</f>
        <v>411.01172115977795</v>
      </c>
      <c r="Y31" s="18">
        <f>O31/(age_distribution_2016!$B$11/100000)</f>
        <v>1150.7514801882496</v>
      </c>
      <c r="Z31" s="3">
        <f t="shared" si="101"/>
        <v>0.65250379362670718</v>
      </c>
      <c r="AA31" s="3">
        <f t="shared" ref="AA31" si="177">G31*100/SUM($F31:$O31)</f>
        <v>0.53110773899848251</v>
      </c>
      <c r="AB31" s="3">
        <f t="shared" ref="AB31" si="178">H31*100/SUM($F31:$O31)</f>
        <v>2.7769347496206374</v>
      </c>
      <c r="AC31" s="3">
        <f t="shared" ref="AC31" si="179">I31*100/SUM($F31:$O31)</f>
        <v>13.201820940819424</v>
      </c>
      <c r="AD31" s="3">
        <f t="shared" ref="AD31" si="180">J31*100/SUM($F31:$O31)</f>
        <v>15.43247344461305</v>
      </c>
      <c r="AE31" s="3">
        <f t="shared" ref="AE31" si="181">K31*100/SUM($F31:$O31)</f>
        <v>17.496206373292868</v>
      </c>
      <c r="AF31" s="3">
        <f t="shared" ref="AF31" si="182">L31*100/SUM($F31:$O31)</f>
        <v>14.673748103186647</v>
      </c>
      <c r="AG31" s="3">
        <f t="shared" ref="AG31" si="183">M31*100/SUM($F31:$O31)</f>
        <v>9.8937784522003032</v>
      </c>
      <c r="AH31" s="3">
        <f t="shared" ref="AH31" si="184">N31*100/SUM($F31:$O31)</f>
        <v>8.0880121396054623</v>
      </c>
      <c r="AI31" s="3">
        <f t="shared" ref="AI31" si="185">O31*100/SUM($F31:$O31)</f>
        <v>17.253414264036419</v>
      </c>
      <c r="AJ31" s="3">
        <f t="shared" ref="AJ31" si="186">P31*100/SUM($P31:$Y31)</f>
        <v>1.1155580860940868</v>
      </c>
      <c r="AK31" s="3">
        <f t="shared" ref="AK31" si="187">Q31*100/SUM($P31:$Y31)</f>
        <v>0.95459386214021635</v>
      </c>
      <c r="AL31" s="3">
        <f t="shared" ref="AL31" si="188">R31*100/SUM($P31:$Y31)</f>
        <v>2.7685653243669308</v>
      </c>
      <c r="AM31" s="3">
        <f t="shared" ref="AM31" si="189">S31*100/SUM($P31:$Y31)</f>
        <v>8.447086597134879</v>
      </c>
      <c r="AN31" s="3">
        <f t="shared" ref="AN31" si="190">T31*100/SUM($P31:$Y31)</f>
        <v>9.6618241251449142</v>
      </c>
      <c r="AO31" s="3">
        <f t="shared" ref="AO31" si="191">U31*100/SUM($P31:$Y31)</f>
        <v>12.899499887480493</v>
      </c>
      <c r="AP31" s="3">
        <f t="shared" ref="AP31" si="192">V31*100/SUM($P31:$Y31)</f>
        <v>10.634695294157163</v>
      </c>
      <c r="AQ31" s="3">
        <f t="shared" ref="AQ31" si="193">W31*100/SUM($P31:$Y31)</f>
        <v>9.0546534064016839</v>
      </c>
      <c r="AR31" s="3">
        <f t="shared" ref="AR31" si="194">X31*100/SUM($P31:$Y31)</f>
        <v>11.701536617528189</v>
      </c>
      <c r="AS31" s="3">
        <f t="shared" ref="AS31" si="195">Y31*100/SUM($P31:$Y31)</f>
        <v>32.761986799551451</v>
      </c>
    </row>
    <row r="32" spans="1:45" x14ac:dyDescent="0.35">
      <c r="A32" s="19">
        <v>43935</v>
      </c>
      <c r="B32" s="17">
        <f>mtl_newcases!C33</f>
        <v>7455</v>
      </c>
      <c r="C32" s="17">
        <f t="shared" si="0"/>
        <v>478</v>
      </c>
      <c r="D32">
        <v>242</v>
      </c>
      <c r="E32">
        <f t="shared" si="81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18">
        <f>F32/(age_distribution_2016!$B$2/100000)</f>
        <v>39.183524694733009</v>
      </c>
      <c r="Q32" s="18">
        <f>G32/(age_distribution_2016!$B$3/100000)</f>
        <v>34.487713751975861</v>
      </c>
      <c r="R32" s="18">
        <f>H32/(age_distribution_2016!$B$4/100000)</f>
        <v>98.307516539575417</v>
      </c>
      <c r="S32" s="18">
        <f>I32/(age_distribution_2016!$B$5/100000)</f>
        <v>301.13394151249042</v>
      </c>
      <c r="T32" s="18">
        <f>J32/(age_distribution_2016!$B$6/100000)</f>
        <v>351.04696754817718</v>
      </c>
      <c r="U32" s="18">
        <f>K32/(age_distribution_2016!$B$7/100000)</f>
        <v>470.77316042833286</v>
      </c>
      <c r="V32" s="18">
        <f>L32/(age_distribution_2016!$B$8/100000)</f>
        <v>389.76339932399804</v>
      </c>
      <c r="W32" s="18">
        <f>M32/(age_distribution_2016!$B$9/100000)</f>
        <v>324.87012511889952</v>
      </c>
      <c r="X32" s="18">
        <f>N32/(age_distribution_2016!$B$10/100000)</f>
        <v>417.95188155459596</v>
      </c>
      <c r="Y32" s="18">
        <f>O32/(age_distribution_2016!$B$11/100000)</f>
        <v>1212.4892464956226</v>
      </c>
      <c r="Z32" s="3">
        <f t="shared" si="101"/>
        <v>0.63123899001761596</v>
      </c>
      <c r="AA32" s="3">
        <f t="shared" ref="AA32" si="196">G32*100/SUM($F32:$O32)</f>
        <v>0.52847915443335292</v>
      </c>
      <c r="AB32" s="3">
        <f t="shared" ref="AB32" si="197">H32*100/SUM($F32:$O32)</f>
        <v>2.7157956547269526</v>
      </c>
      <c r="AC32" s="3">
        <f t="shared" ref="AC32" si="198">I32*100/SUM($F32:$O32)</f>
        <v>12.962419260129185</v>
      </c>
      <c r="AD32" s="3">
        <f t="shared" ref="AD32" si="199">J32*100/SUM($F32:$O32)</f>
        <v>15.443335290663535</v>
      </c>
      <c r="AE32" s="3">
        <f t="shared" ref="AE32" si="200">K32*100/SUM($F32:$O32)</f>
        <v>17.586611861421023</v>
      </c>
      <c r="AF32" s="3">
        <f t="shared" ref="AF32" si="201">L32*100/SUM($F32:$O32)</f>
        <v>14.812096300645919</v>
      </c>
      <c r="AG32" s="3">
        <f t="shared" ref="AG32" si="202">M32*100/SUM($F32:$O32)</f>
        <v>9.7768643570170291</v>
      </c>
      <c r="AH32" s="3">
        <f t="shared" ref="AH32" si="203">N32*100/SUM($F32:$O32)</f>
        <v>7.9565472695243686</v>
      </c>
      <c r="AI32" s="3">
        <f t="shared" ref="AI32" si="204">O32*100/SUM($F32:$O32)</f>
        <v>17.586611861421023</v>
      </c>
      <c r="AJ32" s="3">
        <f t="shared" ref="AJ32" si="205">P32*100/SUM($P32:$Y32)</f>
        <v>1.0764682474599534</v>
      </c>
      <c r="AK32" s="3">
        <f t="shared" ref="AK32" si="206">Q32*100/SUM($P32:$Y32)</f>
        <v>0.94746271732109555</v>
      </c>
      <c r="AL32" s="3">
        <f t="shared" ref="AL32" si="207">R32*100/SUM($P32:$Y32)</f>
        <v>2.7007504012450916</v>
      </c>
      <c r="AM32" s="3">
        <f t="shared" ref="AM32" si="208">S32*100/SUM($P32:$Y32)</f>
        <v>8.2728934876609479</v>
      </c>
      <c r="AN32" s="3">
        <f t="shared" ref="AN32" si="209">T32*100/SUM($P32:$Y32)</f>
        <v>9.6441276499945143</v>
      </c>
      <c r="AO32" s="3">
        <f t="shared" ref="AO32" si="210">U32*100/SUM($P32:$Y32)</f>
        <v>12.933302016742525</v>
      </c>
      <c r="AP32" s="3">
        <f t="shared" ref="AP32" si="211">V32*100/SUM($P32:$Y32)</f>
        <v>10.707763700766201</v>
      </c>
      <c r="AQ32" s="3">
        <f t="shared" ref="AQ32" si="212">W32*100/SUM($P32:$Y32)</f>
        <v>8.9249851044116344</v>
      </c>
      <c r="AR32" s="3">
        <f t="shared" ref="AR32" si="213">X32*100/SUM($P32:$Y32)</f>
        <v>11.482170962535752</v>
      </c>
      <c r="AS32" s="3">
        <f t="shared" ref="AS32" si="214">Y32*100/SUM($P32:$Y32)</f>
        <v>33.310075711862289</v>
      </c>
    </row>
    <row r="33" spans="1:45" x14ac:dyDescent="0.35">
      <c r="A33" s="19">
        <v>43936</v>
      </c>
      <c r="B33" s="17">
        <f>mtl_newcases!C34</f>
        <v>8092</v>
      </c>
      <c r="C33" s="17">
        <f t="shared" si="0"/>
        <v>637</v>
      </c>
      <c r="D33">
        <v>332</v>
      </c>
      <c r="E33">
        <f t="shared" si="81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18">
        <f>F33/(age_distribution_2016!$B$2/100000)</f>
        <v>39.183524694733009</v>
      </c>
      <c r="Q33" s="18">
        <f>G33/(age_distribution_2016!$B$3/100000)</f>
        <v>34.487713751975861</v>
      </c>
      <c r="R33" s="18">
        <f>H33/(age_distribution_2016!$B$4/100000)</f>
        <v>100.96447644605043</v>
      </c>
      <c r="S33" s="18">
        <f>I33/(age_distribution_2016!$B$5/100000)</f>
        <v>311.36499275300537</v>
      </c>
      <c r="T33" s="18">
        <f>J33/(age_distribution_2016!$B$6/100000)</f>
        <v>375.74038541753566</v>
      </c>
      <c r="U33" s="18">
        <f>K33/(age_distribution_2016!$B$7/100000)</f>
        <v>503.78229688574515</v>
      </c>
      <c r="V33" s="18">
        <f>L33/(age_distribution_2016!$B$8/100000)</f>
        <v>420.28005794302265</v>
      </c>
      <c r="W33" s="18">
        <f>M33/(age_distribution_2016!$B$9/100000)</f>
        <v>342.43067242262379</v>
      </c>
      <c r="X33" s="18">
        <f>N33/(age_distribution_2016!$B$10/100000)</f>
        <v>446.48365206662555</v>
      </c>
      <c r="Y33" s="18">
        <f>O33/(age_distribution_2016!$B$11/100000)</f>
        <v>1317.7470775770457</v>
      </c>
      <c r="Z33" s="3">
        <f t="shared" ref="Z33" si="215">F33*100/SUM($F33:$O33)</f>
        <v>0.59220493045035116</v>
      </c>
      <c r="AA33" s="3">
        <f t="shared" ref="AA33" si="216">G33*100/SUM($F33:$O33)</f>
        <v>0.49579947665610796</v>
      </c>
      <c r="AB33" s="3">
        <f t="shared" ref="AB33" si="217">H33*100/SUM($F33:$O33)</f>
        <v>2.6167194601294588</v>
      </c>
      <c r="AC33" s="3">
        <f t="shared" ref="AC33" si="218">I33*100/SUM($F33:$O33)</f>
        <v>12.574025616306294</v>
      </c>
      <c r="AD33" s="3">
        <f t="shared" ref="AD33" si="219">J33*100/SUM($F33:$O33)</f>
        <v>15.507505853188267</v>
      </c>
      <c r="AE33" s="3">
        <f t="shared" ref="AE33" si="220">K33*100/SUM($F33:$O33)</f>
        <v>17.655970252031402</v>
      </c>
      <c r="AF33" s="3">
        <f t="shared" ref="AF33" si="221">L33*100/SUM($F33:$O33)</f>
        <v>14.984161961162375</v>
      </c>
      <c r="AG33" s="3">
        <f t="shared" ref="AG33" si="222">M33*100/SUM($F33:$O33)</f>
        <v>9.6680897947941062</v>
      </c>
      <c r="AH33" s="3">
        <f t="shared" ref="AH33" si="223">N33*100/SUM($F33:$O33)</f>
        <v>7.9741082495524029</v>
      </c>
      <c r="AI33" s="3">
        <f t="shared" ref="AI33" si="224">O33*100/SUM($F33:$O33)</f>
        <v>17.931414405729239</v>
      </c>
      <c r="AJ33" s="3">
        <f t="shared" ref="AJ33" si="225">P33*100/SUM($P33:$Y33)</f>
        <v>1.0066507009087609</v>
      </c>
      <c r="AK33" s="3">
        <f t="shared" ref="AK33" si="226">Q33*100/SUM($P33:$Y33)</f>
        <v>0.88601220772346267</v>
      </c>
      <c r="AL33" s="3">
        <f t="shared" ref="AL33" si="227">R33*100/SUM($P33:$Y33)</f>
        <v>2.5938442693228283</v>
      </c>
      <c r="AM33" s="3">
        <f t="shared" ref="AM33" si="228">S33*100/SUM($P33:$Y33)</f>
        <v>7.9991728828671622</v>
      </c>
      <c r="AN33" s="3">
        <f t="shared" ref="AN33" si="229">T33*100/SUM($P33:$Y33)</f>
        <v>9.653019356656614</v>
      </c>
      <c r="AO33" s="3">
        <f t="shared" ref="AO33" si="230">U33*100/SUM($P33:$Y33)</f>
        <v>12.942500865258527</v>
      </c>
      <c r="AP33" s="3">
        <f t="shared" ref="AP33" si="231">V33*100/SUM($P33:$Y33)</f>
        <v>10.79727304274869</v>
      </c>
      <c r="AQ33" s="3">
        <f t="shared" ref="AQ33" si="232">W33*100/SUM($P33:$Y33)</f>
        <v>8.7972707685796223</v>
      </c>
      <c r="AR33" s="3">
        <f t="shared" ref="AR33" si="233">X33*100/SUM($P33:$Y33)</f>
        <v>11.470460730593405</v>
      </c>
      <c r="AS33" s="3">
        <f t="shared" ref="AS33" si="234">Y33*100/SUM($P33:$Y33)</f>
        <v>33.853795175340927</v>
      </c>
    </row>
    <row r="34" spans="1:45" x14ac:dyDescent="0.35">
      <c r="A34" s="19">
        <v>43937</v>
      </c>
      <c r="B34" s="17">
        <f>mtl_newcases!C35</f>
        <v>8591</v>
      </c>
      <c r="C34" s="17">
        <f t="shared" si="0"/>
        <v>499</v>
      </c>
      <c r="D34">
        <v>391</v>
      </c>
      <c r="E34">
        <f t="shared" si="81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18">
        <f>F34/(age_distribution_2016!$B$2/100000)</f>
        <v>40.094769455075635</v>
      </c>
      <c r="Q34" s="18">
        <f>G34/(age_distribution_2016!$B$3/100000)</f>
        <v>33.529721703309868</v>
      </c>
      <c r="R34" s="18">
        <f>H34/(age_distribution_2016!$B$4/100000)</f>
        <v>102.55865238993543</v>
      </c>
      <c r="S34" s="18">
        <f>I34/(age_distribution_2016!$B$5/100000)</f>
        <v>327.05260465512833</v>
      </c>
      <c r="T34" s="18">
        <f>J34/(age_distribution_2016!$B$6/100000)</f>
        <v>392.42512722115623</v>
      </c>
      <c r="U34" s="18">
        <f>K34/(age_distribution_2016!$B$7/100000)</f>
        <v>532.07584242067003</v>
      </c>
      <c r="V34" s="18">
        <f>L34/(age_distribution_2016!$B$8/100000)</f>
        <v>442.29840656687588</v>
      </c>
      <c r="W34" s="18">
        <f>M34/(age_distribution_2016!$B$9/100000)</f>
        <v>362.43018462964318</v>
      </c>
      <c r="X34" s="18">
        <f>N34/(age_distribution_2016!$B$10/100000)</f>
        <v>484.26896977174584</v>
      </c>
      <c r="Y34" s="18">
        <f>O34/(age_distribution_2016!$B$11/100000)</f>
        <v>1480.6942968473256</v>
      </c>
      <c r="Z34" s="3">
        <f t="shared" ref="Z34" si="235">F34*100/SUM($F34:$O34)</f>
        <v>0.5684754521963824</v>
      </c>
      <c r="AA34" s="3">
        <f t="shared" ref="AA34" si="236">G34*100/SUM($F34:$O34)</f>
        <v>0.45219638242894056</v>
      </c>
      <c r="AB34" s="3">
        <f t="shared" ref="AB34" si="237">H34*100/SUM($F34:$O34)</f>
        <v>2.4935400516795867</v>
      </c>
      <c r="AC34" s="3">
        <f t="shared" ref="AC34" si="238">I34*100/SUM($F34:$O34)</f>
        <v>12.390180878552972</v>
      </c>
      <c r="AD34" s="3">
        <f t="shared" ref="AD34" si="239">J34*100/SUM($F34:$O34)</f>
        <v>15.193798449612403</v>
      </c>
      <c r="AE34" s="3">
        <f t="shared" ref="AE34" si="240">K34*100/SUM($F34:$O34)</f>
        <v>17.493540051679588</v>
      </c>
      <c r="AF34" s="3">
        <f t="shared" ref="AF34" si="241">L34*100/SUM($F34:$O34)</f>
        <v>14.793281653746771</v>
      </c>
      <c r="AG34" s="3">
        <f t="shared" ref="AG34" si="242">M34*100/SUM($F34:$O34)</f>
        <v>9.5994832041343674</v>
      </c>
      <c r="AH34" s="3">
        <f t="shared" ref="AH34" si="243">N34*100/SUM($F34:$O34)</f>
        <v>8.1136950904392773</v>
      </c>
      <c r="AI34" s="3">
        <f t="shared" ref="AI34" si="244">O34*100/SUM($F34:$O34)</f>
        <v>18.901808785529717</v>
      </c>
      <c r="AJ34" s="3">
        <f t="shared" ref="AJ34" si="245">P34*100/SUM($P34:$Y34)</f>
        <v>0.95522219693191313</v>
      </c>
      <c r="AK34" s="3">
        <f t="shared" ref="AK34" si="246">Q34*100/SUM($P34:$Y34)</f>
        <v>0.79881577730076725</v>
      </c>
      <c r="AL34" s="3">
        <f t="shared" ref="AL34" si="247">R34*100/SUM($P34:$Y34)</f>
        <v>2.4433686134561095</v>
      </c>
      <c r="AM34" s="3">
        <f t="shared" ref="AM34" si="248">S34*100/SUM($P34:$Y34)</f>
        <v>7.7917372210112088</v>
      </c>
      <c r="AN34" s="3">
        <f t="shared" ref="AN34" si="249">T34*100/SUM($P34:$Y34)</f>
        <v>9.3491793879868617</v>
      </c>
      <c r="AO34" s="3">
        <f t="shared" ref="AO34" si="250">U34*100/SUM($P34:$Y34)</f>
        <v>12.676233385029002</v>
      </c>
      <c r="AP34" s="3">
        <f t="shared" ref="AP34" si="251">V34*100/SUM($P34:$Y34)</f>
        <v>10.537365879948011</v>
      </c>
      <c r="AQ34" s="3">
        <f t="shared" ref="AQ34" si="252">W34*100/SUM($P34:$Y34)</f>
        <v>8.6345765769839264</v>
      </c>
      <c r="AR34" s="3">
        <f t="shared" ref="AR34" si="253">X34*100/SUM($P34:$Y34)</f>
        <v>11.537277193466</v>
      </c>
      <c r="AS34" s="3">
        <f t="shared" ref="AS34" si="254">Y34*100/SUM($P34:$Y34)</f>
        <v>35.276223767886201</v>
      </c>
    </row>
    <row r="35" spans="1:45" x14ac:dyDescent="0.35">
      <c r="A35" s="19">
        <v>43938</v>
      </c>
      <c r="B35" s="17">
        <f>mtl_newcases!C36</f>
        <v>9169</v>
      </c>
      <c r="C35" s="17">
        <f t="shared" si="0"/>
        <v>578</v>
      </c>
      <c r="D35">
        <v>454</v>
      </c>
      <c r="E35">
        <f t="shared" si="81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18">
        <f>F35/(age_distribution_2016!$B$2/100000)</f>
        <v>41.917258975760895</v>
      </c>
      <c r="Q35" s="18">
        <f>G35/(age_distribution_2016!$B$3/100000)</f>
        <v>33.529721703309868</v>
      </c>
      <c r="R35" s="18">
        <f>H35/(age_distribution_2016!$B$4/100000)</f>
        <v>103.09004437123043</v>
      </c>
      <c r="S35" s="18">
        <f>I35/(age_distribution_2016!$B$5/100000)</f>
        <v>335.9195157302413</v>
      </c>
      <c r="T35" s="18">
        <f>J35/(age_distribution_2016!$B$6/100000)</f>
        <v>406.44031033619757</v>
      </c>
      <c r="U35" s="18">
        <f>K35/(age_distribution_2016!$B$7/100000)</f>
        <v>550.54524020041265</v>
      </c>
      <c r="V35" s="18">
        <f>L35/(age_distribution_2016!$B$8/100000)</f>
        <v>458.90873973925636</v>
      </c>
      <c r="W35" s="18">
        <f>M35/(age_distribution_2016!$B$9/100000)</f>
        <v>374.13721616545934</v>
      </c>
      <c r="X35" s="18">
        <f>N35/(age_distribution_2016!$B$10/100000)</f>
        <v>498.14929056138186</v>
      </c>
      <c r="Y35" s="18">
        <f>O35/(age_distribution_2016!$B$11/100000)</f>
        <v>1570.7707099843126</v>
      </c>
      <c r="Z35" s="3">
        <f t="shared" ref="Z35" si="255">F35*100/SUM($F35:$O35)</f>
        <v>0.57270916334661359</v>
      </c>
      <c r="AA35" s="3">
        <f t="shared" ref="AA35" si="256">G35*100/SUM($F35:$O35)</f>
        <v>0.43575697211155379</v>
      </c>
      <c r="AB35" s="3">
        <f t="shared" ref="AB35" si="257">H35*100/SUM($F35:$O35)</f>
        <v>2.4153386454183265</v>
      </c>
      <c r="AC35" s="3">
        <f t="shared" ref="AC35" si="258">I35*100/SUM($F35:$O35)</f>
        <v>12.263446215139442</v>
      </c>
      <c r="AD35" s="3">
        <f t="shared" ref="AD35" si="259">J35*100/SUM($F35:$O35)</f>
        <v>15.164342629482071</v>
      </c>
      <c r="AE35" s="3">
        <f t="shared" ref="AE35" si="260">K35*100/SUM($F35:$O35)</f>
        <v>17.442729083665338</v>
      </c>
      <c r="AF35" s="3">
        <f t="shared" ref="AF35" si="261">L35*100/SUM($F35:$O35)</f>
        <v>14.790836653386455</v>
      </c>
      <c r="AG35" s="3">
        <f t="shared" ref="AG35" si="262">M35*100/SUM($F35:$O35)</f>
        <v>9.5493027888446207</v>
      </c>
      <c r="AH35" s="3">
        <f t="shared" ref="AH35" si="263">N35*100/SUM($F35:$O35)</f>
        <v>8.0428286852589643</v>
      </c>
      <c r="AI35" s="3">
        <f t="shared" ref="AI35" si="264">O35*100/SUM($F35:$O35)</f>
        <v>19.322709163346612</v>
      </c>
      <c r="AJ35" s="3">
        <f t="shared" ref="AJ35" si="265">P35*100/SUM($P35:$Y35)</f>
        <v>0.95845753512887644</v>
      </c>
      <c r="AK35" s="3">
        <f t="shared" ref="AK35" si="266">Q35*100/SUM($P35:$Y35)</f>
        <v>0.76667261177299373</v>
      </c>
      <c r="AL35" s="3">
        <f t="shared" ref="AL35" si="267">R35*100/SUM($P35:$Y35)</f>
        <v>2.3572015975928311</v>
      </c>
      <c r="AM35" s="3">
        <f t="shared" ref="AM35" si="268">S35*100/SUM($P35:$Y35)</f>
        <v>7.6809552655786106</v>
      </c>
      <c r="AN35" s="3">
        <f t="shared" ref="AN35" si="269">T35*100/SUM($P35:$Y35)</f>
        <v>9.2934458869820737</v>
      </c>
      <c r="AO35" s="3">
        <f t="shared" ref="AO35" si="270">U35*100/SUM($P35:$Y35)</f>
        <v>12.588471832200575</v>
      </c>
      <c r="AP35" s="3">
        <f t="shared" ref="AP35" si="271">V35*100/SUM($P35:$Y35)</f>
        <v>10.493160819363965</v>
      </c>
      <c r="AQ35" s="3">
        <f t="shared" ref="AQ35" si="272">W35*100/SUM($P35:$Y35)</f>
        <v>8.5548206816978887</v>
      </c>
      <c r="AR35" s="3">
        <f t="shared" ref="AR35" si="273">X35*100/SUM($P35:$Y35)</f>
        <v>11.390414183182969</v>
      </c>
      <c r="AS35" s="3">
        <f t="shared" ref="AS35" si="274">Y35*100/SUM($P35:$Y35)</f>
        <v>35.916399586499224</v>
      </c>
    </row>
    <row r="36" spans="1:45" x14ac:dyDescent="0.35">
      <c r="A36" s="19">
        <v>43939</v>
      </c>
      <c r="B36" s="17">
        <f>mtl_newcases!C37</f>
        <v>9494</v>
      </c>
      <c r="C36" s="17">
        <f t="shared" si="0"/>
        <v>325</v>
      </c>
      <c r="D36">
        <v>513</v>
      </c>
      <c r="E36">
        <f t="shared" si="81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18">
        <f>F36/(age_distribution_2016!$B$2/100000)</f>
        <v>41.917258975760895</v>
      </c>
      <c r="Q36" s="18">
        <f>G36/(age_distribution_2016!$B$3/100000)</f>
        <v>33.529721703309868</v>
      </c>
      <c r="R36" s="18">
        <f>H36/(age_distribution_2016!$B$4/100000)</f>
        <v>104.68422031511544</v>
      </c>
      <c r="S36" s="18">
        <f>I36/(age_distribution_2016!$B$5/100000)</f>
        <v>348.53781226020976</v>
      </c>
      <c r="T36" s="18">
        <f>J36/(age_distribution_2016!$B$6/100000)</f>
        <v>417.11854509051471</v>
      </c>
      <c r="U36" s="18">
        <f>K36/(age_distribution_2016!$B$7/100000)</f>
        <v>570.19353571077704</v>
      </c>
      <c r="V36" s="18">
        <f>L36/(age_distribution_2016!$B$8/100000)</f>
        <v>481.69966199903428</v>
      </c>
      <c r="W36" s="18">
        <f>M36/(age_distribution_2016!$B$9/100000)</f>
        <v>391.20997048852462</v>
      </c>
      <c r="X36" s="18">
        <f>N36/(age_distribution_2016!$B$10/100000)</f>
        <v>535.93460826650221</v>
      </c>
      <c r="Y36" s="18">
        <f>O36/(age_distribution_2016!$B$11/100000)</f>
        <v>1709.4276605434948</v>
      </c>
      <c r="Z36" s="3">
        <f t="shared" ref="Z36" si="275">F36*100/SUM($F36:$O36)</f>
        <v>0.54541142992648806</v>
      </c>
      <c r="AA36" s="3">
        <f t="shared" ref="AA36" si="276">G36*100/SUM($F36:$O36)</f>
        <v>0.4149869575527626</v>
      </c>
      <c r="AB36" s="3">
        <f t="shared" ref="AB36" si="277">H36*100/SUM($F36:$O36)</f>
        <v>2.3357837325112638</v>
      </c>
      <c r="AC36" s="3">
        <f t="shared" ref="AC36" si="278">I36*100/SUM($F36:$O36)</f>
        <v>12.117619160540668</v>
      </c>
      <c r="AD36" s="3">
        <f t="shared" ref="AD36" si="279">J36*100/SUM($F36:$O36)</f>
        <v>14.820962769741522</v>
      </c>
      <c r="AE36" s="3">
        <f t="shared" ref="AE36" si="280">K36*100/SUM($F36:$O36)</f>
        <v>17.20417358311596</v>
      </c>
      <c r="AF36" s="3">
        <f t="shared" ref="AF36" si="281">L36*100/SUM($F36:$O36)</f>
        <v>14.785392459094142</v>
      </c>
      <c r="AG36" s="3">
        <f t="shared" ref="AG36" si="282">M36*100/SUM($F36:$O36)</f>
        <v>9.5091297130661605</v>
      </c>
      <c r="AH36" s="3">
        <f t="shared" ref="AH36" si="283">N36*100/SUM($F36:$O36)</f>
        <v>8.2404552999762863</v>
      </c>
      <c r="AI36" s="3">
        <f t="shared" ref="AI36" si="284">O36*100/SUM($F36:$O36)</f>
        <v>20.026084894474746</v>
      </c>
      <c r="AJ36" s="3">
        <f t="shared" ref="AJ36" si="285">P36*100/SUM($P36:$Y36)</f>
        <v>0.90450950817297315</v>
      </c>
      <c r="AK36" s="3">
        <f t="shared" ref="AK36" si="286">Q36*100/SUM($P36:$Y36)</f>
        <v>0.72351944826771564</v>
      </c>
      <c r="AL36" s="3">
        <f t="shared" ref="AL36" si="287">R36*100/SUM($P36:$Y36)</f>
        <v>2.2589232918462181</v>
      </c>
      <c r="AM36" s="3">
        <f t="shared" ref="AM36" si="288">S36*100/SUM($P36:$Y36)</f>
        <v>7.5209060146195723</v>
      </c>
      <c r="AN36" s="3">
        <f t="shared" ref="AN36" si="289">T36*100/SUM($P36:$Y36)</f>
        <v>9.0007719800528534</v>
      </c>
      <c r="AO36" s="3">
        <f t="shared" ref="AO36" si="290">U36*100/SUM($P36:$Y36)</f>
        <v>12.303893125440261</v>
      </c>
      <c r="AP36" s="3">
        <f t="shared" ref="AP36" si="291">V36*100/SUM($P36:$Y36)</f>
        <v>10.394332430319054</v>
      </c>
      <c r="AQ36" s="3">
        <f t="shared" ref="AQ36" si="292">W36*100/SUM($P36:$Y36)</f>
        <v>8.4417050791312036</v>
      </c>
      <c r="AR36" s="3">
        <f t="shared" ref="AR36" si="293">X36*100/SUM($P36:$Y36)</f>
        <v>11.564638547008176</v>
      </c>
      <c r="AS36" s="3">
        <f t="shared" ref="AS36" si="294">Y36*100/SUM($P36:$Y36)</f>
        <v>36.88680057514199</v>
      </c>
    </row>
    <row r="37" spans="1:45" x14ac:dyDescent="0.35">
      <c r="A37" s="19">
        <v>43940</v>
      </c>
      <c r="B37" s="17">
        <f>mtl_newcases!C38</f>
        <v>9928</v>
      </c>
      <c r="C37" s="17">
        <f t="shared" si="0"/>
        <v>434</v>
      </c>
      <c r="D37">
        <v>525</v>
      </c>
      <c r="E37">
        <f t="shared" si="81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19">
        <v>43941</v>
      </c>
      <c r="B38" s="17">
        <f>mtl_newcases!C39</f>
        <v>10438</v>
      </c>
      <c r="C38" s="17">
        <f t="shared" si="0"/>
        <v>510</v>
      </c>
      <c r="D38">
        <v>583</v>
      </c>
      <c r="E38">
        <f t="shared" si="81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18">
        <f>F38/(age_distribution_2016!$B$2/100000)</f>
        <v>51.940951339529803</v>
      </c>
      <c r="Q38" s="18">
        <f>G38/(age_distribution_2016!$B$3/100000)</f>
        <v>42.151650141303833</v>
      </c>
      <c r="R38" s="18">
        <f>H38/(age_distribution_2016!$B$4/100000)</f>
        <v>121.15737173526051</v>
      </c>
      <c r="S38" s="18">
        <f>I38/(age_distribution_2016!$B$5/100000)</f>
        <v>381.61821127120817</v>
      </c>
      <c r="T38" s="18">
        <f>J38/(age_distribution_2016!$B$6/100000)</f>
        <v>444.48152164845249</v>
      </c>
      <c r="U38" s="18">
        <f>K38/(age_distribution_2016!$B$7/100000)</f>
        <v>615.38461538461536</v>
      </c>
      <c r="V38" s="18">
        <f>L38/(age_distribution_2016!$B$8/100000)</f>
        <v>519.5557701593433</v>
      </c>
      <c r="W38" s="18">
        <f>M38/(age_distribution_2016!$B$9/100000)</f>
        <v>429.25782297992731</v>
      </c>
      <c r="X38" s="18">
        <f>N38/(age_distribution_2016!$B$10/100000)</f>
        <v>599.1671807526219</v>
      </c>
      <c r="Y38" s="18">
        <f>O38/(age_distribution_2016!$B$11/100000)</f>
        <v>2001.9229796062953</v>
      </c>
      <c r="Z38" s="3">
        <f t="shared" ref="Z38" si="295">F38*100/SUM($F38:$O38)</f>
        <v>0.61119450997212099</v>
      </c>
      <c r="AA38" s="3">
        <f t="shared" ref="AA38" si="296">G38*100/SUM($F38:$O38)</f>
        <v>0.4717992708556723</v>
      </c>
      <c r="AB38" s="3">
        <f t="shared" ref="AB38" si="297">H38*100/SUM($F38:$O38)</f>
        <v>2.444778039888484</v>
      </c>
      <c r="AC38" s="3">
        <f t="shared" ref="AC38" si="298">I38*100/SUM($F38:$O38)</f>
        <v>11.998713274715849</v>
      </c>
      <c r="AD38" s="3">
        <f t="shared" ref="AD38" si="299">J38*100/SUM($F38:$O38)</f>
        <v>14.282650654085353</v>
      </c>
      <c r="AE38" s="3">
        <f t="shared" ref="AE38" si="300">K38*100/SUM($F38:$O38)</f>
        <v>16.791764958181428</v>
      </c>
      <c r="AF38" s="3">
        <f t="shared" ref="AF38" si="301">L38*100/SUM($F38:$O38)</f>
        <v>14.422045893201801</v>
      </c>
      <c r="AG38" s="3">
        <f t="shared" ref="AG38" si="302">M38*100/SUM($F38:$O38)</f>
        <v>9.4359854171134465</v>
      </c>
      <c r="AH38" s="3">
        <f t="shared" ref="AH38" si="303">N38*100/SUM($F38:$O38)</f>
        <v>8.3315462148831223</v>
      </c>
      <c r="AI38" s="3">
        <f t="shared" ref="AI38" si="304">O38*100/SUM($F38:$O38)</f>
        <v>21.209521767102725</v>
      </c>
      <c r="AJ38" s="3">
        <f t="shared" ref="AJ38" si="305">P38*100/SUM($P38:$Y38)</f>
        <v>0.99759097120159768</v>
      </c>
      <c r="AK38" s="3">
        <f t="shared" ref="AK38" si="306">Q38*100/SUM($P38:$Y38)</f>
        <v>0.80957519101524245</v>
      </c>
      <c r="AL38" s="3">
        <f t="shared" ref="AL38" si="307">R38*100/SUM($P38:$Y38)</f>
        <v>2.3269789447546469</v>
      </c>
      <c r="AM38" s="3">
        <f t="shared" ref="AM38" si="308">S38*100/SUM($P38:$Y38)</f>
        <v>7.3294553178607096</v>
      </c>
      <c r="AN38" s="3">
        <f t="shared" ref="AN38" si="309">T38*100/SUM($P38:$Y38)</f>
        <v>8.5368238630043098</v>
      </c>
      <c r="AO38" s="3">
        <f t="shared" ref="AO38" si="310">U38*100/SUM($P38:$Y38)</f>
        <v>11.819231652325325</v>
      </c>
      <c r="AP38" s="3">
        <f t="shared" ref="AP38" si="311">V38*100/SUM($P38:$Y38)</f>
        <v>9.978718756200303</v>
      </c>
      <c r="AQ38" s="3">
        <f t="shared" ref="AQ38" si="312">W38*100/SUM($P38:$Y38)</f>
        <v>8.2444336786055032</v>
      </c>
      <c r="AR38" s="3">
        <f t="shared" ref="AR38" si="313">X38*100/SUM($P38:$Y38)</f>
        <v>11.507755525152117</v>
      </c>
      <c r="AS38" s="3">
        <f t="shared" ref="AS38" si="314">Y38*100/SUM($P38:$Y38)</f>
        <v>38.449436099880238</v>
      </c>
    </row>
    <row r="39" spans="1:45" x14ac:dyDescent="0.35">
      <c r="A39" s="19">
        <v>43942</v>
      </c>
      <c r="B39" s="17">
        <f>mtl_newcases!C40</f>
        <v>10922</v>
      </c>
      <c r="C39" s="17">
        <f t="shared" si="0"/>
        <v>484</v>
      </c>
      <c r="D39">
        <v>647</v>
      </c>
      <c r="E39">
        <f t="shared" si="81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18">
        <f>F39/(age_distribution_2016!$B$2/100000)</f>
        <v>55.585930380900315</v>
      </c>
      <c r="Q39" s="18">
        <f>G39/(age_distribution_2016!$B$3/100000)</f>
        <v>46.941610384633812</v>
      </c>
      <c r="R39" s="18">
        <f>H39/(age_distribution_2016!$B$4/100000)</f>
        <v>125.40850758562053</v>
      </c>
      <c r="S39" s="18">
        <f>I39/(age_distribution_2016!$B$5/100000)</f>
        <v>393.89547275982608</v>
      </c>
      <c r="T39" s="18">
        <f>J39/(age_distribution_2016!$B$6/100000)</f>
        <v>459.83148410778341</v>
      </c>
      <c r="U39" s="18">
        <f>K39/(age_distribution_2016!$B$7/100000)</f>
        <v>640.92739954808917</v>
      </c>
      <c r="V39" s="18">
        <f>L39/(age_distribution_2016!$B$8/100000)</f>
        <v>545.0507001448575</v>
      </c>
      <c r="W39" s="18">
        <f>M39/(age_distribution_2016!$B$9/100000)</f>
        <v>453.15967903221872</v>
      </c>
      <c r="X39" s="18">
        <f>N39/(age_distribution_2016!$B$10/100000)</f>
        <v>641.57927205428746</v>
      </c>
      <c r="Y39" s="18">
        <f>O39/(age_distribution_2016!$B$11/100000)</f>
        <v>2178.0274277617532</v>
      </c>
      <c r="Z39" s="3">
        <f t="shared" ref="Z39" si="315">F39*100/SUM($F39:$O39)</f>
        <v>0.62029692902176126</v>
      </c>
      <c r="AA39" s="3">
        <f t="shared" ref="AA39" si="316">G39*100/SUM($F39:$O39)</f>
        <v>0.49827130364043115</v>
      </c>
      <c r="AB39" s="3">
        <f t="shared" ref="AB39" si="317">H39*100/SUM($F39:$O39)</f>
        <v>2.3998372991661583</v>
      </c>
      <c r="AC39" s="3">
        <f t="shared" ref="AC39" si="318">I39*100/SUM($F39:$O39)</f>
        <v>11.74496644295302</v>
      </c>
      <c r="AD39" s="3">
        <f t="shared" ref="AD39" si="319">J39*100/SUM($F39:$O39)</f>
        <v>14.012609314622738</v>
      </c>
      <c r="AE39" s="3">
        <f t="shared" ref="AE39" si="320">K39*100/SUM($F39:$O39)</f>
        <v>16.58531624974578</v>
      </c>
      <c r="AF39" s="3">
        <f t="shared" ref="AF39" si="321">L39*100/SUM($F39:$O39)</f>
        <v>14.348179784421395</v>
      </c>
      <c r="AG39" s="3">
        <f t="shared" ref="AG39" si="322">M39*100/SUM($F39:$O39)</f>
        <v>9.4468171649379702</v>
      </c>
      <c r="AH39" s="3">
        <f t="shared" ref="AH39" si="323">N39*100/SUM($F39:$O39)</f>
        <v>8.4604433597722188</v>
      </c>
      <c r="AI39" s="3">
        <f t="shared" ref="AI39" si="324">O39*100/SUM($F39:$O39)</f>
        <v>21.883262151718526</v>
      </c>
      <c r="AJ39" s="3">
        <f t="shared" ref="AJ39" si="325">P39*100/SUM($P39:$Y39)</f>
        <v>1.0032823496075638</v>
      </c>
      <c r="AK39" s="3">
        <f t="shared" ref="AK39" si="326">Q39*100/SUM($P39:$Y39)</f>
        <v>0.84725916861221784</v>
      </c>
      <c r="AL39" s="3">
        <f t="shared" ref="AL39" si="327">R39*100/SUM($P39:$Y39)</f>
        <v>2.2635249835543267</v>
      </c>
      <c r="AM39" s="3">
        <f t="shared" ref="AM39" si="328">S39*100/SUM($P39:$Y39)</f>
        <v>7.1095036586101594</v>
      </c>
      <c r="AN39" s="3">
        <f t="shared" ref="AN39" si="329">T39*100/SUM($P39:$Y39)</f>
        <v>8.2995968339087067</v>
      </c>
      <c r="AO39" s="3">
        <f t="shared" ref="AO39" si="330">U39*100/SUM($P39:$Y39)</f>
        <v>11.56823575570523</v>
      </c>
      <c r="AP39" s="3">
        <f t="shared" ref="AP39" si="331">V39*100/SUM($P39:$Y39)</f>
        <v>9.8377366961276582</v>
      </c>
      <c r="AQ39" s="3">
        <f t="shared" ref="AQ39" si="332">W39*100/SUM($P39:$Y39)</f>
        <v>8.179175996720808</v>
      </c>
      <c r="AR39" s="3">
        <f t="shared" ref="AR39" si="333">X39*100/SUM($P39:$Y39)</f>
        <v>11.580001542032482</v>
      </c>
      <c r="AS39" s="3">
        <f t="shared" ref="AS39" si="334">Y39*100/SUM($P39:$Y39)</f>
        <v>39.31168301512087</v>
      </c>
    </row>
    <row r="40" spans="1:45" x14ac:dyDescent="0.35">
      <c r="A40" s="19">
        <v>43943</v>
      </c>
      <c r="B40" s="17">
        <f>mtl_newcases!C41</f>
        <v>11483</v>
      </c>
      <c r="C40" s="17">
        <f t="shared" si="0"/>
        <v>561</v>
      </c>
      <c r="D40">
        <v>741</v>
      </c>
      <c r="E40">
        <f t="shared" si="81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18">
        <f>F40/(age_distribution_2016!$B$2/100000)</f>
        <v>61.053398942956079</v>
      </c>
      <c r="Q40" s="18">
        <f>G40/(age_distribution_2016!$B$3/100000)</f>
        <v>48.857594481965805</v>
      </c>
      <c r="R40" s="18">
        <f>H40/(age_distribution_2016!$B$4/100000)</f>
        <v>134.44217126763556</v>
      </c>
      <c r="S40" s="18">
        <f>I40/(age_distribution_2016!$B$5/100000)</f>
        <v>412.99343507545404</v>
      </c>
      <c r="T40" s="18">
        <f>J40/(age_distribution_2016!$B$6/100000)</f>
        <v>476.18253107533161</v>
      </c>
      <c r="U40" s="18">
        <f>K40/(age_distribution_2016!$B$7/100000)</f>
        <v>669.61391099322134</v>
      </c>
      <c r="V40" s="18">
        <f>L40/(age_distribution_2016!$B$8/100000)</f>
        <v>564.36504104297444</v>
      </c>
      <c r="W40" s="18">
        <f>M40/(age_distribution_2016!$B$9/100000)</f>
        <v>472.67139825857902</v>
      </c>
      <c r="X40" s="18">
        <f>N40/(age_distribution_2016!$B$10/100000)</f>
        <v>686.30475015422576</v>
      </c>
      <c r="Y40" s="18">
        <f>O40/(age_distribution_2016!$B$11/100000)</f>
        <v>2347.0472142098074</v>
      </c>
      <c r="Z40" s="3">
        <f t="shared" ref="Z40:Z41" si="335">F40*100/SUM($F40:$O40)</f>
        <v>0.64721792890262753</v>
      </c>
      <c r="AA40" s="3">
        <f t="shared" ref="AA40:AA41" si="336">G40*100/SUM($F40:$O40)</f>
        <v>0.49265842349304484</v>
      </c>
      <c r="AB40" s="3">
        <f t="shared" ref="AB40:AB41" si="337">H40*100/SUM($F40:$O40)</f>
        <v>2.4439721792890263</v>
      </c>
      <c r="AC40" s="3">
        <f t="shared" ref="AC40:AC41" si="338">I40*100/SUM($F40:$O40)</f>
        <v>11.698222565687789</v>
      </c>
      <c r="AD40" s="3">
        <f t="shared" ref="AD40:AD41" si="339">J40*100/SUM($F40:$O40)</f>
        <v>13.784775888717157</v>
      </c>
      <c r="AE40" s="3">
        <f t="shared" ref="AE40:AE41" si="340">K40*100/SUM($F40:$O40)</f>
        <v>16.460587326120557</v>
      </c>
      <c r="AF40" s="3">
        <f t="shared" ref="AF40:AF41" si="341">L40*100/SUM($F40:$O40)</f>
        <v>14.113214837712519</v>
      </c>
      <c r="AG40" s="3">
        <f t="shared" ref="AG40:AG41" si="342">M40*100/SUM($F40:$O40)</f>
        <v>9.3605100463678514</v>
      </c>
      <c r="AH40" s="3">
        <f t="shared" ref="AH40:AH41" si="343">N40*100/SUM($F40:$O40)</f>
        <v>8.5973724884080376</v>
      </c>
      <c r="AI40" s="3">
        <f t="shared" ref="AI40:AI41" si="344">O40*100/SUM($F40:$O40)</f>
        <v>22.40146831530139</v>
      </c>
      <c r="AJ40" s="3">
        <f t="shared" ref="AJ40:AJ41" si="345">P40*100/SUM($P40:$Y40)</f>
        <v>1.0394666225837563</v>
      </c>
      <c r="AK40" s="3">
        <f t="shared" ref="AK40:AK41" si="346">Q40*100/SUM($P40:$Y40)</f>
        <v>0.83182655843921827</v>
      </c>
      <c r="AL40" s="3">
        <f t="shared" ref="AL40:AL41" si="347">R40*100/SUM($P40:$Y40)</f>
        <v>2.2889495444957406</v>
      </c>
      <c r="AM40" s="3">
        <f t="shared" ref="AM40:AM41" si="348">S40*100/SUM($P40:$Y40)</f>
        <v>7.0314331149400298</v>
      </c>
      <c r="AN40" s="3">
        <f t="shared" ref="AN40:AN41" si="349">T40*100/SUM($P40:$Y40)</f>
        <v>8.1072611169892355</v>
      </c>
      <c r="AO40" s="3">
        <f t="shared" ref="AO40:AO41" si="350">U40*100/SUM($P40:$Y40)</f>
        <v>11.400533345335202</v>
      </c>
      <c r="AP40" s="3">
        <f t="shared" ref="AP40:AP41" si="351">V40*100/SUM($P40:$Y40)</f>
        <v>9.6086152986404016</v>
      </c>
      <c r="AQ40" s="3">
        <f t="shared" ref="AQ40:AQ41" si="352">W40*100/SUM($P40:$Y40)</f>
        <v>8.0474822114137581</v>
      </c>
      <c r="AR40" s="3">
        <f t="shared" ref="AR40:AR41" si="353">X40*100/SUM($P40:$Y40)</f>
        <v>11.684703768459197</v>
      </c>
      <c r="AS40" s="3">
        <f t="shared" ref="AS40:AS41" si="354">Y40*100/SUM($P40:$Y40)</f>
        <v>39.959728418703463</v>
      </c>
    </row>
    <row r="41" spans="1:45" x14ac:dyDescent="0.35">
      <c r="A41" s="19">
        <v>43944</v>
      </c>
      <c r="B41" s="17">
        <f>mtl_newcases!C42</f>
        <v>12045</v>
      </c>
      <c r="C41" s="17">
        <f t="shared" si="0"/>
        <v>562</v>
      </c>
      <c r="D41">
        <v>808</v>
      </c>
      <c r="E41">
        <f t="shared" si="81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18">
        <f>F41/(age_distribution_2016!$B$2/100000)</f>
        <v>67.432112265354476</v>
      </c>
      <c r="Q41" s="18">
        <f>G41/(age_distribution_2016!$B$3/100000)</f>
        <v>49.815586530631798</v>
      </c>
      <c r="R41" s="18">
        <f>H41/(age_distribution_2016!$B$4/100000)</f>
        <v>140.28748306188061</v>
      </c>
      <c r="S41" s="18">
        <f>I41/(age_distribution_2016!$B$5/100000)</f>
        <v>430.38622218432948</v>
      </c>
      <c r="T41" s="18">
        <f>J41/(age_distribution_2016!$B$6/100000)</f>
        <v>491.19879869859011</v>
      </c>
      <c r="U41" s="18">
        <f>K41/(age_distribution_2016!$B$7/100000)</f>
        <v>693.97779742607327</v>
      </c>
      <c r="V41" s="18">
        <f>L41/(age_distribution_2016!$B$8/100000)</f>
        <v>592.95026557218728</v>
      </c>
      <c r="W41" s="18">
        <f>M41/(age_distribution_2016!$B$9/100000)</f>
        <v>498.03663325284748</v>
      </c>
      <c r="X41" s="18">
        <f>N41/(age_distribution_2016!$B$10/100000)</f>
        <v>733.3436150524368</v>
      </c>
      <c r="Y41" s="18">
        <f>O41/(age_distribution_2016!$B$11/100000)</f>
        <v>2504.9339608319419</v>
      </c>
      <c r="Z41" s="3">
        <f t="shared" si="335"/>
        <v>0.68064753495217067</v>
      </c>
      <c r="AA41" s="3">
        <f t="shared" si="336"/>
        <v>0.47829286239882268</v>
      </c>
      <c r="AB41" s="3">
        <f t="shared" si="337"/>
        <v>2.4282560706401766</v>
      </c>
      <c r="AC41" s="3">
        <f t="shared" si="338"/>
        <v>11.607799852832965</v>
      </c>
      <c r="AD41" s="3">
        <f t="shared" si="339"/>
        <v>13.539367181751288</v>
      </c>
      <c r="AE41" s="3">
        <f t="shared" si="340"/>
        <v>16.243561442236938</v>
      </c>
      <c r="AF41" s="3">
        <f t="shared" si="341"/>
        <v>14.118837380426784</v>
      </c>
      <c r="AG41" s="3">
        <f t="shared" si="342"/>
        <v>9.3910963944076524</v>
      </c>
      <c r="AH41" s="3">
        <f t="shared" si="343"/>
        <v>8.7472406181015447</v>
      </c>
      <c r="AI41" s="3">
        <f t="shared" si="344"/>
        <v>22.764900662251655</v>
      </c>
      <c r="AJ41" s="3">
        <f t="shared" si="345"/>
        <v>1.0872004423878765</v>
      </c>
      <c r="AK41" s="3">
        <f t="shared" si="346"/>
        <v>0.8031711582871579</v>
      </c>
      <c r="AL41" s="3">
        <f t="shared" si="347"/>
        <v>2.2618394785880218</v>
      </c>
      <c r="AM41" s="3">
        <f t="shared" si="348"/>
        <v>6.9390691680417298</v>
      </c>
      <c r="AN41" s="3">
        <f t="shared" si="349"/>
        <v>7.9195435721190854</v>
      </c>
      <c r="AO41" s="3">
        <f t="shared" si="350"/>
        <v>11.188926803893656</v>
      </c>
      <c r="AP41" s="3">
        <f t="shared" si="351"/>
        <v>9.560071149888989</v>
      </c>
      <c r="AQ41" s="3">
        <f t="shared" si="352"/>
        <v>8.0297892177412997</v>
      </c>
      <c r="AR41" s="3">
        <f t="shared" si="353"/>
        <v>11.823617500959838</v>
      </c>
      <c r="AS41" s="3">
        <f t="shared" si="354"/>
        <v>40.386771508092345</v>
      </c>
    </row>
    <row r="42" spans="1:45" x14ac:dyDescent="0.35">
      <c r="A42" s="19">
        <v>43945</v>
      </c>
      <c r="B42" s="17">
        <f>mtl_newcases!C43</f>
        <v>12575</v>
      </c>
      <c r="C42" s="17">
        <f t="shared" si="0"/>
        <v>530</v>
      </c>
      <c r="D42">
        <v>895</v>
      </c>
      <c r="E42">
        <f t="shared" si="81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18">
        <f>F42/(age_distribution_2016!$B$2/100000)</f>
        <v>84.745762711864415</v>
      </c>
      <c r="Q42" s="18">
        <f>G42/(age_distribution_2016!$B$3/100000)</f>
        <v>72.807395698615707</v>
      </c>
      <c r="R42" s="18">
        <f>H42/(age_distribution_2016!$B$4/100000)</f>
        <v>174.29656986476073</v>
      </c>
      <c r="S42" s="18">
        <f>I42/(age_distribution_2016!$B$5/100000)</f>
        <v>428.68104697757695</v>
      </c>
      <c r="T42" s="18">
        <f>J42/(age_distribution_2016!$B$6/100000)</f>
        <v>492.19988320680739</v>
      </c>
      <c r="U42" s="18">
        <f>K42/(age_distribution_2016!$B$7/100000)</f>
        <v>669.22094508301404</v>
      </c>
      <c r="V42" s="18">
        <f>L42/(age_distribution_2016!$B$8/100000)</f>
        <v>570.93191694833411</v>
      </c>
      <c r="W42" s="18">
        <f>M42/(age_distribution_2016!$B$9/100000)</f>
        <v>498.52442623350646</v>
      </c>
      <c r="X42" s="18">
        <f>N42/(age_distribution_2016!$B$10/100000)</f>
        <v>781.15360888340535</v>
      </c>
      <c r="Y42" s="18">
        <f>O42/(age_distribution_2016!$B$11/100000)</f>
        <v>2699.2561105207228</v>
      </c>
      <c r="Z42" s="3">
        <f t="shared" ref="Z42" si="355">F42*100/SUM($F42:$O42)</f>
        <v>0.83693304535637147</v>
      </c>
      <c r="AA42" s="3">
        <f t="shared" ref="AA42" si="356">G42*100/SUM($F42:$O42)</f>
        <v>0.68394528437724977</v>
      </c>
      <c r="AB42" s="3">
        <f t="shared" ref="AB42" si="357">H42*100/SUM($F42:$O42)</f>
        <v>2.9517638588912889</v>
      </c>
      <c r="AC42" s="3">
        <f t="shared" ref="AC42" si="358">I42*100/SUM($F42:$O42)</f>
        <v>11.312095032397409</v>
      </c>
      <c r="AD42" s="3">
        <f t="shared" ref="AD42" si="359">J42*100/SUM($F42:$O42)</f>
        <v>13.273938084953203</v>
      </c>
      <c r="AE42" s="3">
        <f t="shared" ref="AE42" si="360">K42*100/SUM($F42:$O42)</f>
        <v>15.325773938084954</v>
      </c>
      <c r="AF42" s="3">
        <f t="shared" ref="AF42" si="361">L42*100/SUM($F42:$O42)</f>
        <v>13.300935925125989</v>
      </c>
      <c r="AG42" s="3">
        <f t="shared" ref="AG42" si="362">M42*100/SUM($F42:$O42)</f>
        <v>9.1972642188624913</v>
      </c>
      <c r="AH42" s="3">
        <f t="shared" ref="AH42" si="363">N42*100/SUM($F42:$O42)</f>
        <v>9.1162706983441328</v>
      </c>
      <c r="AI42" s="3">
        <f t="shared" ref="AI42" si="364">O42*100/SUM($F42:$O42)</f>
        <v>24.001079913606912</v>
      </c>
      <c r="AJ42" s="3">
        <f t="shared" ref="AJ42" si="365">P42*100/SUM($P42:$Y42)</f>
        <v>1.309458440947683</v>
      </c>
      <c r="AK42" s="3">
        <f t="shared" ref="AK42" si="366">Q42*100/SUM($P42:$Y42)</f>
        <v>1.1249914545594504</v>
      </c>
      <c r="AL42" s="3">
        <f t="shared" ref="AL42" si="367">R42*100/SUM($P42:$Y42)</f>
        <v>2.6931625527241341</v>
      </c>
      <c r="AM42" s="3">
        <f t="shared" ref="AM42" si="368">S42*100/SUM($P42:$Y42)</f>
        <v>6.6238121821811253</v>
      </c>
      <c r="AN42" s="3">
        <f t="shared" ref="AN42" si="369">T42*100/SUM($P42:$Y42)</f>
        <v>7.6052804420436884</v>
      </c>
      <c r="AO42" s="3">
        <f t="shared" ref="AO42" si="370">U42*100/SUM($P42:$Y42)</f>
        <v>10.340540781695676</v>
      </c>
      <c r="AP42" s="3">
        <f t="shared" ref="AP42" si="371">V42*100/SUM($P42:$Y42)</f>
        <v>8.8218170906823641</v>
      </c>
      <c r="AQ42" s="3">
        <f t="shared" ref="AQ42" si="372">W42*100/SUM($P42:$Y42)</f>
        <v>7.7030048118107741</v>
      </c>
      <c r="AR42" s="3">
        <f t="shared" ref="AR42" si="373">X42*100/SUM($P42:$Y42)</f>
        <v>12.070080604583618</v>
      </c>
      <c r="AS42" s="3">
        <f t="shared" ref="AS42" si="374">Y42*100/SUM($P42:$Y42)</f>
        <v>41.707851638771473</v>
      </c>
    </row>
    <row r="43" spans="1:45" x14ac:dyDescent="0.35">
      <c r="A43" s="19">
        <v>43946</v>
      </c>
      <c r="B43" s="17">
        <f>mtl_newcases!C44</f>
        <v>12906</v>
      </c>
      <c r="C43" s="17">
        <f t="shared" si="0"/>
        <v>331</v>
      </c>
      <c r="D43">
        <v>938</v>
      </c>
      <c r="E43">
        <f t="shared" ref="E43" si="375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18">
        <f>F43/(age_distribution_2016!$B$2/100000)</f>
        <v>89.301986513577546</v>
      </c>
      <c r="Q43" s="18">
        <f>G43/(age_distribution_2016!$B$3/100000)</f>
        <v>87.177276428605651</v>
      </c>
      <c r="R43" s="18">
        <f>H43/(age_distribution_2016!$B$4/100000)</f>
        <v>189.17554534102081</v>
      </c>
      <c r="S43" s="18">
        <f>I43/(age_distribution_2016!$B$5/100000)</f>
        <v>451.18935970670992</v>
      </c>
      <c r="T43" s="18">
        <f>J43/(age_distribution_2016!$B$6/100000)</f>
        <v>509.21831984650038</v>
      </c>
      <c r="U43" s="18">
        <f>K43/(age_distribution_2016!$B$7/100000)</f>
        <v>694.37076333628056</v>
      </c>
      <c r="V43" s="18">
        <f>L43/(age_distribution_2016!$B$8/100000)</f>
        <v>593.33655239014968</v>
      </c>
      <c r="W43" s="18">
        <f>M43/(age_distribution_2016!$B$9/100000)</f>
        <v>511.20704373064069</v>
      </c>
      <c r="X43" s="18">
        <f>N43/(age_distribution_2016!$B$10/100000)</f>
        <v>815.08328192473789</v>
      </c>
      <c r="Y43" s="18">
        <f>O43/(age_distribution_2016!$B$11/100000)</f>
        <v>2789.3325236577098</v>
      </c>
      <c r="Z43" s="3">
        <f t="shared" ref="Z43" si="376">F43*100/SUM($F43:$O43)</f>
        <v>0.84789756013151063</v>
      </c>
      <c r="AA43" s="3">
        <f t="shared" ref="AA43" si="377">G43*100/SUM($F43:$O43)</f>
        <v>0.7873334486935456</v>
      </c>
      <c r="AB43" s="3">
        <f t="shared" ref="AB43" si="378">H43*100/SUM($F43:$O43)</f>
        <v>3.0801176674165078</v>
      </c>
      <c r="AC43" s="3">
        <f t="shared" ref="AC43" si="379">I43*100/SUM($F43:$O43)</f>
        <v>11.446617061775394</v>
      </c>
      <c r="AD43" s="3">
        <f t="shared" ref="AD43" si="380">J43*100/SUM($F43:$O43)</f>
        <v>13.202976293476381</v>
      </c>
      <c r="AE43" s="3">
        <f t="shared" ref="AE43" si="381">K43*100/SUM($F43:$O43)</f>
        <v>15.28811213012632</v>
      </c>
      <c r="AF43" s="3">
        <f t="shared" ref="AF43" si="382">L43*100/SUM($F43:$O43)</f>
        <v>13.289496452673474</v>
      </c>
      <c r="AG43" s="3">
        <f t="shared" ref="AG43" si="383">M43*100/SUM($F43:$O43)</f>
        <v>9.067312683855338</v>
      </c>
      <c r="AH43" s="3">
        <f t="shared" ref="AH43" si="384">N43*100/SUM($F43:$O43)</f>
        <v>9.1451808271327213</v>
      </c>
      <c r="AI43" s="3">
        <f t="shared" ref="AI43" si="385">O43*100/SUM($F43:$O43)</f>
        <v>23.84495587471881</v>
      </c>
      <c r="AJ43" s="3">
        <f t="shared" ref="AJ43" si="386">P43*100/SUM($P43:$Y43)</f>
        <v>1.3270437782436821</v>
      </c>
      <c r="AK43" s="3">
        <f t="shared" ref="AK43" si="387">Q43*100/SUM($P43:$Y43)</f>
        <v>1.2954701995483768</v>
      </c>
      <c r="AL43" s="3">
        <f t="shared" ref="AL43" si="388">R43*100/SUM($P43:$Y43)</f>
        <v>2.8111830457711968</v>
      </c>
      <c r="AM43" s="3">
        <f t="shared" ref="AM43" si="389">S43*100/SUM($P43:$Y43)</f>
        <v>6.7047560304552247</v>
      </c>
      <c r="AN43" s="3">
        <f t="shared" ref="AN43" si="390">T43*100/SUM($P43:$Y43)</f>
        <v>7.5670769431008953</v>
      </c>
      <c r="AO43" s="3">
        <f t="shared" ref="AO43" si="391">U43*100/SUM($P43:$Y43)</f>
        <v>10.318475962901765</v>
      </c>
      <c r="AP43" s="3">
        <f t="shared" ref="AP43" si="392">V43*100/SUM($P43:$Y43)</f>
        <v>8.8170891935779085</v>
      </c>
      <c r="AQ43" s="3">
        <f t="shared" ref="AQ43" si="393">W43*100/SUM($P43:$Y43)</f>
        <v>7.5966297420936906</v>
      </c>
      <c r="AR43" s="3">
        <f t="shared" ref="AR43" si="394">X43*100/SUM($P43:$Y43)</f>
        <v>12.112285966496495</v>
      </c>
      <c r="AS43" s="3">
        <f t="shared" ref="AS43" si="395">Y43*100/SUM($P43:$Y43)</f>
        <v>41.449989137810761</v>
      </c>
    </row>
    <row r="44" spans="1:45" x14ac:dyDescent="0.35">
      <c r="A44" s="19">
        <v>43947</v>
      </c>
      <c r="B44" s="17">
        <f>mtl_newcases!C45</f>
        <v>13235</v>
      </c>
      <c r="C44" s="17">
        <f>B44-B43</f>
        <v>329</v>
      </c>
      <c r="D44">
        <v>983</v>
      </c>
      <c r="E44">
        <f t="shared" ref="E44" si="396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18">
        <f>F44/(age_distribution_2016!$B$2/100000)</f>
        <v>100.23692363768909</v>
      </c>
      <c r="Q44" s="18">
        <f>G44/(age_distribution_2016!$B$3/100000)</f>
        <v>98.673181012597595</v>
      </c>
      <c r="R44" s="18">
        <f>H44/(age_distribution_2016!$B$4/100000)</f>
        <v>210.43122459282088</v>
      </c>
      <c r="S44" s="18">
        <f>I44/(age_distribution_2016!$B$5/100000)</f>
        <v>468.24111177423481</v>
      </c>
      <c r="T44" s="18">
        <f>J44/(age_distribution_2016!$B$6/100000)</f>
        <v>525.23567197797615</v>
      </c>
      <c r="U44" s="18">
        <f>K44/(age_distribution_2016!$B$7/100000)</f>
        <v>713.62609293643777</v>
      </c>
      <c r="V44" s="18">
        <f>L44/(age_distribution_2016!$B$8/100000)</f>
        <v>612.26460647030422</v>
      </c>
      <c r="W44" s="18">
        <f>M44/(age_distribution_2016!$B$9/100000)</f>
        <v>524.86524718909288</v>
      </c>
      <c r="X44" s="18">
        <f>N44/(age_distribution_2016!$B$10/100000)</f>
        <v>838.21714990746455</v>
      </c>
      <c r="Y44" s="18">
        <f>O44/(age_distribution_2016!$B$11/100000)</f>
        <v>2883.4573149132129</v>
      </c>
      <c r="Z44" s="3">
        <f t="shared" ref="Z44" si="397">F44*100/SUM($F44:$O44)</f>
        <v>0.91904085554348736</v>
      </c>
      <c r="AA44" s="3">
        <f t="shared" ref="AA44" si="398">G44*100/SUM($F44:$O44)</f>
        <v>0.86055643746344723</v>
      </c>
      <c r="AB44" s="3">
        <f t="shared" ref="AB44" si="399">H44*100/SUM($F44:$O44)</f>
        <v>3.3085470799565546</v>
      </c>
      <c r="AC44" s="3">
        <f t="shared" ref="AC44" si="400">I44*100/SUM($F44:$O44)</f>
        <v>11.471300860556438</v>
      </c>
      <c r="AD44" s="3">
        <f t="shared" ref="AD44" si="401">J44*100/SUM($F44:$O44)</f>
        <v>13.150639151140446</v>
      </c>
      <c r="AE44" s="3">
        <f t="shared" ref="AE44" si="402">K44*100/SUM($F44:$O44)</f>
        <v>15.172529033336119</v>
      </c>
      <c r="AF44" s="3">
        <f t="shared" ref="AF44" si="403">L44*100/SUM($F44:$O44)</f>
        <v>13.242543236694795</v>
      </c>
      <c r="AG44" s="3">
        <f t="shared" ref="AG44" si="404">M44*100/SUM($F44:$O44)</f>
        <v>8.9898905505890223</v>
      </c>
      <c r="AH44" s="3">
        <f t="shared" ref="AH44" si="405">N44*100/SUM($F44:$O44)</f>
        <v>9.0817946361433712</v>
      </c>
      <c r="AI44" s="3">
        <f t="shared" ref="AI44" si="406">O44*100/SUM($F44:$O44)</f>
        <v>23.803158158576323</v>
      </c>
      <c r="AJ44" s="3">
        <f t="shared" ref="AJ44" si="407">P44*100/SUM($P44:$Y44)</f>
        <v>1.4370373082318426</v>
      </c>
      <c r="AK44" s="3">
        <f t="shared" ref="AK44" si="408">Q44*100/SUM($P44:$Y44)</f>
        <v>1.4146188579125638</v>
      </c>
      <c r="AL44" s="3">
        <f t="shared" ref="AL44" si="409">R44*100/SUM($P44:$Y44)</f>
        <v>3.0168276278093606</v>
      </c>
      <c r="AM44" s="3">
        <f t="shared" ref="AM44" si="410">S44*100/SUM($P44:$Y44)</f>
        <v>6.7128950335675386</v>
      </c>
      <c r="AN44" s="3">
        <f t="shared" ref="AN44" si="411">T44*100/SUM($P44:$Y44)</f>
        <v>7.5299922309544556</v>
      </c>
      <c r="AO44" s="3">
        <f t="shared" ref="AO44" si="412">U44*100/SUM($P44:$Y44)</f>
        <v>10.230833932854205</v>
      </c>
      <c r="AP44" s="3">
        <f t="shared" ref="AP44" si="413">V44*100/SUM($P44:$Y44)</f>
        <v>8.7776744345024156</v>
      </c>
      <c r="AQ44" s="3">
        <f t="shared" ref="AQ44" si="414">W44*100/SUM($P44:$Y44)</f>
        <v>7.5246816705122459</v>
      </c>
      <c r="AR44" s="3">
        <f t="shared" ref="AR44" si="415">X44*100/SUM($P44:$Y44)</f>
        <v>12.017022002497681</v>
      </c>
      <c r="AS44" s="3">
        <f t="shared" ref="AS44" si="416">Y44*100/SUM($P44:$Y44)</f>
        <v>41.338416901157693</v>
      </c>
    </row>
    <row r="45" spans="1:45" x14ac:dyDescent="0.35">
      <c r="A45" s="19">
        <v>43948</v>
      </c>
      <c r="B45" s="17">
        <f>mtl_newcases!C46</f>
        <v>13732</v>
      </c>
      <c r="C45" s="17">
        <f>B45-B44</f>
        <v>497</v>
      </c>
      <c r="D45">
        <v>1039</v>
      </c>
      <c r="E45">
        <f t="shared" ref="E45:E47" si="417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18">
        <f>F45/(age_distribution_2016!$B$2/100000)</f>
        <v>103.88190267905961</v>
      </c>
      <c r="Q45" s="18">
        <f>G45/(age_distribution_2016!$B$3/100000)</f>
        <v>104.42113330459358</v>
      </c>
      <c r="R45" s="18">
        <f>H45/(age_distribution_2016!$B$4/100000)</f>
        <v>216.2765363870659</v>
      </c>
      <c r="S45" s="18">
        <f>I45/(age_distribution_2016!$B$5/100000)</f>
        <v>481.54147838690426</v>
      </c>
      <c r="T45" s="18">
        <f>J45/(age_distribution_2016!$B$6/100000)</f>
        <v>543.58888796195879</v>
      </c>
      <c r="U45" s="18">
        <f>K45/(age_distribution_2016!$B$7/100000)</f>
        <v>738.77591118970429</v>
      </c>
      <c r="V45" s="18">
        <f>L45/(age_distribution_2016!$B$8/100000)</f>
        <v>629.26122646064698</v>
      </c>
      <c r="W45" s="18">
        <f>M45/(age_distribution_2016!$B$9/100000)</f>
        <v>542.91358747347624</v>
      </c>
      <c r="X45" s="18">
        <f>N45/(age_distribution_2016!$B$10/100000)</f>
        <v>871.37569401603946</v>
      </c>
      <c r="Y45" s="18">
        <f>O45/(age_distribution_2016!$B$11/100000)</f>
        <v>3033.247305298315</v>
      </c>
      <c r="Z45" s="3">
        <f t="shared" ref="Z45" si="418">F45*100/SUM($F45:$O45)</f>
        <v>0.91787439613526567</v>
      </c>
      <c r="AA45" s="3">
        <f t="shared" ref="AA45" si="419">G45*100/SUM($F45:$O45)</f>
        <v>0.87761674718196458</v>
      </c>
      <c r="AB45" s="3">
        <f t="shared" ref="AB45" si="420">H45*100/SUM($F45:$O45)</f>
        <v>3.2769726247987117</v>
      </c>
      <c r="AC45" s="3">
        <f t="shared" ref="AC45" si="421">I45*100/SUM($F45:$O45)</f>
        <v>11.368760064412239</v>
      </c>
      <c r="AD45" s="3">
        <f t="shared" ref="AD45" si="422">J45*100/SUM($F45:$O45)</f>
        <v>13.115942028985508</v>
      </c>
      <c r="AE45" s="3">
        <f t="shared" ref="AE45" si="423">K45*100/SUM($F45:$O45)</f>
        <v>15.136876006441224</v>
      </c>
      <c r="AF45" s="3">
        <f t="shared" ref="AF45" si="424">L45*100/SUM($F45:$O45)</f>
        <v>13.115942028985508</v>
      </c>
      <c r="AG45" s="3">
        <f t="shared" ref="AG45" si="425">M45*100/SUM($F45:$O45)</f>
        <v>8.9613526570048307</v>
      </c>
      <c r="AH45" s="3">
        <f t="shared" ref="AH45" si="426">N45*100/SUM($F45:$O45)</f>
        <v>9.0982286634460543</v>
      </c>
      <c r="AI45" s="3">
        <f t="shared" ref="AI45" si="427">O45*100/SUM($F45:$O45)</f>
        <v>24.130434782608695</v>
      </c>
      <c r="AJ45" s="3">
        <f t="shared" ref="AJ45" si="428">P45*100/SUM($P45:$Y45)</f>
        <v>1.4298395973972011</v>
      </c>
      <c r="AK45" s="3">
        <f t="shared" ref="AK45" si="429">Q45*100/SUM($P45:$Y45)</f>
        <v>1.4372616149058695</v>
      </c>
      <c r="AL45" s="3">
        <f t="shared" ref="AL45" si="430">R45*100/SUM($P45:$Y45)</f>
        <v>2.9768491694798334</v>
      </c>
      <c r="AM45" s="3">
        <f t="shared" ref="AM45" si="431">S45*100/SUM($P45:$Y45)</f>
        <v>6.6279790399485705</v>
      </c>
      <c r="AN45" s="3">
        <f t="shared" ref="AN45" si="432">T45*100/SUM($P45:$Y45)</f>
        <v>7.4820050140436605</v>
      </c>
      <c r="AO45" s="3">
        <f t="shared" ref="AO45" si="433">U45*100/SUM($P45:$Y45)</f>
        <v>10.168576279217222</v>
      </c>
      <c r="AP45" s="3">
        <f t="shared" ref="AP45" si="434">V45*100/SUM($P45:$Y45)</f>
        <v>8.661206576855756</v>
      </c>
      <c r="AQ45" s="3">
        <f t="shared" ref="AQ45" si="435">W45*100/SUM($P45:$Y45)</f>
        <v>7.4727101190362291</v>
      </c>
      <c r="AR45" s="3">
        <f t="shared" ref="AR45" si="436">X45*100/SUM($P45:$Y45)</f>
        <v>11.993691291570398</v>
      </c>
      <c r="AS45" s="3">
        <f t="shared" ref="AS45" si="437">Y45*100/SUM($P45:$Y45)</f>
        <v>41.749881297545265</v>
      </c>
    </row>
    <row r="46" spans="1:45" x14ac:dyDescent="0.35">
      <c r="A46" s="19">
        <v>43949</v>
      </c>
      <c r="B46" s="17">
        <f>mtl_newcases!C47</f>
        <v>14209</v>
      </c>
      <c r="C46" s="17">
        <f t="shared" ref="C46:C47" si="438">B46-B45</f>
        <v>477</v>
      </c>
      <c r="D46">
        <v>1078</v>
      </c>
      <c r="E46">
        <f t="shared" si="417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19">
        <v>43950</v>
      </c>
      <c r="B47" s="17">
        <f>mtl_newcases!C48</f>
        <v>14752</v>
      </c>
      <c r="C47" s="17">
        <f t="shared" si="438"/>
        <v>543</v>
      </c>
      <c r="D47">
        <v>1146</v>
      </c>
      <c r="E47">
        <f t="shared" si="417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19">
        <v>43951</v>
      </c>
      <c r="B48" s="17">
        <f>mtl_newcases!C49</f>
        <v>15362</v>
      </c>
      <c r="C48" s="17">
        <f t="shared" ref="C48" si="439">B48-B47</f>
        <v>610</v>
      </c>
      <c r="D48">
        <v>1245</v>
      </c>
      <c r="E48">
        <f t="shared" ref="E48" si="440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18">
        <f>F48/(age_distribution_2016!$B$2/100000)</f>
        <v>120.28430836522691</v>
      </c>
      <c r="Q48" s="18">
        <f>G48/(age_distribution_2016!$B$3/100000)</f>
        <v>114.95904583991954</v>
      </c>
      <c r="R48" s="18">
        <f>H48/(age_distribution_2016!$B$4/100000)</f>
        <v>231.68690384462099</v>
      </c>
      <c r="S48" s="18">
        <f>I48/(age_distribution_2016!$B$5/100000)</f>
        <v>529.62741921732459</v>
      </c>
      <c r="T48" s="18">
        <f>J48/(age_distribution_2016!$B$6/100000)</f>
        <v>591.64094435638606</v>
      </c>
      <c r="U48" s="18">
        <f>K48/(age_distribution_2016!$B$7/100000)</f>
        <v>803.615286373907</v>
      </c>
      <c r="V48" s="18">
        <f>L48/(age_distribution_2016!$B$8/100000)</f>
        <v>693.77112506035724</v>
      </c>
      <c r="W48" s="18">
        <f>M48/(age_distribution_2016!$B$9/100000)</f>
        <v>605.35108899782927</v>
      </c>
      <c r="X48" s="18">
        <f>N48/(age_distribution_2016!$B$10/100000)</f>
        <v>1002.4676125848242</v>
      </c>
      <c r="Y48" s="18">
        <f>O48/(age_distribution_2016!$B$11/100000)</f>
        <v>3558.5243661758009</v>
      </c>
      <c r="Z48" s="3">
        <f t="shared" ref="Z48" si="441">F48*100/SUM($F48:$O48)</f>
        <v>0.94882116158711904</v>
      </c>
      <c r="AA48" s="3">
        <f t="shared" ref="AA48" si="442">G48*100/SUM($F48:$O48)</f>
        <v>0.86256469235192634</v>
      </c>
      <c r="AB48" s="3">
        <f t="shared" ref="AB48" si="443">H48*100/SUM($F48:$O48)</f>
        <v>3.133985048878666</v>
      </c>
      <c r="AC48" s="3">
        <f t="shared" ref="AC48" si="444">I48*100/SUM($F48:$O48)</f>
        <v>11.163024726854514</v>
      </c>
      <c r="AD48" s="3">
        <f t="shared" ref="AD48" si="445">J48*100/SUM($F48:$O48)</f>
        <v>12.744393329499712</v>
      </c>
      <c r="AE48" s="3">
        <f t="shared" ref="AE48" si="446">K48*100/SUM($F48:$O48)</f>
        <v>14.699539965497411</v>
      </c>
      <c r="AF48" s="3">
        <f t="shared" ref="AF48" si="447">L48*100/SUM($F48:$O48)</f>
        <v>12.909718228867165</v>
      </c>
      <c r="AG48" s="3">
        <f t="shared" ref="AG48" si="448">M48*100/SUM($F48:$O48)</f>
        <v>8.9203565267395053</v>
      </c>
      <c r="AH48" s="3">
        <f t="shared" ref="AH48" si="449">N48*100/SUM($F48:$O48)</f>
        <v>9.3444508338125356</v>
      </c>
      <c r="AI48" s="3">
        <f t="shared" ref="AI48" si="450">O48*100/SUM($F48:$O48)</f>
        <v>25.273145485911442</v>
      </c>
      <c r="AJ48" s="3">
        <f t="shared" ref="AJ48" si="451">P48*100/SUM($P48:$Y48)</f>
        <v>1.4576509501255785</v>
      </c>
      <c r="AK48" s="3">
        <f t="shared" ref="AK48" si="452">Q48*100/SUM($P48:$Y48)</f>
        <v>1.3931173955399463</v>
      </c>
      <c r="AL48" s="3">
        <f t="shared" ref="AL48" si="453">R48*100/SUM($P48:$Y48)</f>
        <v>2.8076699289430902</v>
      </c>
      <c r="AM48" s="3">
        <f t="shared" ref="AM48" si="454">S48*100/SUM($P48:$Y48)</f>
        <v>6.4182262950756837</v>
      </c>
      <c r="AN48" s="3">
        <f t="shared" ref="AN48" si="455">T48*100/SUM($P48:$Y48)</f>
        <v>7.1697297544057248</v>
      </c>
      <c r="AO48" s="3">
        <f t="shared" ref="AO48" si="456">U48*100/SUM($P48:$Y48)</f>
        <v>9.7385153694494946</v>
      </c>
      <c r="AP48" s="3">
        <f t="shared" ref="AP48" si="457">V48*100/SUM($P48:$Y48)</f>
        <v>8.4073820879721008</v>
      </c>
      <c r="AQ48" s="3">
        <f t="shared" ref="AQ48" si="458">W48*100/SUM($P48:$Y48)</f>
        <v>7.3358744962641413</v>
      </c>
      <c r="AR48" s="3">
        <f t="shared" ref="AR48" si="459">X48*100/SUM($P48:$Y48)</f>
        <v>12.14828341131172</v>
      </c>
      <c r="AS48" s="3">
        <f t="shared" ref="AS48" si="460">Y48*100/SUM($P48:$Y48)</f>
        <v>43.123550310912528</v>
      </c>
    </row>
    <row r="49" spans="1:45" x14ac:dyDescent="0.35">
      <c r="A49" s="19">
        <v>43952</v>
      </c>
      <c r="B49" s="17">
        <f>mtl_newcases!C50</f>
        <v>15989</v>
      </c>
      <c r="C49" s="17">
        <f t="shared" ref="C49" si="461">B49-B48</f>
        <v>627</v>
      </c>
      <c r="D49">
        <v>1312</v>
      </c>
      <c r="E49">
        <f t="shared" ref="E49" si="462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18">
        <f>F49/(age_distribution_2016!$B$2/100000)</f>
        <v>132.13049024968106</v>
      </c>
      <c r="Q49" s="18">
        <f>G49/(age_distribution_2016!$B$3/100000)</f>
        <v>117.83302198591753</v>
      </c>
      <c r="R49" s="18">
        <f>H49/(age_distribution_2016!$B$4/100000)</f>
        <v>240.18917554534102</v>
      </c>
      <c r="S49" s="18">
        <f>I49/(age_distribution_2016!$B$5/100000)</f>
        <v>548.38434649160206</v>
      </c>
      <c r="T49" s="18">
        <f>J49/(age_distribution_2016!$B$6/100000)</f>
        <v>610.66155001251354</v>
      </c>
      <c r="U49" s="18">
        <f>K49/(age_distribution_2016!$B$7/100000)</f>
        <v>823.2635818842715</v>
      </c>
      <c r="V49" s="18">
        <f>L49/(age_distribution_2016!$B$8/100000)</f>
        <v>715.01690004828583</v>
      </c>
      <c r="W49" s="18">
        <f>M49/(age_distribution_2016!$B$9/100000)</f>
        <v>635.59425379868776</v>
      </c>
      <c r="X49" s="18">
        <f>N49/(age_distribution_2016!$B$10/100000)</f>
        <v>1060.302282541641</v>
      </c>
      <c r="Y49" s="18">
        <f>O49/(age_distribution_2016!$B$11/100000)</f>
        <v>3795.3544861090027</v>
      </c>
      <c r="Z49" s="3">
        <f t="shared" ref="Z49" si="463">F49*100/SUM($F49:$O49)</f>
        <v>0.9977979631158822</v>
      </c>
      <c r="AA49" s="3">
        <f t="shared" ref="AA49" si="464">G49*100/SUM($F49:$O49)</f>
        <v>0.84640792733278281</v>
      </c>
      <c r="AB49" s="3">
        <f t="shared" ref="AB49" si="465">H49*100/SUM($F49:$O49)</f>
        <v>3.110377098816405</v>
      </c>
      <c r="AC49" s="3">
        <f t="shared" ref="AC49" si="466">I49*100/SUM($F49:$O49)</f>
        <v>11.06523534269199</v>
      </c>
      <c r="AD49" s="3">
        <f t="shared" ref="AD49" si="467">J49*100/SUM($F49:$O49)</f>
        <v>12.59289843104872</v>
      </c>
      <c r="AE49" s="3">
        <f t="shared" ref="AE49" si="468">K49*100/SUM($F49:$O49)</f>
        <v>14.41646022570878</v>
      </c>
      <c r="AF49" s="3">
        <f t="shared" ref="AF49" si="469">L49*100/SUM($F49:$O49)</f>
        <v>12.737407101568952</v>
      </c>
      <c r="AG49" s="3">
        <f t="shared" ref="AG49" si="470">M49*100/SUM($F49:$O49)</f>
        <v>8.9664189375172025</v>
      </c>
      <c r="AH49" s="3">
        <f t="shared" ref="AH49" si="471">N49*100/SUM($F49:$O49)</f>
        <v>9.4618772364437103</v>
      </c>
      <c r="AI49" s="3">
        <f t="shared" ref="AI49" si="472">O49*100/SUM($F49:$O49)</f>
        <v>25.805119735755575</v>
      </c>
      <c r="AJ49" s="3">
        <f t="shared" ref="AJ49" si="473">P49*100/SUM($P49:$Y49)</f>
        <v>1.522463412270681</v>
      </c>
      <c r="AK49" s="3">
        <f t="shared" ref="AK49" si="474">Q49*100/SUM($P49:$Y49)</f>
        <v>1.3577219337629698</v>
      </c>
      <c r="AL49" s="3">
        <f t="shared" ref="AL49" si="475">R49*100/SUM($P49:$Y49)</f>
        <v>2.7675613032255755</v>
      </c>
      <c r="AM49" s="3">
        <f t="shared" ref="AM49" si="476">S49*100/SUM($P49:$Y49)</f>
        <v>6.3187164583872208</v>
      </c>
      <c r="AN49" s="3">
        <f t="shared" ref="AN49" si="477">T49*100/SUM($P49:$Y49)</f>
        <v>7.0363007464645255</v>
      </c>
      <c r="AO49" s="3">
        <f t="shared" ref="AO49" si="478">U49*100/SUM($P49:$Y49)</f>
        <v>9.4859913083289022</v>
      </c>
      <c r="AP49" s="3">
        <f t="shared" ref="AP49" si="479">V49*100/SUM($P49:$Y49)</f>
        <v>8.2387272416961732</v>
      </c>
      <c r="AQ49" s="3">
        <f t="shared" ref="AQ49" si="480">W49*100/SUM($P49:$Y49)</f>
        <v>7.3235859083654864</v>
      </c>
      <c r="AR49" s="3">
        <f t="shared" ref="AR49" si="481">X49*100/SUM($P49:$Y49)</f>
        <v>12.217251506948339</v>
      </c>
      <c r="AS49" s="3">
        <f t="shared" ref="AS49" si="482">Y49*100/SUM($P49:$Y49)</f>
        <v>43.731680180550129</v>
      </c>
    </row>
    <row r="50" spans="1:45" x14ac:dyDescent="0.35">
      <c r="A50" s="19">
        <v>43953</v>
      </c>
      <c r="B50" s="17">
        <f>mtl_newcases!C51</f>
        <v>16433</v>
      </c>
      <c r="C50" s="17">
        <f t="shared" ref="C50" si="483">B50-B49</f>
        <v>444</v>
      </c>
      <c r="D50">
        <v>1365</v>
      </c>
      <c r="E50">
        <f t="shared" ref="E50" si="484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18">
        <f>F50/(age_distribution_2016!$B$2/100000)</f>
        <v>140.33169309276474</v>
      </c>
      <c r="Q50" s="18">
        <f>G50/(age_distribution_2016!$B$3/100000)</f>
        <v>120.70699813191551</v>
      </c>
      <c r="R50" s="18">
        <f>H50/(age_distribution_2016!$B$4/100000)</f>
        <v>247.09727130217604</v>
      </c>
      <c r="S50" s="18">
        <f>I50/(age_distribution_2016!$B$5/100000)</f>
        <v>585.89820104015689</v>
      </c>
      <c r="T50" s="18">
        <f>J50/(age_distribution_2016!$B$6/100000)</f>
        <v>649.03645616084088</v>
      </c>
      <c r="U50" s="18">
        <f>K50/(age_distribution_2016!$B$7/100000)</f>
        <v>885.74516160723056</v>
      </c>
      <c r="V50" s="18">
        <f>L50/(age_distribution_2016!$B$8/100000)</f>
        <v>793.43312409464022</v>
      </c>
      <c r="W50" s="18">
        <f>M50/(age_distribution_2016!$B$9/100000)</f>
        <v>699.98292724567693</v>
      </c>
      <c r="X50" s="18">
        <f>N50/(age_distribution_2016!$B$10/100000)</f>
        <v>1198.3343615052438</v>
      </c>
      <c r="Y50" s="18">
        <f>O50/(age_distribution_2016!$B$11/100000)</f>
        <v>4520.0141693234145</v>
      </c>
      <c r="Z50" s="3">
        <f t="shared" ref="Z50" si="485">F50*100/SUM($F50:$O50)</f>
        <v>0.95232205800507086</v>
      </c>
      <c r="AA50" s="3">
        <f t="shared" ref="AA50" si="486">G50*100/SUM($F50:$O50)</f>
        <v>0.7791725929132397</v>
      </c>
      <c r="AB50" s="3">
        <f t="shared" ref="AB50" si="487">H50*100/SUM($F50:$O50)</f>
        <v>2.8755179024179087</v>
      </c>
      <c r="AC50" s="3">
        <f t="shared" ref="AC50" si="488">I50*100/SUM($F50:$O50)</f>
        <v>10.623956465277349</v>
      </c>
      <c r="AD50" s="3">
        <f t="shared" ref="AD50" si="489">J50*100/SUM($F50:$O50)</f>
        <v>12.027703914414692</v>
      </c>
      <c r="AE50" s="3">
        <f t="shared" ref="AE50" si="490">K50*100/SUM($F50:$O50)</f>
        <v>13.9385319398924</v>
      </c>
      <c r="AF50" s="3">
        <f t="shared" ref="AF50" si="491">L50*100/SUM($F50:$O50)</f>
        <v>12.70175004637932</v>
      </c>
      <c r="AG50" s="3">
        <f t="shared" ref="AG50" si="492">M50*100/SUM($F50:$O50)</f>
        <v>8.8739100859563411</v>
      </c>
      <c r="AH50" s="3">
        <f t="shared" ref="AH50" si="493">N50*100/SUM($F50:$O50)</f>
        <v>9.6097953125966242</v>
      </c>
      <c r="AI50" s="3">
        <f t="shared" ref="AI50" si="494">O50*100/SUM($F50:$O50)</f>
        <v>27.617339682147055</v>
      </c>
      <c r="AJ50" s="3">
        <f t="shared" ref="AJ50" si="495">P50*100/SUM($P50:$Y50)</f>
        <v>1.426050983875051</v>
      </c>
      <c r="AK50" s="3">
        <f t="shared" ref="AK50" si="496">Q50*100/SUM($P50:$Y50)</f>
        <v>1.2266247891189808</v>
      </c>
      <c r="AL50" s="3">
        <f t="shared" ref="AL50" si="497">R50*100/SUM($P50:$Y50)</f>
        <v>2.5110030320832517</v>
      </c>
      <c r="AM50" s="3">
        <f t="shared" ref="AM50" si="498">S50*100/SUM($P50:$Y50)</f>
        <v>5.9538988494325817</v>
      </c>
      <c r="AN50" s="3">
        <f t="shared" ref="AN50" si="499">T50*100/SUM($P50:$Y50)</f>
        <v>6.595509941343848</v>
      </c>
      <c r="AO50" s="3">
        <f t="shared" ref="AO50" si="500">U50*100/SUM($P50:$Y50)</f>
        <v>9.0009443436101559</v>
      </c>
      <c r="AP50" s="3">
        <f t="shared" ref="AP50" si="501">V50*100/SUM($P50:$Y50)</f>
        <v>8.0628692087842708</v>
      </c>
      <c r="AQ50" s="3">
        <f t="shared" ref="AQ50" si="502">W50*100/SUM($P50:$Y50)</f>
        <v>7.1132280961976226</v>
      </c>
      <c r="AR50" s="3">
        <f t="shared" ref="AR50" si="503">X50*100/SUM($P50:$Y50)</f>
        <v>12.177476502803923</v>
      </c>
      <c r="AS50" s="3">
        <f t="shared" ref="AS50" si="504">Y50*100/SUM($P50:$Y50)</f>
        <v>45.932394252750306</v>
      </c>
    </row>
    <row r="51" spans="1:45" x14ac:dyDescent="0.35">
      <c r="A51" s="19">
        <v>43954</v>
      </c>
      <c r="B51" s="17">
        <f>mtl_newcases!C52</f>
        <v>16781</v>
      </c>
      <c r="C51" s="17">
        <f t="shared" ref="C51" si="505">B51-B50</f>
        <v>348</v>
      </c>
      <c r="D51">
        <v>1410</v>
      </c>
      <c r="E51">
        <f t="shared" ref="E51" si="506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18">
        <f>F51/(age_distribution_2016!$B$2/100000)</f>
        <v>146.71040641516313</v>
      </c>
      <c r="Q51" s="18">
        <f>G51/(age_distribution_2016!$B$3/100000)</f>
        <v>124.5389663265795</v>
      </c>
      <c r="R51" s="18">
        <f>H51/(age_distribution_2016!$B$4/100000)</f>
        <v>250.81701517124105</v>
      </c>
      <c r="S51" s="18">
        <f>I51/(age_distribution_2016!$B$5/100000)</f>
        <v>594.08304203256887</v>
      </c>
      <c r="T51" s="18">
        <f>J51/(age_distribution_2016!$B$6/100000)</f>
        <v>667.723366980896</v>
      </c>
      <c r="U51" s="18">
        <f>K51/(age_distribution_2016!$B$7/100000)</f>
        <v>907.75125257883872</v>
      </c>
      <c r="V51" s="18">
        <f>L51/(age_distribution_2016!$B$8/100000)</f>
        <v>813.90632544664413</v>
      </c>
      <c r="W51" s="18">
        <f>M51/(age_distribution_2016!$B$9/100000)</f>
        <v>717.05568156874222</v>
      </c>
      <c r="X51" s="18">
        <f>N51/(age_distribution_2016!$B$10/100000)</f>
        <v>1220.697100555213</v>
      </c>
      <c r="Y51" s="18">
        <f>O51/(age_distribution_2016!$B$11/100000)</f>
        <v>4604.0180152826279</v>
      </c>
      <c r="Z51" s="3">
        <f t="shared" ref="Z51" si="507">F51*100/SUM($F51:$O51)</f>
        <v>0.97428139183055973</v>
      </c>
      <c r="AA51" s="3">
        <f t="shared" ref="AA51" si="508">G51*100/SUM($F51:$O51)</f>
        <v>0.78668683812405449</v>
      </c>
      <c r="AB51" s="3">
        <f t="shared" ref="AB51" si="509">H51*100/SUM($F51:$O51)</f>
        <v>2.8562783661119515</v>
      </c>
      <c r="AC51" s="3">
        <f t="shared" ref="AC51" si="510">I51*100/SUM($F51:$O51)</f>
        <v>10.54160363086233</v>
      </c>
      <c r="AD51" s="3">
        <f t="shared" ref="AD51" si="511">J51*100/SUM($F51:$O51)</f>
        <v>12.108925869894099</v>
      </c>
      <c r="AE51" s="3">
        <f t="shared" ref="AE51" si="512">K51*100/SUM($F51:$O51)</f>
        <v>13.978819969742814</v>
      </c>
      <c r="AF51" s="3">
        <f t="shared" ref="AF51" si="513">L51*100/SUM($F51:$O51)</f>
        <v>12.750378214826021</v>
      </c>
      <c r="AG51" s="3">
        <f t="shared" ref="AG51" si="514">M51*100/SUM($F51:$O51)</f>
        <v>8.8956127080181542</v>
      </c>
      <c r="AH51" s="3">
        <f t="shared" ref="AH51" si="515">N51*100/SUM($F51:$O51)</f>
        <v>9.5794251134644473</v>
      </c>
      <c r="AI51" s="3">
        <f t="shared" ref="AI51" si="516">O51*100/SUM($F51:$O51)</f>
        <v>27.527987897125566</v>
      </c>
      <c r="AJ51" s="3">
        <f t="shared" ref="AJ51" si="517">P51*100/SUM($P51:$Y51)</f>
        <v>1.4601971603955033</v>
      </c>
      <c r="AK51" s="3">
        <f t="shared" ref="AK51" si="518">Q51*100/SUM($P51:$Y51)</f>
        <v>1.2395265573326602</v>
      </c>
      <c r="AL51" s="3">
        <f t="shared" ref="AL51" si="519">R51*100/SUM($P51:$Y51)</f>
        <v>2.4963620664748518</v>
      </c>
      <c r="AM51" s="3">
        <f t="shared" ref="AM51" si="520">S51*100/SUM($P51:$Y51)</f>
        <v>5.9128618903847698</v>
      </c>
      <c r="AN51" s="3">
        <f t="shared" ref="AN51" si="521">T51*100/SUM($P51:$Y51)</f>
        <v>6.6457982648902103</v>
      </c>
      <c r="AO51" s="3">
        <f t="shared" ref="AO51" si="522">U51*100/SUM($P51:$Y51)</f>
        <v>9.0347769715133577</v>
      </c>
      <c r="AP51" s="3">
        <f t="shared" ref="AP51" si="523">V51*100/SUM($P51:$Y51)</f>
        <v>8.1007457772422562</v>
      </c>
      <c r="AQ51" s="3">
        <f t="shared" ref="AQ51" si="524">W51*100/SUM($P51:$Y51)</f>
        <v>7.1367989201066191</v>
      </c>
      <c r="AR51" s="3">
        <f t="shared" ref="AR51" si="525">X51*100/SUM($P51:$Y51)</f>
        <v>12.149502434678835</v>
      </c>
      <c r="AS51" s="3">
        <f t="shared" ref="AS51" si="526">Y51*100/SUM($P51:$Y51)</f>
        <v>45.823429956980931</v>
      </c>
    </row>
    <row r="52" spans="1:45" x14ac:dyDescent="0.35">
      <c r="A52" s="19">
        <v>43955</v>
      </c>
      <c r="B52" s="17">
        <f>mtl_newcases!C53</f>
        <v>17142</v>
      </c>
      <c r="C52" s="17">
        <f t="shared" ref="C52" si="527">B52-B51</f>
        <v>361</v>
      </c>
      <c r="D52">
        <v>1488</v>
      </c>
      <c r="E52">
        <f t="shared" ref="E52" si="528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18">
        <f>F52/(age_distribution_2016!$B$2/100000)</f>
        <v>147.62165117550575</v>
      </c>
      <c r="Q52" s="18">
        <f>G52/(age_distribution_2016!$B$3/100000)</f>
        <v>127.41294247257748</v>
      </c>
      <c r="R52" s="18">
        <f>H52/(age_distribution_2016!$B$4/100000)</f>
        <v>255.59954300289607</v>
      </c>
      <c r="S52" s="18">
        <f>I52/(age_distribution_2016!$B$5/100000)</f>
        <v>608.40651376928986</v>
      </c>
      <c r="T52" s="18">
        <f>J52/(age_distribution_2016!$B$6/100000)</f>
        <v>685.74288812880616</v>
      </c>
      <c r="U52" s="18">
        <f>K52/(age_distribution_2016!$B$7/100000)</f>
        <v>928.9714117300324</v>
      </c>
      <c r="V52" s="18">
        <f>L52/(age_distribution_2016!$B$8/100000)</f>
        <v>833.99323998068564</v>
      </c>
      <c r="W52" s="18">
        <f>M52/(age_distribution_2016!$B$9/100000)</f>
        <v>732.17726396917146</v>
      </c>
      <c r="X52" s="18">
        <f>N52/(age_distribution_2016!$B$10/100000)</f>
        <v>1245.3732264034547</v>
      </c>
      <c r="Y52" s="18">
        <f>O52/(age_distribution_2016!$B$11/100000)</f>
        <v>4711.3000354233091</v>
      </c>
      <c r="Z52" s="3">
        <f t="shared" ref="Z52" si="529">F52*100/SUM($F52:$O52)</f>
        <v>0.95806966704122065</v>
      </c>
      <c r="AA52" s="3">
        <f t="shared" ref="AA52" si="530">G52*100/SUM($F52:$O52)</f>
        <v>0.78656336862026144</v>
      </c>
      <c r="AB52" s="3">
        <f t="shared" ref="AB52" si="531">H52*100/SUM($F52:$O52)</f>
        <v>2.8446389496717726</v>
      </c>
      <c r="AC52" s="3">
        <f t="shared" ref="AC52" si="532">I52*100/SUM($F52:$O52)</f>
        <v>10.550594358034182</v>
      </c>
      <c r="AD52" s="3">
        <f t="shared" ref="AD52" si="533">J52*100/SUM($F52:$O52)</f>
        <v>12.153291146726595</v>
      </c>
      <c r="AE52" s="3">
        <f t="shared" ref="AE52" si="534">K52*100/SUM($F52:$O52)</f>
        <v>13.980720326453367</v>
      </c>
      <c r="AF52" s="3">
        <f t="shared" ref="AF52" si="535">L52*100/SUM($F52:$O52)</f>
        <v>12.768348216925897</v>
      </c>
      <c r="AG52" s="3">
        <f t="shared" ref="AG52" si="536">M52*100/SUM($F52:$O52)</f>
        <v>8.8769294458572361</v>
      </c>
      <c r="AH52" s="3">
        <f t="shared" ref="AH52" si="537">N52*100/SUM($F52:$O52)</f>
        <v>9.5511266189603177</v>
      </c>
      <c r="AI52" s="3">
        <f t="shared" ref="AI52" si="538">O52*100/SUM($F52:$O52)</f>
        <v>27.529717901709148</v>
      </c>
      <c r="AJ52" s="3">
        <f t="shared" ref="AJ52" si="539">P52*100/SUM($P52:$Y52)</f>
        <v>1.4364835608971269</v>
      </c>
      <c r="AK52" s="3">
        <f t="shared" ref="AK52" si="540">Q52*100/SUM($P52:$Y52)</f>
        <v>1.2398357276859788</v>
      </c>
      <c r="AL52" s="3">
        <f t="shared" ref="AL52" si="541">R52*100/SUM($P52:$Y52)</f>
        <v>2.4871998028254043</v>
      </c>
      <c r="AM52" s="3">
        <f t="shared" ref="AM52" si="542">S52*100/SUM($P52:$Y52)</f>
        <v>5.9203101199109884</v>
      </c>
      <c r="AN52" s="3">
        <f t="shared" ref="AN52" si="543">T52*100/SUM($P52:$Y52)</f>
        <v>6.6728584726912636</v>
      </c>
      <c r="AO52" s="3">
        <f t="shared" ref="AO52" si="544">U52*100/SUM($P52:$Y52)</f>
        <v>9.0396777902658236</v>
      </c>
      <c r="AP52" s="3">
        <f t="shared" ref="AP52" si="545">V52*100/SUM($P52:$Y52)</f>
        <v>8.1154598230802719</v>
      </c>
      <c r="AQ52" s="3">
        <f t="shared" ref="AQ52" si="546">W52*100/SUM($P52:$Y52)</f>
        <v>7.1247042353152157</v>
      </c>
      <c r="AR52" s="3">
        <f t="shared" ref="AR52" si="547">X52*100/SUM($P52:$Y52)</f>
        <v>12.118535138067966</v>
      </c>
      <c r="AS52" s="3">
        <f t="shared" ref="AS52" si="548">Y52*100/SUM($P52:$Y52)</f>
        <v>45.844935329259975</v>
      </c>
    </row>
    <row r="53" spans="1:45" x14ac:dyDescent="0.35">
      <c r="A53" s="19">
        <v>43956</v>
      </c>
      <c r="B53" s="17">
        <f>mtl_newcases!C54</f>
        <v>17442</v>
      </c>
      <c r="C53" s="17">
        <f t="shared" ref="C53" si="549">B53-B52</f>
        <v>300</v>
      </c>
      <c r="D53">
        <v>1562</v>
      </c>
      <c r="E53">
        <f t="shared" ref="E53" si="550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18">
        <f>F53/(age_distribution_2016!$B$2/100000)</f>
        <v>151.26663021687625</v>
      </c>
      <c r="Q53" s="18">
        <f>G53/(age_distribution_2016!$B$3/100000)</f>
        <v>132.20290271590747</v>
      </c>
      <c r="R53" s="18">
        <f>H53/(age_distribution_2016!$B$4/100000)</f>
        <v>264.10181470361613</v>
      </c>
      <c r="S53" s="18">
        <f>I53/(age_distribution_2016!$B$5/100000)</f>
        <v>629.2096512916703</v>
      </c>
      <c r="T53" s="18">
        <f>J53/(age_distribution_2016!$B$6/100000)</f>
        <v>703.42871444064406</v>
      </c>
      <c r="U53" s="18">
        <f>K53/(age_distribution_2016!$B$7/100000)</f>
        <v>950.19157088122608</v>
      </c>
      <c r="V53" s="18">
        <f>L53/(age_distribution_2016!$B$8/100000)</f>
        <v>853.69386769676487</v>
      </c>
      <c r="W53" s="18">
        <f>M53/(age_distribution_2016!$B$9/100000)</f>
        <v>754.61574107948582</v>
      </c>
      <c r="X53" s="18">
        <f>N53/(age_distribution_2016!$B$10/100000)</f>
        <v>1279.3028994447873</v>
      </c>
      <c r="Y53" s="18">
        <f>O53/(age_distribution_2016!$B$11/100000)</f>
        <v>4830.7271899195384</v>
      </c>
      <c r="Z53" s="3">
        <f t="shared" ref="Z53" si="551">F53*100/SUM($F53:$O53)</f>
        <v>0.95616611946316454</v>
      </c>
      <c r="AA53" s="3">
        <f t="shared" ref="AA53" si="552">G53*100/SUM($F53:$O53)</f>
        <v>0.79488508726455853</v>
      </c>
      <c r="AB53" s="3">
        <f t="shared" ref="AB53" si="553">H53*100/SUM($F53:$O53)</f>
        <v>2.8627383215252578</v>
      </c>
      <c r="AC53" s="3">
        <f t="shared" ref="AC53" si="554">I53*100/SUM($F53:$O53)</f>
        <v>10.627268014515293</v>
      </c>
      <c r="AD53" s="3">
        <f t="shared" ref="AD53" si="555">J53*100/SUM($F53:$O53)</f>
        <v>12.142157709809343</v>
      </c>
      <c r="AE53" s="3">
        <f t="shared" ref="AE53" si="556">K53*100/SUM($F53:$O53)</f>
        <v>13.927769137722482</v>
      </c>
      <c r="AF53" s="3">
        <f t="shared" ref="AF53" si="557">L53*100/SUM($F53:$O53)</f>
        <v>12.729681469961408</v>
      </c>
      <c r="AG53" s="3">
        <f t="shared" ref="AG53" si="558">M53*100/SUM($F53:$O53)</f>
        <v>8.9107770289729853</v>
      </c>
      <c r="AH53" s="3">
        <f t="shared" ref="AH53" si="559">N53*100/SUM($F53:$O53)</f>
        <v>9.5559011577674102</v>
      </c>
      <c r="AI53" s="3">
        <f t="shared" ref="AI53" si="560">O53*100/SUM($F53:$O53)</f>
        <v>27.492655952998099</v>
      </c>
      <c r="AJ53" s="3">
        <f t="shared" ref="AJ53" si="561">P53*100/SUM($P53:$Y53)</f>
        <v>1.4339780497918413</v>
      </c>
      <c r="AK53" s="3">
        <f t="shared" ref="AK53" si="562">Q53*100/SUM($P53:$Y53)</f>
        <v>1.2532576440790391</v>
      </c>
      <c r="AL53" s="3">
        <f t="shared" ref="AL53" si="563">R53*100/SUM($P53:$Y53)</f>
        <v>2.5036335155493252</v>
      </c>
      <c r="AM53" s="3">
        <f t="shared" ref="AM53" si="564">S53*100/SUM($P53:$Y53)</f>
        <v>5.9647843504929927</v>
      </c>
      <c r="AN53" s="3">
        <f t="shared" ref="AN53" si="565">T53*100/SUM($P53:$Y53)</f>
        <v>6.6683665435989852</v>
      </c>
      <c r="AO53" s="3">
        <f t="shared" ref="AO53" si="566">U53*100/SUM($P53:$Y53)</f>
        <v>9.0076301282534406</v>
      </c>
      <c r="AP53" s="3">
        <f t="shared" ref="AP53" si="567">V53*100/SUM($P53:$Y53)</f>
        <v>8.0928507878037212</v>
      </c>
      <c r="AQ53" s="3">
        <f t="shared" ref="AQ53" si="568">W53*100/SUM($P53:$Y53)</f>
        <v>7.1536095382301967</v>
      </c>
      <c r="AR53" s="3">
        <f t="shared" ref="AR53" si="569">X53*100/SUM($P53:$Y53)</f>
        <v>12.127541112066215</v>
      </c>
      <c r="AS53" s="3">
        <f t="shared" ref="AS53" si="570">Y53*100/SUM($P53:$Y53)</f>
        <v>45.794348330134248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65"/>
  <sheetViews>
    <sheetView tabSelected="1" workbookViewId="0">
      <pane ySplit="1" topLeftCell="A23" activePane="bottomLeft" state="frozen"/>
      <selection pane="bottomLeft" activeCell="C70" sqref="C70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279</v>
      </c>
      <c r="D1" t="s">
        <v>283</v>
      </c>
      <c r="E1" t="s">
        <v>163</v>
      </c>
      <c r="F1" t="s">
        <v>280</v>
      </c>
      <c r="G1" t="s">
        <v>165</v>
      </c>
      <c r="H1" t="s">
        <v>166</v>
      </c>
      <c r="I1" t="s">
        <v>167</v>
      </c>
      <c r="J1" t="s">
        <v>284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65" si="1">E4-E3</f>
        <v>0</v>
      </c>
      <c r="G4">
        <v>0</v>
      </c>
      <c r="H4">
        <v>0</v>
      </c>
      <c r="I4">
        <v>260</v>
      </c>
      <c r="J4">
        <f t="shared" ref="J4:J65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>B65-B64</f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54"/>
  <sheetViews>
    <sheetView workbookViewId="0">
      <pane ySplit="1" topLeftCell="A24" activePane="bottomLeft" state="frozen"/>
      <selection pane="bottomLeft" activeCell="G56" sqref="G56"/>
    </sheetView>
  </sheetViews>
  <sheetFormatPr defaultRowHeight="14.5" x14ac:dyDescent="0.35"/>
  <cols>
    <col min="1" max="1" width="10.08984375" bestFit="1" customWidth="1"/>
    <col min="3" max="3" width="14.90625" bestFit="1" customWidth="1"/>
    <col min="5" max="5" width="10.0898437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143</v>
      </c>
      <c r="B1" t="s">
        <v>177</v>
      </c>
      <c r="C1" t="s">
        <v>178</v>
      </c>
      <c r="F1" t="s">
        <v>179</v>
      </c>
      <c r="G1" t="s">
        <v>180</v>
      </c>
    </row>
    <row r="2" spans="1:7" x14ac:dyDescent="0.35">
      <c r="A2" s="19">
        <v>43904</v>
      </c>
      <c r="B2" t="s">
        <v>101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93</v>
      </c>
      <c r="C10">
        <f t="shared" si="0"/>
        <v>306</v>
      </c>
    </row>
    <row r="11" spans="1:7" x14ac:dyDescent="0.35">
      <c r="A11" s="19">
        <v>43913</v>
      </c>
      <c r="B11">
        <v>131</v>
      </c>
      <c r="C11">
        <f t="shared" si="0"/>
        <v>437</v>
      </c>
    </row>
    <row r="12" spans="1:7" x14ac:dyDescent="0.35">
      <c r="A12" s="19">
        <v>43914</v>
      </c>
      <c r="B12">
        <v>144</v>
      </c>
      <c r="C12">
        <f t="shared" si="0"/>
        <v>581</v>
      </c>
    </row>
    <row r="13" spans="1:7" x14ac:dyDescent="0.35">
      <c r="A13" s="19">
        <v>43915</v>
      </c>
      <c r="B13">
        <v>182</v>
      </c>
      <c r="C13">
        <f t="shared" si="0"/>
        <v>763</v>
      </c>
    </row>
    <row r="14" spans="1:7" x14ac:dyDescent="0.35">
      <c r="A14" s="19">
        <v>43916</v>
      </c>
      <c r="B14">
        <v>186</v>
      </c>
      <c r="C14">
        <f t="shared" si="0"/>
        <v>949</v>
      </c>
    </row>
    <row r="15" spans="1:7" x14ac:dyDescent="0.35">
      <c r="A15" s="19">
        <v>43917</v>
      </c>
      <c r="B15">
        <v>245</v>
      </c>
      <c r="C15">
        <f t="shared" si="0"/>
        <v>1194</v>
      </c>
    </row>
    <row r="16" spans="1:7" x14ac:dyDescent="0.35">
      <c r="A16" s="19">
        <v>43918</v>
      </c>
      <c r="B16">
        <v>198</v>
      </c>
      <c r="C16">
        <f t="shared" si="0"/>
        <v>1392</v>
      </c>
    </row>
    <row r="17" spans="1:7" x14ac:dyDescent="0.35">
      <c r="A17" s="19">
        <v>43919</v>
      </c>
      <c r="B17">
        <v>257</v>
      </c>
      <c r="C17">
        <f t="shared" si="0"/>
        <v>1649</v>
      </c>
      <c r="E17" s="19">
        <v>43919</v>
      </c>
      <c r="F17">
        <v>1612</v>
      </c>
      <c r="G17">
        <f t="shared" ref="G17:G20" si="1">C17-F17</f>
        <v>37</v>
      </c>
    </row>
    <row r="18" spans="1:7" x14ac:dyDescent="0.35">
      <c r="A18" s="19">
        <v>43920</v>
      </c>
      <c r="B18">
        <v>272</v>
      </c>
      <c r="C18">
        <f t="shared" si="0"/>
        <v>1921</v>
      </c>
      <c r="E18" s="19">
        <v>43920</v>
      </c>
      <c r="F18">
        <v>1991</v>
      </c>
      <c r="G18">
        <f t="shared" si="1"/>
        <v>-70</v>
      </c>
    </row>
    <row r="19" spans="1:7" x14ac:dyDescent="0.35">
      <c r="A19" s="19">
        <v>43921</v>
      </c>
      <c r="B19">
        <v>325</v>
      </c>
      <c r="C19">
        <f t="shared" si="0"/>
        <v>2246</v>
      </c>
      <c r="E19" s="19">
        <v>43921</v>
      </c>
      <c r="F19">
        <v>2097</v>
      </c>
      <c r="G19">
        <f t="shared" si="1"/>
        <v>149</v>
      </c>
    </row>
    <row r="20" spans="1:7" x14ac:dyDescent="0.35">
      <c r="A20" s="19">
        <v>43922</v>
      </c>
      <c r="B20">
        <v>316</v>
      </c>
      <c r="C20">
        <f t="shared" si="0"/>
        <v>2562</v>
      </c>
      <c r="E20" s="19">
        <v>43922</v>
      </c>
      <c r="F20">
        <v>2642</v>
      </c>
      <c r="G20">
        <f t="shared" si="1"/>
        <v>-80</v>
      </c>
    </row>
    <row r="21" spans="1:7" x14ac:dyDescent="0.35">
      <c r="A21" s="19">
        <v>43923</v>
      </c>
      <c r="B21">
        <v>394</v>
      </c>
      <c r="C21">
        <f t="shared" si="0"/>
        <v>2956</v>
      </c>
      <c r="E21" s="19">
        <v>43923</v>
      </c>
      <c r="F21">
        <v>2837</v>
      </c>
      <c r="G21">
        <f t="shared" ref="G21:G26" si="2">C21-F21</f>
        <v>119</v>
      </c>
    </row>
    <row r="22" spans="1:7" x14ac:dyDescent="0.35">
      <c r="A22" s="19">
        <v>43924</v>
      </c>
      <c r="B22">
        <v>350</v>
      </c>
      <c r="C22">
        <f t="shared" si="0"/>
        <v>3306</v>
      </c>
      <c r="E22" s="19">
        <v>43924</v>
      </c>
      <c r="F22">
        <v>3261</v>
      </c>
      <c r="G22">
        <f t="shared" si="2"/>
        <v>45</v>
      </c>
    </row>
    <row r="23" spans="1:7" x14ac:dyDescent="0.35">
      <c r="A23" s="19">
        <v>43925</v>
      </c>
      <c r="B23">
        <v>344</v>
      </c>
      <c r="C23">
        <f t="shared" si="0"/>
        <v>3650</v>
      </c>
      <c r="E23" s="19">
        <v>43925</v>
      </c>
      <c r="F23">
        <v>3713</v>
      </c>
      <c r="G23">
        <f t="shared" si="2"/>
        <v>-63</v>
      </c>
    </row>
    <row r="24" spans="1:7" x14ac:dyDescent="0.35">
      <c r="A24" s="19">
        <v>43926</v>
      </c>
      <c r="B24">
        <v>260</v>
      </c>
      <c r="C24">
        <f t="shared" si="0"/>
        <v>3910</v>
      </c>
      <c r="E24" s="19">
        <v>43926</v>
      </c>
      <c r="F24">
        <v>3977</v>
      </c>
      <c r="G24">
        <f t="shared" si="2"/>
        <v>-67</v>
      </c>
    </row>
    <row r="25" spans="1:7" x14ac:dyDescent="0.35">
      <c r="A25" s="19">
        <v>43927</v>
      </c>
      <c r="B25">
        <v>462</v>
      </c>
      <c r="C25">
        <f t="shared" si="0"/>
        <v>4372</v>
      </c>
      <c r="E25" s="19">
        <v>43927</v>
      </c>
      <c r="F25">
        <v>4407</v>
      </c>
      <c r="G25">
        <f t="shared" si="2"/>
        <v>-35</v>
      </c>
    </row>
    <row r="26" spans="1:7" x14ac:dyDescent="0.35">
      <c r="A26" s="19">
        <v>43928</v>
      </c>
      <c r="B26">
        <v>423</v>
      </c>
      <c r="C26">
        <f t="shared" si="0"/>
        <v>4795</v>
      </c>
      <c r="E26" s="19">
        <v>43928</v>
      </c>
      <c r="F26">
        <v>4775</v>
      </c>
      <c r="G26">
        <f t="shared" si="2"/>
        <v>20</v>
      </c>
    </row>
    <row r="27" spans="1:7" x14ac:dyDescent="0.35">
      <c r="A27" s="19">
        <v>43929</v>
      </c>
      <c r="B27">
        <v>378</v>
      </c>
      <c r="C27">
        <f t="shared" si="0"/>
        <v>5173</v>
      </c>
      <c r="E27" s="19">
        <v>43929</v>
      </c>
      <c r="F27">
        <v>5262</v>
      </c>
      <c r="G27">
        <f t="shared" ref="G27" si="3">C27-F27</f>
        <v>-89</v>
      </c>
    </row>
    <row r="28" spans="1:7" x14ac:dyDescent="0.35">
      <c r="A28" s="19">
        <v>43930</v>
      </c>
      <c r="B28">
        <v>353</v>
      </c>
      <c r="C28">
        <f t="shared" ref="C28:C37" si="4">C27+B28</f>
        <v>5526</v>
      </c>
      <c r="E28" s="19">
        <v>43930</v>
      </c>
      <c r="F28">
        <v>5617</v>
      </c>
      <c r="G28">
        <f t="shared" ref="G28:G33" si="5">C28-F28</f>
        <v>-91</v>
      </c>
    </row>
    <row r="29" spans="1:7" x14ac:dyDescent="0.35">
      <c r="A29" s="19">
        <v>43931</v>
      </c>
      <c r="B29">
        <v>310</v>
      </c>
      <c r="C29">
        <f t="shared" si="4"/>
        <v>5836</v>
      </c>
      <c r="E29" s="19">
        <v>43931</v>
      </c>
      <c r="F29">
        <v>5861</v>
      </c>
      <c r="G29">
        <f t="shared" si="5"/>
        <v>-25</v>
      </c>
    </row>
    <row r="30" spans="1:7" x14ac:dyDescent="0.35">
      <c r="A30" s="19">
        <v>43932</v>
      </c>
      <c r="B30">
        <v>262</v>
      </c>
      <c r="C30">
        <f t="shared" si="4"/>
        <v>6098</v>
      </c>
      <c r="E30" s="19">
        <v>43932</v>
      </c>
      <c r="F30">
        <v>6088</v>
      </c>
      <c r="G30">
        <f t="shared" si="5"/>
        <v>10</v>
      </c>
    </row>
    <row r="31" spans="1:7" x14ac:dyDescent="0.35">
      <c r="A31" s="19">
        <v>43933</v>
      </c>
      <c r="B31">
        <v>339</v>
      </c>
      <c r="C31">
        <f t="shared" si="4"/>
        <v>6437</v>
      </c>
      <c r="E31" s="19">
        <v>43933</v>
      </c>
      <c r="F31">
        <v>6393</v>
      </c>
      <c r="G31">
        <f t="shared" si="5"/>
        <v>44</v>
      </c>
    </row>
    <row r="32" spans="1:7" x14ac:dyDescent="0.35">
      <c r="A32" s="19">
        <v>43934</v>
      </c>
      <c r="B32">
        <v>540</v>
      </c>
      <c r="C32">
        <f t="shared" si="4"/>
        <v>6977</v>
      </c>
      <c r="E32" s="19">
        <v>43934</v>
      </c>
      <c r="F32">
        <v>6628</v>
      </c>
      <c r="G32">
        <f t="shared" si="5"/>
        <v>349</v>
      </c>
    </row>
    <row r="33" spans="1:7" x14ac:dyDescent="0.35">
      <c r="A33" s="19">
        <v>43935</v>
      </c>
      <c r="B33">
        <v>478</v>
      </c>
      <c r="C33">
        <f t="shared" si="4"/>
        <v>7455</v>
      </c>
      <c r="E33" s="19">
        <v>43935</v>
      </c>
      <c r="F33">
        <v>6830</v>
      </c>
      <c r="G33">
        <f t="shared" si="5"/>
        <v>625</v>
      </c>
    </row>
    <row r="34" spans="1:7" x14ac:dyDescent="0.35">
      <c r="A34" s="19">
        <v>43936</v>
      </c>
      <c r="B34">
        <v>637</v>
      </c>
      <c r="C34">
        <f t="shared" si="4"/>
        <v>8092</v>
      </c>
      <c r="E34" s="19">
        <v>43936</v>
      </c>
      <c r="F34">
        <v>7281</v>
      </c>
      <c r="G34">
        <f t="shared" ref="G34:G36" si="6">C34-F34</f>
        <v>811</v>
      </c>
    </row>
    <row r="35" spans="1:7" x14ac:dyDescent="0.35">
      <c r="A35" s="19">
        <v>43937</v>
      </c>
      <c r="B35">
        <v>499</v>
      </c>
      <c r="C35">
        <f t="shared" si="4"/>
        <v>8591</v>
      </c>
      <c r="E35" s="19">
        <v>43937</v>
      </c>
      <c r="F35">
        <v>7760</v>
      </c>
      <c r="G35">
        <f t="shared" si="6"/>
        <v>831</v>
      </c>
    </row>
    <row r="36" spans="1:7" x14ac:dyDescent="0.35">
      <c r="A36" s="19">
        <v>43938</v>
      </c>
      <c r="B36">
        <v>578</v>
      </c>
      <c r="C36">
        <f t="shared" si="4"/>
        <v>9169</v>
      </c>
      <c r="E36" s="19">
        <v>43938</v>
      </c>
      <c r="F36">
        <v>8052</v>
      </c>
      <c r="G36">
        <f t="shared" si="6"/>
        <v>1117</v>
      </c>
    </row>
    <row r="37" spans="1:7" x14ac:dyDescent="0.35">
      <c r="A37" s="19">
        <v>43939</v>
      </c>
      <c r="B37" s="23">
        <v>325</v>
      </c>
      <c r="C37">
        <f t="shared" si="4"/>
        <v>9494</v>
      </c>
      <c r="E37" s="19">
        <v>43939</v>
      </c>
      <c r="F37">
        <v>8457</v>
      </c>
      <c r="G37">
        <f t="shared" ref="G37" si="7">C37-F37</f>
        <v>1037</v>
      </c>
    </row>
    <row r="38" spans="1:7" x14ac:dyDescent="0.35">
      <c r="A38" s="19">
        <v>43940</v>
      </c>
      <c r="B38" s="23">
        <v>434</v>
      </c>
      <c r="C38">
        <f t="shared" ref="C38:C39" si="8">C37+B38</f>
        <v>9928</v>
      </c>
      <c r="E38" s="19">
        <v>43940</v>
      </c>
      <c r="F38">
        <v>8964</v>
      </c>
      <c r="G38">
        <f t="shared" ref="G38" si="9">C38-F38</f>
        <v>964</v>
      </c>
    </row>
    <row r="39" spans="1:7" x14ac:dyDescent="0.35">
      <c r="A39" s="19">
        <v>43941</v>
      </c>
      <c r="B39">
        <v>510</v>
      </c>
      <c r="C39">
        <f t="shared" si="8"/>
        <v>10438</v>
      </c>
      <c r="E39" s="19">
        <v>43941</v>
      </c>
      <c r="F39">
        <v>9348</v>
      </c>
      <c r="G39">
        <f t="shared" ref="G39" si="10">C39-F39</f>
        <v>1090</v>
      </c>
    </row>
    <row r="40" spans="1:7" x14ac:dyDescent="0.35">
      <c r="A40" s="19">
        <v>43942</v>
      </c>
      <c r="B40">
        <v>484</v>
      </c>
      <c r="C40">
        <f t="shared" ref="C40" si="11">C39+B40</f>
        <v>10922</v>
      </c>
      <c r="E40" s="19">
        <v>43942</v>
      </c>
      <c r="F40">
        <v>9856</v>
      </c>
      <c r="G40">
        <f t="shared" ref="G40" si="12">C40-F40</f>
        <v>1066</v>
      </c>
    </row>
    <row r="41" spans="1:7" x14ac:dyDescent="0.35">
      <c r="A41" s="19">
        <v>43943</v>
      </c>
      <c r="B41">
        <v>561</v>
      </c>
      <c r="C41">
        <f t="shared" ref="C41:C52" si="13">C40+B41</f>
        <v>11483</v>
      </c>
      <c r="E41" s="19">
        <v>43943</v>
      </c>
      <c r="F41">
        <v>10375</v>
      </c>
      <c r="G41">
        <f t="shared" ref="G41" si="14">C41-F41</f>
        <v>1108</v>
      </c>
    </row>
    <row r="42" spans="1:7" x14ac:dyDescent="0.35">
      <c r="A42" s="19">
        <v>43944</v>
      </c>
      <c r="B42" s="23">
        <v>562</v>
      </c>
      <c r="C42">
        <f t="shared" si="13"/>
        <v>12045</v>
      </c>
      <c r="E42" s="19">
        <v>43944</v>
      </c>
      <c r="F42">
        <v>10897</v>
      </c>
      <c r="G42">
        <f t="shared" ref="G42:G44" si="15">C42-F42</f>
        <v>1148</v>
      </c>
    </row>
    <row r="43" spans="1:7" x14ac:dyDescent="0.35">
      <c r="A43" s="19">
        <v>43945</v>
      </c>
      <c r="B43" s="23">
        <v>530</v>
      </c>
      <c r="C43">
        <f t="shared" si="13"/>
        <v>12575</v>
      </c>
      <c r="E43" s="19">
        <v>43945</v>
      </c>
      <c r="F43">
        <v>11161</v>
      </c>
      <c r="G43">
        <f t="shared" si="15"/>
        <v>1414</v>
      </c>
    </row>
    <row r="44" spans="1:7" x14ac:dyDescent="0.35">
      <c r="A44" s="19">
        <v>43946</v>
      </c>
      <c r="B44" s="23">
        <v>331</v>
      </c>
      <c r="C44">
        <f t="shared" si="13"/>
        <v>12906</v>
      </c>
      <c r="E44" s="19">
        <v>43946</v>
      </c>
      <c r="F44">
        <v>11621</v>
      </c>
      <c r="G44">
        <f t="shared" si="15"/>
        <v>1285</v>
      </c>
    </row>
    <row r="45" spans="1:7" x14ac:dyDescent="0.35">
      <c r="A45" s="19">
        <v>43947</v>
      </c>
      <c r="B45" s="23">
        <v>329</v>
      </c>
      <c r="C45">
        <f t="shared" si="13"/>
        <v>13235</v>
      </c>
      <c r="E45" s="19">
        <v>43947</v>
      </c>
      <c r="F45">
        <v>12034</v>
      </c>
      <c r="G45">
        <f>C45-F45</f>
        <v>1201</v>
      </c>
    </row>
    <row r="46" spans="1:7" x14ac:dyDescent="0.35">
      <c r="A46" s="19">
        <v>43948</v>
      </c>
      <c r="B46" s="23">
        <v>497</v>
      </c>
      <c r="C46">
        <f t="shared" si="13"/>
        <v>13732</v>
      </c>
      <c r="E46" s="19">
        <v>43948</v>
      </c>
      <c r="F46">
        <v>12487</v>
      </c>
      <c r="G46">
        <f>C46-F46</f>
        <v>1245</v>
      </c>
    </row>
    <row r="47" spans="1:7" x14ac:dyDescent="0.35">
      <c r="A47" s="19">
        <v>43949</v>
      </c>
      <c r="B47" s="23">
        <v>477</v>
      </c>
      <c r="C47">
        <f t="shared" si="13"/>
        <v>14209</v>
      </c>
      <c r="E47" s="19">
        <v>43949</v>
      </c>
      <c r="F47">
        <v>12811</v>
      </c>
      <c r="G47">
        <f t="shared" ref="G47:G52" si="16">C47-F47</f>
        <v>1398</v>
      </c>
    </row>
    <row r="48" spans="1:7" x14ac:dyDescent="0.35">
      <c r="A48" s="19">
        <v>43950</v>
      </c>
      <c r="B48" s="23">
        <v>543</v>
      </c>
      <c r="C48">
        <f t="shared" si="13"/>
        <v>14752</v>
      </c>
      <c r="E48" s="19">
        <v>43950</v>
      </c>
      <c r="F48">
        <v>13324</v>
      </c>
      <c r="G48">
        <f t="shared" si="16"/>
        <v>1428</v>
      </c>
    </row>
    <row r="49" spans="1:7" x14ac:dyDescent="0.35">
      <c r="A49" s="19">
        <v>43951</v>
      </c>
      <c r="B49" s="23">
        <v>610</v>
      </c>
      <c r="C49">
        <f t="shared" si="13"/>
        <v>15362</v>
      </c>
      <c r="E49" s="19">
        <v>43951</v>
      </c>
      <c r="F49">
        <v>13979</v>
      </c>
      <c r="G49">
        <f t="shared" si="16"/>
        <v>1383</v>
      </c>
    </row>
    <row r="50" spans="1:7" x14ac:dyDescent="0.35">
      <c r="A50" s="19">
        <v>43952</v>
      </c>
      <c r="B50" s="23">
        <v>627</v>
      </c>
      <c r="C50">
        <f t="shared" si="13"/>
        <v>15989</v>
      </c>
      <c r="E50" s="19">
        <v>43952</v>
      </c>
      <c r="F50">
        <v>14599</v>
      </c>
      <c r="G50">
        <f t="shared" si="16"/>
        <v>1390</v>
      </c>
    </row>
    <row r="51" spans="1:7" x14ac:dyDescent="0.35">
      <c r="A51" s="19">
        <v>43953</v>
      </c>
      <c r="B51" s="23">
        <v>444</v>
      </c>
      <c r="C51">
        <f t="shared" si="13"/>
        <v>16433</v>
      </c>
      <c r="E51" s="19">
        <v>43953</v>
      </c>
      <c r="F51">
        <v>16251</v>
      </c>
      <c r="G51">
        <f t="shared" si="16"/>
        <v>182</v>
      </c>
    </row>
    <row r="52" spans="1:7" x14ac:dyDescent="0.35">
      <c r="A52" s="19">
        <v>43954</v>
      </c>
      <c r="B52" s="23">
        <v>348</v>
      </c>
      <c r="C52">
        <f t="shared" si="13"/>
        <v>16781</v>
      </c>
      <c r="E52" s="19">
        <v>43954</v>
      </c>
      <c r="F52">
        <v>16606</v>
      </c>
      <c r="G52">
        <f t="shared" si="16"/>
        <v>175</v>
      </c>
    </row>
    <row r="53" spans="1:7" x14ac:dyDescent="0.35">
      <c r="A53" s="19">
        <v>43955</v>
      </c>
      <c r="B53" s="23">
        <v>361</v>
      </c>
      <c r="C53">
        <f t="shared" ref="C53" si="17">C52+B53</f>
        <v>17142</v>
      </c>
      <c r="E53" s="19">
        <v>43955</v>
      </c>
      <c r="F53">
        <v>16991</v>
      </c>
      <c r="G53">
        <f t="shared" ref="G53" si="18">C53-F53</f>
        <v>151</v>
      </c>
    </row>
    <row r="54" spans="1:7" x14ac:dyDescent="0.35">
      <c r="A54" s="19">
        <v>43956</v>
      </c>
      <c r="B54" s="24">
        <v>300</v>
      </c>
      <c r="C54">
        <f t="shared" ref="C54" si="19">C53+B54</f>
        <v>17442</v>
      </c>
      <c r="E54" s="19">
        <v>43956</v>
      </c>
      <c r="F54">
        <v>17442</v>
      </c>
      <c r="G54">
        <f t="shared" ref="G54" si="20">C54-F54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9"/>
  <sheetViews>
    <sheetView topLeftCell="A10" workbookViewId="0">
      <pane xSplit="1" topLeftCell="Z1" activePane="topRight" state="frozen"/>
      <selection pane="topRight" activeCell="AL2" sqref="AL2:AL3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99</v>
      </c>
      <c r="C1" s="5" t="s">
        <v>98</v>
      </c>
      <c r="D1" s="5" t="s">
        <v>116</v>
      </c>
      <c r="E1" s="5" t="s">
        <v>117</v>
      </c>
      <c r="F1" s="5" t="s">
        <v>170</v>
      </c>
      <c r="G1" s="5" t="s">
        <v>188</v>
      </c>
      <c r="H1" s="5" t="s">
        <v>210</v>
      </c>
      <c r="I1" s="5" t="s">
        <v>217</v>
      </c>
      <c r="J1" s="5" t="s">
        <v>230</v>
      </c>
      <c r="K1" s="5" t="s">
        <v>232</v>
      </c>
      <c r="L1" s="5" t="s">
        <v>241</v>
      </c>
      <c r="M1" s="5" t="s">
        <v>246</v>
      </c>
      <c r="N1" s="5" t="s">
        <v>265</v>
      </c>
      <c r="O1" s="5" t="s">
        <v>266</v>
      </c>
      <c r="P1" s="5" t="s">
        <v>267</v>
      </c>
      <c r="Q1" s="5" t="s">
        <v>268</v>
      </c>
      <c r="R1" s="5" t="s">
        <v>269</v>
      </c>
      <c r="S1" s="5" t="s">
        <v>270</v>
      </c>
      <c r="T1" s="5" t="s">
        <v>271</v>
      </c>
      <c r="U1" s="5" t="s">
        <v>272</v>
      </c>
      <c r="V1" s="5" t="s">
        <v>273</v>
      </c>
      <c r="W1" s="5" t="s">
        <v>274</v>
      </c>
      <c r="X1" s="5" t="s">
        <v>275</v>
      </c>
      <c r="Y1" s="5" t="s">
        <v>276</v>
      </c>
      <c r="Z1" s="5" t="s">
        <v>277</v>
      </c>
      <c r="AA1" s="5" t="s">
        <v>278</v>
      </c>
      <c r="AB1" s="5" t="s">
        <v>282</v>
      </c>
      <c r="AC1" s="5" t="s">
        <v>285</v>
      </c>
      <c r="AD1" s="5" t="s">
        <v>286</v>
      </c>
      <c r="AE1" s="5" t="s">
        <v>287</v>
      </c>
      <c r="AF1" s="5" t="s">
        <v>288</v>
      </c>
      <c r="AG1" s="5" t="s">
        <v>289</v>
      </c>
      <c r="AH1" s="5" t="s">
        <v>292</v>
      </c>
      <c r="AI1" s="5" t="s">
        <v>295</v>
      </c>
      <c r="AJ1" s="5" t="s">
        <v>299</v>
      </c>
      <c r="AK1" s="5" t="s">
        <v>302</v>
      </c>
      <c r="AL1" s="5" t="s">
        <v>304</v>
      </c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101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101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>
        <v>973</v>
      </c>
      <c r="AC2" s="7">
        <v>1007</v>
      </c>
      <c r="AD2" s="7">
        <v>1064</v>
      </c>
      <c r="AE2" s="7" t="s">
        <v>101</v>
      </c>
      <c r="AF2" s="7" t="s">
        <v>101</v>
      </c>
      <c r="AG2" s="7">
        <v>1185</v>
      </c>
      <c r="AH2" s="7">
        <v>1229</v>
      </c>
      <c r="AI2" s="7">
        <v>1307</v>
      </c>
      <c r="AJ2" s="7">
        <v>1329</v>
      </c>
      <c r="AK2" s="7">
        <v>1351</v>
      </c>
      <c r="AL2" s="7">
        <v>1392</v>
      </c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101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101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>
        <v>256</v>
      </c>
      <c r="AC3" s="9">
        <v>279</v>
      </c>
      <c r="AD3" s="9">
        <v>288</v>
      </c>
      <c r="AE3" s="9" t="s">
        <v>101</v>
      </c>
      <c r="AF3" s="9" t="s">
        <v>101</v>
      </c>
      <c r="AG3" s="9">
        <v>324</v>
      </c>
      <c r="AH3" s="9">
        <v>333</v>
      </c>
      <c r="AI3" s="9">
        <v>347</v>
      </c>
      <c r="AJ3" s="9">
        <v>364</v>
      </c>
      <c r="AK3" s="9">
        <v>363</v>
      </c>
      <c r="AL3" s="9">
        <v>379</v>
      </c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101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101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 t="s">
        <v>101</v>
      </c>
      <c r="AF4" s="7" t="s">
        <v>101</v>
      </c>
      <c r="AG4" s="7">
        <v>6</v>
      </c>
      <c r="AH4" s="7">
        <v>6</v>
      </c>
      <c r="AI4" s="7">
        <v>9</v>
      </c>
      <c r="AJ4" s="7">
        <v>9</v>
      </c>
      <c r="AK4" s="7">
        <v>9</v>
      </c>
      <c r="AL4" s="7">
        <v>10</v>
      </c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101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101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>
        <v>24</v>
      </c>
      <c r="AC5" s="9">
        <v>25</v>
      </c>
      <c r="AD5" s="9">
        <v>25</v>
      </c>
      <c r="AE5" s="9" t="s">
        <v>101</v>
      </c>
      <c r="AF5" s="9" t="s">
        <v>101</v>
      </c>
      <c r="AG5" s="9">
        <v>27</v>
      </c>
      <c r="AH5" s="9">
        <v>29</v>
      </c>
      <c r="AI5" s="9">
        <v>40</v>
      </c>
      <c r="AJ5" s="9">
        <v>42</v>
      </c>
      <c r="AK5" s="9">
        <v>42</v>
      </c>
      <c r="AL5" s="9">
        <v>45</v>
      </c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101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101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>
        <v>1071</v>
      </c>
      <c r="AC6" s="7">
        <v>1097</v>
      </c>
      <c r="AD6" s="7">
        <v>1137</v>
      </c>
      <c r="AE6" s="7" t="s">
        <v>101</v>
      </c>
      <c r="AF6" s="7" t="s">
        <v>101</v>
      </c>
      <c r="AG6" s="7">
        <v>1225</v>
      </c>
      <c r="AH6" s="7">
        <v>1258</v>
      </c>
      <c r="AI6" s="7">
        <v>1375</v>
      </c>
      <c r="AJ6" s="7">
        <v>1388</v>
      </c>
      <c r="AK6" s="7">
        <v>1427</v>
      </c>
      <c r="AL6" s="7">
        <v>1448</v>
      </c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101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101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>
        <v>330</v>
      </c>
      <c r="AC7" s="9">
        <v>335</v>
      </c>
      <c r="AD7" s="9">
        <v>346</v>
      </c>
      <c r="AE7" s="9" t="s">
        <v>101</v>
      </c>
      <c r="AF7" s="9" t="s">
        <v>101</v>
      </c>
      <c r="AG7" s="9">
        <v>354</v>
      </c>
      <c r="AH7" s="9">
        <v>367</v>
      </c>
      <c r="AI7" s="9">
        <v>375</v>
      </c>
      <c r="AJ7" s="9">
        <v>378</v>
      </c>
      <c r="AK7" s="9">
        <v>386</v>
      </c>
      <c r="AL7" s="9">
        <v>388</v>
      </c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101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101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>
        <v>128</v>
      </c>
      <c r="AC8" s="7">
        <v>130</v>
      </c>
      <c r="AD8" s="7">
        <v>136</v>
      </c>
      <c r="AE8" s="7" t="s">
        <v>101</v>
      </c>
      <c r="AF8" s="7" t="s">
        <v>101</v>
      </c>
      <c r="AG8" s="7">
        <v>184</v>
      </c>
      <c r="AH8" s="7">
        <v>190</v>
      </c>
      <c r="AI8" s="7">
        <v>252</v>
      </c>
      <c r="AJ8" s="7">
        <v>259</v>
      </c>
      <c r="AK8" s="7">
        <v>268</v>
      </c>
      <c r="AL8" s="7">
        <v>270</v>
      </c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101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101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>
        <v>77</v>
      </c>
      <c r="AC9" s="9">
        <v>77</v>
      </c>
      <c r="AD9" s="9">
        <v>78</v>
      </c>
      <c r="AE9" s="9" t="s">
        <v>101</v>
      </c>
      <c r="AF9" s="9" t="s">
        <v>101</v>
      </c>
      <c r="AG9" s="9">
        <v>95</v>
      </c>
      <c r="AH9" s="9">
        <v>103</v>
      </c>
      <c r="AI9" s="9">
        <v>132</v>
      </c>
      <c r="AJ9" s="9">
        <v>133</v>
      </c>
      <c r="AK9" s="9">
        <v>136</v>
      </c>
      <c r="AL9" s="9">
        <v>137</v>
      </c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101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101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>
        <v>38</v>
      </c>
      <c r="AC10" s="7">
        <v>37</v>
      </c>
      <c r="AD10" s="7">
        <v>38</v>
      </c>
      <c r="AE10" s="7" t="s">
        <v>101</v>
      </c>
      <c r="AF10" s="7" t="s">
        <v>101</v>
      </c>
      <c r="AG10" s="7">
        <v>38</v>
      </c>
      <c r="AH10" s="7">
        <v>39</v>
      </c>
      <c r="AI10" s="7">
        <v>39</v>
      </c>
      <c r="AJ10" s="7">
        <v>39</v>
      </c>
      <c r="AK10" s="7">
        <v>41</v>
      </c>
      <c r="AL10" s="7">
        <v>42</v>
      </c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101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101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>
        <v>26</v>
      </c>
      <c r="AC11" s="9">
        <v>27</v>
      </c>
      <c r="AD11" s="9">
        <v>27</v>
      </c>
      <c r="AE11" s="9" t="s">
        <v>101</v>
      </c>
      <c r="AF11" s="9" t="s">
        <v>101</v>
      </c>
      <c r="AG11" s="9">
        <v>52</v>
      </c>
      <c r="AH11" s="9">
        <v>54</v>
      </c>
      <c r="AI11" s="9">
        <v>70</v>
      </c>
      <c r="AJ11" s="9">
        <v>70</v>
      </c>
      <c r="AK11" s="9">
        <v>72</v>
      </c>
      <c r="AL11" s="9">
        <v>75</v>
      </c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101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101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>
        <v>149</v>
      </c>
      <c r="AC12" s="7">
        <v>155</v>
      </c>
      <c r="AD12" s="7">
        <v>157</v>
      </c>
      <c r="AE12" s="7" t="s">
        <v>101</v>
      </c>
      <c r="AF12" s="7" t="s">
        <v>101</v>
      </c>
      <c r="AG12" s="7">
        <v>186</v>
      </c>
      <c r="AH12" s="7">
        <v>209</v>
      </c>
      <c r="AI12" s="7">
        <v>333</v>
      </c>
      <c r="AJ12" s="7">
        <v>336</v>
      </c>
      <c r="AK12" s="7">
        <v>343</v>
      </c>
      <c r="AL12" s="7">
        <v>354</v>
      </c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101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101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>
        <v>478</v>
      </c>
      <c r="AC13" s="9">
        <v>485</v>
      </c>
      <c r="AD13" s="9">
        <v>497</v>
      </c>
      <c r="AE13" s="9" t="s">
        <v>101</v>
      </c>
      <c r="AF13" s="9" t="s">
        <v>101</v>
      </c>
      <c r="AG13" s="9">
        <v>561</v>
      </c>
      <c r="AH13" s="9">
        <v>586</v>
      </c>
      <c r="AI13" s="9">
        <v>829</v>
      </c>
      <c r="AJ13" s="9">
        <v>838</v>
      </c>
      <c r="AK13" s="9">
        <v>852</v>
      </c>
      <c r="AL13" s="9">
        <v>869</v>
      </c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101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101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>
        <v>53</v>
      </c>
      <c r="AC14" s="7">
        <v>54</v>
      </c>
      <c r="AD14" s="7">
        <v>57</v>
      </c>
      <c r="AE14" s="7" t="s">
        <v>101</v>
      </c>
      <c r="AF14" s="7" t="s">
        <v>101</v>
      </c>
      <c r="AG14" s="7">
        <v>76</v>
      </c>
      <c r="AH14" s="7">
        <v>88</v>
      </c>
      <c r="AI14" s="7">
        <v>116</v>
      </c>
      <c r="AJ14" s="7">
        <v>118</v>
      </c>
      <c r="AK14" s="7">
        <v>115</v>
      </c>
      <c r="AL14" s="7">
        <v>118</v>
      </c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101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101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>
        <v>791</v>
      </c>
      <c r="AC15" s="9">
        <v>830</v>
      </c>
      <c r="AD15" s="9">
        <v>852</v>
      </c>
      <c r="AE15" s="9" t="s">
        <v>101</v>
      </c>
      <c r="AF15" s="9" t="s">
        <v>101</v>
      </c>
      <c r="AG15" s="9">
        <v>1014</v>
      </c>
      <c r="AH15" s="9">
        <v>1075</v>
      </c>
      <c r="AI15" s="9">
        <v>1150</v>
      </c>
      <c r="AJ15" s="9">
        <v>1185</v>
      </c>
      <c r="AK15" s="9">
        <v>1226</v>
      </c>
      <c r="AL15" s="9">
        <v>1288</v>
      </c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101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101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>
        <v>14</v>
      </c>
      <c r="AC16" s="7">
        <v>14</v>
      </c>
      <c r="AD16" s="7">
        <v>16</v>
      </c>
      <c r="AE16" s="7" t="s">
        <v>101</v>
      </c>
      <c r="AF16" s="7" t="s">
        <v>101</v>
      </c>
      <c r="AG16" s="7">
        <v>18</v>
      </c>
      <c r="AH16" s="7">
        <v>21</v>
      </c>
      <c r="AI16" s="7">
        <v>22</v>
      </c>
      <c r="AJ16" s="7">
        <v>22</v>
      </c>
      <c r="AK16" s="7">
        <v>23</v>
      </c>
      <c r="AL16" s="7">
        <v>23</v>
      </c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101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101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>
        <v>1058</v>
      </c>
      <c r="AC17" s="9">
        <v>1110</v>
      </c>
      <c r="AD17" s="9">
        <v>1153</v>
      </c>
      <c r="AE17" s="9" t="s">
        <v>101</v>
      </c>
      <c r="AF17" s="9" t="s">
        <v>101</v>
      </c>
      <c r="AG17" s="9">
        <v>1316</v>
      </c>
      <c r="AH17" s="9">
        <v>1377</v>
      </c>
      <c r="AI17" s="9">
        <v>1423</v>
      </c>
      <c r="AJ17" s="9">
        <v>1457</v>
      </c>
      <c r="AK17" s="9">
        <v>1501</v>
      </c>
      <c r="AL17" s="9">
        <v>1544</v>
      </c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101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101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>
        <v>9</v>
      </c>
      <c r="AC18" s="7">
        <v>9</v>
      </c>
      <c r="AD18" s="7">
        <v>10</v>
      </c>
      <c r="AE18" s="7" t="s">
        <v>101</v>
      </c>
      <c r="AF18" s="7" t="s">
        <v>101</v>
      </c>
      <c r="AG18" s="7">
        <v>11</v>
      </c>
      <c r="AH18" s="7">
        <v>11</v>
      </c>
      <c r="AI18" s="7">
        <v>14</v>
      </c>
      <c r="AJ18" s="7">
        <v>14</v>
      </c>
      <c r="AK18" s="7">
        <v>14</v>
      </c>
      <c r="AL18" s="7">
        <v>14</v>
      </c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101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101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>
        <v>92</v>
      </c>
      <c r="AC19" s="9">
        <v>96</v>
      </c>
      <c r="AD19" s="9">
        <v>104</v>
      </c>
      <c r="AE19" s="9" t="s">
        <v>101</v>
      </c>
      <c r="AF19" s="9" t="s">
        <v>101</v>
      </c>
      <c r="AG19" s="9">
        <v>125</v>
      </c>
      <c r="AH19" s="9">
        <v>133</v>
      </c>
      <c r="AI19" s="9">
        <v>186</v>
      </c>
      <c r="AJ19" s="9">
        <v>190</v>
      </c>
      <c r="AK19" s="9">
        <v>192</v>
      </c>
      <c r="AL19" s="9">
        <v>197</v>
      </c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101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101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>
        <v>182</v>
      </c>
      <c r="AC20" s="7">
        <v>183</v>
      </c>
      <c r="AD20" s="7">
        <v>188</v>
      </c>
      <c r="AE20" s="7" t="s">
        <v>101</v>
      </c>
      <c r="AF20" s="7" t="s">
        <v>101</v>
      </c>
      <c r="AG20" s="7">
        <v>194</v>
      </c>
      <c r="AH20" s="7">
        <v>196</v>
      </c>
      <c r="AI20" s="7">
        <v>209</v>
      </c>
      <c r="AJ20" s="7">
        <v>209</v>
      </c>
      <c r="AK20" s="7">
        <v>211</v>
      </c>
      <c r="AL20" s="7">
        <v>213</v>
      </c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101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101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>
        <v>154</v>
      </c>
      <c r="AC21" s="9">
        <v>155</v>
      </c>
      <c r="AD21" s="9">
        <v>156</v>
      </c>
      <c r="AE21" s="9" t="s">
        <v>101</v>
      </c>
      <c r="AF21" s="9" t="s">
        <v>101</v>
      </c>
      <c r="AG21" s="9">
        <v>192</v>
      </c>
      <c r="AH21" s="9">
        <v>201</v>
      </c>
      <c r="AI21" s="9">
        <v>287</v>
      </c>
      <c r="AJ21" s="9">
        <v>294</v>
      </c>
      <c r="AK21" s="9">
        <v>297</v>
      </c>
      <c r="AL21" s="9">
        <v>313</v>
      </c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101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101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>
        <v>465</v>
      </c>
      <c r="AC22" s="7">
        <v>488</v>
      </c>
      <c r="AD22" s="7">
        <v>508</v>
      </c>
      <c r="AE22" s="7" t="s">
        <v>101</v>
      </c>
      <c r="AF22" s="7" t="s">
        <v>101</v>
      </c>
      <c r="AG22" s="7">
        <v>566</v>
      </c>
      <c r="AH22" s="7">
        <v>579</v>
      </c>
      <c r="AI22" s="7">
        <v>609</v>
      </c>
      <c r="AJ22" s="7">
        <v>616</v>
      </c>
      <c r="AK22" s="7">
        <v>621</v>
      </c>
      <c r="AL22" s="7">
        <v>631</v>
      </c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101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101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>
        <v>62</v>
      </c>
      <c r="AC23" s="9">
        <v>63</v>
      </c>
      <c r="AD23" s="9">
        <v>67</v>
      </c>
      <c r="AE23" s="9" t="s">
        <v>101</v>
      </c>
      <c r="AF23" s="9" t="s">
        <v>101</v>
      </c>
      <c r="AG23" s="9">
        <v>83</v>
      </c>
      <c r="AH23" s="9">
        <v>87</v>
      </c>
      <c r="AI23" s="9">
        <v>126</v>
      </c>
      <c r="AJ23" s="9">
        <v>126</v>
      </c>
      <c r="AK23" s="9">
        <v>129</v>
      </c>
      <c r="AL23" s="9">
        <v>139</v>
      </c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101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101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>
        <v>817</v>
      </c>
      <c r="AC24" s="7">
        <v>869</v>
      </c>
      <c r="AD24" s="7">
        <v>908</v>
      </c>
      <c r="AE24" s="7" t="s">
        <v>101</v>
      </c>
      <c r="AF24" s="7" t="s">
        <v>101</v>
      </c>
      <c r="AG24" s="7">
        <v>1029</v>
      </c>
      <c r="AH24" s="7">
        <v>1079</v>
      </c>
      <c r="AI24" s="7">
        <v>1130</v>
      </c>
      <c r="AJ24" s="7">
        <v>1178</v>
      </c>
      <c r="AK24" s="7">
        <v>1201</v>
      </c>
      <c r="AL24" s="7">
        <v>1247</v>
      </c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101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101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>
        <v>600</v>
      </c>
      <c r="AC25" s="9">
        <v>629</v>
      </c>
      <c r="AD25" s="9">
        <v>652</v>
      </c>
      <c r="AE25" s="9" t="s">
        <v>101</v>
      </c>
      <c r="AF25" s="9" t="s">
        <v>101</v>
      </c>
      <c r="AG25" s="9">
        <v>777</v>
      </c>
      <c r="AH25" s="9">
        <v>837</v>
      </c>
      <c r="AI25" s="9">
        <v>885</v>
      </c>
      <c r="AJ25" s="9">
        <v>913</v>
      </c>
      <c r="AK25" s="9">
        <v>931</v>
      </c>
      <c r="AL25" s="9">
        <v>958</v>
      </c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101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101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>
        <v>8</v>
      </c>
      <c r="AC26" s="7">
        <v>8</v>
      </c>
      <c r="AD26" s="7">
        <v>9</v>
      </c>
      <c r="AE26" s="7" t="s">
        <v>101</v>
      </c>
      <c r="AF26" s="7" t="s">
        <v>101</v>
      </c>
      <c r="AG26" s="7">
        <v>10</v>
      </c>
      <c r="AH26" s="7">
        <v>12</v>
      </c>
      <c r="AI26" s="7">
        <v>13</v>
      </c>
      <c r="AJ26" s="7">
        <v>14</v>
      </c>
      <c r="AK26" s="7">
        <v>15</v>
      </c>
      <c r="AL26" s="7">
        <v>16</v>
      </c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101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101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>
        <v>415</v>
      </c>
      <c r="AC27" s="9">
        <v>433</v>
      </c>
      <c r="AD27" s="9">
        <v>452</v>
      </c>
      <c r="AE27" s="9" t="s">
        <v>101</v>
      </c>
      <c r="AF27" s="9" t="s">
        <v>101</v>
      </c>
      <c r="AG27" s="9">
        <v>518</v>
      </c>
      <c r="AH27" s="9">
        <v>534</v>
      </c>
      <c r="AI27" s="9">
        <v>586</v>
      </c>
      <c r="AJ27" s="9">
        <v>594</v>
      </c>
      <c r="AK27" s="9">
        <v>607</v>
      </c>
      <c r="AL27" s="9">
        <v>627</v>
      </c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101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101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>
        <v>480</v>
      </c>
      <c r="AC28" s="7">
        <v>509</v>
      </c>
      <c r="AD28" s="7">
        <v>531</v>
      </c>
      <c r="AE28" s="7" t="s">
        <v>101</v>
      </c>
      <c r="AF28" s="7" t="s">
        <v>101</v>
      </c>
      <c r="AG28" s="7">
        <v>582</v>
      </c>
      <c r="AH28" s="7">
        <v>600</v>
      </c>
      <c r="AI28" s="7">
        <v>616</v>
      </c>
      <c r="AJ28" s="7">
        <v>638</v>
      </c>
      <c r="AK28" s="7">
        <v>638</v>
      </c>
      <c r="AL28" s="7">
        <v>675</v>
      </c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101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101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0">
        <v>2</v>
      </c>
      <c r="AE29" s="9" t="s">
        <v>101</v>
      </c>
      <c r="AF29" s="9" t="s">
        <v>101</v>
      </c>
      <c r="AG29" s="20">
        <v>2</v>
      </c>
      <c r="AH29" s="20">
        <v>2</v>
      </c>
      <c r="AI29" s="20">
        <v>2</v>
      </c>
      <c r="AJ29" s="20">
        <v>2</v>
      </c>
      <c r="AK29" s="20">
        <v>2</v>
      </c>
      <c r="AL29" s="20">
        <v>2</v>
      </c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101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101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>
        <v>491</v>
      </c>
      <c r="AC30" s="7">
        <v>500</v>
      </c>
      <c r="AD30" s="7">
        <v>525</v>
      </c>
      <c r="AE30" s="7" t="s">
        <v>101</v>
      </c>
      <c r="AF30" s="7" t="s">
        <v>101</v>
      </c>
      <c r="AG30" s="7">
        <v>563</v>
      </c>
      <c r="AH30" s="7">
        <v>608</v>
      </c>
      <c r="AI30" s="7">
        <v>649</v>
      </c>
      <c r="AJ30" s="7">
        <v>662</v>
      </c>
      <c r="AK30" s="7">
        <v>684</v>
      </c>
      <c r="AL30" s="7">
        <v>688</v>
      </c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101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101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>
        <v>523</v>
      </c>
      <c r="AC31" s="9">
        <v>535</v>
      </c>
      <c r="AD31" s="9">
        <v>561</v>
      </c>
      <c r="AE31" s="9" t="s">
        <v>101</v>
      </c>
      <c r="AF31" s="9" t="s">
        <v>101</v>
      </c>
      <c r="AG31" s="9">
        <v>620</v>
      </c>
      <c r="AH31" s="9">
        <v>635</v>
      </c>
      <c r="AI31" s="9">
        <v>678</v>
      </c>
      <c r="AJ31" s="9">
        <v>683</v>
      </c>
      <c r="AK31" s="9">
        <v>706</v>
      </c>
      <c r="AL31" s="9">
        <v>724</v>
      </c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101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101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>
        <v>313</v>
      </c>
      <c r="AC32" s="7">
        <v>322</v>
      </c>
      <c r="AD32" s="7">
        <v>326</v>
      </c>
      <c r="AE32" s="7" t="s">
        <v>101</v>
      </c>
      <c r="AF32" s="7" t="s">
        <v>101</v>
      </c>
      <c r="AG32" s="7">
        <v>353</v>
      </c>
      <c r="AH32" s="7">
        <v>366</v>
      </c>
      <c r="AI32" s="7">
        <v>399</v>
      </c>
      <c r="AJ32" s="7">
        <v>411</v>
      </c>
      <c r="AK32" s="7">
        <v>439</v>
      </c>
      <c r="AL32" s="7">
        <v>456</v>
      </c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101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101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>
        <v>837</v>
      </c>
      <c r="AC33" s="9">
        <v>871</v>
      </c>
      <c r="AD33" s="9">
        <v>909</v>
      </c>
      <c r="AE33" s="9" t="s">
        <v>101</v>
      </c>
      <c r="AF33" s="9" t="s">
        <v>101</v>
      </c>
      <c r="AG33" s="9">
        <v>998</v>
      </c>
      <c r="AH33" s="9">
        <v>1047</v>
      </c>
      <c r="AI33" s="9">
        <v>1139</v>
      </c>
      <c r="AJ33" s="9">
        <v>1190</v>
      </c>
      <c r="AK33" s="9">
        <v>1212</v>
      </c>
      <c r="AL33" s="9">
        <v>1239</v>
      </c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101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101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>
        <v>91</v>
      </c>
      <c r="AC34" s="7">
        <v>91</v>
      </c>
      <c r="AD34" s="7">
        <v>101</v>
      </c>
      <c r="AE34" s="7" t="s">
        <v>101</v>
      </c>
      <c r="AF34" s="7" t="s">
        <v>101</v>
      </c>
      <c r="AG34" s="7">
        <v>113</v>
      </c>
      <c r="AH34" s="7">
        <v>118</v>
      </c>
      <c r="AI34" s="7">
        <v>128</v>
      </c>
      <c r="AJ34" s="7">
        <v>129</v>
      </c>
      <c r="AK34" s="7">
        <v>135</v>
      </c>
      <c r="AL34" s="7">
        <v>139</v>
      </c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101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101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>
        <v>609</v>
      </c>
      <c r="AC35" s="9">
        <v>604</v>
      </c>
      <c r="AD35" s="9">
        <v>602</v>
      </c>
      <c r="AE35" s="9" t="s">
        <v>101</v>
      </c>
      <c r="AF35" s="9" t="s">
        <v>101</v>
      </c>
      <c r="AG35" s="9">
        <v>583</v>
      </c>
      <c r="AH35" s="9">
        <v>591</v>
      </c>
      <c r="AI35" s="9">
        <v>777</v>
      </c>
      <c r="AJ35" s="9">
        <v>775</v>
      </c>
      <c r="AK35" s="9">
        <v>783</v>
      </c>
      <c r="AL35" s="9">
        <v>783</v>
      </c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>
        <v>11621</v>
      </c>
      <c r="AC36" s="11">
        <v>12034</v>
      </c>
      <c r="AD36" s="11">
        <v>12487</v>
      </c>
      <c r="AE36" s="11" t="s">
        <v>101</v>
      </c>
      <c r="AF36" s="11" t="s">
        <v>101</v>
      </c>
      <c r="AG36" s="11">
        <v>13979</v>
      </c>
      <c r="AH36" s="11">
        <v>14599</v>
      </c>
      <c r="AI36" s="11">
        <v>16251</v>
      </c>
      <c r="AJ36" s="11">
        <v>16606</v>
      </c>
      <c r="AK36" s="11">
        <v>16991</v>
      </c>
      <c r="AL36" s="11">
        <v>17442</v>
      </c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100</v>
      </c>
      <c r="C38" s="5" t="s">
        <v>98</v>
      </c>
      <c r="D38" s="5" t="s">
        <v>116</v>
      </c>
      <c r="E38" s="5" t="s">
        <v>117</v>
      </c>
      <c r="F38" s="5" t="s">
        <v>170</v>
      </c>
      <c r="G38" s="5" t="s">
        <v>188</v>
      </c>
      <c r="H38" s="5" t="s">
        <v>210</v>
      </c>
      <c r="I38" s="5" t="s">
        <v>217</v>
      </c>
      <c r="J38" s="5" t="s">
        <v>230</v>
      </c>
      <c r="K38" s="5" t="s">
        <v>232</v>
      </c>
      <c r="L38" s="5" t="s">
        <v>241</v>
      </c>
      <c r="M38" s="5" t="s">
        <v>246</v>
      </c>
      <c r="N38" s="5" t="s">
        <v>252</v>
      </c>
      <c r="O38" s="5" t="s">
        <v>264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120</v>
      </c>
      <c r="B47" s="5"/>
      <c r="C47" s="5" t="s">
        <v>98</v>
      </c>
      <c r="D47" s="5" t="s">
        <v>116</v>
      </c>
      <c r="E47" s="5" t="s">
        <v>117</v>
      </c>
      <c r="F47" s="5" t="s">
        <v>170</v>
      </c>
      <c r="G47" s="5" t="s">
        <v>188</v>
      </c>
      <c r="H47" s="5" t="s">
        <v>210</v>
      </c>
      <c r="I47" s="5" t="s">
        <v>217</v>
      </c>
      <c r="J47" s="5" t="s">
        <v>230</v>
      </c>
      <c r="K47" s="5" t="s">
        <v>232</v>
      </c>
      <c r="L47" s="5" t="s">
        <v>241</v>
      </c>
      <c r="M47" s="5" t="s">
        <v>246</v>
      </c>
      <c r="N47" s="5" t="s">
        <v>252</v>
      </c>
      <c r="O47" s="5" t="s">
        <v>264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79</v>
      </c>
      <c r="D48" s="7" t="s">
        <v>121</v>
      </c>
      <c r="E48" s="7" t="s">
        <v>126</v>
      </c>
      <c r="F48" s="7" t="s">
        <v>171</v>
      </c>
      <c r="G48" s="7" t="s">
        <v>183</v>
      </c>
      <c r="H48" s="7" t="s">
        <v>211</v>
      </c>
      <c r="I48" s="7" t="s">
        <v>219</v>
      </c>
      <c r="J48" s="7" t="s">
        <v>224</v>
      </c>
      <c r="K48" s="7" t="s">
        <v>233</v>
      </c>
      <c r="L48" s="7" t="s">
        <v>239</v>
      </c>
      <c r="M48" s="7" t="s">
        <v>247</v>
      </c>
      <c r="N48" s="7" t="s">
        <v>253</v>
      </c>
      <c r="O48" s="7" t="s">
        <v>259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80</v>
      </c>
      <c r="D49" s="9" t="s">
        <v>122</v>
      </c>
      <c r="E49" s="9" t="s">
        <v>127</v>
      </c>
      <c r="F49" s="9" t="s">
        <v>172</v>
      </c>
      <c r="G49" s="9" t="s">
        <v>184</v>
      </c>
      <c r="H49" s="9" t="s">
        <v>212</v>
      </c>
      <c r="I49" s="9" t="s">
        <v>220</v>
      </c>
      <c r="J49" s="9" t="s">
        <v>225</v>
      </c>
      <c r="K49" s="9" t="s">
        <v>234</v>
      </c>
      <c r="L49" s="9" t="s">
        <v>240</v>
      </c>
      <c r="M49" s="9" t="s">
        <v>248</v>
      </c>
      <c r="N49" s="9" t="s">
        <v>254</v>
      </c>
      <c r="O49" s="9" t="s">
        <v>260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81</v>
      </c>
      <c r="D50" s="7" t="s">
        <v>123</v>
      </c>
      <c r="E50" s="7" t="s">
        <v>128</v>
      </c>
      <c r="F50" s="7" t="s">
        <v>173</v>
      </c>
      <c r="G50" s="7" t="s">
        <v>185</v>
      </c>
      <c r="H50" s="7" t="s">
        <v>213</v>
      </c>
      <c r="I50" s="7" t="s">
        <v>221</v>
      </c>
      <c r="J50" s="7" t="s">
        <v>226</v>
      </c>
      <c r="K50" s="7" t="s">
        <v>235</v>
      </c>
      <c r="L50" s="7">
        <v>167.4</v>
      </c>
      <c r="M50" s="7" t="s">
        <v>249</v>
      </c>
      <c r="N50" s="7" t="s">
        <v>255</v>
      </c>
      <c r="O50" s="7" t="s">
        <v>261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82</v>
      </c>
      <c r="D51" s="9" t="s">
        <v>124</v>
      </c>
      <c r="E51" s="9" t="s">
        <v>129</v>
      </c>
      <c r="F51" s="9" t="s">
        <v>174</v>
      </c>
      <c r="G51" s="9" t="s">
        <v>186</v>
      </c>
      <c r="H51" s="9" t="s">
        <v>214</v>
      </c>
      <c r="I51" s="9" t="s">
        <v>222</v>
      </c>
      <c r="J51" s="9" t="s">
        <v>227</v>
      </c>
      <c r="K51" s="9" t="s">
        <v>236</v>
      </c>
      <c r="L51" s="9" t="s">
        <v>242</v>
      </c>
      <c r="M51" s="9" t="s">
        <v>250</v>
      </c>
      <c r="N51" s="9" t="s">
        <v>256</v>
      </c>
      <c r="O51" s="9" t="s">
        <v>262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83</v>
      </c>
      <c r="D52" s="7" t="s">
        <v>125</v>
      </c>
      <c r="E52" s="7" t="s">
        <v>130</v>
      </c>
      <c r="F52" s="7" t="s">
        <v>175</v>
      </c>
      <c r="G52" s="7" t="s">
        <v>187</v>
      </c>
      <c r="H52" s="7" t="s">
        <v>215</v>
      </c>
      <c r="I52" s="7" t="s">
        <v>223</v>
      </c>
      <c r="J52" s="7" t="s">
        <v>228</v>
      </c>
      <c r="K52" s="7" t="s">
        <v>237</v>
      </c>
      <c r="L52" s="7" t="s">
        <v>243</v>
      </c>
      <c r="M52" s="7" t="s">
        <v>251</v>
      </c>
      <c r="N52" s="7" t="s">
        <v>257</v>
      </c>
      <c r="O52" s="7" t="s">
        <v>263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229</v>
      </c>
      <c r="L53" s="9" t="s">
        <v>229</v>
      </c>
      <c r="M53" s="9" t="s">
        <v>229</v>
      </c>
      <c r="N53" s="9" t="s">
        <v>229</v>
      </c>
      <c r="O53" s="9" t="s">
        <v>229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84</v>
      </c>
      <c r="D54" s="7" t="s">
        <v>118</v>
      </c>
      <c r="E54" s="7" t="s">
        <v>119</v>
      </c>
      <c r="F54" s="7" t="s">
        <v>169</v>
      </c>
      <c r="G54" s="7" t="s">
        <v>182</v>
      </c>
      <c r="H54" s="7" t="s">
        <v>209</v>
      </c>
      <c r="I54" s="7" t="s">
        <v>216</v>
      </c>
      <c r="J54" s="7"/>
      <c r="K54" s="7" t="s">
        <v>238</v>
      </c>
      <c r="L54" s="7" t="s">
        <v>245</v>
      </c>
      <c r="M54" s="7" t="s">
        <v>229</v>
      </c>
      <c r="N54" s="7" t="s">
        <v>258</v>
      </c>
      <c r="O54" s="7" t="s">
        <v>229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17" customHeight="1" thickBot="1" x14ac:dyDescent="0.4">
      <c r="A56" s="12" t="s">
        <v>85</v>
      </c>
      <c r="B56" s="13"/>
      <c r="C56" s="1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86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101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>
        <v>98</v>
      </c>
      <c r="AC57" s="7">
        <v>110</v>
      </c>
      <c r="AD57" s="7">
        <v>114</v>
      </c>
      <c r="AE57" s="7" t="s">
        <v>101</v>
      </c>
      <c r="AF57" s="7" t="s">
        <v>101</v>
      </c>
      <c r="AG57" s="7">
        <v>132</v>
      </c>
      <c r="AH57" s="7">
        <v>145</v>
      </c>
      <c r="AI57" s="7">
        <v>154</v>
      </c>
      <c r="AJ57" s="7">
        <v>161</v>
      </c>
      <c r="AK57" s="7">
        <v>162</v>
      </c>
      <c r="AL57" s="7">
        <v>166</v>
      </c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87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101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>
        <v>91</v>
      </c>
      <c r="AC58" s="9">
        <v>103</v>
      </c>
      <c r="AD58" s="9">
        <v>109</v>
      </c>
      <c r="AE58" s="9" t="s">
        <v>101</v>
      </c>
      <c r="AF58" s="9" t="s">
        <v>101</v>
      </c>
      <c r="AG58" s="9">
        <v>120</v>
      </c>
      <c r="AH58" s="9">
        <v>123</v>
      </c>
      <c r="AI58" s="9">
        <v>126</v>
      </c>
      <c r="AJ58" s="9">
        <v>130</v>
      </c>
      <c r="AK58" s="9">
        <v>133</v>
      </c>
      <c r="AL58" s="9">
        <v>138</v>
      </c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88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101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>
        <v>356</v>
      </c>
      <c r="AC59" s="7">
        <v>396</v>
      </c>
      <c r="AD59" s="7">
        <v>407</v>
      </c>
      <c r="AE59" s="7" t="s">
        <v>101</v>
      </c>
      <c r="AF59" s="7" t="s">
        <v>101</v>
      </c>
      <c r="AG59" s="7">
        <v>436</v>
      </c>
      <c r="AH59" s="7">
        <v>452</v>
      </c>
      <c r="AI59" s="7">
        <v>465</v>
      </c>
      <c r="AJ59" s="7">
        <v>472</v>
      </c>
      <c r="AK59" s="7">
        <v>481</v>
      </c>
      <c r="AL59" s="7">
        <v>497</v>
      </c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89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101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>
        <v>1323</v>
      </c>
      <c r="AC60" s="9">
        <v>1373</v>
      </c>
      <c r="AD60" s="9">
        <v>1412</v>
      </c>
      <c r="AE60" s="9" t="s">
        <v>101</v>
      </c>
      <c r="AF60" s="9" t="s">
        <v>101</v>
      </c>
      <c r="AG60" s="9">
        <v>1553</v>
      </c>
      <c r="AH60" s="9">
        <v>1608</v>
      </c>
      <c r="AI60" s="9">
        <v>1718</v>
      </c>
      <c r="AJ60" s="9">
        <v>1742</v>
      </c>
      <c r="AK60" s="9">
        <v>1784</v>
      </c>
      <c r="AL60" s="9">
        <v>1845</v>
      </c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90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101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>
        <v>1526</v>
      </c>
      <c r="AC61" s="7">
        <v>1574</v>
      </c>
      <c r="AD61" s="7">
        <v>1629</v>
      </c>
      <c r="AE61" s="7" t="s">
        <v>101</v>
      </c>
      <c r="AF61" s="7" t="s">
        <v>101</v>
      </c>
      <c r="AG61" s="7">
        <v>1773</v>
      </c>
      <c r="AH61" s="7">
        <v>1830</v>
      </c>
      <c r="AI61" s="7">
        <v>1945</v>
      </c>
      <c r="AJ61" s="7">
        <v>2001</v>
      </c>
      <c r="AK61" s="7">
        <v>2055</v>
      </c>
      <c r="AL61" s="7">
        <v>2108</v>
      </c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91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101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>
        <v>1767</v>
      </c>
      <c r="AC62" s="9">
        <v>1816</v>
      </c>
      <c r="AD62" s="9">
        <v>1880</v>
      </c>
      <c r="AE62" s="9" t="s">
        <v>101</v>
      </c>
      <c r="AF62" s="9" t="s">
        <v>101</v>
      </c>
      <c r="AG62" s="9">
        <v>2045</v>
      </c>
      <c r="AH62" s="9">
        <v>2095</v>
      </c>
      <c r="AI62" s="9">
        <v>2254</v>
      </c>
      <c r="AJ62" s="9">
        <v>2310</v>
      </c>
      <c r="AK62" s="9">
        <v>2364</v>
      </c>
      <c r="AL62" s="9">
        <v>2418</v>
      </c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92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101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>
        <v>1536</v>
      </c>
      <c r="AC63" s="7">
        <v>1585</v>
      </c>
      <c r="AD63" s="7">
        <v>1629</v>
      </c>
      <c r="AE63" s="7" t="s">
        <v>101</v>
      </c>
      <c r="AF63" s="7" t="s">
        <v>101</v>
      </c>
      <c r="AG63" s="7">
        <v>1796</v>
      </c>
      <c r="AH63" s="7">
        <v>1851</v>
      </c>
      <c r="AI63" s="7">
        <v>2054</v>
      </c>
      <c r="AJ63" s="7">
        <v>2107</v>
      </c>
      <c r="AK63" s="7">
        <v>2159</v>
      </c>
      <c r="AL63" s="7">
        <v>2210</v>
      </c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93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101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>
        <v>1048</v>
      </c>
      <c r="AC64" s="9">
        <v>1076</v>
      </c>
      <c r="AD64" s="9">
        <v>1113</v>
      </c>
      <c r="AE64" s="9" t="s">
        <v>101</v>
      </c>
      <c r="AF64" s="9" t="s">
        <v>101</v>
      </c>
      <c r="AG64" s="9">
        <v>1241</v>
      </c>
      <c r="AH64" s="9">
        <v>1303</v>
      </c>
      <c r="AI64" s="9">
        <v>1435</v>
      </c>
      <c r="AJ64" s="9">
        <v>1470</v>
      </c>
      <c r="AK64" s="9">
        <v>1501</v>
      </c>
      <c r="AL64" s="9">
        <v>1547</v>
      </c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94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101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>
        <v>1057</v>
      </c>
      <c r="AC65" s="7">
        <v>1087</v>
      </c>
      <c r="AD65" s="7">
        <v>1130</v>
      </c>
      <c r="AE65" s="7" t="s">
        <v>101</v>
      </c>
      <c r="AF65" s="7" t="s">
        <v>101</v>
      </c>
      <c r="AG65" s="7">
        <v>1300</v>
      </c>
      <c r="AH65" s="7">
        <v>1375</v>
      </c>
      <c r="AI65" s="7">
        <v>1554</v>
      </c>
      <c r="AJ65" s="7">
        <v>1583</v>
      </c>
      <c r="AK65" s="7">
        <v>1615</v>
      </c>
      <c r="AL65" s="7">
        <v>1659</v>
      </c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95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101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>
        <v>2756</v>
      </c>
      <c r="AC66" s="9">
        <v>2849</v>
      </c>
      <c r="AD66" s="9">
        <v>2997</v>
      </c>
      <c r="AE66" s="9" t="s">
        <v>101</v>
      </c>
      <c r="AF66" s="9" t="s">
        <v>101</v>
      </c>
      <c r="AG66" s="9">
        <v>3516</v>
      </c>
      <c r="AH66" s="9">
        <v>3750</v>
      </c>
      <c r="AI66" s="9">
        <v>4466</v>
      </c>
      <c r="AJ66" s="9">
        <v>4549</v>
      </c>
      <c r="AK66" s="9">
        <v>4655</v>
      </c>
      <c r="AL66" s="9">
        <v>4773</v>
      </c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96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101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>
        <v>63</v>
      </c>
      <c r="AC67" s="7">
        <v>65</v>
      </c>
      <c r="AD67" s="7">
        <v>67</v>
      </c>
      <c r="AE67" s="7" t="s">
        <v>101</v>
      </c>
      <c r="AF67" s="7" t="s">
        <v>101</v>
      </c>
      <c r="AG67" s="7">
        <v>67</v>
      </c>
      <c r="AH67" s="7">
        <v>67</v>
      </c>
      <c r="AI67" s="7">
        <v>80</v>
      </c>
      <c r="AJ67" s="7">
        <v>81</v>
      </c>
      <c r="AK67" s="7">
        <v>82</v>
      </c>
      <c r="AL67" s="7">
        <v>81</v>
      </c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97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244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>
        <v>11621</v>
      </c>
      <c r="AC68" s="15">
        <v>12034</v>
      </c>
      <c r="AD68" s="15">
        <v>12487</v>
      </c>
      <c r="AE68" s="15" t="s">
        <v>101</v>
      </c>
      <c r="AF68" s="15" t="s">
        <v>101</v>
      </c>
      <c r="AG68" s="15">
        <v>13979</v>
      </c>
      <c r="AH68" s="15">
        <v>14599</v>
      </c>
      <c r="AI68" s="15">
        <v>16251</v>
      </c>
      <c r="AJ68" s="15">
        <v>16606</v>
      </c>
      <c r="AK68" s="15">
        <v>16991</v>
      </c>
      <c r="AL68" s="15">
        <v>17442</v>
      </c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69" spans="1:216" ht="17" customHeight="1" x14ac:dyDescent="0.35">
      <c r="A69" s="12"/>
      <c r="B69" s="13"/>
      <c r="C69" s="1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</row>
    <row r="70" spans="1:216" ht="15" thickBot="1" x14ac:dyDescent="0.4">
      <c r="A70" t="s">
        <v>218</v>
      </c>
      <c r="B70" t="s">
        <v>101</v>
      </c>
      <c r="C70" t="s">
        <v>101</v>
      </c>
      <c r="D70" t="s">
        <v>101</v>
      </c>
      <c r="E70" t="s">
        <v>101</v>
      </c>
      <c r="F70" t="s">
        <v>101</v>
      </c>
      <c r="G70" t="s">
        <v>101</v>
      </c>
      <c r="H70" t="s">
        <v>101</v>
      </c>
      <c r="I70">
        <v>63</v>
      </c>
      <c r="J70">
        <v>74</v>
      </c>
      <c r="K70">
        <v>91</v>
      </c>
      <c r="L70">
        <v>100</v>
      </c>
      <c r="M70">
        <v>135</v>
      </c>
      <c r="N70">
        <v>147</v>
      </c>
      <c r="O70">
        <v>162</v>
      </c>
      <c r="P70">
        <v>218</v>
      </c>
      <c r="Q70">
        <v>242</v>
      </c>
      <c r="R70">
        <v>332</v>
      </c>
      <c r="S70">
        <v>391</v>
      </c>
      <c r="T70">
        <v>454</v>
      </c>
      <c r="U70">
        <v>513</v>
      </c>
      <c r="V70">
        <v>525</v>
      </c>
      <c r="W70">
        <v>583</v>
      </c>
      <c r="X70">
        <v>647</v>
      </c>
      <c r="Y70">
        <v>741</v>
      </c>
      <c r="Z70">
        <v>808</v>
      </c>
      <c r="AA70">
        <v>895</v>
      </c>
      <c r="AB70">
        <v>938</v>
      </c>
      <c r="AC70">
        <v>983</v>
      </c>
      <c r="AD70">
        <v>1039</v>
      </c>
      <c r="AE70" t="s">
        <v>101</v>
      </c>
      <c r="AF70" t="s">
        <v>101</v>
      </c>
      <c r="AG70">
        <v>1245</v>
      </c>
      <c r="AH70">
        <v>1312</v>
      </c>
      <c r="AI70">
        <v>1365</v>
      </c>
      <c r="AJ70">
        <v>1410</v>
      </c>
      <c r="AK70">
        <v>1488</v>
      </c>
    </row>
    <row r="71" spans="1:216" ht="17" customHeight="1" thickBot="1" x14ac:dyDescent="0.4">
      <c r="A71" s="4" t="s">
        <v>36</v>
      </c>
      <c r="B71" s="13"/>
      <c r="C71" s="13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</row>
    <row r="72" spans="1:216" ht="15" thickBot="1" x14ac:dyDescent="0.4">
      <c r="A72" s="6" t="s">
        <v>37</v>
      </c>
      <c r="AI72">
        <v>152</v>
      </c>
      <c r="AJ72">
        <v>155</v>
      </c>
      <c r="AK72">
        <v>186</v>
      </c>
      <c r="AL72">
        <v>191</v>
      </c>
    </row>
    <row r="73" spans="1:216" ht="15" thickBot="1" x14ac:dyDescent="0.4">
      <c r="A73" s="8" t="s">
        <v>38</v>
      </c>
      <c r="AI73">
        <v>16</v>
      </c>
      <c r="AJ73">
        <v>16</v>
      </c>
      <c r="AK73">
        <v>16</v>
      </c>
      <c r="AL73">
        <v>17</v>
      </c>
    </row>
    <row r="74" spans="1:216" ht="15" thickBot="1" x14ac:dyDescent="0.4">
      <c r="A74" s="6" t="s">
        <v>39</v>
      </c>
      <c r="AI74">
        <v>0</v>
      </c>
      <c r="AJ74">
        <v>0</v>
      </c>
      <c r="AK74">
        <v>0</v>
      </c>
      <c r="AL74">
        <v>0</v>
      </c>
    </row>
    <row r="75" spans="1:216" ht="15" thickBot="1" x14ac:dyDescent="0.4">
      <c r="A75" s="8" t="s">
        <v>40</v>
      </c>
      <c r="AI75" s="24" t="s">
        <v>301</v>
      </c>
      <c r="AJ75" s="24" t="s">
        <v>301</v>
      </c>
      <c r="AK75" s="24">
        <v>2</v>
      </c>
      <c r="AL75">
        <v>5</v>
      </c>
    </row>
    <row r="76" spans="1:216" ht="15" thickBot="1" x14ac:dyDescent="0.4">
      <c r="A76" s="6" t="s">
        <v>41</v>
      </c>
      <c r="AI76">
        <v>133</v>
      </c>
      <c r="AJ76">
        <v>138</v>
      </c>
      <c r="AK76">
        <v>142</v>
      </c>
      <c r="AL76">
        <v>144</v>
      </c>
    </row>
    <row r="77" spans="1:216" ht="15" thickBot="1" x14ac:dyDescent="0.4">
      <c r="A77" s="8" t="s">
        <v>42</v>
      </c>
      <c r="AI77">
        <v>14</v>
      </c>
      <c r="AJ77">
        <v>15</v>
      </c>
      <c r="AK77">
        <v>15</v>
      </c>
      <c r="AL77">
        <v>15</v>
      </c>
    </row>
    <row r="78" spans="1:216" ht="15" thickBot="1" x14ac:dyDescent="0.4">
      <c r="A78" s="6" t="s">
        <v>43</v>
      </c>
      <c r="AI78">
        <v>14</v>
      </c>
      <c r="AJ78">
        <v>16</v>
      </c>
      <c r="AK78">
        <v>16</v>
      </c>
      <c r="AL78">
        <v>18</v>
      </c>
    </row>
    <row r="79" spans="1:216" ht="15" thickBot="1" x14ac:dyDescent="0.4">
      <c r="A79" s="8" t="s">
        <v>44</v>
      </c>
      <c r="AI79">
        <v>26</v>
      </c>
      <c r="AJ79">
        <v>26</v>
      </c>
      <c r="AK79">
        <v>26</v>
      </c>
      <c r="AL79">
        <v>26</v>
      </c>
    </row>
    <row r="80" spans="1:216" ht="15" thickBot="1" x14ac:dyDescent="0.4">
      <c r="A80" s="6" t="s">
        <v>45</v>
      </c>
      <c r="AI80">
        <v>0</v>
      </c>
      <c r="AJ80" s="24" t="s">
        <v>301</v>
      </c>
      <c r="AK80">
        <v>0</v>
      </c>
      <c r="AL80">
        <v>0</v>
      </c>
    </row>
    <row r="81" spans="1:38" ht="15" thickBot="1" x14ac:dyDescent="0.4">
      <c r="A81" s="8" t="s">
        <v>46</v>
      </c>
      <c r="AI81">
        <v>7</v>
      </c>
      <c r="AJ81">
        <v>7</v>
      </c>
      <c r="AK81">
        <v>8</v>
      </c>
      <c r="AL81">
        <v>8</v>
      </c>
    </row>
    <row r="82" spans="1:38" ht="15" thickBot="1" x14ac:dyDescent="0.4">
      <c r="A82" s="6" t="s">
        <v>47</v>
      </c>
      <c r="AI82">
        <v>22</v>
      </c>
      <c r="AJ82">
        <v>23</v>
      </c>
      <c r="AK82">
        <v>23</v>
      </c>
      <c r="AL82">
        <v>24</v>
      </c>
    </row>
    <row r="83" spans="1:38" ht="15" thickBot="1" x14ac:dyDescent="0.4">
      <c r="A83" s="8" t="s">
        <v>48</v>
      </c>
      <c r="AI83">
        <v>92</v>
      </c>
      <c r="AJ83">
        <v>92</v>
      </c>
      <c r="AK83">
        <v>92</v>
      </c>
      <c r="AL83">
        <v>94</v>
      </c>
    </row>
    <row r="84" spans="1:38" ht="15" thickBot="1" x14ac:dyDescent="0.4">
      <c r="A84" s="6" t="s">
        <v>49</v>
      </c>
      <c r="AI84">
        <v>9</v>
      </c>
      <c r="AJ84">
        <v>10</v>
      </c>
      <c r="AK84">
        <v>14</v>
      </c>
      <c r="AL84">
        <v>15</v>
      </c>
    </row>
    <row r="85" spans="1:38" ht="15" thickBot="1" x14ac:dyDescent="0.4">
      <c r="A85" s="8" t="s">
        <v>50</v>
      </c>
      <c r="AI85">
        <v>125</v>
      </c>
      <c r="AJ85">
        <v>130</v>
      </c>
      <c r="AK85">
        <v>140</v>
      </c>
      <c r="AL85">
        <v>153</v>
      </c>
    </row>
    <row r="86" spans="1:38" ht="15" thickBot="1" x14ac:dyDescent="0.4">
      <c r="A86" s="6" t="s">
        <v>51</v>
      </c>
      <c r="AI86">
        <v>0</v>
      </c>
      <c r="AJ86" s="24" t="s">
        <v>301</v>
      </c>
      <c r="AK86" s="24" t="s">
        <v>301</v>
      </c>
      <c r="AL86" s="24" t="s">
        <v>301</v>
      </c>
    </row>
    <row r="87" spans="1:38" ht="15" thickBot="1" x14ac:dyDescent="0.4">
      <c r="A87" s="8" t="s">
        <v>52</v>
      </c>
      <c r="AI87">
        <v>82</v>
      </c>
      <c r="AJ87">
        <v>86</v>
      </c>
      <c r="AK87">
        <v>93</v>
      </c>
      <c r="AL87">
        <v>99</v>
      </c>
    </row>
    <row r="88" spans="1:38" ht="15" thickBot="1" x14ac:dyDescent="0.4">
      <c r="A88" s="6" t="s">
        <v>53</v>
      </c>
      <c r="AI88" s="24" t="s">
        <v>301</v>
      </c>
      <c r="AJ88" s="24" t="s">
        <v>301</v>
      </c>
      <c r="AK88" s="24" t="s">
        <v>301</v>
      </c>
      <c r="AL88" s="24" t="s">
        <v>301</v>
      </c>
    </row>
    <row r="89" spans="1:38" ht="15" thickBot="1" x14ac:dyDescent="0.4">
      <c r="A89" s="8" t="s">
        <v>54</v>
      </c>
      <c r="AI89">
        <v>46</v>
      </c>
      <c r="AJ89">
        <v>47</v>
      </c>
      <c r="AK89">
        <v>47</v>
      </c>
      <c r="AL89">
        <v>53</v>
      </c>
    </row>
    <row r="90" spans="1:38" ht="15" thickBot="1" x14ac:dyDescent="0.4">
      <c r="A90" s="6" t="s">
        <v>55</v>
      </c>
      <c r="AI90">
        <v>7</v>
      </c>
      <c r="AJ90">
        <v>7</v>
      </c>
      <c r="AK90">
        <v>7</v>
      </c>
      <c r="AL90">
        <v>8</v>
      </c>
    </row>
    <row r="91" spans="1:38" ht="15" thickBot="1" x14ac:dyDescent="0.4">
      <c r="A91" s="8" t="s">
        <v>56</v>
      </c>
      <c r="AI91">
        <v>18</v>
      </c>
      <c r="AJ91">
        <v>18</v>
      </c>
      <c r="AK91">
        <v>18</v>
      </c>
      <c r="AL91">
        <v>19</v>
      </c>
    </row>
    <row r="92" spans="1:38" ht="15" thickBot="1" x14ac:dyDescent="0.4">
      <c r="A92" s="6" t="s">
        <v>57</v>
      </c>
      <c r="AI92">
        <v>44</v>
      </c>
      <c r="AJ92">
        <v>47</v>
      </c>
      <c r="AK92">
        <v>49</v>
      </c>
      <c r="AL92">
        <v>51</v>
      </c>
    </row>
    <row r="93" spans="1:38" ht="15" thickBot="1" x14ac:dyDescent="0.4">
      <c r="A93" s="8" t="s">
        <v>58</v>
      </c>
      <c r="AI93">
        <v>13</v>
      </c>
      <c r="AJ93">
        <v>13</v>
      </c>
      <c r="AK93">
        <v>14</v>
      </c>
      <c r="AL93">
        <v>15</v>
      </c>
    </row>
    <row r="94" spans="1:38" ht="15" thickBot="1" x14ac:dyDescent="0.4">
      <c r="A94" s="6" t="s">
        <v>59</v>
      </c>
      <c r="AI94">
        <v>43</v>
      </c>
      <c r="AJ94">
        <v>46</v>
      </c>
      <c r="AK94">
        <v>52</v>
      </c>
      <c r="AL94">
        <v>57</v>
      </c>
    </row>
    <row r="95" spans="1:38" ht="15" thickBot="1" x14ac:dyDescent="0.4">
      <c r="A95" s="8" t="s">
        <v>60</v>
      </c>
      <c r="AI95">
        <v>73</v>
      </c>
      <c r="AJ95">
        <v>75</v>
      </c>
      <c r="AK95">
        <v>80</v>
      </c>
      <c r="AL95">
        <v>91</v>
      </c>
    </row>
    <row r="96" spans="1:38" ht="15" thickBot="1" x14ac:dyDescent="0.4">
      <c r="A96" s="6" t="s">
        <v>61</v>
      </c>
      <c r="AI96" s="24" t="s">
        <v>301</v>
      </c>
      <c r="AJ96" s="24" t="s">
        <v>301</v>
      </c>
      <c r="AK96" s="24" t="s">
        <v>301</v>
      </c>
      <c r="AL96" s="24" t="s">
        <v>301</v>
      </c>
    </row>
    <row r="97" spans="1:216" ht="15" thickBot="1" x14ac:dyDescent="0.4">
      <c r="A97" s="8" t="s">
        <v>62</v>
      </c>
      <c r="AI97">
        <v>54</v>
      </c>
      <c r="AJ97">
        <v>55</v>
      </c>
      <c r="AK97">
        <v>56</v>
      </c>
      <c r="AL97">
        <v>56</v>
      </c>
    </row>
    <row r="98" spans="1:216" ht="15" thickBot="1" x14ac:dyDescent="0.4">
      <c r="A98" s="6" t="s">
        <v>63</v>
      </c>
      <c r="AI98">
        <v>24</v>
      </c>
      <c r="AJ98">
        <v>26</v>
      </c>
      <c r="AK98">
        <v>29</v>
      </c>
      <c r="AL98">
        <v>30</v>
      </c>
    </row>
    <row r="99" spans="1:216" ht="15" thickBot="1" x14ac:dyDescent="0.4">
      <c r="A99" s="8" t="s">
        <v>64</v>
      </c>
      <c r="AI99">
        <v>0</v>
      </c>
      <c r="AJ99">
        <v>0</v>
      </c>
      <c r="AK99">
        <v>0</v>
      </c>
      <c r="AL99">
        <v>0</v>
      </c>
    </row>
    <row r="100" spans="1:216" ht="15" thickBot="1" x14ac:dyDescent="0.4">
      <c r="A100" s="6" t="s">
        <v>65</v>
      </c>
      <c r="AI100">
        <v>118</v>
      </c>
      <c r="AJ100">
        <v>122</v>
      </c>
      <c r="AK100">
        <v>124</v>
      </c>
      <c r="AL100">
        <v>127</v>
      </c>
    </row>
    <row r="101" spans="1:216" ht="15" thickBot="1" x14ac:dyDescent="0.4">
      <c r="A101" s="8" t="s">
        <v>66</v>
      </c>
      <c r="AI101">
        <v>88</v>
      </c>
      <c r="AJ101">
        <v>88</v>
      </c>
      <c r="AK101">
        <v>89</v>
      </c>
      <c r="AL101">
        <v>91</v>
      </c>
    </row>
    <row r="102" spans="1:216" ht="15" thickBot="1" x14ac:dyDescent="0.4">
      <c r="A102" s="6" t="s">
        <v>67</v>
      </c>
      <c r="AI102">
        <v>25</v>
      </c>
      <c r="AJ102">
        <v>25</v>
      </c>
      <c r="AK102">
        <v>25</v>
      </c>
      <c r="AL102">
        <v>26</v>
      </c>
    </row>
    <row r="103" spans="1:216" ht="15" thickBot="1" x14ac:dyDescent="0.4">
      <c r="A103" s="8" t="s">
        <v>68</v>
      </c>
      <c r="AI103">
        <v>67</v>
      </c>
      <c r="AJ103">
        <v>68</v>
      </c>
      <c r="AK103">
        <v>69</v>
      </c>
      <c r="AL103">
        <v>72</v>
      </c>
    </row>
    <row r="104" spans="1:216" ht="15" thickBot="1" x14ac:dyDescent="0.4">
      <c r="A104" s="6" t="s">
        <v>69</v>
      </c>
      <c r="AI104">
        <v>11</v>
      </c>
      <c r="AJ104">
        <v>14</v>
      </c>
      <c r="AK104">
        <v>14</v>
      </c>
      <c r="AL104">
        <v>14</v>
      </c>
    </row>
    <row r="105" spans="1:216" ht="15" thickBot="1" x14ac:dyDescent="0.4">
      <c r="A105" s="8" t="s">
        <v>70</v>
      </c>
      <c r="AI105">
        <v>35</v>
      </c>
      <c r="AJ105">
        <v>36</v>
      </c>
      <c r="AK105">
        <v>37</v>
      </c>
      <c r="AL105">
        <v>38</v>
      </c>
    </row>
    <row r="106" spans="1:216" ht="15" thickBot="1" x14ac:dyDescent="0.4">
      <c r="A106" s="10" t="s">
        <v>71</v>
      </c>
      <c r="AI106">
        <v>1365</v>
      </c>
      <c r="AJ106">
        <v>1410</v>
      </c>
      <c r="AK106">
        <v>1488</v>
      </c>
      <c r="AL106">
        <v>1562</v>
      </c>
    </row>
    <row r="107" spans="1:216" ht="17" customHeight="1" x14ac:dyDescent="0.35">
      <c r="A107" s="12" t="s">
        <v>85</v>
      </c>
      <c r="B107" s="13"/>
      <c r="C107" s="1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</row>
    <row r="108" spans="1:216" x14ac:dyDescent="0.35">
      <c r="A108" t="s">
        <v>86</v>
      </c>
      <c r="AI108">
        <v>0</v>
      </c>
      <c r="AJ108">
        <v>0</v>
      </c>
      <c r="AK108">
        <v>0</v>
      </c>
      <c r="AL108">
        <v>0</v>
      </c>
    </row>
    <row r="109" spans="1:216" x14ac:dyDescent="0.35">
      <c r="A109" t="s">
        <v>87</v>
      </c>
      <c r="AI109">
        <v>0</v>
      </c>
      <c r="AJ109">
        <v>0</v>
      </c>
      <c r="AK109">
        <v>0</v>
      </c>
      <c r="AL109">
        <v>0</v>
      </c>
    </row>
    <row r="110" spans="1:216" x14ac:dyDescent="0.35">
      <c r="A110" t="s">
        <v>88</v>
      </c>
      <c r="AI110">
        <v>0</v>
      </c>
      <c r="AJ110">
        <v>0</v>
      </c>
      <c r="AK110">
        <v>0</v>
      </c>
      <c r="AL110">
        <v>0</v>
      </c>
    </row>
    <row r="111" spans="1:216" x14ac:dyDescent="0.35">
      <c r="A111" t="s">
        <v>89</v>
      </c>
      <c r="AI111">
        <v>0</v>
      </c>
      <c r="AJ111">
        <v>0</v>
      </c>
      <c r="AK111">
        <v>0</v>
      </c>
      <c r="AL111">
        <v>0</v>
      </c>
    </row>
    <row r="112" spans="1:216" x14ac:dyDescent="0.35">
      <c r="A112" t="s">
        <v>90</v>
      </c>
      <c r="AI112" s="24">
        <v>3</v>
      </c>
      <c r="AJ112" s="24">
        <v>3</v>
      </c>
      <c r="AK112" s="24">
        <v>3</v>
      </c>
      <c r="AL112" s="24">
        <v>3</v>
      </c>
    </row>
    <row r="113" spans="1:38" x14ac:dyDescent="0.35">
      <c r="A113" t="s">
        <v>91</v>
      </c>
      <c r="AI113">
        <v>11</v>
      </c>
      <c r="AJ113">
        <v>11</v>
      </c>
      <c r="AK113">
        <v>11</v>
      </c>
      <c r="AL113">
        <v>11</v>
      </c>
    </row>
    <row r="114" spans="1:38" x14ac:dyDescent="0.35">
      <c r="A114" t="s">
        <v>92</v>
      </c>
      <c r="AI114">
        <v>24</v>
      </c>
      <c r="AJ114">
        <v>25</v>
      </c>
      <c r="AK114">
        <v>26</v>
      </c>
      <c r="AL114">
        <v>27</v>
      </c>
    </row>
    <row r="115" spans="1:38" x14ac:dyDescent="0.35">
      <c r="A115" t="s">
        <v>93</v>
      </c>
      <c r="AI115">
        <v>96</v>
      </c>
      <c r="AJ115">
        <v>96</v>
      </c>
      <c r="AK115">
        <v>105</v>
      </c>
      <c r="AL115">
        <v>111</v>
      </c>
    </row>
    <row r="116" spans="1:38" x14ac:dyDescent="0.35">
      <c r="A116" t="s">
        <v>94</v>
      </c>
      <c r="AI116">
        <v>219</v>
      </c>
      <c r="AJ116">
        <v>225</v>
      </c>
      <c r="AK116">
        <v>241</v>
      </c>
      <c r="AL116">
        <v>257</v>
      </c>
    </row>
    <row r="117" spans="1:38" x14ac:dyDescent="0.35">
      <c r="A117" t="s">
        <v>95</v>
      </c>
      <c r="AI117">
        <v>1011</v>
      </c>
      <c r="AJ117">
        <v>1049</v>
      </c>
      <c r="AK117">
        <v>1101</v>
      </c>
      <c r="AL117">
        <v>1152</v>
      </c>
    </row>
    <row r="118" spans="1:38" x14ac:dyDescent="0.35">
      <c r="A118" t="s">
        <v>96</v>
      </c>
      <c r="AI118">
        <v>1</v>
      </c>
      <c r="AJ118">
        <v>1</v>
      </c>
      <c r="AK118">
        <v>1</v>
      </c>
      <c r="AL118" s="24">
        <v>1</v>
      </c>
    </row>
    <row r="119" spans="1:38" x14ac:dyDescent="0.35">
      <c r="A119" t="s">
        <v>97</v>
      </c>
      <c r="AI119" t="s">
        <v>294</v>
      </c>
      <c r="AJ119">
        <v>1410</v>
      </c>
      <c r="AK119">
        <v>1488</v>
      </c>
      <c r="AL119">
        <v>1562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1" sqref="E1:E12"/>
    </sheetView>
  </sheetViews>
  <sheetFormatPr defaultRowHeight="14.5" x14ac:dyDescent="0.35"/>
  <sheetData>
    <row r="1" spans="1:6" ht="21" customHeight="1" x14ac:dyDescent="0.35">
      <c r="A1" t="s">
        <v>86</v>
      </c>
      <c r="B1">
        <v>166</v>
      </c>
      <c r="C1" t="s">
        <v>296</v>
      </c>
      <c r="D1" t="s">
        <v>308</v>
      </c>
      <c r="E1">
        <v>0</v>
      </c>
    </row>
    <row r="2" spans="1:6" x14ac:dyDescent="0.35">
      <c r="A2" t="s">
        <v>87</v>
      </c>
      <c r="B2">
        <v>138</v>
      </c>
      <c r="C2" t="s">
        <v>291</v>
      </c>
      <c r="D2" t="s">
        <v>309</v>
      </c>
      <c r="E2">
        <v>0</v>
      </c>
    </row>
    <row r="3" spans="1:6" x14ac:dyDescent="0.35">
      <c r="A3" t="s">
        <v>88</v>
      </c>
      <c r="B3">
        <v>497</v>
      </c>
      <c r="C3" t="s">
        <v>310</v>
      </c>
      <c r="D3" t="s">
        <v>311</v>
      </c>
      <c r="E3">
        <v>0</v>
      </c>
    </row>
    <row r="4" spans="1:6" x14ac:dyDescent="0.35">
      <c r="A4" t="s">
        <v>89</v>
      </c>
      <c r="B4">
        <v>1845</v>
      </c>
      <c r="C4" t="s">
        <v>303</v>
      </c>
      <c r="D4" t="s">
        <v>312</v>
      </c>
      <c r="E4">
        <v>0</v>
      </c>
    </row>
    <row r="5" spans="1:6" x14ac:dyDescent="0.35">
      <c r="A5" t="s">
        <v>90</v>
      </c>
      <c r="B5">
        <v>2108</v>
      </c>
      <c r="C5" t="s">
        <v>313</v>
      </c>
      <c r="D5" t="s">
        <v>314</v>
      </c>
      <c r="E5" t="s">
        <v>301</v>
      </c>
      <c r="F5" t="s">
        <v>290</v>
      </c>
    </row>
    <row r="6" spans="1:6" x14ac:dyDescent="0.35">
      <c r="A6" t="s">
        <v>91</v>
      </c>
      <c r="B6">
        <v>2418</v>
      </c>
      <c r="C6" t="s">
        <v>315</v>
      </c>
      <c r="D6" t="s">
        <v>316</v>
      </c>
      <c r="E6">
        <v>11</v>
      </c>
      <c r="F6" t="s">
        <v>297</v>
      </c>
    </row>
    <row r="7" spans="1:6" x14ac:dyDescent="0.35">
      <c r="A7" t="s">
        <v>92</v>
      </c>
      <c r="B7">
        <v>2210</v>
      </c>
      <c r="C7" t="s">
        <v>317</v>
      </c>
      <c r="D7" t="s">
        <v>318</v>
      </c>
      <c r="E7">
        <v>27</v>
      </c>
      <c r="F7" t="s">
        <v>319</v>
      </c>
    </row>
    <row r="8" spans="1:6" x14ac:dyDescent="0.35">
      <c r="A8" t="s">
        <v>93</v>
      </c>
      <c r="B8">
        <v>1547</v>
      </c>
      <c r="C8" t="s">
        <v>293</v>
      </c>
      <c r="D8" t="s">
        <v>320</v>
      </c>
      <c r="E8">
        <v>111</v>
      </c>
      <c r="F8" t="s">
        <v>321</v>
      </c>
    </row>
    <row r="9" spans="1:6" x14ac:dyDescent="0.35">
      <c r="A9" t="s">
        <v>94</v>
      </c>
      <c r="B9" s="2">
        <v>1659</v>
      </c>
      <c r="C9" t="s">
        <v>298</v>
      </c>
      <c r="D9" t="s">
        <v>322</v>
      </c>
      <c r="E9">
        <v>257</v>
      </c>
      <c r="F9" t="s">
        <v>323</v>
      </c>
    </row>
    <row r="10" spans="1:6" x14ac:dyDescent="0.35">
      <c r="A10" t="s">
        <v>95</v>
      </c>
      <c r="B10">
        <v>4773</v>
      </c>
      <c r="C10" t="s">
        <v>300</v>
      </c>
      <c r="D10" t="s">
        <v>324</v>
      </c>
      <c r="E10" t="s">
        <v>325</v>
      </c>
      <c r="F10" t="s">
        <v>326</v>
      </c>
    </row>
    <row r="11" spans="1:6" x14ac:dyDescent="0.35">
      <c r="A11" t="s">
        <v>96</v>
      </c>
      <c r="B11">
        <v>81</v>
      </c>
      <c r="C11" t="s">
        <v>229</v>
      </c>
      <c r="D11" t="s">
        <v>229</v>
      </c>
      <c r="E11" t="s">
        <v>301</v>
      </c>
      <c r="F11" t="s">
        <v>229</v>
      </c>
    </row>
    <row r="12" spans="1:6" x14ac:dyDescent="0.35">
      <c r="A12" t="s">
        <v>97</v>
      </c>
      <c r="B12">
        <v>17442</v>
      </c>
      <c r="C12" t="s">
        <v>229</v>
      </c>
      <c r="D12" t="s">
        <v>305</v>
      </c>
      <c r="E12" t="s">
        <v>306</v>
      </c>
      <c r="F12" t="s">
        <v>307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131</v>
      </c>
      <c r="B1" t="s">
        <v>35</v>
      </c>
    </row>
    <row r="2" spans="1:2" x14ac:dyDescent="0.35">
      <c r="A2" s="16" t="s">
        <v>132</v>
      </c>
      <c r="B2">
        <v>109740</v>
      </c>
    </row>
    <row r="3" spans="1:2" x14ac:dyDescent="0.35">
      <c r="A3" s="16" t="s">
        <v>134</v>
      </c>
      <c r="B3">
        <v>104385</v>
      </c>
    </row>
    <row r="4" spans="1:2" x14ac:dyDescent="0.35">
      <c r="A4" s="16" t="s">
        <v>133</v>
      </c>
      <c r="B4">
        <v>188185</v>
      </c>
    </row>
    <row r="5" spans="1:2" x14ac:dyDescent="0.35">
      <c r="A5" s="16" t="s">
        <v>135</v>
      </c>
      <c r="B5">
        <v>293225</v>
      </c>
    </row>
    <row r="6" spans="1:2" x14ac:dyDescent="0.35">
      <c r="A6" s="16" t="s">
        <v>136</v>
      </c>
      <c r="B6">
        <v>299675</v>
      </c>
    </row>
    <row r="7" spans="1:2" x14ac:dyDescent="0.35">
      <c r="A7" s="16" t="s">
        <v>137</v>
      </c>
      <c r="B7">
        <v>254475</v>
      </c>
    </row>
    <row r="8" spans="1:2" x14ac:dyDescent="0.35">
      <c r="A8" s="16" t="s">
        <v>138</v>
      </c>
      <c r="B8">
        <v>258875</v>
      </c>
    </row>
    <row r="9" spans="1:2" x14ac:dyDescent="0.35">
      <c r="A9" s="16" t="s">
        <v>139</v>
      </c>
      <c r="B9">
        <v>205005</v>
      </c>
    </row>
    <row r="10" spans="1:2" x14ac:dyDescent="0.35">
      <c r="A10" s="16" t="s">
        <v>140</v>
      </c>
      <c r="B10">
        <v>129680</v>
      </c>
    </row>
    <row r="11" spans="1:2" x14ac:dyDescent="0.35">
      <c r="A11" s="16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2020-05-06T17:49:28Z</dcterms:modified>
</cp:coreProperties>
</file>