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data\"/>
    </mc:Choice>
  </mc:AlternateContent>
  <xr:revisionPtr revIDLastSave="0" documentId="13_ncr:1_{4610BC91-DDCB-44DF-ABA2-1CFDA221C2AE}" xr6:coauthVersionLast="45" xr6:coauthVersionMax="45" xr10:uidLastSave="{00000000-0000-0000-0000-000000000000}"/>
  <bookViews>
    <workbookView xWindow="19510" yWindow="5220" windowWidth="21890" windowHeight="15390" tabRatio="512" activeTab="3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40" i="8" l="1"/>
  <c r="P40" i="8"/>
  <c r="AI40" i="8" s="1"/>
  <c r="Q40" i="8"/>
  <c r="AJ40" i="8" s="1"/>
  <c r="R40" i="8"/>
  <c r="AK40" i="8" s="1"/>
  <c r="S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L40" i="8"/>
  <c r="AP40" i="8"/>
  <c r="O41" i="8"/>
  <c r="AK41" i="8" s="1"/>
  <c r="P41" i="8"/>
  <c r="AI41" i="8" s="1"/>
  <c r="Q41" i="8"/>
  <c r="R41" i="8"/>
  <c r="S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J41" i="8"/>
  <c r="AN41" i="8"/>
  <c r="AR41" i="8"/>
  <c r="E41" i="8" a="1"/>
  <c r="E41" i="8" s="1"/>
  <c r="E40" i="8" a="1"/>
  <c r="E40" i="8" s="1"/>
  <c r="B41" i="8"/>
  <c r="C41" i="8"/>
  <c r="B40" i="8"/>
  <c r="C40" i="8"/>
  <c r="C42" i="5"/>
  <c r="G42" i="5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Q41" i="8" l="1"/>
  <c r="AM41" i="8"/>
  <c r="AO40" i="8"/>
  <c r="AP41" i="8"/>
  <c r="AL41" i="8"/>
  <c r="AR40" i="8"/>
  <c r="AN40" i="8"/>
  <c r="AO41" i="8"/>
  <c r="AQ40" i="8"/>
  <c r="AM40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Y2" i="2" l="1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O39" i="8"/>
  <c r="P39" i="8"/>
  <c r="AI39" i="8" s="1"/>
  <c r="Q39" i="8"/>
  <c r="R39" i="8"/>
  <c r="AM39" i="8" s="1"/>
  <c r="S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J39" i="8"/>
  <c r="AL39" i="8"/>
  <c r="AN39" i="8"/>
  <c r="AP39" i="8"/>
  <c r="AR39" i="8"/>
  <c r="E39" i="8" a="1"/>
  <c r="E39" i="8" s="1"/>
  <c r="C39" i="8"/>
  <c r="AO39" i="8" l="1"/>
  <c r="AK39" i="8"/>
  <c r="AQ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O38" i="8"/>
  <c r="AJ38" i="8" s="1"/>
  <c r="P38" i="8"/>
  <c r="Q38" i="8"/>
  <c r="R38" i="8"/>
  <c r="AI38" i="8" s="1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L38" i="8"/>
  <c r="AP38" i="8"/>
  <c r="E38" i="8" a="1"/>
  <c r="E38" i="8" s="1"/>
  <c r="C38" i="8"/>
  <c r="AO38" i="8" l="1"/>
  <c r="AK38" i="8"/>
  <c r="AR38" i="8"/>
  <c r="AN38" i="8"/>
  <c r="AQ38" i="8"/>
  <c r="AM38" i="8"/>
  <c r="C37" i="8"/>
  <c r="V1" i="2" l="1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O36" i="8"/>
  <c r="P36" i="8"/>
  <c r="Q36" i="8"/>
  <c r="R36" i="8"/>
  <c r="AI36" i="8" s="1"/>
  <c r="S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L36" i="8"/>
  <c r="AP36" i="8"/>
  <c r="E36" i="8" a="1"/>
  <c r="E36" i="8" s="1"/>
  <c r="C36" i="8"/>
  <c r="AO36" i="8" l="1"/>
  <c r="AK36" i="8"/>
  <c r="AR36" i="8"/>
  <c r="AN36" i="8"/>
  <c r="AJ36" i="8"/>
  <c r="AQ36" i="8"/>
  <c r="AM36" i="8"/>
  <c r="O35" i="8"/>
  <c r="P35" i="8"/>
  <c r="Q35" i="8"/>
  <c r="AI35" i="8" s="1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E35" i="8" a="1"/>
  <c r="E35" i="8" s="1"/>
  <c r="C35" i="8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P35" i="8" l="1"/>
  <c r="AO35" i="8"/>
  <c r="AR35" i="8"/>
  <c r="AN35" i="8"/>
  <c r="AJ35" i="8"/>
  <c r="AL35" i="8"/>
  <c r="AK35" i="8"/>
  <c r="AQ35" i="8"/>
  <c r="AM35" i="8"/>
  <c r="O34" i="8"/>
  <c r="P34" i="8"/>
  <c r="Q34" i="8"/>
  <c r="R34" i="8"/>
  <c r="AI34" i="8" s="1"/>
  <c r="S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J34" i="8"/>
  <c r="AL34" i="8"/>
  <c r="AN34" i="8"/>
  <c r="AP34" i="8"/>
  <c r="AR34" i="8"/>
  <c r="E34" i="8" a="1"/>
  <c r="E34" i="8" s="1"/>
  <c r="C34" i="8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O34" i="8" l="1"/>
  <c r="AK34" i="8"/>
  <c r="AQ34" i="8"/>
  <c r="AM34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O33" i="8"/>
  <c r="P33" i="8"/>
  <c r="Q33" i="8"/>
  <c r="AI33" i="8" s="1"/>
  <c r="R33" i="8"/>
  <c r="AK33" i="8" s="1"/>
  <c r="S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L33" i="8"/>
  <c r="AP33" i="8"/>
  <c r="E33" i="8" a="1"/>
  <c r="E33" i="8" s="1"/>
  <c r="C33" i="8"/>
  <c r="AO33" i="8" l="1"/>
  <c r="AR33" i="8"/>
  <c r="AN33" i="8"/>
  <c r="AJ33" i="8"/>
  <c r="AQ33" i="8"/>
  <c r="AM33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O32" i="8"/>
  <c r="P32" i="8"/>
  <c r="Q32" i="8"/>
  <c r="AI32" i="8" s="1"/>
  <c r="R32" i="8"/>
  <c r="AK32" i="8" s="1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L32" i="8"/>
  <c r="AP32" i="8"/>
  <c r="E32" i="8" a="1"/>
  <c r="E32" i="8" s="1"/>
  <c r="C32" i="8"/>
  <c r="C18" i="8"/>
  <c r="C20" i="8"/>
  <c r="C22" i="8"/>
  <c r="C25" i="8"/>
  <c r="C26" i="8"/>
  <c r="C28" i="8"/>
  <c r="C30" i="8"/>
  <c r="C31" i="8"/>
  <c r="AO32" i="8" l="1"/>
  <c r="AR32" i="8"/>
  <c r="AN32" i="8"/>
  <c r="AJ32" i="8"/>
  <c r="AQ32" i="8"/>
  <c r="AM32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O31" i="8"/>
  <c r="P31" i="8"/>
  <c r="AI31" i="8" s="1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J31" i="8"/>
  <c r="AL31" i="8"/>
  <c r="AN31" i="8"/>
  <c r="AP31" i="8"/>
  <c r="AR31" i="8"/>
  <c r="E31" i="8" a="1"/>
  <c r="E31" i="8" s="1"/>
  <c r="AO31" i="8" l="1"/>
  <c r="AK31" i="8"/>
  <c r="AQ31" i="8"/>
  <c r="AM31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E30" i="8" a="1"/>
  <c r="E30" i="8" s="1"/>
  <c r="P30" i="8"/>
  <c r="Q30" i="8"/>
  <c r="R30" i="8"/>
  <c r="S30" i="8"/>
  <c r="T30" i="8"/>
  <c r="U30" i="8"/>
  <c r="V30" i="8"/>
  <c r="W30" i="8"/>
  <c r="X30" i="8"/>
  <c r="O30" i="8" l="1"/>
  <c r="AA30" i="8"/>
  <c r="AE30" i="8"/>
  <c r="AB30" i="8"/>
  <c r="AF30" i="8"/>
  <c r="Y30" i="8"/>
  <c r="AC30" i="8"/>
  <c r="AG30" i="8"/>
  <c r="Z30" i="8"/>
  <c r="AD30" i="8"/>
  <c r="AH30" i="8"/>
  <c r="AI30" i="8"/>
  <c r="AO30" i="8"/>
  <c r="AK30" i="8"/>
  <c r="AR30" i="8"/>
  <c r="AN30" i="8"/>
  <c r="AJ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29" i="8"/>
  <c r="P29" i="8"/>
  <c r="AI29" i="8" s="1"/>
  <c r="Q29" i="8"/>
  <c r="R29" i="8"/>
  <c r="S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E29" i="8" a="1"/>
  <c r="E29" i="8" s="1"/>
  <c r="C29" i="8"/>
  <c r="AQ30" i="8" l="1"/>
  <c r="AL30" i="8"/>
  <c r="AM30" i="8"/>
  <c r="AP30" i="8"/>
  <c r="AR29" i="8"/>
  <c r="AP29" i="8"/>
  <c r="AL29" i="8"/>
  <c r="AO29" i="8"/>
  <c r="AK29" i="8"/>
  <c r="AN29" i="8"/>
  <c r="AJ29" i="8"/>
  <c r="AQ29" i="8"/>
  <c r="AM29" i="8"/>
  <c r="O28" i="8"/>
  <c r="AJ28" i="8" s="1"/>
  <c r="O19" i="8"/>
  <c r="O20" i="8"/>
  <c r="O21" i="8"/>
  <c r="O22" i="8"/>
  <c r="O23" i="8"/>
  <c r="O24" i="8"/>
  <c r="O25" i="8"/>
  <c r="O26" i="8"/>
  <c r="O27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E28" i="8" a="1"/>
  <c r="E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R28" i="8" l="1"/>
  <c r="AI28" i="8"/>
  <c r="AK28" i="8"/>
  <c r="AN28" i="8"/>
  <c r="AQ28" i="8"/>
  <c r="AM28" i="8"/>
  <c r="AP28" i="8"/>
  <c r="AL28" i="8"/>
  <c r="AO28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E27" i="8" l="1" a="1"/>
  <c r="C27" i="8"/>
  <c r="E27" i="8" l="1"/>
  <c r="AE27" i="8"/>
  <c r="R27" i="8"/>
  <c r="V27" i="8"/>
  <c r="Z27" i="8"/>
  <c r="AD27" i="8"/>
  <c r="AH27" i="8"/>
  <c r="S27" i="8"/>
  <c r="W27" i="8"/>
  <c r="AA27" i="8"/>
  <c r="P27" i="8"/>
  <c r="T27" i="8"/>
  <c r="X27" i="8"/>
  <c r="AB27" i="8"/>
  <c r="AF27" i="8"/>
  <c r="Q27" i="8"/>
  <c r="U27" i="8"/>
  <c r="AC27" i="8"/>
  <c r="AG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P26" i="8"/>
  <c r="S26" i="8"/>
  <c r="T26" i="8"/>
  <c r="W26" i="8"/>
  <c r="X26" i="8"/>
  <c r="AA26" i="8"/>
  <c r="AB26" i="8"/>
  <c r="AE26" i="8"/>
  <c r="AF26" i="8"/>
  <c r="E26" i="8" a="1"/>
  <c r="E26" i="8" s="1"/>
  <c r="Y26" i="8" s="1"/>
  <c r="AH26" i="8" l="1"/>
  <c r="AD26" i="8"/>
  <c r="Z26" i="8"/>
  <c r="V26" i="8"/>
  <c r="R26" i="8"/>
  <c r="AL26" i="8" s="1"/>
  <c r="AI27" i="8"/>
  <c r="Y27" i="8"/>
  <c r="AG26" i="8"/>
  <c r="AC26" i="8"/>
  <c r="U26" i="8"/>
  <c r="AO26" i="8" s="1"/>
  <c r="Q26" i="8"/>
  <c r="AM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E25" i="8" a="1"/>
  <c r="E25" i="8" s="1"/>
  <c r="E24" i="8" a="1"/>
  <c r="E24" i="8" s="1"/>
  <c r="AH25" i="8" l="1"/>
  <c r="AD25" i="8"/>
  <c r="Z25" i="8"/>
  <c r="V25" i="8"/>
  <c r="R25" i="8"/>
  <c r="AL25" i="8" s="1"/>
  <c r="AP26" i="8"/>
  <c r="AJ27" i="8"/>
  <c r="AG25" i="8"/>
  <c r="AC25" i="8"/>
  <c r="Y25" i="8"/>
  <c r="U25" i="8"/>
  <c r="Q25" i="8"/>
  <c r="AK25" i="8" s="1"/>
  <c r="AM26" i="8"/>
  <c r="AN27" i="8"/>
  <c r="AQ27" i="8"/>
  <c r="AK26" i="8"/>
  <c r="AI26" i="8"/>
  <c r="AF25" i="8"/>
  <c r="AB25" i="8"/>
  <c r="X25" i="8"/>
  <c r="T25" i="8"/>
  <c r="P25" i="8"/>
  <c r="AQ26" i="8"/>
  <c r="AK27" i="8"/>
  <c r="AR27" i="8"/>
  <c r="AJ26" i="8"/>
  <c r="AR26" i="8"/>
  <c r="AE25" i="8"/>
  <c r="AA25" i="8"/>
  <c r="W25" i="8"/>
  <c r="S25" i="8"/>
  <c r="AP27" i="8"/>
  <c r="AN26" i="8"/>
  <c r="AO27" i="8"/>
  <c r="AL27" i="8"/>
  <c r="AO25" i="8"/>
  <c r="AN25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C24" i="8"/>
  <c r="AR25" i="8" l="1"/>
  <c r="AP25" i="8"/>
  <c r="AI25" i="8"/>
  <c r="AM25" i="8"/>
  <c r="AJ25" i="8"/>
  <c r="AQ25" i="8"/>
  <c r="Y24" i="8"/>
  <c r="AH24" i="8"/>
  <c r="AD24" i="8"/>
  <c r="Z24" i="8"/>
  <c r="V24" i="8"/>
  <c r="R24" i="8"/>
  <c r="AG24" i="8"/>
  <c r="AC24" i="8"/>
  <c r="U24" i="8"/>
  <c r="Q24" i="8"/>
  <c r="AF24" i="8"/>
  <c r="AB24" i="8"/>
  <c r="X24" i="8"/>
  <c r="T24" i="8"/>
  <c r="P24" i="8"/>
  <c r="AE24" i="8"/>
  <c r="AA24" i="8"/>
  <c r="W24" i="8"/>
  <c r="S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E23" i="8" a="1"/>
  <c r="E23" i="8" s="1"/>
  <c r="C23" i="8"/>
  <c r="AM24" i="8" l="1"/>
  <c r="AJ24" i="8"/>
  <c r="AK24" i="8"/>
  <c r="AR24" i="8"/>
  <c r="AP24" i="8"/>
  <c r="AQ24" i="8"/>
  <c r="AN24" i="8"/>
  <c r="AL24" i="8"/>
  <c r="AO24" i="8"/>
  <c r="AI24" i="8"/>
  <c r="Q23" i="8"/>
  <c r="X23" i="8"/>
  <c r="T23" i="8"/>
  <c r="P23" i="8"/>
  <c r="AA23" i="8"/>
  <c r="W23" i="8"/>
  <c r="S23" i="8"/>
  <c r="AF23" i="8"/>
  <c r="AH23" i="8"/>
  <c r="V23" i="8"/>
  <c r="R23" i="8"/>
  <c r="U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C23" i="8" l="1"/>
  <c r="Z23" i="8"/>
  <c r="Y23" i="8"/>
  <c r="AN23" i="8"/>
  <c r="AE23" i="8"/>
  <c r="AB23" i="8"/>
  <c r="AG23" i="8"/>
  <c r="AD23" i="8"/>
  <c r="E22" i="8" a="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9" i="8"/>
  <c r="C21" i="8"/>
  <c r="C2" i="8"/>
  <c r="E22" i="8" l="1"/>
  <c r="AA22" i="8"/>
  <c r="AE22" i="8"/>
  <c r="AC22" i="8"/>
  <c r="AD22" i="8"/>
  <c r="AB22" i="8"/>
  <c r="AF22" i="8"/>
  <c r="AG22" i="8"/>
  <c r="Z22" i="8"/>
  <c r="AH22" i="8"/>
  <c r="AJ23" i="8"/>
  <c r="AI23" i="8"/>
  <c r="AK23" i="8"/>
  <c r="AL23" i="8"/>
  <c r="AQ23" i="8"/>
  <c r="AM23" i="8"/>
  <c r="AP23" i="8"/>
  <c r="AO23" i="8"/>
  <c r="AR23" i="8"/>
  <c r="R22" i="8"/>
  <c r="U22" i="8"/>
  <c r="Q22" i="8"/>
  <c r="X22" i="8"/>
  <c r="T22" i="8"/>
  <c r="P22" i="8"/>
  <c r="V22" i="8"/>
  <c r="W22" i="8"/>
  <c r="S22" i="8"/>
  <c r="C3" i="5"/>
  <c r="E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C4" i="5" l="1"/>
  <c r="B3" i="8" s="1"/>
  <c r="B2" i="8"/>
  <c r="E21" i="8"/>
  <c r="AG21" i="8" s="1"/>
  <c r="AF21" i="8"/>
  <c r="AA21" i="8"/>
  <c r="AI22" i="8"/>
  <c r="Y22" i="8"/>
  <c r="V21" i="8"/>
  <c r="R21" i="8"/>
  <c r="X21" i="8"/>
  <c r="T21" i="8"/>
  <c r="W21" i="8"/>
  <c r="S21" i="8"/>
  <c r="U21" i="8"/>
  <c r="Q21" i="8"/>
  <c r="P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E20" i="8" a="1"/>
  <c r="E19" i="8" a="1"/>
  <c r="E18" i="8" a="1"/>
  <c r="AH21" i="8" l="1"/>
  <c r="AB21" i="8"/>
  <c r="Z21" i="8"/>
  <c r="AC21" i="8"/>
  <c r="AE21" i="8"/>
  <c r="AD21" i="8"/>
  <c r="C5" i="5"/>
  <c r="B4" i="8" s="1"/>
  <c r="E19" i="8"/>
  <c r="AC19" i="8"/>
  <c r="AG19" i="8"/>
  <c r="AB19" i="8"/>
  <c r="Z19" i="8"/>
  <c r="AD19" i="8"/>
  <c r="AE19" i="8"/>
  <c r="AF19" i="8"/>
  <c r="AO22" i="8"/>
  <c r="AL22" i="8"/>
  <c r="AP22" i="8"/>
  <c r="AJ22" i="8"/>
  <c r="AN22" i="8"/>
  <c r="E18" i="8"/>
  <c r="AE18" i="8" s="1"/>
  <c r="AF18" i="8"/>
  <c r="AQ22" i="8"/>
  <c r="AK22" i="8"/>
  <c r="E20" i="8"/>
  <c r="Z20" i="8" s="1"/>
  <c r="AA20" i="8"/>
  <c r="AC20" i="8"/>
  <c r="AD20" i="8"/>
  <c r="AR22" i="8"/>
  <c r="AM22" i="8"/>
  <c r="AI21" i="8"/>
  <c r="Y21" i="8"/>
  <c r="R18" i="8"/>
  <c r="V18" i="8"/>
  <c r="W20" i="8"/>
  <c r="S20" i="8"/>
  <c r="X19" i="8"/>
  <c r="T19" i="8"/>
  <c r="P19" i="8"/>
  <c r="S18" i="8"/>
  <c r="W18" i="8"/>
  <c r="V20" i="8"/>
  <c r="R20" i="8"/>
  <c r="W19" i="8"/>
  <c r="S19" i="8"/>
  <c r="P18" i="8"/>
  <c r="T18" i="8"/>
  <c r="X18" i="8"/>
  <c r="U20" i="8"/>
  <c r="Q20" i="8"/>
  <c r="V19" i="8"/>
  <c r="R19" i="8"/>
  <c r="Q18" i="8"/>
  <c r="U18" i="8"/>
  <c r="X20" i="8"/>
  <c r="T20" i="8"/>
  <c r="P20" i="8"/>
  <c r="U19" i="8"/>
  <c r="Q19" i="8"/>
  <c r="C1" i="2"/>
  <c r="B1" i="2"/>
  <c r="C6" i="5" l="1"/>
  <c r="B5" i="8" s="1"/>
  <c r="AO21" i="8"/>
  <c r="AG18" i="8"/>
  <c r="AH20" i="8"/>
  <c r="AD18" i="8"/>
  <c r="AN21" i="8"/>
  <c r="AC18" i="8"/>
  <c r="Z18" i="8"/>
  <c r="AP21" i="8"/>
  <c r="AM21" i="8"/>
  <c r="AB18" i="8"/>
  <c r="AO20" i="8"/>
  <c r="AL18" i="8"/>
  <c r="AN20" i="8"/>
  <c r="AI20" i="8"/>
  <c r="Y20" i="8"/>
  <c r="AR20" i="8"/>
  <c r="AQ20" i="8"/>
  <c r="AF20" i="8"/>
  <c r="AG20" i="8"/>
  <c r="O18" i="8"/>
  <c r="AI18" i="8" s="1"/>
  <c r="Y18" i="8"/>
  <c r="AQ21" i="8"/>
  <c r="AI19" i="8"/>
  <c r="Y19" i="8"/>
  <c r="AL20" i="8"/>
  <c r="AO18" i="8"/>
  <c r="AK20" i="8"/>
  <c r="AP20" i="8"/>
  <c r="AP18" i="8"/>
  <c r="AK21" i="8"/>
  <c r="AB20" i="8"/>
  <c r="AE20" i="8"/>
  <c r="AA18" i="8"/>
  <c r="AH18" i="8"/>
  <c r="AJ21" i="8"/>
  <c r="AL21" i="8"/>
  <c r="AH19" i="8"/>
  <c r="AA19" i="8"/>
  <c r="AR21" i="8"/>
  <c r="C7" i="5"/>
  <c r="B6" i="8" s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19" i="8" l="1"/>
  <c r="AP19" i="8"/>
  <c r="AK19" i="8"/>
  <c r="AN19" i="8"/>
  <c r="AO19" i="8"/>
  <c r="AJ19" i="8"/>
  <c r="AM18" i="8"/>
  <c r="AM19" i="8"/>
  <c r="AR18" i="8"/>
  <c r="AR19" i="8"/>
  <c r="AK18" i="8"/>
  <c r="AJ18" i="8"/>
  <c r="AN18" i="8"/>
  <c r="AM20" i="8"/>
  <c r="AL19" i="8"/>
  <c r="AQ18" i="8"/>
  <c r="AJ20" i="8"/>
  <c r="C8" i="5"/>
  <c r="B7" i="8" s="1"/>
  <c r="C9" i="5" l="1"/>
  <c r="B8" i="8" s="1"/>
  <c r="C10" i="5" l="1"/>
  <c r="B9" i="8" s="1"/>
  <c r="C11" i="5" l="1"/>
  <c r="B10" i="8" s="1"/>
  <c r="C12" i="5" l="1"/>
  <c r="B11" i="8" s="1"/>
  <c r="C13" i="5" l="1"/>
  <c r="B12" i="8" s="1"/>
  <c r="C14" i="5" l="1"/>
  <c r="B13" i="8" s="1"/>
  <c r="C15" i="5" l="1"/>
  <c r="B14" i="8" s="1"/>
  <c r="C16" i="5" l="1"/>
  <c r="B15" i="8" s="1"/>
  <c r="C17" i="5" l="1"/>
  <c r="G17" i="5" l="1"/>
  <c r="B16" i="8"/>
  <c r="C18" i="5"/>
  <c r="G18" i="5" l="1"/>
  <c r="B17" i="8"/>
  <c r="C19" i="5"/>
  <c r="G19" i="5" l="1"/>
  <c r="B18" i="8"/>
  <c r="C20" i="5"/>
  <c r="G20" i="5" l="1"/>
  <c r="B19" i="8"/>
  <c r="C21" i="5"/>
  <c r="G21" i="5" l="1"/>
  <c r="B20" i="8"/>
  <c r="C22" i="5"/>
  <c r="B21" i="8" s="1"/>
  <c r="C23" i="5" l="1"/>
  <c r="C24" i="5" s="1"/>
  <c r="G22" i="5"/>
  <c r="C25" i="5" l="1"/>
  <c r="G24" i="5"/>
  <c r="B23" i="8"/>
  <c r="G23" i="5"/>
  <c r="B22" i="8"/>
  <c r="G25" i="5" l="1"/>
  <c r="B24" i="8"/>
  <c r="C26" i="5"/>
  <c r="C27" i="5" s="1"/>
  <c r="C28" i="5" l="1"/>
  <c r="C29" i="5" s="1"/>
  <c r="C30" i="5" s="1"/>
  <c r="C31" i="5" s="1"/>
  <c r="C32" i="5" s="1"/>
  <c r="B26" i="8"/>
  <c r="G27" i="5"/>
  <c r="G26" i="5"/>
  <c r="B25" i="8"/>
  <c r="C33" i="5" l="1"/>
  <c r="B31" i="8"/>
  <c r="G32" i="5"/>
  <c r="G31" i="5"/>
  <c r="B30" i="8"/>
  <c r="G30" i="5"/>
  <c r="B29" i="8"/>
  <c r="G29" i="5"/>
  <c r="B28" i="8"/>
  <c r="G28" i="5"/>
  <c r="B27" i="8"/>
  <c r="B32" i="8" l="1"/>
  <c r="C34" i="5"/>
  <c r="C35" i="5" s="1"/>
  <c r="C36" i="5" s="1"/>
  <c r="C37" i="5" s="1"/>
  <c r="G33" i="5"/>
  <c r="G37" i="5" l="1"/>
  <c r="C38" i="5"/>
  <c r="B36" i="8"/>
  <c r="G36" i="5"/>
  <c r="B35" i="8"/>
  <c r="G35" i="5"/>
  <c r="B34" i="8"/>
  <c r="G34" i="5"/>
  <c r="B33" i="8"/>
  <c r="G38" i="5" l="1"/>
  <c r="C39" i="5"/>
  <c r="C40" i="5" s="1"/>
  <c r="B37" i="8"/>
  <c r="G40" i="5" l="1"/>
  <c r="C41" i="5"/>
  <c r="G41" i="5" s="1"/>
  <c r="B39" i="8"/>
  <c r="G39" i="5"/>
  <c r="B38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<sst xmlns="http://schemas.openxmlformats.org/spreadsheetml/2006/main" count="1396" uniqueCount="311">
  <si>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</si>
  <si>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</si>
  <si>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</si>
  <si>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</si>
  <si>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</si>
  <si>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</si>
  <si>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</si>
  <si>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</si>
  <si>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</si>
  <si>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</si>
  <si>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</si>
  <si>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</si>
  <si>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</si>
  <si>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</si>
  <si>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</si>
  <si>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</si>
  <si>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</si>
  <si>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</si>
  <si>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</si>
  <si>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</si>
  <si>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</si>
  <si>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</si>
  <si>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</si>
  <si>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</si>
  <si>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</si>
  <si>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</si>
  <si>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</si>
  <si>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</si>
  <si>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</si>
  <si>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</si>
  <si>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</si>
  <si>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</si>
  <si>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</si>
  <si>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</si>
  <si>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</si>
  <si>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</si>
  <si>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</si>
  <si>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</si>
  <si>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</si>
  <si>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</si>
  <si>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</si>
  <si>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</si>
  <si>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</si>
  <si>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</si>
  <si>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</si>
  <si>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</si>
  <si>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</si>
  <si>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</si>
  <si>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</si>
  <si>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</si>
  <si>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</si>
  <si>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</si>
  <si>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</si>
  <si>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</si>
  <si>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</si>
  <si>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</si>
  <si>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</si>
  <si>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</si>
  <si>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</si>
  <si>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</si>
  <si>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</si>
  <si>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</si>
  <si>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</si>
  <si>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</si>
  <si>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</si>
  <si>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</si>
  <si>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</si>
  <si>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</si>
  <si>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</si>
  <si>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</si>
  <si>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</si>
  <si>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</si>
  <si>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</si>
  <si>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</si>
  <si>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</si>
  <si>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</si>
  <si>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</si>
  <si>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</si>
  <si>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</si>
  <si>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https://santemontreal.qc.ca/population/coronavirus-covid-19/#c36391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</si>
  <si>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</si>
  <si>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</si>
  <si>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</si>
  <si>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</si>
  <si>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</si>
  <si>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</si>
  <si>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</si>
  <si>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</si>
  <si>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</si>
  <si>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</si>
  <si>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</si>
  <si>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</si>
  <si>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</si>
  <si>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</si>
  <si>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</si>
  <si>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</si>
  <si>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</si>
  <si>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</si>
  <si>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</si>
  <si>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</si>
  <si>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</si>
  <si>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</si>
  <si>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</si>
  <si>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</si>
  <si>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</si>
  <si>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</si>
  <si>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</si>
  <si>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</si>
  <si>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</si>
  <si>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</si>
  <si>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</si>
  <si>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</si>
  <si>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</si>
  <si>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</si>
  <si>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</si>
  <si>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</si>
  <si>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</si>
  <si>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</si>
  <si>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</si>
  <si>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</si>
  <si>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</si>
  <si>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</si>
  <si>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</si>
  <si>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</si>
  <si>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</si>
  <si>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</si>
  <si>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</si>
  <si>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</si>
  <si>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</si>
  <si>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</si>
  <si>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</si>
  <si>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</si>
  <si>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</si>
  <si>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</si>
  <si>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</si>
  <si>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</si>
  <si>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</si>
  <si>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</si>
  <si>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</si>
  <si>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</si>
  <si>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</si>
  <si>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</si>
  <si>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</si>
  <si>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</si>
  <si>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</si>
  <si>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</si>
  <si>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</si>
  <si>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</si>
  <si>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</si>
  <si>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</si>
  <si>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</si>
  <si>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</si>
  <si>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</si>
  <si>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</si>
  <si>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</si>
  <si>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</si>
  <si>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</si>
  <si>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</si>
  <si>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</si>
  <si>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</si>
  <si>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</si>
  <si>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</si>
  <si>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</si>
  <si>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</si>
  <si>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</si>
  <si>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</si>
  <si>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</si>
  <si>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</si>
  <si>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</si>
  <si>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</si>
  <si>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</si>
  <si>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</si>
  <si>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</si>
  <si>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</si>
  <si>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</si>
  <si>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</si>
  <si>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</si>
  <si>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</si>
  <si>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</si>
  <si>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</si>
  <si>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</si>
  <si>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</si>
  <si>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</si>
  <si>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TAUX POUR</t>
  </si>
  <si>
    <t>100 000</t>
  </si>
  <si>
    <t>PERSONNES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</si>
  <si>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</si>
  <si>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</si>
  <si>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</si>
  <si>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</si>
  <si>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</si>
  <si>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</si>
  <si>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</si>
  <si>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</si>
  <si>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</si>
  <si>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</si>
  <si>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</si>
  <si>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</si>
  <si>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</si>
  <si>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</si>
  <si>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</si>
  <si>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</si>
  <si>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</si>
  <si>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</si>
  <si>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</si>
  <si>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</si>
  <si>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</si>
  <si>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</si>
  <si>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</si>
  <si>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</si>
  <si>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</si>
  <si>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</si>
  <si>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</si>
  <si>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</si>
  <si>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</si>
  <si>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</si>
  <si>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</si>
  <si>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</si>
  <si>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</si>
  <si>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</si>
  <si>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</si>
  <si>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</si>
  <si>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Deaths</t>
  </si>
  <si>
    <t>265,3</t>
  </si>
  <si>
    <t>180,3</t>
  </si>
  <si>
    <t>124,6</t>
  </si>
  <si>
    <t>143,3</t>
  </si>
  <si>
    <t>139,2</t>
  </si>
  <si>
    <t>TOTAL DE CAS CONFIRMÉS¹</t>
  </si>
  <si>
    <t>RÉPARTITION DES CAS (%)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</si>
  <si>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</si>
  <si>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</si>
  <si>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</si>
  <si>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</si>
  <si>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</si>
  <si>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</si>
  <si>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</si>
  <si>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</si>
  <si>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</si>
  <si>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</si>
  <si>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</si>
  <si>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</si>
  <si>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</si>
  <si>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</si>
  <si>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</si>
  <si>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</si>
  <si>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</si>
  <si>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</si>
  <si>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</si>
  <si>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</si>
  <si>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</si>
  <si>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</si>
  <si>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</si>
  <si>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</si>
  <si>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</si>
  <si>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</si>
  <si>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</si>
  <si>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</si>
  <si>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</si>
  <si>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</si>
  <si>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</si>
  <si>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</si>
  <si>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</si>
  <si>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</si>
  <si>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</si>
  <si>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</si>
  <si>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</si>
  <si>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</si>
  <si>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</si>
  <si>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</si>
  <si>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</si>
  <si>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</si>
  <si>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</si>
  <si>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</si>
  <si>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</si>
  <si>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</si>
  <si>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</si>
  <si>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</si>
  <si>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</si>
  <si>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0,5</t>
  </si>
  <si>
    <t>19 AVRIL, 17H15</t>
  </si>
  <si>
    <t>20 AVRIL, 17H15</t>
  </si>
  <si>
    <t>2,4</t>
  </si>
  <si>
    <t>9,4</t>
  </si>
  <si>
    <t>21 AVRIL, 17H15</t>
  </si>
  <si>
    <t>22 AVRIL, 17H15</t>
  </si>
  <si>
    <t>23 AVRIL, 17H45</t>
  </si>
  <si>
    <t> 0,7</t>
  </si>
  <si>
    <t>527,5</t>
  </si>
  <si>
    <t>66,7</t>
  </si>
  <si>
    <t>48,2</t>
  </si>
  <si>
    <t>132,7</t>
  </si>
  <si>
    <t>1 262</t>
  </si>
  <si>
    <t>11,6</t>
  </si>
  <si>
    <t>391,8</t>
  </si>
  <si>
    <t>1 472</t>
  </si>
  <si>
    <t>13,5</t>
  </si>
  <si>
    <t>448,0</t>
  </si>
  <si>
    <t>1 766</t>
  </si>
  <si>
    <t>16,2</t>
  </si>
  <si>
    <t>634,5</t>
  </si>
  <si>
    <t>1 535</t>
  </si>
  <si>
    <t>598,0</t>
  </si>
  <si>
    <t>1 021</t>
  </si>
  <si>
    <t>471,5</t>
  </si>
  <si>
    <t>8,7</t>
  </si>
  <si>
    <t>657,2</t>
  </si>
  <si>
    <t>2 475</t>
  </si>
  <si>
    <t>22,8</t>
  </si>
  <si>
    <t>2 449,5</t>
  </si>
  <si>
    <t>10 897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</si>
</sst>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AA35"/>
  <sheetViews>
    <sheetView topLeftCell="F1" zoomScale="77" zoomScaleNormal="77" workbookViewId="0">
      <selection activeCell="AB6" sqref="AB6"/>
    </sheetView>
  </sheetViews>
  <sheetFormatPr defaultRowHeight="14.5" x14ac:dyDescent="0.35"/>
  <cols>
    <col min="1" max="1" width="42.453125" customWidth="1"/>
    <col min="2" max="17" width="10.08984375" bestFit="1" customWidth="1"/>
    <col min="18" max="27" width="10.7265625" bestFit="1" customWidth="1"/>
  </cols>
  <sheetData>
    <row r="1" spans="1:27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</row>
    <row r="2" spans="1:27" x14ac:dyDescent="0.35">
      <c r="A2" t="s">
        <v>1</v>
      </c>
      <c r="B2">
        <v>54</v>
      </c>
      <c r="C2">
        <v>66</v>
      </c>
      <c r="D2" t="s">
        <v>102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102</v>
      </c>
      <c r="X2">
        <v>753</v>
      </c>
      <c r="Y2">
        <v>802</v>
      </c>
      <c r="Z2">
        <v>835</v>
      </c>
      <c r="AA2">
        <v>879</v>
      </c>
    </row>
    <row r="3" spans="1:27" x14ac:dyDescent="0.35">
      <c r="A3" t="s">
        <v>2</v>
      </c>
      <c r="B3">
        <v>9</v>
      </c>
      <c r="C3">
        <v>14</v>
      </c>
      <c r="D3" t="s">
        <v>102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102</v>
      </c>
      <c r="X3">
        <v>154</v>
      </c>
      <c r="Y3">
        <v>173</v>
      </c>
      <c r="Z3">
        <v>188</v>
      </c>
      <c r="AA3">
        <v>214</v>
      </c>
    </row>
    <row r="4" spans="1:27" x14ac:dyDescent="0.35">
      <c r="A4" t="s">
        <v>103</v>
      </c>
      <c r="B4">
        <v>2</v>
      </c>
      <c r="C4">
        <v>2</v>
      </c>
      <c r="D4" t="s">
        <v>102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102</v>
      </c>
      <c r="X4">
        <v>5</v>
      </c>
      <c r="Y4">
        <v>5</v>
      </c>
      <c r="Z4">
        <v>5</v>
      </c>
      <c r="AA4">
        <v>6</v>
      </c>
    </row>
    <row r="5" spans="1:27" x14ac:dyDescent="0.35">
      <c r="A5" t="s">
        <v>104</v>
      </c>
      <c r="B5">
        <v>10</v>
      </c>
      <c r="C5">
        <v>9</v>
      </c>
      <c r="D5" t="s">
        <v>102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102</v>
      </c>
      <c r="X5">
        <v>16</v>
      </c>
      <c r="Y5">
        <v>17</v>
      </c>
      <c r="Z5">
        <v>17</v>
      </c>
      <c r="AA5">
        <v>20</v>
      </c>
    </row>
    <row r="6" spans="1:27" x14ac:dyDescent="0.35">
      <c r="A6" t="s">
        <v>5</v>
      </c>
      <c r="B6">
        <v>161</v>
      </c>
      <c r="C6">
        <v>182</v>
      </c>
      <c r="D6" t="s">
        <v>102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102</v>
      </c>
      <c r="X6">
        <v>907</v>
      </c>
      <c r="Y6">
        <v>955</v>
      </c>
      <c r="Z6">
        <v>987</v>
      </c>
      <c r="AA6">
        <v>1035</v>
      </c>
    </row>
    <row r="7" spans="1:27" x14ac:dyDescent="0.35">
      <c r="A7" t="s">
        <v>105</v>
      </c>
      <c r="B7">
        <v>107</v>
      </c>
      <c r="C7">
        <v>120</v>
      </c>
      <c r="D7" t="s">
        <v>102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102</v>
      </c>
      <c r="X7">
        <v>316</v>
      </c>
      <c r="Y7">
        <v>321</v>
      </c>
      <c r="Z7">
        <v>325</v>
      </c>
      <c r="AA7">
        <v>328</v>
      </c>
    </row>
    <row r="8" spans="1:27" x14ac:dyDescent="0.35">
      <c r="A8" t="s">
        <v>106</v>
      </c>
      <c r="B8">
        <v>17</v>
      </c>
      <c r="C8">
        <v>18</v>
      </c>
      <c r="D8" t="s">
        <v>102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102</v>
      </c>
      <c r="X8">
        <v>103</v>
      </c>
      <c r="Y8">
        <v>108</v>
      </c>
      <c r="Z8">
        <v>109</v>
      </c>
      <c r="AA8">
        <v>117</v>
      </c>
    </row>
    <row r="9" spans="1:27" x14ac:dyDescent="0.35">
      <c r="A9" t="s">
        <v>116</v>
      </c>
      <c r="B9">
        <v>7</v>
      </c>
      <c r="C9">
        <v>10</v>
      </c>
      <c r="D9" t="s">
        <v>102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102</v>
      </c>
      <c r="X9">
        <v>55</v>
      </c>
      <c r="Y9">
        <v>61</v>
      </c>
      <c r="Z9">
        <v>62</v>
      </c>
      <c r="AA9">
        <v>71</v>
      </c>
    </row>
    <row r="10" spans="1:27" x14ac:dyDescent="0.35">
      <c r="A10" t="s">
        <v>115</v>
      </c>
      <c r="B10">
        <v>18</v>
      </c>
      <c r="C10">
        <v>20</v>
      </c>
      <c r="D10" t="s">
        <v>102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102</v>
      </c>
      <c r="X10">
        <v>32</v>
      </c>
      <c r="Y10">
        <v>33</v>
      </c>
      <c r="Z10">
        <v>33</v>
      </c>
      <c r="AA10">
        <v>33</v>
      </c>
    </row>
    <row r="11" spans="1:27" x14ac:dyDescent="0.35">
      <c r="A11" t="s">
        <v>114</v>
      </c>
      <c r="B11">
        <v>7</v>
      </c>
      <c r="C11">
        <v>7</v>
      </c>
      <c r="D11" t="s">
        <v>102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102</v>
      </c>
      <c r="X11">
        <v>25</v>
      </c>
      <c r="Y11">
        <v>26</v>
      </c>
      <c r="Z11">
        <v>26</v>
      </c>
      <c r="AA11">
        <v>29</v>
      </c>
    </row>
    <row r="12" spans="1:27" x14ac:dyDescent="0.35">
      <c r="A12" t="s">
        <v>11</v>
      </c>
      <c r="B12">
        <v>19</v>
      </c>
      <c r="C12">
        <v>22</v>
      </c>
      <c r="D12" t="s">
        <v>102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102</v>
      </c>
      <c r="X12">
        <v>114</v>
      </c>
      <c r="Y12">
        <v>120</v>
      </c>
      <c r="Z12">
        <v>126</v>
      </c>
      <c r="AA12">
        <v>129</v>
      </c>
    </row>
    <row r="13" spans="1:27" x14ac:dyDescent="0.35">
      <c r="A13" t="s">
        <v>12</v>
      </c>
      <c r="B13">
        <v>66</v>
      </c>
      <c r="C13">
        <v>78</v>
      </c>
      <c r="D13" t="s">
        <v>102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102</v>
      </c>
      <c r="X13">
        <v>399</v>
      </c>
      <c r="Y13">
        <v>406</v>
      </c>
      <c r="Z13">
        <v>425</v>
      </c>
      <c r="AA13">
        <v>428</v>
      </c>
    </row>
    <row r="14" spans="1:27" x14ac:dyDescent="0.35">
      <c r="A14" t="s">
        <v>13</v>
      </c>
      <c r="B14">
        <v>5</v>
      </c>
      <c r="C14">
        <v>7</v>
      </c>
      <c r="D14" t="s">
        <v>102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102</v>
      </c>
      <c r="X14">
        <v>38</v>
      </c>
      <c r="Y14">
        <v>44</v>
      </c>
      <c r="Z14">
        <v>45</v>
      </c>
      <c r="AA14">
        <v>52</v>
      </c>
    </row>
    <row r="15" spans="1:27" x14ac:dyDescent="0.35">
      <c r="A15" t="s">
        <v>14</v>
      </c>
      <c r="B15">
        <v>40</v>
      </c>
      <c r="C15">
        <v>62</v>
      </c>
      <c r="D15" t="s">
        <v>102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102</v>
      </c>
      <c r="X15">
        <v>542</v>
      </c>
      <c r="Y15">
        <v>569</v>
      </c>
      <c r="Z15">
        <v>618</v>
      </c>
      <c r="AA15">
        <v>671</v>
      </c>
    </row>
    <row r="16" spans="1:27" x14ac:dyDescent="0.35">
      <c r="A16" t="s">
        <v>113</v>
      </c>
      <c r="B16">
        <v>1</v>
      </c>
      <c r="C16">
        <v>1</v>
      </c>
      <c r="D16" t="s">
        <v>102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102</v>
      </c>
      <c r="X16">
        <v>11</v>
      </c>
      <c r="Y16">
        <v>12</v>
      </c>
      <c r="Z16">
        <v>13</v>
      </c>
      <c r="AA16">
        <v>14</v>
      </c>
    </row>
    <row r="17" spans="1:27" x14ac:dyDescent="0.35">
      <c r="A17" t="s">
        <v>16</v>
      </c>
      <c r="B17">
        <v>26</v>
      </c>
      <c r="C17">
        <v>33</v>
      </c>
      <c r="D17" t="s">
        <v>102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102</v>
      </c>
      <c r="X17">
        <v>722</v>
      </c>
      <c r="Y17">
        <v>785</v>
      </c>
      <c r="Z17">
        <v>839</v>
      </c>
      <c r="AA17">
        <v>891</v>
      </c>
    </row>
    <row r="18" spans="1:27" x14ac:dyDescent="0.35">
      <c r="A18" t="s">
        <v>112</v>
      </c>
      <c r="B18">
        <v>3</v>
      </c>
      <c r="C18">
        <v>3</v>
      </c>
      <c r="D18" t="s">
        <v>102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102</v>
      </c>
      <c r="X18">
        <v>7</v>
      </c>
      <c r="Y18">
        <v>7</v>
      </c>
      <c r="Z18">
        <v>7</v>
      </c>
      <c r="AA18">
        <v>7</v>
      </c>
    </row>
    <row r="19" spans="1:27" x14ac:dyDescent="0.35">
      <c r="A19" t="s">
        <v>111</v>
      </c>
      <c r="B19">
        <v>18</v>
      </c>
      <c r="C19">
        <v>24</v>
      </c>
      <c r="D19" t="s">
        <v>102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102</v>
      </c>
      <c r="X19">
        <v>67</v>
      </c>
      <c r="Y19">
        <v>76</v>
      </c>
      <c r="Z19">
        <v>87</v>
      </c>
      <c r="AA19">
        <v>93</v>
      </c>
    </row>
    <row r="20" spans="1:27" x14ac:dyDescent="0.35">
      <c r="A20" t="s">
        <v>19</v>
      </c>
      <c r="B20">
        <v>56</v>
      </c>
      <c r="C20">
        <v>61</v>
      </c>
      <c r="D20" t="s">
        <v>102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102</v>
      </c>
      <c r="X20">
        <v>165</v>
      </c>
      <c r="Y20">
        <v>167</v>
      </c>
      <c r="Z20">
        <v>170</v>
      </c>
      <c r="AA20">
        <v>170</v>
      </c>
    </row>
    <row r="21" spans="1:27" x14ac:dyDescent="0.35">
      <c r="A21" t="s">
        <v>20</v>
      </c>
      <c r="B21">
        <v>26</v>
      </c>
      <c r="C21">
        <v>27</v>
      </c>
      <c r="D21" t="s">
        <v>102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102</v>
      </c>
      <c r="X21">
        <v>117</v>
      </c>
      <c r="Y21">
        <v>124</v>
      </c>
      <c r="Z21">
        <v>127</v>
      </c>
      <c r="AA21">
        <v>138</v>
      </c>
    </row>
    <row r="22" spans="1:27" x14ac:dyDescent="0.35">
      <c r="A22" t="s">
        <v>21</v>
      </c>
      <c r="B22">
        <v>67</v>
      </c>
      <c r="C22">
        <v>80</v>
      </c>
      <c r="D22" t="s">
        <v>102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102</v>
      </c>
      <c r="X22">
        <v>380</v>
      </c>
      <c r="Y22">
        <v>386</v>
      </c>
      <c r="Z22">
        <v>401</v>
      </c>
      <c r="AA22">
        <v>416</v>
      </c>
    </row>
    <row r="23" spans="1:27" x14ac:dyDescent="0.35">
      <c r="A23" t="s">
        <v>110</v>
      </c>
      <c r="B23">
        <v>11</v>
      </c>
      <c r="C23">
        <v>11</v>
      </c>
      <c r="D23" t="s">
        <v>102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102</v>
      </c>
      <c r="X23">
        <v>46</v>
      </c>
      <c r="Y23">
        <v>50</v>
      </c>
      <c r="Z23">
        <v>52</v>
      </c>
      <c r="AA23">
        <v>59</v>
      </c>
    </row>
    <row r="24" spans="1:27" x14ac:dyDescent="0.35">
      <c r="A24" t="s">
        <v>23</v>
      </c>
      <c r="B24">
        <v>41</v>
      </c>
      <c r="C24">
        <v>51</v>
      </c>
      <c r="D24" t="s">
        <v>102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102</v>
      </c>
      <c r="X24">
        <v>529</v>
      </c>
      <c r="Y24">
        <v>577</v>
      </c>
      <c r="Z24">
        <v>647</v>
      </c>
      <c r="AA24">
        <v>708</v>
      </c>
    </row>
    <row r="25" spans="1:27" x14ac:dyDescent="0.35">
      <c r="A25" t="s">
        <v>24</v>
      </c>
      <c r="B25">
        <v>80</v>
      </c>
      <c r="C25">
        <v>97</v>
      </c>
      <c r="D25" t="s">
        <v>102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102</v>
      </c>
      <c r="X25">
        <v>467</v>
      </c>
      <c r="Y25">
        <v>489</v>
      </c>
      <c r="Z25">
        <v>527</v>
      </c>
      <c r="AA25">
        <v>552</v>
      </c>
    </row>
    <row r="26" spans="1:27" x14ac:dyDescent="0.35">
      <c r="A26" t="s">
        <v>109</v>
      </c>
      <c r="B26">
        <v>2</v>
      </c>
      <c r="C26">
        <v>2</v>
      </c>
      <c r="D26" t="s">
        <v>102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102</v>
      </c>
      <c r="X26">
        <v>7</v>
      </c>
      <c r="Y26">
        <v>7</v>
      </c>
      <c r="Z26">
        <v>7</v>
      </c>
      <c r="AA26">
        <v>7</v>
      </c>
    </row>
    <row r="27" spans="1:27" x14ac:dyDescent="0.35">
      <c r="A27" t="s">
        <v>26</v>
      </c>
      <c r="B27">
        <v>40</v>
      </c>
      <c r="C27">
        <v>49</v>
      </c>
      <c r="D27" t="s">
        <v>102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102</v>
      </c>
      <c r="X27">
        <v>302</v>
      </c>
      <c r="Y27">
        <v>319</v>
      </c>
      <c r="Z27">
        <v>340</v>
      </c>
      <c r="AA27">
        <v>354</v>
      </c>
    </row>
    <row r="28" spans="1:27" x14ac:dyDescent="0.35">
      <c r="A28" t="s">
        <v>27</v>
      </c>
      <c r="B28">
        <v>17</v>
      </c>
      <c r="C28">
        <v>20</v>
      </c>
      <c r="D28" t="s">
        <v>102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102</v>
      </c>
      <c r="X28">
        <v>353</v>
      </c>
      <c r="Y28">
        <v>372</v>
      </c>
      <c r="Z28">
        <v>394</v>
      </c>
      <c r="AA28">
        <v>418</v>
      </c>
    </row>
    <row r="29" spans="1:27" x14ac:dyDescent="0.35">
      <c r="A29" t="s">
        <v>108</v>
      </c>
      <c r="B29">
        <v>0</v>
      </c>
      <c r="C29">
        <v>0</v>
      </c>
      <c r="D29" t="s">
        <v>102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102</v>
      </c>
      <c r="X29">
        <v>2</v>
      </c>
      <c r="Y29">
        <v>2</v>
      </c>
      <c r="Z29">
        <v>2</v>
      </c>
      <c r="AA29">
        <v>2</v>
      </c>
    </row>
    <row r="30" spans="1:27" x14ac:dyDescent="0.35">
      <c r="A30" t="s">
        <v>29</v>
      </c>
      <c r="B30">
        <v>46</v>
      </c>
      <c r="C30">
        <v>56</v>
      </c>
      <c r="D30" t="s">
        <v>102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102</v>
      </c>
      <c r="X30">
        <v>381</v>
      </c>
      <c r="Y30">
        <v>406</v>
      </c>
      <c r="Z30">
        <v>427</v>
      </c>
      <c r="AA30">
        <v>448</v>
      </c>
    </row>
    <row r="31" spans="1:27" x14ac:dyDescent="0.35">
      <c r="A31" t="s">
        <v>30</v>
      </c>
      <c r="B31">
        <v>36</v>
      </c>
      <c r="C31">
        <v>43</v>
      </c>
      <c r="D31" t="s">
        <v>102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102</v>
      </c>
      <c r="X31">
        <v>417</v>
      </c>
      <c r="Y31">
        <v>462</v>
      </c>
      <c r="Z31">
        <v>505</v>
      </c>
      <c r="AA31">
        <v>518</v>
      </c>
    </row>
    <row r="32" spans="1:27" x14ac:dyDescent="0.35">
      <c r="A32" t="s">
        <v>31</v>
      </c>
      <c r="B32">
        <v>67</v>
      </c>
      <c r="C32">
        <v>78</v>
      </c>
      <c r="D32" t="s">
        <v>102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102</v>
      </c>
      <c r="X32">
        <v>274</v>
      </c>
      <c r="Y32">
        <v>287</v>
      </c>
      <c r="Z32">
        <v>302</v>
      </c>
      <c r="AA32">
        <v>321</v>
      </c>
    </row>
    <row r="33" spans="1:27" x14ac:dyDescent="0.35">
      <c r="A33" t="s">
        <v>32</v>
      </c>
      <c r="B33">
        <v>41</v>
      </c>
      <c r="C33">
        <v>56</v>
      </c>
      <c r="D33" t="s">
        <v>102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102</v>
      </c>
      <c r="X33">
        <v>602</v>
      </c>
      <c r="Y33">
        <v>624</v>
      </c>
      <c r="Z33">
        <v>660</v>
      </c>
      <c r="AA33">
        <v>701</v>
      </c>
    </row>
    <row r="34" spans="1:27" x14ac:dyDescent="0.35">
      <c r="A34" t="s">
        <v>107</v>
      </c>
      <c r="B34">
        <v>25</v>
      </c>
      <c r="C34">
        <v>29</v>
      </c>
      <c r="D34" t="s">
        <v>102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102</v>
      </c>
      <c r="X34">
        <v>72</v>
      </c>
      <c r="Y34">
        <v>74</v>
      </c>
      <c r="Z34">
        <v>77</v>
      </c>
      <c r="AA34">
        <v>84</v>
      </c>
    </row>
    <row r="35" spans="1:27" x14ac:dyDescent="0.35">
      <c r="A35" t="s">
        <v>34</v>
      </c>
      <c r="B35">
        <v>487</v>
      </c>
      <c r="C35">
        <v>653</v>
      </c>
      <c r="D35" t="s">
        <v>102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102</v>
      </c>
      <c r="X35">
        <v>968</v>
      </c>
      <c r="Y35">
        <v>990</v>
      </c>
      <c r="Z35">
        <v>990</v>
      </c>
      <c r="AA35">
        <v>984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AA34"/>
  <sheetViews>
    <sheetView zoomScaleNormal="100" workbookViewId="0">
      <pane xSplit="1" topLeftCell="O1" activePane="topRight" state="frozen"/>
      <selection pane="topRight" activeCell="AA34" sqref="AA34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</cols>
  <sheetData>
    <row r="1" spans="1:27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</row>
    <row r="2" spans="1:27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102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102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</row>
    <row r="3" spans="1:27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102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102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</row>
    <row r="4" spans="1:27" x14ac:dyDescent="0.35">
      <c r="A4" t="s">
        <v>103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102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102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</row>
    <row r="5" spans="1:27" x14ac:dyDescent="0.35">
      <c r="A5" t="s">
        <v>104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102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102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</row>
    <row r="6" spans="1:27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102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102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</row>
    <row r="7" spans="1:27" x14ac:dyDescent="0.35">
      <c r="A7" t="s">
        <v>105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102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102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</row>
    <row r="8" spans="1:27" x14ac:dyDescent="0.35">
      <c r="A8" t="s">
        <v>106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102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102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</row>
    <row r="9" spans="1:27" x14ac:dyDescent="0.35">
      <c r="A9" t="s">
        <v>116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102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102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</row>
    <row r="10" spans="1:27" x14ac:dyDescent="0.35">
      <c r="A10" t="s">
        <v>115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102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102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</row>
    <row r="11" spans="1:27" x14ac:dyDescent="0.35">
      <c r="A11" t="s">
        <v>114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102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102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</row>
    <row r="12" spans="1:27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102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102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</row>
    <row r="13" spans="1:27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102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102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</row>
    <row r="14" spans="1:27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102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102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</row>
    <row r="15" spans="1:27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102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102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</row>
    <row r="16" spans="1:27" x14ac:dyDescent="0.35">
      <c r="A16" t="s">
        <v>113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102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102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</row>
    <row r="17" spans="1:27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102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102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</row>
    <row r="18" spans="1:27" x14ac:dyDescent="0.35">
      <c r="A18" t="s">
        <v>112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102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102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</row>
    <row r="19" spans="1:27" x14ac:dyDescent="0.35">
      <c r="A19" t="s">
        <v>111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102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102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</row>
    <row r="20" spans="1:27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102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102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</row>
    <row r="21" spans="1:27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102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102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</row>
    <row r="22" spans="1:27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102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102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</row>
    <row r="23" spans="1:27" x14ac:dyDescent="0.35">
      <c r="A23" t="s">
        <v>110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102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102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</row>
    <row r="24" spans="1:27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102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102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</row>
    <row r="25" spans="1:27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102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102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</row>
    <row r="26" spans="1:27" x14ac:dyDescent="0.35">
      <c r="A26" t="s">
        <v>109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102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102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</row>
    <row r="27" spans="1:27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102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102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</row>
    <row r="28" spans="1:27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102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102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</row>
    <row r="29" spans="1:27" x14ac:dyDescent="0.35">
      <c r="A29" t="s">
        <v>108</v>
      </c>
      <c r="B29" s="3">
        <f>cases!B29/(population_2016!$B29/1000)</f>
        <v>0</v>
      </c>
      <c r="C29" s="3">
        <f>cases!C29/(population_2016!$B29/1000)</f>
        <v>0</v>
      </c>
      <c r="D29" t="s">
        <v>102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102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</row>
    <row r="30" spans="1:27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102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102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</row>
    <row r="31" spans="1:27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102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102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</row>
    <row r="32" spans="1:27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102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102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</row>
    <row r="33" spans="1:27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102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102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</row>
    <row r="34" spans="1:27" x14ac:dyDescent="0.35">
      <c r="A34" t="s">
        <v>107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102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102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R41"/>
  <sheetViews>
    <sheetView zoomScale="75" zoomScaleNormal="75" workbookViewId="0">
      <pane xSplit="1" topLeftCell="B1" activePane="topRight" state="frozen"/>
      <selection pane="topRight" activeCell="Y64" sqref="Y64"/>
    </sheetView>
  </sheetViews>
  <sheetFormatPr defaultRowHeight="14.5" x14ac:dyDescent="0.35"/>
  <cols>
    <col min="1" max="1" width="19.6328125" customWidth="1"/>
    <col min="2" max="3" width="8.6328125" customWidth="1"/>
    <col min="4" max="4" width="15.08984375" customWidth="1"/>
    <col min="5" max="14" width="8.6328125" customWidth="1"/>
    <col min="15" max="15" width="12.453125" bestFit="1" customWidth="1"/>
    <col min="16" max="16" width="8.6328125" customWidth="1"/>
  </cols>
  <sheetData>
    <row r="1" spans="1:44" s="17" customFormat="1" ht="72.5" x14ac:dyDescent="0.35">
      <c r="A1" s="17" t="s">
        <v>144</v>
      </c>
      <c r="B1" s="17" t="s">
        <v>143</v>
      </c>
      <c r="C1" s="17" t="s">
        <v>182</v>
      </c>
      <c r="D1" s="17" t="s">
        <v>237</v>
      </c>
      <c r="E1" s="17" t="s">
        <v>145</v>
      </c>
      <c r="F1" s="17" t="s">
        <v>146</v>
      </c>
      <c r="G1" s="17" t="s">
        <v>147</v>
      </c>
      <c r="H1" s="17" t="s">
        <v>148</v>
      </c>
      <c r="I1" s="17" t="s">
        <v>149</v>
      </c>
      <c r="J1" s="17" t="s">
        <v>150</v>
      </c>
      <c r="K1" s="17" t="s">
        <v>151</v>
      </c>
      <c r="L1" s="17" t="s">
        <v>152</v>
      </c>
      <c r="M1" s="17" t="s">
        <v>169</v>
      </c>
      <c r="N1" s="17" t="s">
        <v>153</v>
      </c>
      <c r="O1" s="17" t="s">
        <v>162</v>
      </c>
      <c r="P1" s="17" t="s">
        <v>154</v>
      </c>
      <c r="Q1" s="17" t="s">
        <v>155</v>
      </c>
      <c r="R1" s="17" t="s">
        <v>156</v>
      </c>
      <c r="S1" s="17" t="s">
        <v>157</v>
      </c>
      <c r="T1" s="17" t="s">
        <v>158</v>
      </c>
      <c r="U1" s="17" t="s">
        <v>159</v>
      </c>
      <c r="V1" s="17" t="s">
        <v>160</v>
      </c>
      <c r="W1" s="17" t="s">
        <v>177</v>
      </c>
      <c r="X1" s="17" t="s">
        <v>161</v>
      </c>
      <c r="Y1" s="17" t="s">
        <v>193</v>
      </c>
      <c r="Z1" s="17" t="s">
        <v>194</v>
      </c>
      <c r="AA1" s="17" t="s">
        <v>195</v>
      </c>
      <c r="AB1" s="17" t="s">
        <v>196</v>
      </c>
      <c r="AC1" s="17" t="s">
        <v>197</v>
      </c>
      <c r="AD1" s="17" t="s">
        <v>198</v>
      </c>
      <c r="AE1" s="17" t="s">
        <v>199</v>
      </c>
      <c r="AF1" s="17" t="s">
        <v>200</v>
      </c>
      <c r="AG1" s="17" t="s">
        <v>201</v>
      </c>
      <c r="AH1" s="17" t="s">
        <v>202</v>
      </c>
      <c r="AI1" s="17" t="s">
        <v>203</v>
      </c>
      <c r="AJ1" s="17" t="s">
        <v>204</v>
      </c>
      <c r="AK1" s="17" t="s">
        <v>205</v>
      </c>
      <c r="AL1" s="17" t="s">
        <v>206</v>
      </c>
      <c r="AM1" s="17" t="s">
        <v>207</v>
      </c>
      <c r="AN1" s="17" t="s">
        <v>208</v>
      </c>
      <c r="AO1" s="17" t="s">
        <v>209</v>
      </c>
      <c r="AP1" s="17" t="s">
        <v>210</v>
      </c>
      <c r="AQ1" s="17" t="s">
        <v>211</v>
      </c>
      <c r="AR1" s="17" t="s">
        <v>212</v>
      </c>
    </row>
    <row r="2" spans="1:44" s="17" customFormat="1" x14ac:dyDescent="0.35">
      <c r="A2" s="19">
        <v>43905</v>
      </c>
      <c r="B2" s="17">
        <f>mtl_newcases!C3</f>
        <v>20</v>
      </c>
      <c r="C2" s="17">
        <f>mtl_newcases!B3</f>
        <v>4</v>
      </c>
      <c r="D2" s="17" t="s">
        <v>102</v>
      </c>
      <c r="E2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102</v>
      </c>
      <c r="AP2" t="s">
        <v>102</v>
      </c>
      <c r="AQ2" t="s">
        <v>102</v>
      </c>
      <c r="AR2" t="s">
        <v>102</v>
      </c>
    </row>
    <row r="3" spans="1:44" s="17" customFormat="1" x14ac:dyDescent="0.35">
      <c r="A3" s="19">
        <v>43906</v>
      </c>
      <c r="B3" s="17">
        <f>mtl_newcases!C4</f>
        <v>25</v>
      </c>
      <c r="C3" s="17">
        <f>mtl_newcases!B4</f>
        <v>5</v>
      </c>
      <c r="D3" s="17" t="s">
        <v>102</v>
      </c>
      <c r="E3" t="s">
        <v>102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102</v>
      </c>
      <c r="AP3" t="s">
        <v>102</v>
      </c>
      <c r="AQ3" t="s">
        <v>102</v>
      </c>
      <c r="AR3" t="s">
        <v>102</v>
      </c>
    </row>
    <row r="4" spans="1:44" s="17" customFormat="1" x14ac:dyDescent="0.35">
      <c r="A4" s="19">
        <v>43907</v>
      </c>
      <c r="B4" s="17">
        <f>mtl_newcases!C5</f>
        <v>39</v>
      </c>
      <c r="C4" s="17">
        <f>mtl_newcases!B5</f>
        <v>14</v>
      </c>
      <c r="D4" s="17" t="s">
        <v>102</v>
      </c>
      <c r="E4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102</v>
      </c>
      <c r="AQ4" t="s">
        <v>102</v>
      </c>
      <c r="AR4" t="s">
        <v>102</v>
      </c>
    </row>
    <row r="5" spans="1:44" s="17" customFormat="1" x14ac:dyDescent="0.35">
      <c r="A5" s="19">
        <v>43908</v>
      </c>
      <c r="B5" s="17">
        <f>mtl_newcases!C6</f>
        <v>42</v>
      </c>
      <c r="C5" s="17">
        <f>mtl_newcases!B6</f>
        <v>3</v>
      </c>
      <c r="D5" s="17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102</v>
      </c>
      <c r="AQ5" t="s">
        <v>102</v>
      </c>
      <c r="AR5" t="s">
        <v>102</v>
      </c>
    </row>
    <row r="6" spans="1:44" s="17" customFormat="1" x14ac:dyDescent="0.35">
      <c r="A6" s="19">
        <v>43909</v>
      </c>
      <c r="B6" s="17">
        <f>mtl_newcases!C7</f>
        <v>74</v>
      </c>
      <c r="C6" s="17">
        <f>mtl_newcases!B7</f>
        <v>32</v>
      </c>
      <c r="D6" s="17" t="s">
        <v>102</v>
      </c>
      <c r="E6" t="s">
        <v>102</v>
      </c>
      <c r="F6" t="s">
        <v>102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</row>
    <row r="7" spans="1:44" s="17" customFormat="1" x14ac:dyDescent="0.35">
      <c r="A7" s="19">
        <v>43910</v>
      </c>
      <c r="B7" s="17">
        <f>mtl_newcases!C8</f>
        <v>114</v>
      </c>
      <c r="C7" s="17">
        <f>mtl_newcases!B8</f>
        <v>40</v>
      </c>
      <c r="D7" s="1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</row>
    <row r="8" spans="1:44" s="17" customFormat="1" x14ac:dyDescent="0.35">
      <c r="A8" s="19">
        <v>43911</v>
      </c>
      <c r="B8" s="17">
        <f>mtl_newcases!C9</f>
        <v>217</v>
      </c>
      <c r="C8" s="17">
        <f>mtl_newcases!B9</f>
        <v>103</v>
      </c>
      <c r="D8" s="17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</row>
    <row r="9" spans="1:44" s="17" customFormat="1" x14ac:dyDescent="0.35">
      <c r="A9" s="19">
        <v>43912</v>
      </c>
      <c r="B9" s="17">
        <f>mtl_newcases!C10</f>
        <v>313</v>
      </c>
      <c r="C9" s="17">
        <f>mtl_newcases!B10</f>
        <v>96</v>
      </c>
      <c r="D9" s="17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</row>
    <row r="10" spans="1:44" s="17" customFormat="1" x14ac:dyDescent="0.35">
      <c r="A10" s="19">
        <v>43913</v>
      </c>
      <c r="B10" s="17">
        <f>mtl_newcases!C11</f>
        <v>455</v>
      </c>
      <c r="C10" s="17">
        <f>mtl_newcases!B11</f>
        <v>142</v>
      </c>
      <c r="D10" s="17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</row>
    <row r="11" spans="1:44" s="17" customFormat="1" x14ac:dyDescent="0.35">
      <c r="A11" s="19">
        <v>43914</v>
      </c>
      <c r="B11" s="17">
        <f>mtl_newcases!C12</f>
        <v>634</v>
      </c>
      <c r="C11" s="17">
        <f>mtl_newcases!B12</f>
        <v>179</v>
      </c>
      <c r="D11" s="17" t="s">
        <v>102</v>
      </c>
      <c r="E11" t="s">
        <v>102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102</v>
      </c>
      <c r="AP11" t="s">
        <v>102</v>
      </c>
      <c r="AQ11" t="s">
        <v>102</v>
      </c>
      <c r="AR11" t="s">
        <v>102</v>
      </c>
    </row>
    <row r="12" spans="1:44" s="17" customFormat="1" x14ac:dyDescent="0.35">
      <c r="A12" s="19">
        <v>43915</v>
      </c>
      <c r="B12" s="17">
        <f>mtl_newcases!C13</f>
        <v>831</v>
      </c>
      <c r="C12" s="17">
        <f>mtl_newcases!B13</f>
        <v>197</v>
      </c>
      <c r="D12" s="17" t="s">
        <v>102</v>
      </c>
      <c r="E12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102</v>
      </c>
      <c r="AP12" t="s">
        <v>102</v>
      </c>
      <c r="AQ12" t="s">
        <v>102</v>
      </c>
      <c r="AR12" t="s">
        <v>102</v>
      </c>
    </row>
    <row r="13" spans="1:44" s="17" customFormat="1" x14ac:dyDescent="0.35">
      <c r="A13" s="19">
        <v>43916</v>
      </c>
      <c r="B13" s="17">
        <f>mtl_newcases!C14</f>
        <v>1032</v>
      </c>
      <c r="C13" s="17">
        <f>mtl_newcases!B14</f>
        <v>201</v>
      </c>
      <c r="D13" s="17" t="s">
        <v>102</v>
      </c>
      <c r="E13" t="s">
        <v>102</v>
      </c>
      <c r="F13" t="s">
        <v>102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  <c r="AO13" t="s">
        <v>102</v>
      </c>
      <c r="AP13" t="s">
        <v>102</v>
      </c>
      <c r="AQ13" t="s">
        <v>102</v>
      </c>
      <c r="AR13" t="s">
        <v>102</v>
      </c>
    </row>
    <row r="14" spans="1:44" s="17" customFormat="1" x14ac:dyDescent="0.35">
      <c r="A14" s="19">
        <v>43917</v>
      </c>
      <c r="B14" s="17">
        <f>mtl_newcases!C15</f>
        <v>1301</v>
      </c>
      <c r="C14" s="17">
        <f>mtl_newcases!B15</f>
        <v>269</v>
      </c>
      <c r="D14" s="17" t="s">
        <v>102</v>
      </c>
      <c r="E14" t="s">
        <v>102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102</v>
      </c>
      <c r="AP14" t="s">
        <v>102</v>
      </c>
      <c r="AQ14" t="s">
        <v>102</v>
      </c>
      <c r="AR14" t="s">
        <v>102</v>
      </c>
    </row>
    <row r="15" spans="1:44" s="17" customFormat="1" x14ac:dyDescent="0.35">
      <c r="A15" s="19">
        <v>43918</v>
      </c>
      <c r="B15" s="17">
        <f>mtl_newcases!C16</f>
        <v>1544</v>
      </c>
      <c r="C15" s="17">
        <f>mtl_newcases!B16</f>
        <v>243</v>
      </c>
      <c r="D15" s="17" t="s">
        <v>102</v>
      </c>
      <c r="E15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102</v>
      </c>
      <c r="AP15" t="s">
        <v>102</v>
      </c>
      <c r="AQ15" t="s">
        <v>102</v>
      </c>
      <c r="AR15" t="s">
        <v>102</v>
      </c>
    </row>
    <row r="16" spans="1:44" x14ac:dyDescent="0.35">
      <c r="A16" s="19">
        <v>43919</v>
      </c>
      <c r="B16" s="17">
        <f>mtl_newcases!C17</f>
        <v>1843</v>
      </c>
      <c r="C16" s="17">
        <f>mtl_newcases!B17</f>
        <v>299</v>
      </c>
      <c r="D16" s="17" t="s">
        <v>102</v>
      </c>
      <c r="E16" t="s">
        <v>102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102</v>
      </c>
      <c r="AP16" t="s">
        <v>102</v>
      </c>
      <c r="AQ16" t="s">
        <v>102</v>
      </c>
      <c r="AR16" t="s">
        <v>102</v>
      </c>
    </row>
    <row r="17" spans="1:44" x14ac:dyDescent="0.35">
      <c r="A17" s="19">
        <v>43920</v>
      </c>
      <c r="B17" s="17">
        <f>mtl_newcases!C18</f>
        <v>2127</v>
      </c>
      <c r="C17" s="17">
        <f>mtl_newcases!B18</f>
        <v>284</v>
      </c>
      <c r="D17" s="17" t="s">
        <v>102</v>
      </c>
      <c r="E17" t="s">
        <v>102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102</v>
      </c>
      <c r="AP17" t="s">
        <v>102</v>
      </c>
      <c r="AQ17" t="s">
        <v>102</v>
      </c>
      <c r="AR17" t="s">
        <v>102</v>
      </c>
    </row>
    <row r="18" spans="1:44" x14ac:dyDescent="0.35">
      <c r="A18" s="19">
        <v>43921</v>
      </c>
      <c r="B18" s="17">
        <f>mtl_newcases!C19</f>
        <v>2528</v>
      </c>
      <c r="C18" s="17">
        <f>mtl_newcases!B19</f>
        <v>401</v>
      </c>
      <c r="D18" s="17" t="s">
        <v>102</v>
      </c>
      <c r="E18" cm="1">
        <f t="array" ref="E18:N18">TRANSPOSE(santemontreal!C$57:C$66)</f>
        <v>16</v>
      </c>
      <c r="F18">
        <v>18</v>
      </c>
      <c r="G18">
        <v>87</v>
      </c>
      <c r="H18">
        <v>380</v>
      </c>
      <c r="I18">
        <v>374</v>
      </c>
      <c r="J18">
        <v>357</v>
      </c>
      <c r="K18">
        <v>342</v>
      </c>
      <c r="L18">
        <v>258</v>
      </c>
      <c r="M18">
        <v>140</v>
      </c>
      <c r="N18">
        <v>119</v>
      </c>
      <c r="O18" s="18">
        <f>E18/(age_distribution_2016!$B$2/100000)</f>
        <v>14.57991616548205</v>
      </c>
      <c r="P18" s="18">
        <f>F18/(age_distribution_2016!$B$3/100000)</f>
        <v>17.24385687598793</v>
      </c>
      <c r="Q18" s="18">
        <f>G18/(age_distribution_2016!$B$4/100000)</f>
        <v>46.231102372665198</v>
      </c>
      <c r="R18" s="18">
        <f>H18/(age_distribution_2016!$B$5/100000)</f>
        <v>129.59331571318953</v>
      </c>
      <c r="S18" s="18">
        <f>I18/(age_distribution_2016!$B$6/100000)</f>
        <v>124.80186869108201</v>
      </c>
      <c r="T18" s="18">
        <f>J18/(age_distribution_2016!$B$7/100000)</f>
        <v>140.28882994400234</v>
      </c>
      <c r="U18" s="18">
        <f>K18/(age_distribution_2016!$B$8/100000)</f>
        <v>132.11009174311926</v>
      </c>
      <c r="V18" s="18">
        <f>L18/(age_distribution_2016!$B$9/100000)</f>
        <v>125.85058901002414</v>
      </c>
      <c r="W18" s="18">
        <f>M18/(age_distribution_2016!$B$10/100000)</f>
        <v>107.95805058605799</v>
      </c>
      <c r="X18" s="18">
        <f>N18/(age_distribution_2016!$B$11/100000)</f>
        <v>120.43924902585901</v>
      </c>
      <c r="Y18" s="3">
        <f>E18*100/SUM($E18:$N18)</f>
        <v>0.76518412242945955</v>
      </c>
      <c r="Z18" s="3">
        <f t="shared" ref="Z18:AH18" si="0">F18*100/SUM($E18:$N18)</f>
        <v>0.86083213773314204</v>
      </c>
      <c r="AA18" s="3">
        <f t="shared" si="0"/>
        <v>4.1606886657101869</v>
      </c>
      <c r="AB18" s="3">
        <f t="shared" si="0"/>
        <v>18.173122907699664</v>
      </c>
      <c r="AC18" s="3">
        <f t="shared" si="0"/>
        <v>17.886178861788618</v>
      </c>
      <c r="AD18" s="3">
        <f t="shared" si="0"/>
        <v>17.073170731707318</v>
      </c>
      <c r="AE18" s="3">
        <f t="shared" si="0"/>
        <v>16.355810616929698</v>
      </c>
      <c r="AF18" s="3">
        <f t="shared" si="0"/>
        <v>12.338593974175035</v>
      </c>
      <c r="AG18" s="3">
        <f t="shared" si="0"/>
        <v>6.6953610712577714</v>
      </c>
      <c r="AH18" s="3">
        <f t="shared" si="0"/>
        <v>5.691056910569106</v>
      </c>
      <c r="AI18" s="3">
        <f>O18*100/SUM($O18:$X18)</f>
        <v>1.5201713841005755</v>
      </c>
      <c r="AJ18" s="3">
        <f t="shared" ref="AJ18:AR18" si="1">P18*100/SUM($O18:$X18)</f>
        <v>1.7979265091018517</v>
      </c>
      <c r="AK18" s="3">
        <f t="shared" si="1"/>
        <v>4.8202745533431699</v>
      </c>
      <c r="AL18" s="3">
        <f t="shared" si="1"/>
        <v>13.512015287461615</v>
      </c>
      <c r="AM18" s="3">
        <f t="shared" si="1"/>
        <v>13.012436238530851</v>
      </c>
      <c r="AN18" s="3">
        <f t="shared" si="1"/>
        <v>14.627180456272072</v>
      </c>
      <c r="AO18" s="3">
        <f t="shared" si="1"/>
        <v>13.774426323126368</v>
      </c>
      <c r="AP18" s="3">
        <f t="shared" si="1"/>
        <v>13.12178080544647</v>
      </c>
      <c r="AQ18" s="3">
        <f t="shared" si="1"/>
        <v>11.256219673796846</v>
      </c>
      <c r="AR18" s="3">
        <f t="shared" si="1"/>
        <v>12.557568768820188</v>
      </c>
    </row>
    <row r="19" spans="1:44" x14ac:dyDescent="0.35">
      <c r="A19" s="19">
        <v>43922</v>
      </c>
      <c r="B19" s="17">
        <f>mtl_newcases!C20</f>
        <v>2837</v>
      </c>
      <c r="C19" s="17">
        <f>mtl_newcases!B20</f>
        <v>309</v>
      </c>
      <c r="D19" s="17" t="s">
        <v>102</v>
      </c>
      <c r="E19" cm="1">
        <f t="array" ref="E19:N19">TRANSPOSE(santemontreal!D$57:D$66)</f>
        <v>16</v>
      </c>
      <c r="F19">
        <v>20</v>
      </c>
      <c r="G19">
        <v>112</v>
      </c>
      <c r="H19">
        <v>462</v>
      </c>
      <c r="I19">
        <v>465</v>
      </c>
      <c r="J19">
        <v>456</v>
      </c>
      <c r="K19">
        <v>418</v>
      </c>
      <c r="L19">
        <v>310</v>
      </c>
      <c r="M19">
        <v>179</v>
      </c>
      <c r="N19">
        <v>197</v>
      </c>
      <c r="O19" s="18">
        <f>E19/(age_distribution_2016!$B$2/100000)</f>
        <v>14.57991616548205</v>
      </c>
      <c r="P19" s="18">
        <f>F19/(age_distribution_2016!$B$3/100000)</f>
        <v>19.159840973319923</v>
      </c>
      <c r="Q19" s="18">
        <f>G19/(age_distribution_2016!$B$4/100000)</f>
        <v>59.515901905040252</v>
      </c>
      <c r="R19" s="18">
        <f>H19/(age_distribution_2016!$B$5/100000)</f>
        <v>157.55818910393043</v>
      </c>
      <c r="S19" s="18">
        <f>I19/(age_distribution_2016!$B$6/100000)</f>
        <v>155.16809877367149</v>
      </c>
      <c r="T19" s="18">
        <f>J19/(age_distribution_2016!$B$7/100000)</f>
        <v>179.192455054524</v>
      </c>
      <c r="U19" s="18">
        <f>K19/(age_distribution_2016!$B$8/100000)</f>
        <v>161.46788990825686</v>
      </c>
      <c r="V19" s="18">
        <f>L19/(age_distribution_2016!$B$9/100000)</f>
        <v>151.21582400429256</v>
      </c>
      <c r="W19" s="18">
        <f>M19/(age_distribution_2016!$B$10/100000)</f>
        <v>138.03207896360271</v>
      </c>
      <c r="X19" s="18">
        <f>N19/(age_distribution_2016!$B$11/100000)</f>
        <v>199.38262233692626</v>
      </c>
      <c r="Y19" s="3">
        <f t="shared" ref="Y19:Y22" si="2">E19*100/SUM($E19:$N19)</f>
        <v>0.60721062618595822</v>
      </c>
      <c r="Z19" s="3">
        <f t="shared" ref="Z19:Z22" si="3">F19*100/SUM($E19:$N19)</f>
        <v>0.75901328273244784</v>
      </c>
      <c r="AA19" s="3">
        <f t="shared" ref="AA19:AA22" si="4">G19*100/SUM($E19:$N19)</f>
        <v>4.2504743833017073</v>
      </c>
      <c r="AB19" s="3">
        <f t="shared" ref="AB19:AB22" si="5">H19*100/SUM($E19:$N19)</f>
        <v>17.533206831119546</v>
      </c>
      <c r="AC19" s="3">
        <f t="shared" ref="AC19:AC22" si="6">I19*100/SUM($E19:$N19)</f>
        <v>17.647058823529413</v>
      </c>
      <c r="AD19" s="3">
        <f t="shared" ref="AD19:AD22" si="7">J19*100/SUM($E19:$N19)</f>
        <v>17.30550284629981</v>
      </c>
      <c r="AE19" s="3">
        <f t="shared" ref="AE19:AE22" si="8">K19*100/SUM($E19:$N19)</f>
        <v>15.863377609108159</v>
      </c>
      <c r="AF19" s="3">
        <f t="shared" ref="AF19:AF22" si="9">L19*100/SUM($E19:$N19)</f>
        <v>11.764705882352942</v>
      </c>
      <c r="AG19" s="3">
        <f t="shared" ref="AG19:AG22" si="10">M19*100/SUM($E19:$N19)</f>
        <v>6.7931688804554078</v>
      </c>
      <c r="AH19" s="3">
        <f t="shared" ref="AH19:AH22" si="11">N19*100/SUM($E19:$N19)</f>
        <v>7.4762808349146113</v>
      </c>
      <c r="AI19" s="3">
        <f t="shared" ref="AI19:AI22" si="12">O19*100/SUM($O19:$X19)</f>
        <v>1.1802992798513701</v>
      </c>
      <c r="AJ19" s="3">
        <f t="shared" ref="AJ19:AJ22" si="13">P19*100/SUM($O19:$X19)</f>
        <v>1.5510614907660267</v>
      </c>
      <c r="AK19" s="3">
        <f t="shared" ref="AK19:AK22" si="14">Q19*100/SUM($O19:$X19)</f>
        <v>4.8180370422521746</v>
      </c>
      <c r="AL19" s="3">
        <f t="shared" ref="AL19:AL22" si="15">R19*100/SUM($O19:$X19)</f>
        <v>12.754930482682003</v>
      </c>
      <c r="AM19" s="3">
        <f t="shared" ref="AM19:AM22" si="16">S19*100/SUM($O19:$X19)</f>
        <v>12.56144364341861</v>
      </c>
      <c r="AN19" s="3">
        <f t="shared" ref="AN19:AN22" si="17">T19*100/SUM($O19:$X19)</f>
        <v>14.506306020907145</v>
      </c>
      <c r="AO19" s="3">
        <f t="shared" ref="AO19:AO22" si="18">U19*100/SUM($O19:$X19)</f>
        <v>13.071435529172318</v>
      </c>
      <c r="AP19" s="3">
        <f t="shared" ref="AP19:AP22" si="19">V19*100/SUM($O19:$X19)</f>
        <v>12.241492073661524</v>
      </c>
      <c r="AQ19" s="3">
        <f t="shared" ref="AQ19:AQ22" si="20">W19*100/SUM($O19:$X19)</f>
        <v>11.174218119500496</v>
      </c>
      <c r="AR19" s="3">
        <f t="shared" ref="AR19:AR21" si="21">X19*100/SUM($O19:$X19)</f>
        <v>16.140776317788319</v>
      </c>
    </row>
    <row r="20" spans="1:44" x14ac:dyDescent="0.35">
      <c r="A20" s="19">
        <v>43923</v>
      </c>
      <c r="B20" s="17">
        <f>mtl_newcases!C21</f>
        <v>3248</v>
      </c>
      <c r="C20" s="17">
        <f>mtl_newcases!B21</f>
        <v>411</v>
      </c>
      <c r="D20" s="17" t="s">
        <v>102</v>
      </c>
      <c r="E20" cm="1">
        <f t="array" ref="E20:N20">TRANSPOSE(santemontreal!E$57:E$66)</f>
        <v>18</v>
      </c>
      <c r="F20">
        <v>20</v>
      </c>
      <c r="G20">
        <v>116</v>
      </c>
      <c r="H20">
        <v>486</v>
      </c>
      <c r="I20">
        <v>495</v>
      </c>
      <c r="J20">
        <v>496</v>
      </c>
      <c r="K20">
        <v>447</v>
      </c>
      <c r="L20">
        <v>321</v>
      </c>
      <c r="M20">
        <v>199</v>
      </c>
      <c r="N20">
        <v>232</v>
      </c>
      <c r="O20" s="18">
        <f>E20/(age_distribution_2016!$B$2/100000)</f>
        <v>16.402405686167306</v>
      </c>
      <c r="P20" s="18">
        <f>F20/(age_distribution_2016!$B$3/100000)</f>
        <v>19.159840973319923</v>
      </c>
      <c r="Q20" s="18">
        <f>G20/(age_distribution_2016!$B$4/100000)</f>
        <v>61.641469830220259</v>
      </c>
      <c r="R20" s="18">
        <f>H20/(age_distribution_2016!$B$5/100000)</f>
        <v>165.74303009634241</v>
      </c>
      <c r="S20" s="18">
        <f>I20/(age_distribution_2016!$B$6/100000)</f>
        <v>165.17894385584384</v>
      </c>
      <c r="T20" s="18">
        <f>J20/(age_distribution_2016!$B$7/100000)</f>
        <v>194.91109146281559</v>
      </c>
      <c r="U20" s="18">
        <f>K20/(age_distribution_2016!$B$8/100000)</f>
        <v>172.67020762916465</v>
      </c>
      <c r="V20" s="18">
        <f>L20/(age_distribution_2016!$B$9/100000)</f>
        <v>156.58154679154165</v>
      </c>
      <c r="W20" s="18">
        <f>M20/(age_distribution_2016!$B$10/100000)</f>
        <v>153.45465761875386</v>
      </c>
      <c r="X20" s="18">
        <f>N20/(age_distribution_2016!$B$11/100000)</f>
        <v>234.80593087394362</v>
      </c>
      <c r="Y20" s="3">
        <f t="shared" si="2"/>
        <v>0.63604240282685509</v>
      </c>
      <c r="Z20" s="3">
        <f t="shared" si="3"/>
        <v>0.70671378091872794</v>
      </c>
      <c r="AA20" s="3">
        <f t="shared" si="4"/>
        <v>4.0989399293286217</v>
      </c>
      <c r="AB20" s="3">
        <f t="shared" si="5"/>
        <v>17.17314487632509</v>
      </c>
      <c r="AC20" s="3">
        <f t="shared" si="6"/>
        <v>17.491166077738516</v>
      </c>
      <c r="AD20" s="3">
        <f t="shared" si="7"/>
        <v>17.526501766784452</v>
      </c>
      <c r="AE20" s="3">
        <f t="shared" si="8"/>
        <v>15.795053003533569</v>
      </c>
      <c r="AF20" s="3">
        <f t="shared" si="9"/>
        <v>11.342756183745584</v>
      </c>
      <c r="AG20" s="3">
        <f t="shared" si="10"/>
        <v>7.031802120141343</v>
      </c>
      <c r="AH20" s="3">
        <f t="shared" si="11"/>
        <v>8.1978798586572434</v>
      </c>
      <c r="AI20" s="3">
        <f t="shared" si="12"/>
        <v>1.223558718028539</v>
      </c>
      <c r="AJ20" s="3">
        <f t="shared" si="13"/>
        <v>1.429253178313741</v>
      </c>
      <c r="AK20" s="3">
        <f t="shared" si="14"/>
        <v>4.5982253607143129</v>
      </c>
      <c r="AL20" s="3">
        <f t="shared" si="15"/>
        <v>12.36381621739006</v>
      </c>
      <c r="AM20" s="3">
        <f t="shared" si="16"/>
        <v>12.321737472937102</v>
      </c>
      <c r="AN20" s="3">
        <f t="shared" si="17"/>
        <v>14.539645571680282</v>
      </c>
      <c r="AO20" s="3">
        <f t="shared" si="18"/>
        <v>12.880558006599919</v>
      </c>
      <c r="AP20" s="3">
        <f t="shared" si="19"/>
        <v>11.680403492321608</v>
      </c>
      <c r="AQ20" s="3">
        <f t="shared" si="20"/>
        <v>11.44714914043711</v>
      </c>
      <c r="AR20" s="3">
        <f t="shared" si="21"/>
        <v>17.51565284157731</v>
      </c>
    </row>
    <row r="21" spans="1:44" x14ac:dyDescent="0.35">
      <c r="A21" s="19">
        <v>43924</v>
      </c>
      <c r="B21" s="17">
        <f>mtl_newcases!C22</f>
        <v>3608</v>
      </c>
      <c r="C21" s="17">
        <f>mtl_newcases!B22</f>
        <v>360</v>
      </c>
      <c r="D21" s="17" t="s">
        <v>102</v>
      </c>
      <c r="E21" cm="1">
        <f t="array" ref="E21:N21">TRANSPOSE(santemontreal!F$57:F$66)</f>
        <v>24</v>
      </c>
      <c r="F21">
        <v>23</v>
      </c>
      <c r="G21">
        <v>128</v>
      </c>
      <c r="H21">
        <v>539</v>
      </c>
      <c r="I21">
        <v>566</v>
      </c>
      <c r="J21">
        <v>560</v>
      </c>
      <c r="K21">
        <v>512</v>
      </c>
      <c r="L21">
        <v>362</v>
      </c>
      <c r="M21">
        <v>244</v>
      </c>
      <c r="N21">
        <v>295</v>
      </c>
      <c r="O21" s="18">
        <f>E21/(age_distribution_2016!$B$2/100000)</f>
        <v>21.869874248223073</v>
      </c>
      <c r="P21" s="18">
        <f>F21/(age_distribution_2016!$B$3/100000)</f>
        <v>22.033817119317909</v>
      </c>
      <c r="Q21" s="18">
        <f>G21/(age_distribution_2016!$B$4/100000)</f>
        <v>68.018173605760282</v>
      </c>
      <c r="R21" s="18">
        <f>H21/(age_distribution_2016!$B$5/100000)</f>
        <v>183.81788728791884</v>
      </c>
      <c r="S21" s="18">
        <f>I21/(age_distribution_2016!$B$6/100000)</f>
        <v>188.87127721698508</v>
      </c>
      <c r="T21" s="18">
        <f>J21/(age_distribution_2016!$B$7/100000)</f>
        <v>220.06090971608214</v>
      </c>
      <c r="U21" s="18">
        <f>K21/(age_distribution_2016!$B$8/100000)</f>
        <v>197.77885079671654</v>
      </c>
      <c r="V21" s="18">
        <f>L21/(age_distribution_2016!$B$9/100000)</f>
        <v>176.58105899856099</v>
      </c>
      <c r="W21" s="18">
        <f>M21/(age_distribution_2016!$B$10/100000)</f>
        <v>188.15545959284393</v>
      </c>
      <c r="X21" s="18">
        <f>N21/(age_distribution_2016!$B$11/100000)</f>
        <v>298.56788624057486</v>
      </c>
      <c r="Y21" s="3">
        <f t="shared" si="2"/>
        <v>0.73778051029818625</v>
      </c>
      <c r="Z21" s="3">
        <f t="shared" si="3"/>
        <v>0.70703965570242855</v>
      </c>
      <c r="AA21" s="3">
        <f t="shared" si="4"/>
        <v>3.9348293882569934</v>
      </c>
      <c r="AB21" s="3">
        <f t="shared" si="5"/>
        <v>16.569320627113434</v>
      </c>
      <c r="AC21" s="3">
        <f t="shared" si="6"/>
        <v>17.399323701198892</v>
      </c>
      <c r="AD21" s="3">
        <f t="shared" si="7"/>
        <v>17.214878573624347</v>
      </c>
      <c r="AE21" s="3">
        <f t="shared" si="8"/>
        <v>15.739317553027973</v>
      </c>
      <c r="AF21" s="3">
        <f t="shared" si="9"/>
        <v>11.12818936366431</v>
      </c>
      <c r="AG21" s="3">
        <f t="shared" si="10"/>
        <v>7.5007685213648942</v>
      </c>
      <c r="AH21" s="3">
        <f t="shared" si="11"/>
        <v>9.0685521057485392</v>
      </c>
      <c r="AI21" s="3">
        <f t="shared" si="12"/>
        <v>1.3967620430405514</v>
      </c>
      <c r="AJ21" s="3">
        <f t="shared" si="13"/>
        <v>1.4072325732764974</v>
      </c>
      <c r="AK21" s="3">
        <f t="shared" si="14"/>
        <v>4.3441129130949543</v>
      </c>
      <c r="AL21" s="3">
        <f t="shared" si="15"/>
        <v>11.739886790457071</v>
      </c>
      <c r="AM21" s="3">
        <f t="shared" si="16"/>
        <v>12.062631364179373</v>
      </c>
      <c r="AN21" s="3">
        <f t="shared" si="17"/>
        <v>14.054617889417962</v>
      </c>
      <c r="AO21" s="3">
        <f t="shared" si="18"/>
        <v>12.631530870895588</v>
      </c>
      <c r="AP21" s="3">
        <f t="shared" si="19"/>
        <v>11.277692680337832</v>
      </c>
      <c r="AQ21" s="3">
        <f t="shared" si="20"/>
        <v>12.016914279764904</v>
      </c>
      <c r="AR21" s="3">
        <f t="shared" si="21"/>
        <v>19.068618595535266</v>
      </c>
    </row>
    <row r="22" spans="1:44" x14ac:dyDescent="0.35">
      <c r="A22" s="19">
        <v>43925</v>
      </c>
      <c r="B22" s="17">
        <f>mtl_newcases!C23</f>
        <v>3928</v>
      </c>
      <c r="C22" s="17">
        <f>mtl_newcases!B23</f>
        <v>320</v>
      </c>
      <c r="D22" s="17" t="s">
        <v>102</v>
      </c>
      <c r="E22" cm="1">
        <f t="array" ref="E22:N22">TRANSPOSE(santemontreal!G$57:G$66)</f>
        <v>25</v>
      </c>
      <c r="F22">
        <v>27</v>
      </c>
      <c r="G22">
        <v>144</v>
      </c>
      <c r="H22">
        <v>601</v>
      </c>
      <c r="I22">
        <v>638</v>
      </c>
      <c r="J22">
        <v>656</v>
      </c>
      <c r="K22">
        <v>576</v>
      </c>
      <c r="L22">
        <v>400</v>
      </c>
      <c r="M22">
        <v>277</v>
      </c>
      <c r="N22">
        <v>361</v>
      </c>
      <c r="O22" s="18">
        <f>E22/(age_distribution_2016!$B$2/100000)</f>
        <v>22.781119008565703</v>
      </c>
      <c r="P22" s="18">
        <f>F22/(age_distribution_2016!$B$3/100000)</f>
        <v>25.865785313981895</v>
      </c>
      <c r="Q22" s="18">
        <f>G22/(age_distribution_2016!$B$4/100000)</f>
        <v>76.520445306480326</v>
      </c>
      <c r="R22" s="18">
        <f>H22/(age_distribution_2016!$B$5/100000)</f>
        <v>204.96205985164977</v>
      </c>
      <c r="S22" s="18">
        <f>I22/(age_distribution_2016!$B$6/100000)</f>
        <v>212.89730541419871</v>
      </c>
      <c r="T22" s="18">
        <f>J22/(age_distribution_2016!$B$7/100000)</f>
        <v>257.78563709598194</v>
      </c>
      <c r="U22" s="18">
        <f>K22/(age_distribution_2016!$B$8/100000)</f>
        <v>222.50120714630611</v>
      </c>
      <c r="V22" s="18">
        <f>L22/(age_distribution_2016!$B$9/100000)</f>
        <v>195.1171922636033</v>
      </c>
      <c r="W22" s="18">
        <f>M22/(age_distribution_2016!$B$10/100000)</f>
        <v>213.60271437384333</v>
      </c>
      <c r="X22" s="18">
        <f>N22/(age_distribution_2016!$B$11/100000)</f>
        <v>365.36612519609332</v>
      </c>
      <c r="Y22" s="3">
        <f t="shared" si="2"/>
        <v>0.67476383265856954</v>
      </c>
      <c r="Z22" s="3">
        <f t="shared" si="3"/>
        <v>0.72874493927125505</v>
      </c>
      <c r="AA22" s="3">
        <f t="shared" si="4"/>
        <v>3.8866396761133601</v>
      </c>
      <c r="AB22" s="3">
        <f t="shared" si="5"/>
        <v>16.221322537112012</v>
      </c>
      <c r="AC22" s="3">
        <f t="shared" si="6"/>
        <v>17.219973009446694</v>
      </c>
      <c r="AD22" s="3">
        <f t="shared" si="7"/>
        <v>17.705802968960864</v>
      </c>
      <c r="AE22" s="3">
        <f t="shared" si="8"/>
        <v>15.546558704453441</v>
      </c>
      <c r="AF22" s="3">
        <f t="shared" si="9"/>
        <v>10.796221322537113</v>
      </c>
      <c r="AG22" s="3">
        <f t="shared" si="10"/>
        <v>7.47638326585695</v>
      </c>
      <c r="AH22" s="3">
        <f t="shared" si="11"/>
        <v>9.7435897435897427</v>
      </c>
      <c r="AI22" s="3">
        <f t="shared" si="12"/>
        <v>1.2674487700457593</v>
      </c>
      <c r="AJ22" s="3">
        <f t="shared" si="13"/>
        <v>1.4390670524194793</v>
      </c>
      <c r="AK22" s="3">
        <f t="shared" si="14"/>
        <v>4.2572862312244464</v>
      </c>
      <c r="AL22" s="3">
        <f t="shared" si="15"/>
        <v>11.403255062551663</v>
      </c>
      <c r="AM22" s="3">
        <f t="shared" si="16"/>
        <v>11.844739838803529</v>
      </c>
      <c r="AN22" s="3">
        <f t="shared" si="17"/>
        <v>14.342143972379681</v>
      </c>
      <c r="AO22" s="3">
        <f t="shared" si="18"/>
        <v>12.379061854917969</v>
      </c>
      <c r="AP22" s="3">
        <f t="shared" si="19"/>
        <v>10.855526686652253</v>
      </c>
      <c r="AQ22" s="3">
        <f t="shared" si="20"/>
        <v>11.883985923157184</v>
      </c>
      <c r="AR22" s="3">
        <f t="shared" ref="AR22:AR27" si="22">X22*100/SUM($O22:$X22)</f>
        <v>20.327484607848024</v>
      </c>
    </row>
    <row r="23" spans="1:44" x14ac:dyDescent="0.35">
      <c r="A23" s="19">
        <v>43926</v>
      </c>
      <c r="B23" s="17">
        <f>mtl_newcases!C24</f>
        <v>4190</v>
      </c>
      <c r="C23" s="17">
        <f>mtl_newcases!B24</f>
        <v>262</v>
      </c>
      <c r="D23" s="17" t="s">
        <v>102</v>
      </c>
      <c r="E23" cm="1">
        <f t="array" ref="E23:N23">TRANSPOSE(santemontreal!H$57:H$66)</f>
        <v>27</v>
      </c>
      <c r="F23">
        <v>29</v>
      </c>
      <c r="G23">
        <v>148</v>
      </c>
      <c r="H23">
        <v>622</v>
      </c>
      <c r="I23">
        <v>667</v>
      </c>
      <c r="J23">
        <v>691</v>
      </c>
      <c r="K23">
        <v>607</v>
      </c>
      <c r="L23">
        <v>433</v>
      </c>
      <c r="M23">
        <v>299</v>
      </c>
      <c r="N23">
        <v>443</v>
      </c>
      <c r="O23" s="18">
        <f>E23/(age_distribution_2016!$B$2/100000)</f>
        <v>24.603608529250959</v>
      </c>
      <c r="P23" s="18">
        <f>F23/(age_distribution_2016!$B$3/100000)</f>
        <v>27.781769411313888</v>
      </c>
      <c r="Q23" s="18">
        <f>G23/(age_distribution_2016!$B$4/100000)</f>
        <v>78.646013231660334</v>
      </c>
      <c r="R23" s="18">
        <f>H23/(age_distribution_2016!$B$5/100000)</f>
        <v>212.12379572001024</v>
      </c>
      <c r="S23" s="18">
        <f>I23/(age_distribution_2016!$B$6/100000)</f>
        <v>222.57445566029867</v>
      </c>
      <c r="T23" s="18">
        <f>J23/(age_distribution_2016!$B$7/100000)</f>
        <v>271.53944395323703</v>
      </c>
      <c r="U23" s="18">
        <f>K23/(age_distribution_2016!$B$8/100000)</f>
        <v>234.47609850313856</v>
      </c>
      <c r="V23" s="18">
        <f>L23/(age_distribution_2016!$B$9/100000)</f>
        <v>211.21436062535059</v>
      </c>
      <c r="W23" s="18">
        <f>M23/(age_distribution_2016!$B$10/100000)</f>
        <v>230.56755089450957</v>
      </c>
      <c r="X23" s="18">
        <f>N23/(age_distribution_2016!$B$11/100000)</f>
        <v>448.35787662567685</v>
      </c>
      <c r="Y23" s="3">
        <f t="shared" ref="Y23" si="23">E23*100/SUM($E23:$N23)</f>
        <v>0.68078668683812404</v>
      </c>
      <c r="Z23" s="3">
        <f t="shared" ref="Z23" si="24">F23*100/SUM($E23:$N23)</f>
        <v>0.73121533030761476</v>
      </c>
      <c r="AA23" s="3">
        <f t="shared" ref="AA23" si="25">G23*100/SUM($E23:$N23)</f>
        <v>3.7317196167423097</v>
      </c>
      <c r="AB23" s="3">
        <f t="shared" ref="AB23" si="26">H23*100/SUM($E23:$N23)</f>
        <v>15.683308119011599</v>
      </c>
      <c r="AC23" s="3">
        <f t="shared" ref="AC23" si="27">I23*100/SUM($E23:$N23)</f>
        <v>16.817952597075138</v>
      </c>
      <c r="AD23" s="3">
        <f t="shared" ref="AD23" si="28">J23*100/SUM($E23:$N23)</f>
        <v>17.423096318709028</v>
      </c>
      <c r="AE23" s="3">
        <f t="shared" ref="AE23" si="29">K23*100/SUM($E23:$N23)</f>
        <v>15.305093292990419</v>
      </c>
      <c r="AF23" s="3">
        <f t="shared" ref="AF23" si="30">L23*100/SUM($E23:$N23)</f>
        <v>10.91780131114473</v>
      </c>
      <c r="AG23" s="3">
        <f t="shared" ref="AG23" si="31">M23*100/SUM($E23:$N23)</f>
        <v>7.5390821986888552</v>
      </c>
      <c r="AH23" s="3">
        <f t="shared" ref="AH23" si="32">N23*100/SUM($E23:$N23)</f>
        <v>11.169944528492184</v>
      </c>
      <c r="AI23" s="3">
        <f t="shared" ref="AI23" si="33">O23*100/SUM($O23:$X23)</f>
        <v>1.2540800743119853</v>
      </c>
      <c r="AJ23" s="3">
        <f t="shared" ref="AJ23" si="34">P23*100/SUM($O23:$X23)</f>
        <v>1.4160753454696453</v>
      </c>
      <c r="AK23" s="3">
        <f t="shared" ref="AK23" si="35">Q23*100/SUM($O23:$X23)</f>
        <v>4.0086964479476155</v>
      </c>
      <c r="AL23" s="3">
        <f t="shared" ref="AL23" si="36">R23*100/SUM($O23:$X23)</f>
        <v>10.812244276428896</v>
      </c>
      <c r="AM23" s="3">
        <f t="shared" ref="AM23" si="37">S23*100/SUM($O23:$X23)</f>
        <v>11.344928918153082</v>
      </c>
      <c r="AN23" s="3">
        <f t="shared" ref="AN23" si="38">T23*100/SUM($O23:$X23)</f>
        <v>13.840742330404732</v>
      </c>
      <c r="AO23" s="3">
        <f t="shared" ref="AO23" si="39">U23*100/SUM($O23:$X23)</f>
        <v>11.951572172252922</v>
      </c>
      <c r="AP23" s="3">
        <f t="shared" ref="AP23" si="40">V23*100/SUM($O23:$X23)</f>
        <v>10.765889107440707</v>
      </c>
      <c r="AQ23" s="3">
        <f t="shared" ref="AQ23" si="41">W23*100/SUM($O23:$X23)</f>
        <v>11.752348075931689</v>
      </c>
      <c r="AR23" s="3">
        <f t="shared" si="22"/>
        <v>22.853423251658725</v>
      </c>
    </row>
    <row r="24" spans="1:44" x14ac:dyDescent="0.35">
      <c r="A24" s="19">
        <v>43927</v>
      </c>
      <c r="B24" s="17">
        <f>mtl_newcases!C25</f>
        <v>4623</v>
      </c>
      <c r="C24" s="17">
        <f>mtl_newcases!B25</f>
        <v>433</v>
      </c>
      <c r="D24">
        <v>63</v>
      </c>
      <c r="E24" cm="1">
        <f t="array" ref="E24:N24">TRANSPOSE(santemontreal!I$57:I$66)</f>
        <v>30</v>
      </c>
      <c r="F24">
        <v>31</v>
      </c>
      <c r="G24">
        <v>154</v>
      </c>
      <c r="H24">
        <v>662</v>
      </c>
      <c r="I24">
        <v>733</v>
      </c>
      <c r="J24">
        <v>763</v>
      </c>
      <c r="K24">
        <v>665</v>
      </c>
      <c r="L24">
        <v>469</v>
      </c>
      <c r="M24">
        <v>340</v>
      </c>
      <c r="N24">
        <v>549</v>
      </c>
      <c r="O24" s="18">
        <f>E24/(age_distribution_2016!$B$2/100000)</f>
        <v>27.337342810278841</v>
      </c>
      <c r="P24" s="18">
        <f>F24/(age_distribution_2016!$B$3/100000)</f>
        <v>29.697753508645881</v>
      </c>
      <c r="Q24" s="18">
        <f>G24/(age_distribution_2016!$B$4/100000)</f>
        <v>81.834365119430345</v>
      </c>
      <c r="R24" s="18">
        <f>H24/(age_distribution_2016!$B$5/100000)</f>
        <v>225.76519737403021</v>
      </c>
      <c r="S24" s="18">
        <f>I24/(age_distribution_2016!$B$6/100000)</f>
        <v>244.59831484107784</v>
      </c>
      <c r="T24" s="18">
        <f>J24/(age_distribution_2016!$B$7/100000)</f>
        <v>299.8329894881619</v>
      </c>
      <c r="U24" s="18">
        <f>K24/(age_distribution_2016!$B$8/100000)</f>
        <v>256.8807339449541</v>
      </c>
      <c r="V24" s="18">
        <f>L24/(age_distribution_2016!$B$9/100000)</f>
        <v>228.77490792907489</v>
      </c>
      <c r="W24" s="18">
        <f>M24/(age_distribution_2016!$B$10/100000)</f>
        <v>262.18383713756941</v>
      </c>
      <c r="X24" s="18">
        <f>N24/(age_distribution_2016!$B$11/100000)</f>
        <v>555.63989676635799</v>
      </c>
      <c r="Y24" s="3">
        <f t="shared" ref="Y24" si="42">E24*100/SUM($E24:$N24)</f>
        <v>0.68243858052775253</v>
      </c>
      <c r="Z24" s="3">
        <f t="shared" ref="Z24" si="43">F24*100/SUM($E24:$N24)</f>
        <v>0.70518653321201097</v>
      </c>
      <c r="AA24" s="3">
        <f t="shared" ref="AA24" si="44">G24*100/SUM($E24:$N24)</f>
        <v>3.5031847133757963</v>
      </c>
      <c r="AB24" s="3">
        <f t="shared" ref="AB24" si="45">H24*100/SUM($E24:$N24)</f>
        <v>15.059144676979072</v>
      </c>
      <c r="AC24" s="3">
        <f t="shared" ref="AC24" si="46">I24*100/SUM($E24:$N24)</f>
        <v>16.674249317561419</v>
      </c>
      <c r="AD24" s="3">
        <f t="shared" ref="AD24" si="47">J24*100/SUM($E24:$N24)</f>
        <v>17.356687898089174</v>
      </c>
      <c r="AE24" s="3">
        <f t="shared" ref="AE24" si="48">K24*100/SUM($E24:$N24)</f>
        <v>15.127388535031848</v>
      </c>
      <c r="AF24" s="3">
        <f t="shared" ref="AF24" si="49">L24*100/SUM($E24:$N24)</f>
        <v>10.668789808917197</v>
      </c>
      <c r="AG24" s="3">
        <f t="shared" ref="AG24" si="50">M24*100/SUM($E24:$N24)</f>
        <v>7.7343039126478619</v>
      </c>
      <c r="AH24" s="3">
        <f t="shared" ref="AH24" si="51">N24*100/SUM($E24:$N24)</f>
        <v>12.48862602365787</v>
      </c>
      <c r="AI24" s="3">
        <f t="shared" ref="AI24" si="52">O24*100/SUM($O24:$X24)</f>
        <v>1.2355607964005868</v>
      </c>
      <c r="AJ24" s="3">
        <f t="shared" ref="AJ24" si="53">P24*100/SUM($O24:$X24)</f>
        <v>1.3422438395385712</v>
      </c>
      <c r="AK24" s="3">
        <f t="shared" ref="AK24" si="54">Q24*100/SUM($O24:$X24)</f>
        <v>3.6986525735735332</v>
      </c>
      <c r="AL24" s="3">
        <f t="shared" ref="AL24" si="55">R24*100/SUM($O24:$X24)</f>
        <v>10.203867618110584</v>
      </c>
      <c r="AM24" s="3">
        <f t="shared" ref="AM24" si="56">S24*100/SUM($O24:$X24)</f>
        <v>11.055064524034513</v>
      </c>
      <c r="AN24" s="3">
        <f t="shared" ref="AN24" si="57">T24*100/SUM($O24:$X24)</f>
        <v>13.55149583667175</v>
      </c>
      <c r="AO24" s="3">
        <f t="shared" ref="AO24" si="58">U24*100/SUM($O24:$X24)</f>
        <v>11.610190734911347</v>
      </c>
      <c r="AP24" s="3">
        <f t="shared" ref="AP24" si="59">V24*100/SUM($O24:$X24)</f>
        <v>10.339896946057117</v>
      </c>
      <c r="AQ24" s="3">
        <f t="shared" ref="AQ24" si="60">W24*100/SUM($O24:$X24)</f>
        <v>11.849874103171945</v>
      </c>
      <c r="AR24" s="3">
        <f t="shared" si="22"/>
        <v>25.113153027530057</v>
      </c>
    </row>
    <row r="25" spans="1:44" x14ac:dyDescent="0.35">
      <c r="A25" s="19">
        <v>43928</v>
      </c>
      <c r="B25" s="17">
        <f>mtl_newcases!C26</f>
        <v>5053</v>
      </c>
      <c r="C25" s="17">
        <f>mtl_newcases!B26</f>
        <v>430</v>
      </c>
      <c r="D25">
        <v>74</v>
      </c>
      <c r="E25" cm="1">
        <f t="array" ref="E25:N25">TRANSPOSE(santemontreal!J$57:J$66)</f>
        <v>34</v>
      </c>
      <c r="F25">
        <v>33</v>
      </c>
      <c r="G25">
        <v>165</v>
      </c>
      <c r="H25">
        <v>696</v>
      </c>
      <c r="I25">
        <v>772</v>
      </c>
      <c r="J25">
        <v>837</v>
      </c>
      <c r="K25">
        <v>708</v>
      </c>
      <c r="L25">
        <v>505</v>
      </c>
      <c r="M25">
        <v>368</v>
      </c>
      <c r="N25">
        <v>646</v>
      </c>
      <c r="O25" s="18">
        <f>E25/(age_distribution_2016!$B$2/100000)</f>
        <v>30.982321851649356</v>
      </c>
      <c r="P25" s="18">
        <f>F25/(age_distribution_2016!$B$3/100000)</f>
        <v>31.613737605977871</v>
      </c>
      <c r="Q25" s="18">
        <f>G25/(age_distribution_2016!$B$4/100000)</f>
        <v>87.679676913675365</v>
      </c>
      <c r="R25" s="18">
        <f>H25/(age_distribution_2016!$B$5/100000)</f>
        <v>237.36038877994716</v>
      </c>
      <c r="S25" s="18">
        <f>I25/(age_distribution_2016!$B$6/100000)</f>
        <v>257.61241344790187</v>
      </c>
      <c r="T25" s="18">
        <f>J25/(age_distribution_2016!$B$7/100000)</f>
        <v>328.91246684350131</v>
      </c>
      <c r="U25" s="18">
        <f>K25/(age_distribution_2016!$B$8/100000)</f>
        <v>273.49106711733464</v>
      </c>
      <c r="V25" s="18">
        <f>L25/(age_distribution_2016!$B$9/100000)</f>
        <v>246.33545523279918</v>
      </c>
      <c r="W25" s="18">
        <f>M25/(age_distribution_2016!$B$10/100000)</f>
        <v>283.775447254781</v>
      </c>
      <c r="X25" s="18">
        <f>N25/(age_distribution_2016!$B$11/100000)</f>
        <v>653.81306614037749</v>
      </c>
      <c r="Y25" s="3">
        <f t="shared" ref="Y25" si="61">E25*100/SUM($E25:$N25)</f>
        <v>0.71368597816960533</v>
      </c>
      <c r="Z25" s="3">
        <f t="shared" ref="Z25" si="62">F25*100/SUM($E25:$N25)</f>
        <v>0.69269521410579349</v>
      </c>
      <c r="AA25" s="3">
        <f t="shared" ref="AA25" si="63">G25*100/SUM($E25:$N25)</f>
        <v>3.4634760705289671</v>
      </c>
      <c r="AB25" s="3">
        <f t="shared" ref="AB25" si="64">H25*100/SUM($E25:$N25)</f>
        <v>14.609571788413099</v>
      </c>
      <c r="AC25" s="3">
        <f t="shared" ref="AC25" si="65">I25*100/SUM($E25:$N25)</f>
        <v>16.204869857262803</v>
      </c>
      <c r="AD25" s="3">
        <f t="shared" ref="AD25" si="66">J25*100/SUM($E25:$N25)</f>
        <v>17.569269521410579</v>
      </c>
      <c r="AE25" s="3">
        <f t="shared" ref="AE25" si="67">K25*100/SUM($E25:$N25)</f>
        <v>14.861460957178842</v>
      </c>
      <c r="AF25" s="3">
        <f t="shared" ref="AF25" si="68">L25*100/SUM($E25:$N25)</f>
        <v>10.600335852225021</v>
      </c>
      <c r="AG25" s="3">
        <f t="shared" ref="AG25" si="69">M25*100/SUM($E25:$N25)</f>
        <v>7.7246011754827872</v>
      </c>
      <c r="AH25" s="3">
        <f t="shared" ref="AH25" si="70">N25*100/SUM($E25:$N25)</f>
        <v>13.560033585222502</v>
      </c>
      <c r="AI25" s="3">
        <f t="shared" ref="AI25" si="71">O25*100/SUM($O25:$X25)</f>
        <v>1.2741662743359223</v>
      </c>
      <c r="AJ25" s="3">
        <f t="shared" ref="AJ25" si="72">P25*100/SUM($O25:$X25)</f>
        <v>1.3001336199435898</v>
      </c>
      <c r="AK25" s="3">
        <f t="shared" ref="AK25" si="73">Q25*100/SUM($O25:$X25)</f>
        <v>3.605878468470165</v>
      </c>
      <c r="AL25" s="3">
        <f t="shared" ref="AL25" si="74">R25*100/SUM($O25:$X25)</f>
        <v>9.7615860972205031</v>
      </c>
      <c r="AM25" s="3">
        <f t="shared" ref="AM25" si="75">S25*100/SUM($O25:$X25)</f>
        <v>10.594462566017281</v>
      </c>
      <c r="AN25" s="3">
        <f t="shared" ref="AN25" si="76">T25*100/SUM($O25:$X25)</f>
        <v>13.526719348773122</v>
      </c>
      <c r="AO25" s="3">
        <f t="shared" ref="AO25" si="77">U25*100/SUM($O25:$X25)</f>
        <v>11.247481570994617</v>
      </c>
      <c r="AP25" s="3">
        <f t="shared" ref="AP25" si="78">V25*100/SUM($O25:$X25)</f>
        <v>10.130691002879436</v>
      </c>
      <c r="AQ25" s="3">
        <f t="shared" ref="AQ25" si="79">W25*100/SUM($O25:$X25)</f>
        <v>11.670432774791719</v>
      </c>
      <c r="AR25" s="3">
        <f t="shared" si="22"/>
        <v>26.888448276573634</v>
      </c>
    </row>
    <row r="26" spans="1:44" x14ac:dyDescent="0.35">
      <c r="A26" s="19">
        <v>43929</v>
      </c>
      <c r="B26" s="17">
        <f>mtl_newcases!C27</f>
        <v>5402</v>
      </c>
      <c r="C26" s="17">
        <f>mtl_newcases!B27</f>
        <v>349</v>
      </c>
      <c r="D26">
        <v>91</v>
      </c>
      <c r="E26" cm="1">
        <f t="array" ref="E26:N26">TRANSPOSE(santemontreal!K$57:K$66)</f>
        <v>36</v>
      </c>
      <c r="F26">
        <v>33</v>
      </c>
      <c r="G26">
        <v>171</v>
      </c>
      <c r="H26">
        <v>751</v>
      </c>
      <c r="I26">
        <v>846</v>
      </c>
      <c r="J26">
        <v>908</v>
      </c>
      <c r="K26">
        <v>771</v>
      </c>
      <c r="L26">
        <v>551</v>
      </c>
      <c r="M26">
        <v>423</v>
      </c>
      <c r="N26">
        <v>758</v>
      </c>
      <c r="O26" s="18">
        <f>E26/(age_distribution_2016!$B$2/100000)</f>
        <v>32.804811372334612</v>
      </c>
      <c r="P26" s="18">
        <f>F26/(age_distribution_2016!$B$3/100000)</f>
        <v>31.613737605977871</v>
      </c>
      <c r="Q26" s="18">
        <f>G26/(age_distribution_2016!$B$4/100000)</f>
        <v>90.868028801445391</v>
      </c>
      <c r="R26" s="18">
        <f>H26/(age_distribution_2016!$B$5/100000)</f>
        <v>256.1173160542246</v>
      </c>
      <c r="S26" s="18">
        <f>I26/(age_distribution_2016!$B$6/100000)</f>
        <v>282.30583131726036</v>
      </c>
      <c r="T26" s="18">
        <f>J26/(age_distribution_2016!$B$7/100000)</f>
        <v>356.81304646821889</v>
      </c>
      <c r="U26" s="18">
        <f>K26/(age_distribution_2016!$B$8/100000)</f>
        <v>297.82713664896187</v>
      </c>
      <c r="V26" s="18">
        <f>L26/(age_distribution_2016!$B$9/100000)</f>
        <v>268.77393234311359</v>
      </c>
      <c r="W26" s="18">
        <f>M26/(age_distribution_2016!$B$10/100000)</f>
        <v>326.18753855644667</v>
      </c>
      <c r="X26" s="18">
        <f>N26/(age_distribution_2016!$B$11/100000)</f>
        <v>767.16765345883312</v>
      </c>
      <c r="Y26" s="3">
        <f t="shared" ref="Y26" si="80">E26*100/SUM($E26:$N26)</f>
        <v>0.68597560975609762</v>
      </c>
      <c r="Z26" s="3">
        <f t="shared" ref="Z26" si="81">F26*100/SUM($E26:$N26)</f>
        <v>0.62881097560975607</v>
      </c>
      <c r="AA26" s="3">
        <f t="shared" ref="AA26" si="82">G26*100/SUM($E26:$N26)</f>
        <v>3.2583841463414633</v>
      </c>
      <c r="AB26" s="3">
        <f t="shared" ref="AB26" si="83">H26*100/SUM($E26:$N26)</f>
        <v>14.310213414634147</v>
      </c>
      <c r="AC26" s="3">
        <f t="shared" ref="AC26" si="84">I26*100/SUM($E26:$N26)</f>
        <v>16.120426829268293</v>
      </c>
      <c r="AD26" s="3">
        <f t="shared" ref="AD26" si="85">J26*100/SUM($E26:$N26)</f>
        <v>17.301829268292682</v>
      </c>
      <c r="AE26" s="3">
        <f t="shared" ref="AE26" si="86">K26*100/SUM($E26:$N26)</f>
        <v>14.691310975609756</v>
      </c>
      <c r="AF26" s="3">
        <f t="shared" ref="AF26" si="87">L26*100/SUM($E26:$N26)</f>
        <v>10.499237804878049</v>
      </c>
      <c r="AG26" s="3">
        <f t="shared" ref="AG26" si="88">M26*100/SUM($E26:$N26)</f>
        <v>8.0602134146341466</v>
      </c>
      <c r="AH26" s="3">
        <f t="shared" ref="AH26" si="89">N26*100/SUM($E26:$N26)</f>
        <v>14.44359756097561</v>
      </c>
      <c r="AI26" s="3">
        <f t="shared" ref="AI26" si="90">O26*100/SUM($O26:$X26)</f>
        <v>1.2102957070485933</v>
      </c>
      <c r="AJ26" s="3">
        <f t="shared" ref="AJ26" si="91">P26*100/SUM($O26:$X26)</f>
        <v>1.1663524131872707</v>
      </c>
      <c r="AK26" s="3">
        <f t="shared" ref="AK26" si="92">Q26*100/SUM($O26:$X26)</f>
        <v>3.3524711944877916</v>
      </c>
      <c r="AL26" s="3">
        <f t="shared" ref="AL26" si="93">R26*100/SUM($O26:$X26)</f>
        <v>9.4491531928956718</v>
      </c>
      <c r="AM26" s="3">
        <f t="shared" ref="AM26" si="94">S26*100/SUM($O26:$X26)</f>
        <v>10.415348280472333</v>
      </c>
      <c r="AN26" s="3">
        <f t="shared" ref="AN26" si="95">T26*100/SUM($O26:$X26)</f>
        <v>13.164206111656185</v>
      </c>
      <c r="AO26" s="3">
        <f t="shared" ref="AO26" si="96">U26*100/SUM($O26:$X26)</f>
        <v>10.987988951913326</v>
      </c>
      <c r="AP26" s="3">
        <f t="shared" ref="AP26" si="97">V26*100/SUM($O26:$X26)</f>
        <v>9.9161044637425455</v>
      </c>
      <c r="AQ26" s="3">
        <f t="shared" ref="AQ26" si="98">W26*100/SUM($O26:$X26)</f>
        <v>12.034313294072128</v>
      </c>
      <c r="AR26" s="3">
        <f t="shared" si="22"/>
        <v>28.303766390524146</v>
      </c>
    </row>
    <row r="27" spans="1:44" x14ac:dyDescent="0.35">
      <c r="A27" s="19">
        <v>43930</v>
      </c>
      <c r="B27" s="17">
        <f>mtl_newcases!C28</f>
        <v>5721</v>
      </c>
      <c r="C27" s="17">
        <f>mtl_newcases!B28</f>
        <v>319</v>
      </c>
      <c r="D27">
        <v>100</v>
      </c>
      <c r="E27" cm="1">
        <f t="array" ref="E27:N27">TRANSPOSE(santemontreal!L$57:L$66)</f>
        <v>37</v>
      </c>
      <c r="F27">
        <v>34</v>
      </c>
      <c r="G27">
        <v>177</v>
      </c>
      <c r="H27">
        <v>783</v>
      </c>
      <c r="I27">
        <v>887</v>
      </c>
      <c r="J27">
        <v>966</v>
      </c>
      <c r="K27">
        <v>828</v>
      </c>
      <c r="L27">
        <v>581</v>
      </c>
      <c r="M27">
        <v>446</v>
      </c>
      <c r="N27">
        <v>862</v>
      </c>
      <c r="O27" s="18">
        <f>E27/(age_distribution_2016!$B$2/100000)</f>
        <v>33.716056132677238</v>
      </c>
      <c r="P27" s="18">
        <f>F27/(age_distribution_2016!$B$3/100000)</f>
        <v>32.571729654643867</v>
      </c>
      <c r="Q27" s="18">
        <f>G27/(age_distribution_2016!$B$4/100000)</f>
        <v>94.056380689215402</v>
      </c>
      <c r="R27" s="18">
        <f>H27/(age_distribution_2016!$B$5/100000)</f>
        <v>267.03043737744053</v>
      </c>
      <c r="S27" s="18">
        <f>I27/(age_distribution_2016!$B$6/100000)</f>
        <v>295.98731959622927</v>
      </c>
      <c r="T27" s="18">
        <f>J27/(age_distribution_2016!$B$7/100000)</f>
        <v>379.60506926024169</v>
      </c>
      <c r="U27" s="18">
        <f>K27/(age_distribution_2016!$B$8/100000)</f>
        <v>319.84548527281504</v>
      </c>
      <c r="V27" s="18">
        <f>L27/(age_distribution_2016!$B$9/100000)</f>
        <v>283.4077217628838</v>
      </c>
      <c r="W27" s="18">
        <f>M27/(age_distribution_2016!$B$10/100000)</f>
        <v>343.92350400987044</v>
      </c>
      <c r="X27" s="18">
        <f>N27/(age_distribution_2016!$B$11/100000)</f>
        <v>872.42548454025609</v>
      </c>
      <c r="Y27" s="3">
        <f t="shared" ref="Y27:Y32" si="99">E27*100/SUM($E27:$N27)</f>
        <v>0.66059632208534191</v>
      </c>
      <c r="Z27" s="3">
        <f t="shared" ref="Z27" si="100">F27*100/SUM($E27:$N27)</f>
        <v>0.60703445813247636</v>
      </c>
      <c r="AA27" s="3">
        <f t="shared" ref="AA27" si="101">G27*100/SUM($E27:$N27)</f>
        <v>3.1601499732190681</v>
      </c>
      <c r="AB27" s="3">
        <f t="shared" ref="AB27" si="102">H27*100/SUM($E27:$N27)</f>
        <v>13.979646491697912</v>
      </c>
      <c r="AC27" s="3">
        <f t="shared" ref="AC27" si="103">I27*100/SUM($E27:$N27)</f>
        <v>15.83645777539725</v>
      </c>
      <c r="AD27" s="3">
        <f t="shared" ref="AD27" si="104">J27*100/SUM($E27:$N27)</f>
        <v>17.24692019282271</v>
      </c>
      <c r="AE27" s="3">
        <f t="shared" ref="AE27" si="105">K27*100/SUM($E27:$N27)</f>
        <v>14.783074450990895</v>
      </c>
      <c r="AF27" s="3">
        <f t="shared" ref="AF27" si="106">L27*100/SUM($E27:$N27)</f>
        <v>10.373147652204963</v>
      </c>
      <c r="AG27" s="3">
        <f t="shared" ref="AG27" si="107">M27*100/SUM($E27:$N27)</f>
        <v>7.9628637743260136</v>
      </c>
      <c r="AH27" s="3">
        <f t="shared" ref="AH27" si="108">N27*100/SUM($E27:$N27)</f>
        <v>15.39010890912337</v>
      </c>
      <c r="AI27" s="3">
        <f t="shared" ref="AI27" si="109">O27*100/SUM($O27:$X27)</f>
        <v>1.1536444121732559</v>
      </c>
      <c r="AJ27" s="3">
        <f t="shared" ref="AJ27" si="110">P27*100/SUM($O27:$X27)</f>
        <v>1.1144895999410616</v>
      </c>
      <c r="AK27" s="3">
        <f t="shared" ref="AK27" si="111">Q27*100/SUM($O27:$X27)</f>
        <v>3.2182772974502631</v>
      </c>
      <c r="AL27" s="3">
        <f t="shared" ref="AL27" si="112">R27*100/SUM($O27:$X27)</f>
        <v>9.136838862422529</v>
      </c>
      <c r="AM27" s="3">
        <f t="shared" ref="AM27" si="113">S27*100/SUM($O27:$X27)</f>
        <v>10.12764114470038</v>
      </c>
      <c r="AN27" s="3">
        <f t="shared" ref="AN27" si="114">T27*100/SUM($O27:$X27)</f>
        <v>12.98874534024409</v>
      </c>
      <c r="AO27" s="3">
        <f t="shared" ref="AO27" si="115">U27*100/SUM($O27:$X27)</f>
        <v>10.943983347038248</v>
      </c>
      <c r="AP27" s="3">
        <f t="shared" ref="AP27" si="116">V27*100/SUM($O27:$X27)</f>
        <v>9.697211716931081</v>
      </c>
      <c r="AQ27" s="3">
        <f t="shared" ref="AQ27" si="117">W27*100/SUM($O27:$X27)</f>
        <v>11.767848144952298</v>
      </c>
      <c r="AR27" s="3">
        <f t="shared" si="22"/>
        <v>29.8513201341468</v>
      </c>
    </row>
    <row r="28" spans="1:44" x14ac:dyDescent="0.35">
      <c r="A28" s="19">
        <v>43931</v>
      </c>
      <c r="B28" s="17">
        <f>mtl_newcases!C29</f>
        <v>5981</v>
      </c>
      <c r="C28" s="17">
        <f>mtl_newcases!B29</f>
        <v>260</v>
      </c>
      <c r="D28">
        <v>135</v>
      </c>
      <c r="E28" cm="1">
        <f t="array" ref="E28:N28">TRANSPOSE(santemontreal!M$57:M$66)</f>
        <v>39</v>
      </c>
      <c r="F28">
        <v>34</v>
      </c>
      <c r="G28">
        <v>180</v>
      </c>
      <c r="H28">
        <v>804</v>
      </c>
      <c r="I28">
        <v>924</v>
      </c>
      <c r="J28">
        <v>1007</v>
      </c>
      <c r="K28">
        <v>874</v>
      </c>
      <c r="L28">
        <v>601</v>
      </c>
      <c r="M28">
        <v>467</v>
      </c>
      <c r="N28">
        <v>912</v>
      </c>
      <c r="O28" s="18">
        <f>E28/(age_distribution_2016!$B$2/100000)</f>
        <v>35.538545653362497</v>
      </c>
      <c r="P28" s="18">
        <f>F28/(age_distribution_2016!$B$3/100000)</f>
        <v>32.571729654643867</v>
      </c>
      <c r="Q28" s="18">
        <f>G28/(age_distribution_2016!$B$4/100000)</f>
        <v>95.650556633100408</v>
      </c>
      <c r="R28" s="18">
        <f>H28/(age_distribution_2016!$B$5/100000)</f>
        <v>274.19217324580103</v>
      </c>
      <c r="S28" s="18">
        <f>I28/(age_distribution_2016!$B$6/100000)</f>
        <v>308.33402853090848</v>
      </c>
      <c r="T28" s="18">
        <f>J28/(age_distribution_2016!$B$7/100000)</f>
        <v>395.71667157874055</v>
      </c>
      <c r="U28" s="18">
        <f>K28/(age_distribution_2016!$B$8/100000)</f>
        <v>337.61467889908255</v>
      </c>
      <c r="V28" s="18">
        <f>L28/(age_distribution_2016!$B$9/100000)</f>
        <v>293.16358137606397</v>
      </c>
      <c r="W28" s="18">
        <f>M28/(age_distribution_2016!$B$10/100000)</f>
        <v>360.11721159777915</v>
      </c>
      <c r="X28" s="18">
        <f>N28/(age_distribution_2016!$B$11/100000)</f>
        <v>923.03021102170942</v>
      </c>
      <c r="Y28" s="3">
        <f t="shared" si="99"/>
        <v>0.66757959602875727</v>
      </c>
      <c r="Z28" s="3">
        <f t="shared" ref="Z28" si="118">F28*100/SUM($E28:$N28)</f>
        <v>0.58199246833276275</v>
      </c>
      <c r="AA28" s="3">
        <f t="shared" ref="AA28" si="119">G28*100/SUM($E28:$N28)</f>
        <v>3.0811365970558029</v>
      </c>
      <c r="AB28" s="3">
        <f t="shared" ref="AB28" si="120">H28*100/SUM($E28:$N28)</f>
        <v>13.762410133515919</v>
      </c>
      <c r="AC28" s="3">
        <f t="shared" ref="AC28" si="121">I28*100/SUM($E28:$N28)</f>
        <v>15.816501198219788</v>
      </c>
      <c r="AD28" s="3">
        <f t="shared" ref="AD28" si="122">J28*100/SUM($E28:$N28)</f>
        <v>17.237247517973298</v>
      </c>
      <c r="AE28" s="3">
        <f t="shared" ref="AE28" si="123">K28*100/SUM($E28:$N28)</f>
        <v>14.960629921259843</v>
      </c>
      <c r="AF28" s="3">
        <f t="shared" ref="AF28" si="124">L28*100/SUM($E28:$N28)</f>
        <v>10.287572749058542</v>
      </c>
      <c r="AG28" s="3">
        <f t="shared" ref="AG28" si="125">M28*100/SUM($E28:$N28)</f>
        <v>7.9938377268058884</v>
      </c>
      <c r="AH28" s="3">
        <f t="shared" ref="AH28" si="126">N28*100/SUM($E28:$N28)</f>
        <v>15.6110920917494</v>
      </c>
      <c r="AI28" s="3">
        <f t="shared" ref="AI28" si="127">O28*100/SUM($O28:$X28)</f>
        <v>1.1629373960894367</v>
      </c>
      <c r="AJ28" s="3">
        <f t="shared" ref="AJ28" si="128">P28*100/SUM($O28:$X28)</f>
        <v>1.0658534775217143</v>
      </c>
      <c r="AK28" s="3">
        <f t="shared" ref="AK28" si="129">Q28*100/SUM($O28:$X28)</f>
        <v>3.1299989130218773</v>
      </c>
      <c r="AL28" s="3">
        <f t="shared" ref="AL28" si="130">R28*100/SUM($O28:$X28)</f>
        <v>8.9724642953250857</v>
      </c>
      <c r="AM28" s="3">
        <f t="shared" ref="AM28" si="131">S28*100/SUM($O28:$X28)</f>
        <v>10.089697416516936</v>
      </c>
      <c r="AN28" s="3">
        <f t="shared" ref="AN28" si="132">T28*100/SUM($O28:$X28)</f>
        <v>12.949143167636008</v>
      </c>
      <c r="AO28" s="3">
        <f t="shared" ref="AO28" si="133">U28*100/SUM($O28:$X28)</f>
        <v>11.047856020616926</v>
      </c>
      <c r="AP28" s="3">
        <f t="shared" ref="AP28" si="134">V28*100/SUM($O28:$X28)</f>
        <v>9.5932707905135146</v>
      </c>
      <c r="AQ28" s="3">
        <f t="shared" ref="AQ28" si="135">W28*100/SUM($O28:$X28)</f>
        <v>11.784212455606934</v>
      </c>
      <c r="AR28" s="3">
        <f t="shared" ref="AR28" si="136">X28*100/SUM($O28:$X28)</f>
        <v>30.204566067151575</v>
      </c>
    </row>
    <row r="29" spans="1:44" x14ac:dyDescent="0.35">
      <c r="A29" s="19">
        <v>43932</v>
      </c>
      <c r="B29" s="17">
        <f>mtl_newcases!C30</f>
        <v>6188</v>
      </c>
      <c r="C29" s="17">
        <f>mtl_newcases!B30</f>
        <v>207</v>
      </c>
      <c r="D29">
        <v>147</v>
      </c>
      <c r="E29" cm="1">
        <f t="array" ref="E29:N29">TRANSPOSE(santemontreal!N$57:N$66)</f>
        <v>42</v>
      </c>
      <c r="F29">
        <v>34</v>
      </c>
      <c r="G29">
        <v>181</v>
      </c>
      <c r="H29">
        <v>822</v>
      </c>
      <c r="I29">
        <v>937</v>
      </c>
      <c r="J29">
        <v>1055</v>
      </c>
      <c r="K29">
        <v>892</v>
      </c>
      <c r="L29">
        <v>613</v>
      </c>
      <c r="M29">
        <v>493</v>
      </c>
      <c r="N29">
        <v>1000</v>
      </c>
      <c r="O29" s="18">
        <f>E29/(age_distribution_2016!$B$2/100000)</f>
        <v>38.272279934390383</v>
      </c>
      <c r="P29" s="18">
        <f>F29/(age_distribution_2016!$B$3/100000)</f>
        <v>32.571729654643867</v>
      </c>
      <c r="Q29" s="18">
        <f>G29/(age_distribution_2016!$B$4/100000)</f>
        <v>96.181948614395409</v>
      </c>
      <c r="R29" s="18">
        <f>H29/(age_distribution_2016!$B$5/100000)</f>
        <v>280.33080399010998</v>
      </c>
      <c r="S29" s="18">
        <f>I29/(age_distribution_2016!$B$6/100000)</f>
        <v>312.67206139984984</v>
      </c>
      <c r="T29" s="18">
        <f>J29/(age_distribution_2016!$B$7/100000)</f>
        <v>414.5790352686904</v>
      </c>
      <c r="U29" s="18">
        <f>K29/(age_distribution_2016!$B$8/100000)</f>
        <v>344.56784162240461</v>
      </c>
      <c r="V29" s="18">
        <f>L29/(age_distribution_2016!$B$9/100000)</f>
        <v>299.01709714397208</v>
      </c>
      <c r="W29" s="18">
        <f>M29/(age_distribution_2016!$B$10/100000)</f>
        <v>380.16656384947566</v>
      </c>
      <c r="X29" s="18">
        <f>N29/(age_distribution_2016!$B$11/100000)</f>
        <v>1012.0945296290673</v>
      </c>
      <c r="Y29" s="3">
        <f t="shared" si="99"/>
        <v>0.69204152249134943</v>
      </c>
      <c r="Z29" s="3">
        <f t="shared" ref="Z29" si="137">F29*100/SUM($E29:$N29)</f>
        <v>0.56022408963585435</v>
      </c>
      <c r="AA29" s="3">
        <f t="shared" ref="AA29" si="138">G29*100/SUM($E29:$N29)</f>
        <v>2.9823694183555776</v>
      </c>
      <c r="AB29" s="3">
        <f t="shared" ref="AB29" si="139">H29*100/SUM($E29:$N29)</f>
        <v>13.544241225902125</v>
      </c>
      <c r="AC29" s="3">
        <f t="shared" ref="AC29" si="140">I29*100/SUM($E29:$N29)</f>
        <v>15.439116823199868</v>
      </c>
      <c r="AD29" s="3">
        <f t="shared" ref="AD29" si="141">J29*100/SUM($E29:$N29)</f>
        <v>17.383423957818422</v>
      </c>
      <c r="AE29" s="3">
        <f t="shared" ref="AE29" si="142">K29*100/SUM($E29:$N29)</f>
        <v>14.697643763387708</v>
      </c>
      <c r="AF29" s="3">
        <f t="shared" ref="AF29" si="143">L29*100/SUM($E29:$N29)</f>
        <v>10.100510792552315</v>
      </c>
      <c r="AG29" s="3">
        <f t="shared" ref="AG29" si="144">M29*100/SUM($E29:$N29)</f>
        <v>8.1232492997198875</v>
      </c>
      <c r="AH29" s="3">
        <f t="shared" ref="AH29" si="145">N29*100/SUM($E29:$N29)</f>
        <v>16.477179106936891</v>
      </c>
      <c r="AI29" s="3">
        <f t="shared" ref="AI29" si="146">O29*100/SUM($O29:$X29)</f>
        <v>1.1921143001120531</v>
      </c>
      <c r="AJ29" s="3">
        <f t="shared" ref="AJ29" si="147">P29*100/SUM($O29:$X29)</f>
        <v>1.0145521711078922</v>
      </c>
      <c r="AK29" s="3">
        <f t="shared" ref="AK29" si="148">Q29*100/SUM($O29:$X29)</f>
        <v>2.9958987693553456</v>
      </c>
      <c r="AL29" s="3">
        <f t="shared" ref="AL29" si="149">R29*100/SUM($O29:$X29)</f>
        <v>8.7318121829013062</v>
      </c>
      <c r="AM29" s="3">
        <f t="shared" ref="AM29" si="150">S29*100/SUM($O29:$X29)</f>
        <v>9.7391855483723244</v>
      </c>
      <c r="AN29" s="3">
        <f t="shared" ref="AN29" si="151">T29*100/SUM($O29:$X29)</f>
        <v>12.913408799206865</v>
      </c>
      <c r="AO29" s="3">
        <f t="shared" ref="AO29" si="152">U29*100/SUM($O29:$X29)</f>
        <v>10.732683081880172</v>
      </c>
      <c r="AP29" s="3">
        <f t="shared" ref="AP29" si="153">V29*100/SUM($O29:$X29)</f>
        <v>9.3138573948142813</v>
      </c>
      <c r="AQ29" s="3">
        <f t="shared" ref="AQ29" si="154">W29*100/SUM($O29:$X29)</f>
        <v>11.841520755135035</v>
      </c>
      <c r="AR29" s="3">
        <f t="shared" ref="AR29" si="155">X29*100/SUM($O29:$X29)</f>
        <v>31.524966997114731</v>
      </c>
    </row>
    <row r="30" spans="1:44" x14ac:dyDescent="0.35">
      <c r="A30" s="19">
        <v>43933</v>
      </c>
      <c r="B30" s="17">
        <f>mtl_newcases!C31</f>
        <v>6504</v>
      </c>
      <c r="C30" s="17">
        <f>mtl_newcases!B31</f>
        <v>316</v>
      </c>
      <c r="D30">
        <v>162</v>
      </c>
      <c r="E30" cm="1">
        <f t="array" ref="E30:N30">TRANSPOSE(santemontreal!O$57:O$66)</f>
        <v>44</v>
      </c>
      <c r="F30">
        <v>34</v>
      </c>
      <c r="G30">
        <v>182</v>
      </c>
      <c r="H30">
        <v>844</v>
      </c>
      <c r="I30">
        <v>989</v>
      </c>
      <c r="J30">
        <v>1112</v>
      </c>
      <c r="K30">
        <v>938</v>
      </c>
      <c r="L30">
        <v>631</v>
      </c>
      <c r="M30">
        <v>518</v>
      </c>
      <c r="N30">
        <v>1064</v>
      </c>
      <c r="O30" s="18">
        <f>E30/(age_distribution_2016!$B$2/100000)</f>
        <v>40.094769455075635</v>
      </c>
      <c r="P30" s="18">
        <f>F30/(age_distribution_2016!$B$3/100000)</f>
        <v>32.571729654643867</v>
      </c>
      <c r="Q30" s="18">
        <f>G30/(age_distribution_2016!$B$4/100000)</f>
        <v>96.713340595690411</v>
      </c>
      <c r="R30" s="18">
        <f>H30/(age_distribution_2016!$B$5/100000)</f>
        <v>287.83357489982097</v>
      </c>
      <c r="S30" s="18">
        <f>I30/(age_distribution_2016!$B$6/100000)</f>
        <v>330.02419287561526</v>
      </c>
      <c r="T30" s="18">
        <f>J30/(age_distribution_2016!$B$7/100000)</f>
        <v>436.97809215050592</v>
      </c>
      <c r="U30" s="18">
        <f>K30/(age_distribution_2016!$B$8/100000)</f>
        <v>362.33703524867212</v>
      </c>
      <c r="V30" s="18">
        <f>L30/(age_distribution_2016!$B$9/100000)</f>
        <v>307.79737079583424</v>
      </c>
      <c r="W30" s="18">
        <f>M30/(age_distribution_2016!$B$10/100000)</f>
        <v>399.44478716841456</v>
      </c>
      <c r="X30" s="18">
        <f>N30/(age_distribution_2016!$B$11/100000)</f>
        <v>1076.8685795253277</v>
      </c>
      <c r="Y30" s="3">
        <f t="shared" si="99"/>
        <v>0.69225928256765257</v>
      </c>
      <c r="Z30" s="3">
        <f t="shared" ref="Z30" si="156">F30*100/SUM($E30:$N30)</f>
        <v>0.53492762743864064</v>
      </c>
      <c r="AA30" s="3">
        <f t="shared" ref="AA30" si="157">G30*100/SUM($E30:$N30)</f>
        <v>2.8634361233480177</v>
      </c>
      <c r="AB30" s="3">
        <f t="shared" ref="AB30" si="158">H30*100/SUM($E30:$N30)</f>
        <v>13.278791692888609</v>
      </c>
      <c r="AC30" s="3">
        <f t="shared" ref="AC30" si="159">I30*100/SUM($E30:$N30)</f>
        <v>15.560100692259283</v>
      </c>
      <c r="AD30" s="3">
        <f t="shared" ref="AD30" si="160">J30*100/SUM($E30:$N30)</f>
        <v>17.495280050346128</v>
      </c>
      <c r="AE30" s="3">
        <f t="shared" ref="AE30" si="161">K30*100/SUM($E30:$N30)</f>
        <v>14.757709251101321</v>
      </c>
      <c r="AF30" s="3">
        <f t="shared" ref="AF30" si="162">L30*100/SUM($E30:$N30)</f>
        <v>9.9276274386406538</v>
      </c>
      <c r="AG30" s="3">
        <f t="shared" ref="AG30" si="163">M30*100/SUM($E30:$N30)</f>
        <v>8.1497797356828201</v>
      </c>
      <c r="AH30" s="3">
        <f t="shared" ref="AH30" si="164">N30*100/SUM($E30:$N30)</f>
        <v>16.740088105726873</v>
      </c>
      <c r="AI30" s="3">
        <f t="shared" ref="AI30" si="165">O30*100/SUM($O30:$X30)</f>
        <v>1.1895215818412368</v>
      </c>
      <c r="AJ30" s="3">
        <f t="shared" ref="AJ30" si="166">P30*100/SUM($O30:$X30)</f>
        <v>0.96632992055257616</v>
      </c>
      <c r="AK30" s="3">
        <f t="shared" ref="AK30" si="167">Q30*100/SUM($O30:$X30)</f>
        <v>2.8692671750971401</v>
      </c>
      <c r="AL30" s="3">
        <f t="shared" ref="AL30" si="168">R30*100/SUM($O30:$X30)</f>
        <v>8.5393744364954909</v>
      </c>
      <c r="AM30" s="3">
        <f t="shared" ref="AM30" si="169">S30*100/SUM($O30:$X30)</f>
        <v>9.7910751275209886</v>
      </c>
      <c r="AN30" s="3">
        <f t="shared" ref="AN30" si="170">T30*100/SUM($O30:$X30)</f>
        <v>12.964156633628784</v>
      </c>
      <c r="AO30" s="3">
        <f t="shared" ref="AO30" si="171">U30*100/SUM($O30:$X30)</f>
        <v>10.749724445019917</v>
      </c>
      <c r="AP30" s="3">
        <f t="shared" ref="AP30" si="172">V30*100/SUM($O30:$X30)</f>
        <v>9.1316553348902101</v>
      </c>
      <c r="AQ30" s="3">
        <f t="shared" ref="AQ30" si="173">W30*100/SUM($O30:$X30)</f>
        <v>11.850627938469396</v>
      </c>
      <c r="AR30" s="3">
        <f t="shared" ref="AR30" si="174">X30*100/SUM($O30:$X30)</f>
        <v>31.948267406484259</v>
      </c>
    </row>
    <row r="31" spans="1:44" x14ac:dyDescent="0.35">
      <c r="A31" s="19">
        <v>43934</v>
      </c>
      <c r="B31" s="17">
        <f>mtl_newcases!C32</f>
        <v>7052</v>
      </c>
      <c r="C31" s="17">
        <f>mtl_newcases!B32</f>
        <v>548</v>
      </c>
      <c r="D31">
        <v>218</v>
      </c>
      <c r="E31" cm="1">
        <f t="array" ref="E31:N31">TRANSPOSE(santemontreal!P$57:P$66)</f>
        <v>43</v>
      </c>
      <c r="F31">
        <v>35</v>
      </c>
      <c r="G31">
        <v>183</v>
      </c>
      <c r="H31">
        <v>870</v>
      </c>
      <c r="I31">
        <v>1017</v>
      </c>
      <c r="J31">
        <v>1153</v>
      </c>
      <c r="K31">
        <v>967</v>
      </c>
      <c r="L31">
        <v>652</v>
      </c>
      <c r="M31">
        <v>533</v>
      </c>
      <c r="N31">
        <v>1137</v>
      </c>
      <c r="O31" s="18">
        <f>E31/(age_distribution_2016!$B$2/100000)</f>
        <v>39.183524694733009</v>
      </c>
      <c r="P31" s="18">
        <f>F31/(age_distribution_2016!$B$3/100000)</f>
        <v>33.529721703309868</v>
      </c>
      <c r="Q31" s="18">
        <f>G31/(age_distribution_2016!$B$4/100000)</f>
        <v>97.244732576985413</v>
      </c>
      <c r="R31" s="18">
        <f>H31/(age_distribution_2016!$B$5/100000)</f>
        <v>296.70048597493394</v>
      </c>
      <c r="S31" s="18">
        <f>I31/(age_distribution_2016!$B$6/100000)</f>
        <v>339.36764828564276</v>
      </c>
      <c r="T31" s="18">
        <f>J31/(age_distribution_2016!$B$7/100000)</f>
        <v>453.08969446900483</v>
      </c>
      <c r="U31" s="18">
        <f>K31/(age_distribution_2016!$B$8/100000)</f>
        <v>373.53935296957991</v>
      </c>
      <c r="V31" s="18">
        <f>L31/(age_distribution_2016!$B$9/100000)</f>
        <v>318.0410233896734</v>
      </c>
      <c r="W31" s="18">
        <f>M31/(age_distribution_2016!$B$10/100000)</f>
        <v>411.01172115977795</v>
      </c>
      <c r="X31" s="18">
        <f>N31/(age_distribution_2016!$B$11/100000)</f>
        <v>1150.7514801882496</v>
      </c>
      <c r="Y31" s="3">
        <f t="shared" si="99"/>
        <v>0.65250379362670718</v>
      </c>
      <c r="Z31" s="3">
        <f t="shared" ref="Z31" si="175">F31*100/SUM($E31:$N31)</f>
        <v>0.53110773899848251</v>
      </c>
      <c r="AA31" s="3">
        <f t="shared" ref="AA31" si="176">G31*100/SUM($E31:$N31)</f>
        <v>2.7769347496206374</v>
      </c>
      <c r="AB31" s="3">
        <f t="shared" ref="AB31" si="177">H31*100/SUM($E31:$N31)</f>
        <v>13.201820940819424</v>
      </c>
      <c r="AC31" s="3">
        <f t="shared" ref="AC31" si="178">I31*100/SUM($E31:$N31)</f>
        <v>15.43247344461305</v>
      </c>
      <c r="AD31" s="3">
        <f t="shared" ref="AD31" si="179">J31*100/SUM($E31:$N31)</f>
        <v>17.496206373292868</v>
      </c>
      <c r="AE31" s="3">
        <f t="shared" ref="AE31" si="180">K31*100/SUM($E31:$N31)</f>
        <v>14.673748103186647</v>
      </c>
      <c r="AF31" s="3">
        <f t="shared" ref="AF31" si="181">L31*100/SUM($E31:$N31)</f>
        <v>9.8937784522003032</v>
      </c>
      <c r="AG31" s="3">
        <f t="shared" ref="AG31" si="182">M31*100/SUM($E31:$N31)</f>
        <v>8.0880121396054623</v>
      </c>
      <c r="AH31" s="3">
        <f t="shared" ref="AH31" si="183">N31*100/SUM($E31:$N31)</f>
        <v>17.253414264036419</v>
      </c>
      <c r="AI31" s="3">
        <f t="shared" ref="AI31" si="184">O31*100/SUM($O31:$X31)</f>
        <v>1.1155580860940868</v>
      </c>
      <c r="AJ31" s="3">
        <f t="shared" ref="AJ31" si="185">P31*100/SUM($O31:$X31)</f>
        <v>0.95459386214021635</v>
      </c>
      <c r="AK31" s="3">
        <f t="shared" ref="AK31" si="186">Q31*100/SUM($O31:$X31)</f>
        <v>2.7685653243669308</v>
      </c>
      <c r="AL31" s="3">
        <f t="shared" ref="AL31" si="187">R31*100/SUM($O31:$X31)</f>
        <v>8.447086597134879</v>
      </c>
      <c r="AM31" s="3">
        <f t="shared" ref="AM31" si="188">S31*100/SUM($O31:$X31)</f>
        <v>9.6618241251449142</v>
      </c>
      <c r="AN31" s="3">
        <f t="shared" ref="AN31" si="189">T31*100/SUM($O31:$X31)</f>
        <v>12.899499887480493</v>
      </c>
      <c r="AO31" s="3">
        <f t="shared" ref="AO31" si="190">U31*100/SUM($O31:$X31)</f>
        <v>10.634695294157163</v>
      </c>
      <c r="AP31" s="3">
        <f t="shared" ref="AP31" si="191">V31*100/SUM($O31:$X31)</f>
        <v>9.0546534064016839</v>
      </c>
      <c r="AQ31" s="3">
        <f t="shared" ref="AQ31" si="192">W31*100/SUM($O31:$X31)</f>
        <v>11.701536617528189</v>
      </c>
      <c r="AR31" s="3">
        <f t="shared" ref="AR31" si="193">X31*100/SUM($O31:$X31)</f>
        <v>32.761986799551451</v>
      </c>
    </row>
    <row r="32" spans="1:44" x14ac:dyDescent="0.35">
      <c r="A32" s="19">
        <v>43935</v>
      </c>
      <c r="B32" s="17">
        <f>mtl_newcases!C33</f>
        <v>7480</v>
      </c>
      <c r="C32" s="17">
        <f>mtl_newcases!B33</f>
        <v>428</v>
      </c>
      <c r="D32">
        <v>242</v>
      </c>
      <c r="E32" cm="1">
        <f t="array" ref="E32:N32">TRANSPOSE(santemontreal!Q$57:Q$66)</f>
        <v>43</v>
      </c>
      <c r="F32">
        <v>36</v>
      </c>
      <c r="G32">
        <v>185</v>
      </c>
      <c r="H32">
        <v>883</v>
      </c>
      <c r="I32">
        <v>1052</v>
      </c>
      <c r="J32">
        <v>1198</v>
      </c>
      <c r="K32">
        <v>1009</v>
      </c>
      <c r="L32">
        <v>666</v>
      </c>
      <c r="M32">
        <v>542</v>
      </c>
      <c r="N32">
        <v>1198</v>
      </c>
      <c r="O32" s="18">
        <f>E32/(age_distribution_2016!$B$2/100000)</f>
        <v>39.183524694733009</v>
      </c>
      <c r="P32" s="18">
        <f>F32/(age_distribution_2016!$B$3/100000)</f>
        <v>34.487713751975861</v>
      </c>
      <c r="Q32" s="18">
        <f>G32/(age_distribution_2016!$B$4/100000)</f>
        <v>98.307516539575417</v>
      </c>
      <c r="R32" s="18">
        <f>H32/(age_distribution_2016!$B$5/100000)</f>
        <v>301.13394151249042</v>
      </c>
      <c r="S32" s="18">
        <f>I32/(age_distribution_2016!$B$6/100000)</f>
        <v>351.04696754817718</v>
      </c>
      <c r="T32" s="18">
        <f>J32/(age_distribution_2016!$B$7/100000)</f>
        <v>470.77316042833286</v>
      </c>
      <c r="U32" s="18">
        <f>K32/(age_distribution_2016!$B$8/100000)</f>
        <v>389.76339932399804</v>
      </c>
      <c r="V32" s="18">
        <f>L32/(age_distribution_2016!$B$9/100000)</f>
        <v>324.87012511889952</v>
      </c>
      <c r="W32" s="18">
        <f>M32/(age_distribution_2016!$B$10/100000)</f>
        <v>417.95188155459596</v>
      </c>
      <c r="X32" s="18">
        <f>N32/(age_distribution_2016!$B$11/100000)</f>
        <v>1212.4892464956226</v>
      </c>
      <c r="Y32" s="3">
        <f t="shared" si="99"/>
        <v>0.63123899001761596</v>
      </c>
      <c r="Z32" s="3">
        <f t="shared" ref="Z32" si="194">F32*100/SUM($E32:$N32)</f>
        <v>0.52847915443335292</v>
      </c>
      <c r="AA32" s="3">
        <f t="shared" ref="AA32" si="195">G32*100/SUM($E32:$N32)</f>
        <v>2.7157956547269526</v>
      </c>
      <c r="AB32" s="3">
        <f t="shared" ref="AB32" si="196">H32*100/SUM($E32:$N32)</f>
        <v>12.962419260129185</v>
      </c>
      <c r="AC32" s="3">
        <f t="shared" ref="AC32" si="197">I32*100/SUM($E32:$N32)</f>
        <v>15.443335290663535</v>
      </c>
      <c r="AD32" s="3">
        <f t="shared" ref="AD32" si="198">J32*100/SUM($E32:$N32)</f>
        <v>17.586611861421023</v>
      </c>
      <c r="AE32" s="3">
        <f t="shared" ref="AE32" si="199">K32*100/SUM($E32:$N32)</f>
        <v>14.812096300645919</v>
      </c>
      <c r="AF32" s="3">
        <f t="shared" ref="AF32" si="200">L32*100/SUM($E32:$N32)</f>
        <v>9.7768643570170291</v>
      </c>
      <c r="AG32" s="3">
        <f t="shared" ref="AG32" si="201">M32*100/SUM($E32:$N32)</f>
        <v>7.9565472695243686</v>
      </c>
      <c r="AH32" s="3">
        <f t="shared" ref="AH32" si="202">N32*100/SUM($E32:$N32)</f>
        <v>17.586611861421023</v>
      </c>
      <c r="AI32" s="3">
        <f t="shared" ref="AI32" si="203">O32*100/SUM($O32:$X32)</f>
        <v>1.0764682474599534</v>
      </c>
      <c r="AJ32" s="3">
        <f t="shared" ref="AJ32" si="204">P32*100/SUM($O32:$X32)</f>
        <v>0.94746271732109555</v>
      </c>
      <c r="AK32" s="3">
        <f t="shared" ref="AK32" si="205">Q32*100/SUM($O32:$X32)</f>
        <v>2.7007504012450916</v>
      </c>
      <c r="AL32" s="3">
        <f t="shared" ref="AL32" si="206">R32*100/SUM($O32:$X32)</f>
        <v>8.2728934876609479</v>
      </c>
      <c r="AM32" s="3">
        <f t="shared" ref="AM32" si="207">S32*100/SUM($O32:$X32)</f>
        <v>9.6441276499945143</v>
      </c>
      <c r="AN32" s="3">
        <f t="shared" ref="AN32" si="208">T32*100/SUM($O32:$X32)</f>
        <v>12.933302016742525</v>
      </c>
      <c r="AO32" s="3">
        <f t="shared" ref="AO32" si="209">U32*100/SUM($O32:$X32)</f>
        <v>10.707763700766201</v>
      </c>
      <c r="AP32" s="3">
        <f t="shared" ref="AP32" si="210">V32*100/SUM($O32:$X32)</f>
        <v>8.9249851044116344</v>
      </c>
      <c r="AQ32" s="3">
        <f t="shared" ref="AQ32" si="211">W32*100/SUM($O32:$X32)</f>
        <v>11.482170962535752</v>
      </c>
      <c r="AR32" s="3">
        <f t="shared" ref="AR32" si="212">X32*100/SUM($O32:$X32)</f>
        <v>33.310075711862289</v>
      </c>
    </row>
    <row r="33" spans="1:44" x14ac:dyDescent="0.35">
      <c r="A33" s="19">
        <v>43936</v>
      </c>
      <c r="B33" s="17">
        <f>mtl_newcases!C34</f>
        <v>7982</v>
      </c>
      <c r="C33" s="17">
        <f>mtl_newcases!B34</f>
        <v>502</v>
      </c>
      <c r="D33">
        <v>332</v>
      </c>
      <c r="E33" cm="1">
        <f t="array" ref="E33:N33">TRANSPOSE(santemontreal!R$57:R$66)</f>
        <v>43</v>
      </c>
      <c r="F33">
        <v>36</v>
      </c>
      <c r="G33">
        <v>190</v>
      </c>
      <c r="H33">
        <v>913</v>
      </c>
      <c r="I33">
        <v>1126</v>
      </c>
      <c r="J33">
        <v>1282</v>
      </c>
      <c r="K33">
        <v>1088</v>
      </c>
      <c r="L33">
        <v>702</v>
      </c>
      <c r="M33">
        <v>579</v>
      </c>
      <c r="N33">
        <v>1302</v>
      </c>
      <c r="O33" s="18">
        <f>E33/(age_distribution_2016!$B$2/100000)</f>
        <v>39.183524694733009</v>
      </c>
      <c r="P33" s="18">
        <f>F33/(age_distribution_2016!$B$3/100000)</f>
        <v>34.487713751975861</v>
      </c>
      <c r="Q33" s="18">
        <f>G33/(age_distribution_2016!$B$4/100000)</f>
        <v>100.96447644605043</v>
      </c>
      <c r="R33" s="18">
        <f>H33/(age_distribution_2016!$B$5/100000)</f>
        <v>311.36499275300537</v>
      </c>
      <c r="S33" s="18">
        <f>I33/(age_distribution_2016!$B$6/100000)</f>
        <v>375.74038541753566</v>
      </c>
      <c r="T33" s="18">
        <f>J33/(age_distribution_2016!$B$7/100000)</f>
        <v>503.78229688574515</v>
      </c>
      <c r="U33" s="18">
        <f>K33/(age_distribution_2016!$B$8/100000)</f>
        <v>420.28005794302265</v>
      </c>
      <c r="V33" s="18">
        <f>L33/(age_distribution_2016!$B$9/100000)</f>
        <v>342.43067242262379</v>
      </c>
      <c r="W33" s="18">
        <f>M33/(age_distribution_2016!$B$10/100000)</f>
        <v>446.48365206662555</v>
      </c>
      <c r="X33" s="18">
        <f>N33/(age_distribution_2016!$B$11/100000)</f>
        <v>1317.7470775770457</v>
      </c>
      <c r="Y33" s="3">
        <f t="shared" ref="Y33" si="213">E33*100/SUM($E33:$N33)</f>
        <v>0.59220493045035116</v>
      </c>
      <c r="Z33" s="3">
        <f t="shared" ref="Z33" si="214">F33*100/SUM($E33:$N33)</f>
        <v>0.49579947665610796</v>
      </c>
      <c r="AA33" s="3">
        <f t="shared" ref="AA33" si="215">G33*100/SUM($E33:$N33)</f>
        <v>2.6167194601294588</v>
      </c>
      <c r="AB33" s="3">
        <f t="shared" ref="AB33" si="216">H33*100/SUM($E33:$N33)</f>
        <v>12.574025616306294</v>
      </c>
      <c r="AC33" s="3">
        <f t="shared" ref="AC33" si="217">I33*100/SUM($E33:$N33)</f>
        <v>15.507505853188267</v>
      </c>
      <c r="AD33" s="3">
        <f t="shared" ref="AD33" si="218">J33*100/SUM($E33:$N33)</f>
        <v>17.655970252031402</v>
      </c>
      <c r="AE33" s="3">
        <f t="shared" ref="AE33" si="219">K33*100/SUM($E33:$N33)</f>
        <v>14.984161961162375</v>
      </c>
      <c r="AF33" s="3">
        <f t="shared" ref="AF33" si="220">L33*100/SUM($E33:$N33)</f>
        <v>9.6680897947941062</v>
      </c>
      <c r="AG33" s="3">
        <f t="shared" ref="AG33" si="221">M33*100/SUM($E33:$N33)</f>
        <v>7.9741082495524029</v>
      </c>
      <c r="AH33" s="3">
        <f t="shared" ref="AH33" si="222">N33*100/SUM($E33:$N33)</f>
        <v>17.931414405729239</v>
      </c>
      <c r="AI33" s="3">
        <f t="shared" ref="AI33" si="223">O33*100/SUM($O33:$X33)</f>
        <v>1.0066507009087609</v>
      </c>
      <c r="AJ33" s="3">
        <f t="shared" ref="AJ33" si="224">P33*100/SUM($O33:$X33)</f>
        <v>0.88601220772346267</v>
      </c>
      <c r="AK33" s="3">
        <f t="shared" ref="AK33" si="225">Q33*100/SUM($O33:$X33)</f>
        <v>2.5938442693228283</v>
      </c>
      <c r="AL33" s="3">
        <f t="shared" ref="AL33" si="226">R33*100/SUM($O33:$X33)</f>
        <v>7.9991728828671622</v>
      </c>
      <c r="AM33" s="3">
        <f t="shared" ref="AM33" si="227">S33*100/SUM($O33:$X33)</f>
        <v>9.653019356656614</v>
      </c>
      <c r="AN33" s="3">
        <f t="shared" ref="AN33" si="228">T33*100/SUM($O33:$X33)</f>
        <v>12.942500865258527</v>
      </c>
      <c r="AO33" s="3">
        <f t="shared" ref="AO33" si="229">U33*100/SUM($O33:$X33)</f>
        <v>10.79727304274869</v>
      </c>
      <c r="AP33" s="3">
        <f t="shared" ref="AP33" si="230">V33*100/SUM($O33:$X33)</f>
        <v>8.7972707685796223</v>
      </c>
      <c r="AQ33" s="3">
        <f t="shared" ref="AQ33" si="231">W33*100/SUM($O33:$X33)</f>
        <v>11.470460730593405</v>
      </c>
      <c r="AR33" s="3">
        <f t="shared" ref="AR33" si="232">X33*100/SUM($O33:$X33)</f>
        <v>33.853795175340927</v>
      </c>
    </row>
    <row r="34" spans="1:44" x14ac:dyDescent="0.35">
      <c r="A34" s="19">
        <v>43937</v>
      </c>
      <c r="B34" s="17">
        <f>mtl_newcases!C35</f>
        <v>8334</v>
      </c>
      <c r="C34" s="17">
        <f>mtl_newcases!B35</f>
        <v>352</v>
      </c>
      <c r="D34">
        <v>391</v>
      </c>
      <c r="E34" cm="1">
        <f t="array" ref="E34:N34">TRANSPOSE(santemontreal!S$57:S$66)</f>
        <v>44</v>
      </c>
      <c r="F34">
        <v>35</v>
      </c>
      <c r="G34">
        <v>193</v>
      </c>
      <c r="H34">
        <v>959</v>
      </c>
      <c r="I34">
        <v>1176</v>
      </c>
      <c r="J34">
        <v>1354</v>
      </c>
      <c r="K34">
        <v>1145</v>
      </c>
      <c r="L34">
        <v>743</v>
      </c>
      <c r="M34">
        <v>628</v>
      </c>
      <c r="N34">
        <v>1463</v>
      </c>
      <c r="O34" s="18">
        <f>E34/(age_distribution_2016!$B$2/100000)</f>
        <v>40.094769455075635</v>
      </c>
      <c r="P34" s="18">
        <f>F34/(age_distribution_2016!$B$3/100000)</f>
        <v>33.529721703309868</v>
      </c>
      <c r="Q34" s="18">
        <f>G34/(age_distribution_2016!$B$4/100000)</f>
        <v>102.55865238993543</v>
      </c>
      <c r="R34" s="18">
        <f>H34/(age_distribution_2016!$B$5/100000)</f>
        <v>327.05260465512833</v>
      </c>
      <c r="S34" s="18">
        <f>I34/(age_distribution_2016!$B$6/100000)</f>
        <v>392.42512722115623</v>
      </c>
      <c r="T34" s="18">
        <f>J34/(age_distribution_2016!$B$7/100000)</f>
        <v>532.07584242067003</v>
      </c>
      <c r="U34" s="18">
        <f>K34/(age_distribution_2016!$B$8/100000)</f>
        <v>442.29840656687588</v>
      </c>
      <c r="V34" s="18">
        <f>L34/(age_distribution_2016!$B$9/100000)</f>
        <v>362.43018462964318</v>
      </c>
      <c r="W34" s="18">
        <f>M34/(age_distribution_2016!$B$10/100000)</f>
        <v>484.26896977174584</v>
      </c>
      <c r="X34" s="18">
        <f>N34/(age_distribution_2016!$B$11/100000)</f>
        <v>1480.6942968473256</v>
      </c>
      <c r="Y34" s="3">
        <f t="shared" ref="Y34" si="233">E34*100/SUM($E34:$N34)</f>
        <v>0.5684754521963824</v>
      </c>
      <c r="Z34" s="3">
        <f t="shared" ref="Z34" si="234">F34*100/SUM($E34:$N34)</f>
        <v>0.45219638242894056</v>
      </c>
      <c r="AA34" s="3">
        <f t="shared" ref="AA34" si="235">G34*100/SUM($E34:$N34)</f>
        <v>2.4935400516795867</v>
      </c>
      <c r="AB34" s="3">
        <f t="shared" ref="AB34" si="236">H34*100/SUM($E34:$N34)</f>
        <v>12.390180878552972</v>
      </c>
      <c r="AC34" s="3">
        <f t="shared" ref="AC34" si="237">I34*100/SUM($E34:$N34)</f>
        <v>15.193798449612403</v>
      </c>
      <c r="AD34" s="3">
        <f t="shared" ref="AD34" si="238">J34*100/SUM($E34:$N34)</f>
        <v>17.493540051679588</v>
      </c>
      <c r="AE34" s="3">
        <f t="shared" ref="AE34" si="239">K34*100/SUM($E34:$N34)</f>
        <v>14.793281653746771</v>
      </c>
      <c r="AF34" s="3">
        <f t="shared" ref="AF34" si="240">L34*100/SUM($E34:$N34)</f>
        <v>9.5994832041343674</v>
      </c>
      <c r="AG34" s="3">
        <f t="shared" ref="AG34" si="241">M34*100/SUM($E34:$N34)</f>
        <v>8.1136950904392773</v>
      </c>
      <c r="AH34" s="3">
        <f t="shared" ref="AH34" si="242">N34*100/SUM($E34:$N34)</f>
        <v>18.901808785529717</v>
      </c>
      <c r="AI34" s="3">
        <f t="shared" ref="AI34" si="243">O34*100/SUM($O34:$X34)</f>
        <v>0.95522219693191313</v>
      </c>
      <c r="AJ34" s="3">
        <f t="shared" ref="AJ34" si="244">P34*100/SUM($O34:$X34)</f>
        <v>0.79881577730076725</v>
      </c>
      <c r="AK34" s="3">
        <f t="shared" ref="AK34" si="245">Q34*100/SUM($O34:$X34)</f>
        <v>2.4433686134561095</v>
      </c>
      <c r="AL34" s="3">
        <f t="shared" ref="AL34" si="246">R34*100/SUM($O34:$X34)</f>
        <v>7.7917372210112088</v>
      </c>
      <c r="AM34" s="3">
        <f t="shared" ref="AM34" si="247">S34*100/SUM($O34:$X34)</f>
        <v>9.3491793879868617</v>
      </c>
      <c r="AN34" s="3">
        <f t="shared" ref="AN34" si="248">T34*100/SUM($O34:$X34)</f>
        <v>12.676233385029002</v>
      </c>
      <c r="AO34" s="3">
        <f t="shared" ref="AO34" si="249">U34*100/SUM($O34:$X34)</f>
        <v>10.537365879948011</v>
      </c>
      <c r="AP34" s="3">
        <f t="shared" ref="AP34" si="250">V34*100/SUM($O34:$X34)</f>
        <v>8.6345765769839264</v>
      </c>
      <c r="AQ34" s="3">
        <f t="shared" ref="AQ34" si="251">W34*100/SUM($O34:$X34)</f>
        <v>11.537277193466</v>
      </c>
      <c r="AR34" s="3">
        <f t="shared" ref="AR34" si="252">X34*100/SUM($O34:$X34)</f>
        <v>35.276223767886201</v>
      </c>
    </row>
    <row r="35" spans="1:44" x14ac:dyDescent="0.35">
      <c r="A35" s="19">
        <v>43938</v>
      </c>
      <c r="B35" s="17">
        <f>mtl_newcases!C36</f>
        <v>8860</v>
      </c>
      <c r="C35" s="17">
        <f>mtl_newcases!B36</f>
        <v>526</v>
      </c>
      <c r="D35">
        <v>454</v>
      </c>
      <c r="E35" cm="1">
        <f t="array" ref="E35:N35">TRANSPOSE(santemontreal!T$57:T$66)</f>
        <v>46</v>
      </c>
      <c r="F35">
        <v>35</v>
      </c>
      <c r="G35">
        <v>194</v>
      </c>
      <c r="H35">
        <v>985</v>
      </c>
      <c r="I35">
        <v>1218</v>
      </c>
      <c r="J35">
        <v>1401</v>
      </c>
      <c r="K35">
        <v>1188</v>
      </c>
      <c r="L35">
        <v>767</v>
      </c>
      <c r="M35">
        <v>646</v>
      </c>
      <c r="N35">
        <v>1552</v>
      </c>
      <c r="O35" s="18">
        <f>E35/(age_distribution_2016!$B$2/100000)</f>
        <v>41.917258975760895</v>
      </c>
      <c r="P35" s="18">
        <f>F35/(age_distribution_2016!$B$3/100000)</f>
        <v>33.529721703309868</v>
      </c>
      <c r="Q35" s="18">
        <f>G35/(age_distribution_2016!$B$4/100000)</f>
        <v>103.09004437123043</v>
      </c>
      <c r="R35" s="18">
        <f>H35/(age_distribution_2016!$B$5/100000)</f>
        <v>335.9195157302413</v>
      </c>
      <c r="S35" s="18">
        <f>I35/(age_distribution_2016!$B$6/100000)</f>
        <v>406.44031033619757</v>
      </c>
      <c r="T35" s="18">
        <f>J35/(age_distribution_2016!$B$7/100000)</f>
        <v>550.54524020041265</v>
      </c>
      <c r="U35" s="18">
        <f>K35/(age_distribution_2016!$B$8/100000)</f>
        <v>458.90873973925636</v>
      </c>
      <c r="V35" s="18">
        <f>L35/(age_distribution_2016!$B$9/100000)</f>
        <v>374.13721616545934</v>
      </c>
      <c r="W35" s="18">
        <f>M35/(age_distribution_2016!$B$10/100000)</f>
        <v>498.14929056138186</v>
      </c>
      <c r="X35" s="18">
        <f>N35/(age_distribution_2016!$B$11/100000)</f>
        <v>1570.7707099843126</v>
      </c>
      <c r="Y35" s="3">
        <f t="shared" ref="Y35" si="253">E35*100/SUM($E35:$N35)</f>
        <v>0.57270916334661359</v>
      </c>
      <c r="Z35" s="3">
        <f t="shared" ref="Z35" si="254">F35*100/SUM($E35:$N35)</f>
        <v>0.43575697211155379</v>
      </c>
      <c r="AA35" s="3">
        <f t="shared" ref="AA35" si="255">G35*100/SUM($E35:$N35)</f>
        <v>2.4153386454183265</v>
      </c>
      <c r="AB35" s="3">
        <f t="shared" ref="AB35" si="256">H35*100/SUM($E35:$N35)</f>
        <v>12.263446215139442</v>
      </c>
      <c r="AC35" s="3">
        <f t="shared" ref="AC35" si="257">I35*100/SUM($E35:$N35)</f>
        <v>15.164342629482071</v>
      </c>
      <c r="AD35" s="3">
        <f t="shared" ref="AD35" si="258">J35*100/SUM($E35:$N35)</f>
        <v>17.442729083665338</v>
      </c>
      <c r="AE35" s="3">
        <f t="shared" ref="AE35" si="259">K35*100/SUM($E35:$N35)</f>
        <v>14.790836653386455</v>
      </c>
      <c r="AF35" s="3">
        <f t="shared" ref="AF35" si="260">L35*100/SUM($E35:$N35)</f>
        <v>9.5493027888446207</v>
      </c>
      <c r="AG35" s="3">
        <f t="shared" ref="AG35" si="261">M35*100/SUM($E35:$N35)</f>
        <v>8.0428286852589643</v>
      </c>
      <c r="AH35" s="3">
        <f t="shared" ref="AH35" si="262">N35*100/SUM($E35:$N35)</f>
        <v>19.322709163346612</v>
      </c>
      <c r="AI35" s="3">
        <f t="shared" ref="AI35" si="263">O35*100/SUM($O35:$X35)</f>
        <v>0.95845753512887644</v>
      </c>
      <c r="AJ35" s="3">
        <f t="shared" ref="AJ35" si="264">P35*100/SUM($O35:$X35)</f>
        <v>0.76667261177299373</v>
      </c>
      <c r="AK35" s="3">
        <f t="shared" ref="AK35" si="265">Q35*100/SUM($O35:$X35)</f>
        <v>2.3572015975928311</v>
      </c>
      <c r="AL35" s="3">
        <f t="shared" ref="AL35" si="266">R35*100/SUM($O35:$X35)</f>
        <v>7.6809552655786106</v>
      </c>
      <c r="AM35" s="3">
        <f t="shared" ref="AM35" si="267">S35*100/SUM($O35:$X35)</f>
        <v>9.2934458869820737</v>
      </c>
      <c r="AN35" s="3">
        <f t="shared" ref="AN35" si="268">T35*100/SUM($O35:$X35)</f>
        <v>12.588471832200575</v>
      </c>
      <c r="AO35" s="3">
        <f t="shared" ref="AO35" si="269">U35*100/SUM($O35:$X35)</f>
        <v>10.493160819363965</v>
      </c>
      <c r="AP35" s="3">
        <f t="shared" ref="AP35" si="270">V35*100/SUM($O35:$X35)</f>
        <v>8.5548206816978887</v>
      </c>
      <c r="AQ35" s="3">
        <f t="shared" ref="AQ35" si="271">W35*100/SUM($O35:$X35)</f>
        <v>11.390414183182969</v>
      </c>
      <c r="AR35" s="3">
        <f t="shared" ref="AR35" si="272">X35*100/SUM($O35:$X35)</f>
        <v>35.916399586499224</v>
      </c>
    </row>
    <row r="36" spans="1:44" x14ac:dyDescent="0.35">
      <c r="A36" s="19">
        <v>43939</v>
      </c>
      <c r="B36" s="17">
        <f>mtl_newcases!C37</f>
        <v>9105</v>
      </c>
      <c r="C36" s="17">
        <f>mtl_newcases!B37</f>
        <v>245</v>
      </c>
      <c r="D36">
        <v>513</v>
      </c>
      <c r="E36" cm="1">
        <f t="array" ref="E36:N36">TRANSPOSE(santemontreal!U$57:U$66)</f>
        <v>46</v>
      </c>
      <c r="F36">
        <v>35</v>
      </c>
      <c r="G36">
        <v>197</v>
      </c>
      <c r="H36">
        <v>1022</v>
      </c>
      <c r="I36">
        <v>1250</v>
      </c>
      <c r="J36">
        <v>1451</v>
      </c>
      <c r="K36">
        <v>1247</v>
      </c>
      <c r="L36">
        <v>802</v>
      </c>
      <c r="M36">
        <v>695</v>
      </c>
      <c r="N36">
        <v>1689</v>
      </c>
      <c r="O36" s="18">
        <f>E36/(age_distribution_2016!$B$2/100000)</f>
        <v>41.917258975760895</v>
      </c>
      <c r="P36" s="18">
        <f>F36/(age_distribution_2016!$B$3/100000)</f>
        <v>33.529721703309868</v>
      </c>
      <c r="Q36" s="18">
        <f>G36/(age_distribution_2016!$B$4/100000)</f>
        <v>104.68422031511544</v>
      </c>
      <c r="R36" s="18">
        <f>H36/(age_distribution_2016!$B$5/100000)</f>
        <v>348.53781226020976</v>
      </c>
      <c r="S36" s="18">
        <f>I36/(age_distribution_2016!$B$6/100000)</f>
        <v>417.11854509051471</v>
      </c>
      <c r="T36" s="18">
        <f>J36/(age_distribution_2016!$B$7/100000)</f>
        <v>570.19353571077704</v>
      </c>
      <c r="U36" s="18">
        <f>K36/(age_distribution_2016!$B$8/100000)</f>
        <v>481.69966199903428</v>
      </c>
      <c r="V36" s="18">
        <f>L36/(age_distribution_2016!$B$9/100000)</f>
        <v>391.20997048852462</v>
      </c>
      <c r="W36" s="18">
        <f>M36/(age_distribution_2016!$B$10/100000)</f>
        <v>535.93460826650221</v>
      </c>
      <c r="X36" s="18">
        <f>N36/(age_distribution_2016!$B$11/100000)</f>
        <v>1709.4276605434948</v>
      </c>
      <c r="Y36" s="3">
        <f t="shared" ref="Y36" si="273">E36*100/SUM($E36:$N36)</f>
        <v>0.54541142992648806</v>
      </c>
      <c r="Z36" s="3">
        <f t="shared" ref="Z36" si="274">F36*100/SUM($E36:$N36)</f>
        <v>0.4149869575527626</v>
      </c>
      <c r="AA36" s="3">
        <f t="shared" ref="AA36" si="275">G36*100/SUM($E36:$N36)</f>
        <v>2.3357837325112638</v>
      </c>
      <c r="AB36" s="3">
        <f t="shared" ref="AB36" si="276">H36*100/SUM($E36:$N36)</f>
        <v>12.117619160540668</v>
      </c>
      <c r="AC36" s="3">
        <f t="shared" ref="AC36" si="277">I36*100/SUM($E36:$N36)</f>
        <v>14.820962769741522</v>
      </c>
      <c r="AD36" s="3">
        <f t="shared" ref="AD36" si="278">J36*100/SUM($E36:$N36)</f>
        <v>17.20417358311596</v>
      </c>
      <c r="AE36" s="3">
        <f t="shared" ref="AE36" si="279">K36*100/SUM($E36:$N36)</f>
        <v>14.785392459094142</v>
      </c>
      <c r="AF36" s="3">
        <f t="shared" ref="AF36" si="280">L36*100/SUM($E36:$N36)</f>
        <v>9.5091297130661605</v>
      </c>
      <c r="AG36" s="3">
        <f t="shared" ref="AG36" si="281">M36*100/SUM($E36:$N36)</f>
        <v>8.2404552999762863</v>
      </c>
      <c r="AH36" s="3">
        <f t="shared" ref="AH36" si="282">N36*100/SUM($E36:$N36)</f>
        <v>20.026084894474746</v>
      </c>
      <c r="AI36" s="3">
        <f t="shared" ref="AI36" si="283">O36*100/SUM($O36:$X36)</f>
        <v>0.90450950817297315</v>
      </c>
      <c r="AJ36" s="3">
        <f t="shared" ref="AJ36" si="284">P36*100/SUM($O36:$X36)</f>
        <v>0.72351944826771564</v>
      </c>
      <c r="AK36" s="3">
        <f t="shared" ref="AK36" si="285">Q36*100/SUM($O36:$X36)</f>
        <v>2.2589232918462181</v>
      </c>
      <c r="AL36" s="3">
        <f t="shared" ref="AL36" si="286">R36*100/SUM($O36:$X36)</f>
        <v>7.5209060146195723</v>
      </c>
      <c r="AM36" s="3">
        <f t="shared" ref="AM36" si="287">S36*100/SUM($O36:$X36)</f>
        <v>9.0007719800528534</v>
      </c>
      <c r="AN36" s="3">
        <f t="shared" ref="AN36" si="288">T36*100/SUM($O36:$X36)</f>
        <v>12.303893125440261</v>
      </c>
      <c r="AO36" s="3">
        <f t="shared" ref="AO36" si="289">U36*100/SUM($O36:$X36)</f>
        <v>10.394332430319054</v>
      </c>
      <c r="AP36" s="3">
        <f t="shared" ref="AP36" si="290">V36*100/SUM($O36:$X36)</f>
        <v>8.4417050791312036</v>
      </c>
      <c r="AQ36" s="3">
        <f t="shared" ref="AQ36" si="291">W36*100/SUM($O36:$X36)</f>
        <v>11.564638547008176</v>
      </c>
      <c r="AR36" s="3">
        <f t="shared" ref="AR36" si="292">X36*100/SUM($O36:$X36)</f>
        <v>36.88680057514199</v>
      </c>
    </row>
    <row r="37" spans="1:44" x14ac:dyDescent="0.35">
      <c r="A37" s="19">
        <v>43940</v>
      </c>
      <c r="B37" s="17">
        <f>mtl_newcases!C38</f>
        <v>9442</v>
      </c>
      <c r="C37" s="17">
        <f>mtl_newcases!B38</f>
        <v>337</v>
      </c>
      <c r="D37">
        <v>525</v>
      </c>
      <c r="E37" t="s">
        <v>102</v>
      </c>
      <c r="F37" t="s">
        <v>102</v>
      </c>
      <c r="G37" t="s">
        <v>102</v>
      </c>
      <c r="H37" t="s">
        <v>102</v>
      </c>
      <c r="I37" t="s">
        <v>102</v>
      </c>
      <c r="J37" t="s">
        <v>102</v>
      </c>
      <c r="K37" t="s">
        <v>102</v>
      </c>
      <c r="L37" t="s">
        <v>102</v>
      </c>
      <c r="M37" t="s">
        <v>102</v>
      </c>
      <c r="N37" t="s">
        <v>102</v>
      </c>
      <c r="O37" t="s">
        <v>102</v>
      </c>
      <c r="P37" t="s">
        <v>102</v>
      </c>
      <c r="Q37" t="s">
        <v>102</v>
      </c>
      <c r="R37" t="s">
        <v>102</v>
      </c>
      <c r="S37" t="s">
        <v>102</v>
      </c>
      <c r="T37" t="s">
        <v>102</v>
      </c>
      <c r="U37" t="s">
        <v>102</v>
      </c>
      <c r="V37" t="s">
        <v>102</v>
      </c>
      <c r="W37" t="s">
        <v>102</v>
      </c>
      <c r="X37" t="s">
        <v>102</v>
      </c>
      <c r="Y37" t="s">
        <v>102</v>
      </c>
      <c r="Z37" t="s">
        <v>102</v>
      </c>
      <c r="AA37" t="s">
        <v>102</v>
      </c>
      <c r="AB37" t="s">
        <v>102</v>
      </c>
      <c r="AC37" t="s">
        <v>102</v>
      </c>
      <c r="AD37" t="s">
        <v>102</v>
      </c>
      <c r="AE37" t="s">
        <v>102</v>
      </c>
      <c r="AF37" t="s">
        <v>102</v>
      </c>
      <c r="AG37" t="s">
        <v>102</v>
      </c>
      <c r="AH37" t="s">
        <v>102</v>
      </c>
      <c r="AI37" t="s">
        <v>102</v>
      </c>
      <c r="AJ37" t="s">
        <v>102</v>
      </c>
      <c r="AK37" t="s">
        <v>102</v>
      </c>
      <c r="AL37" t="s">
        <v>102</v>
      </c>
      <c r="AM37" t="s">
        <v>102</v>
      </c>
      <c r="AN37" t="s">
        <v>102</v>
      </c>
      <c r="AO37" t="s">
        <v>102</v>
      </c>
      <c r="AP37" t="s">
        <v>102</v>
      </c>
      <c r="AQ37" t="s">
        <v>102</v>
      </c>
      <c r="AR37" t="s">
        <v>102</v>
      </c>
    </row>
    <row r="38" spans="1:44" x14ac:dyDescent="0.35">
      <c r="A38" s="19">
        <v>43941</v>
      </c>
      <c r="B38" s="17">
        <f>mtl_newcases!C39</f>
        <v>9876</v>
      </c>
      <c r="C38" s="17">
        <f>mtl_newcases!B39</f>
        <v>434</v>
      </c>
      <c r="D38">
        <v>583</v>
      </c>
      <c r="E38" cm="1">
        <f t="array" ref="E38:N38">TRANSPOSE(santemontreal!W$57:W$66)</f>
        <v>57</v>
      </c>
      <c r="F38">
        <v>44</v>
      </c>
      <c r="G38">
        <v>228</v>
      </c>
      <c r="H38">
        <v>1119</v>
      </c>
      <c r="I38">
        <v>1332</v>
      </c>
      <c r="J38">
        <v>1566</v>
      </c>
      <c r="K38">
        <v>1345</v>
      </c>
      <c r="L38">
        <v>880</v>
      </c>
      <c r="M38">
        <v>777</v>
      </c>
      <c r="N38">
        <v>1978</v>
      </c>
      <c r="O38" s="18">
        <f>E38/(age_distribution_2016!$B$2/100000)</f>
        <v>51.940951339529803</v>
      </c>
      <c r="P38" s="18">
        <f>F38/(age_distribution_2016!$B$3/100000)</f>
        <v>42.151650141303833</v>
      </c>
      <c r="Q38" s="18">
        <f>G38/(age_distribution_2016!$B$4/100000)</f>
        <v>121.15737173526051</v>
      </c>
      <c r="R38" s="18">
        <f>H38/(age_distribution_2016!$B$5/100000)</f>
        <v>381.61821127120817</v>
      </c>
      <c r="S38" s="18">
        <f>I38/(age_distribution_2016!$B$6/100000)</f>
        <v>444.48152164845249</v>
      </c>
      <c r="T38" s="18">
        <f>J38/(age_distribution_2016!$B$7/100000)</f>
        <v>615.38461538461536</v>
      </c>
      <c r="U38" s="18">
        <f>K38/(age_distribution_2016!$B$8/100000)</f>
        <v>519.5557701593433</v>
      </c>
      <c r="V38" s="18">
        <f>L38/(age_distribution_2016!$B$9/100000)</f>
        <v>429.25782297992731</v>
      </c>
      <c r="W38" s="18">
        <f>M38/(age_distribution_2016!$B$10/100000)</f>
        <v>599.1671807526219</v>
      </c>
      <c r="X38" s="18">
        <f>N38/(age_distribution_2016!$B$11/100000)</f>
        <v>2001.9229796062953</v>
      </c>
      <c r="Y38" s="3">
        <f t="shared" ref="Y38" si="293">E38*100/SUM($E38:$N38)</f>
        <v>0.61119450997212099</v>
      </c>
      <c r="Z38" s="3">
        <f t="shared" ref="Z38" si="294">F38*100/SUM($E38:$N38)</f>
        <v>0.4717992708556723</v>
      </c>
      <c r="AA38" s="3">
        <f t="shared" ref="AA38" si="295">G38*100/SUM($E38:$N38)</f>
        <v>2.444778039888484</v>
      </c>
      <c r="AB38" s="3">
        <f t="shared" ref="AB38" si="296">H38*100/SUM($E38:$N38)</f>
        <v>11.998713274715849</v>
      </c>
      <c r="AC38" s="3">
        <f t="shared" ref="AC38" si="297">I38*100/SUM($E38:$N38)</f>
        <v>14.282650654085353</v>
      </c>
      <c r="AD38" s="3">
        <f t="shared" ref="AD38" si="298">J38*100/SUM($E38:$N38)</f>
        <v>16.791764958181428</v>
      </c>
      <c r="AE38" s="3">
        <f t="shared" ref="AE38" si="299">K38*100/SUM($E38:$N38)</f>
        <v>14.422045893201801</v>
      </c>
      <c r="AF38" s="3">
        <f t="shared" ref="AF38" si="300">L38*100/SUM($E38:$N38)</f>
        <v>9.4359854171134465</v>
      </c>
      <c r="AG38" s="3">
        <f t="shared" ref="AG38" si="301">M38*100/SUM($E38:$N38)</f>
        <v>8.3315462148831223</v>
      </c>
      <c r="AH38" s="3">
        <f t="shared" ref="AH38" si="302">N38*100/SUM($E38:$N38)</f>
        <v>21.209521767102725</v>
      </c>
      <c r="AI38" s="3">
        <f t="shared" ref="AI38" si="303">O38*100/SUM($O38:$X38)</f>
        <v>0.99759097120159768</v>
      </c>
      <c r="AJ38" s="3">
        <f t="shared" ref="AJ38" si="304">P38*100/SUM($O38:$X38)</f>
        <v>0.80957519101524245</v>
      </c>
      <c r="AK38" s="3">
        <f t="shared" ref="AK38" si="305">Q38*100/SUM($O38:$X38)</f>
        <v>2.3269789447546469</v>
      </c>
      <c r="AL38" s="3">
        <f t="shared" ref="AL38" si="306">R38*100/SUM($O38:$X38)</f>
        <v>7.3294553178607096</v>
      </c>
      <c r="AM38" s="3">
        <f t="shared" ref="AM38" si="307">S38*100/SUM($O38:$X38)</f>
        <v>8.5368238630043098</v>
      </c>
      <c r="AN38" s="3">
        <f t="shared" ref="AN38" si="308">T38*100/SUM($O38:$X38)</f>
        <v>11.819231652325325</v>
      </c>
      <c r="AO38" s="3">
        <f t="shared" ref="AO38" si="309">U38*100/SUM($O38:$X38)</f>
        <v>9.978718756200303</v>
      </c>
      <c r="AP38" s="3">
        <f t="shared" ref="AP38" si="310">V38*100/SUM($O38:$X38)</f>
        <v>8.2444336786055032</v>
      </c>
      <c r="AQ38" s="3">
        <f t="shared" ref="AQ38" si="311">W38*100/SUM($O38:$X38)</f>
        <v>11.507755525152117</v>
      </c>
      <c r="AR38" s="3">
        <f t="shared" ref="AR38" si="312">X38*100/SUM($O38:$X38)</f>
        <v>38.449436099880238</v>
      </c>
    </row>
    <row r="39" spans="1:44" x14ac:dyDescent="0.35">
      <c r="A39" s="19">
        <v>43942</v>
      </c>
      <c r="B39" s="17">
        <f>mtl_newcases!C40</f>
        <v>10205</v>
      </c>
      <c r="C39" s="17">
        <f>mtl_newcases!B40</f>
        <v>329</v>
      </c>
      <c r="D39">
        <v>647</v>
      </c>
      <c r="E39" cm="1">
        <f t="array" ref="E39:N39">TRANSPOSE(santemontreal!X$57:X$66)</f>
        <v>61</v>
      </c>
      <c r="F39">
        <v>49</v>
      </c>
      <c r="G39">
        <v>236</v>
      </c>
      <c r="H39">
        <v>1155</v>
      </c>
      <c r="I39">
        <v>1378</v>
      </c>
      <c r="J39">
        <v>1631</v>
      </c>
      <c r="K39">
        <v>1411</v>
      </c>
      <c r="L39">
        <v>929</v>
      </c>
      <c r="M39">
        <v>832</v>
      </c>
      <c r="N39">
        <v>2152</v>
      </c>
      <c r="O39" s="18">
        <f>E39/(age_distribution_2016!$B$2/100000)</f>
        <v>55.585930380900315</v>
      </c>
      <c r="P39" s="18">
        <f>F39/(age_distribution_2016!$B$3/100000)</f>
        <v>46.941610384633812</v>
      </c>
      <c r="Q39" s="18">
        <f>G39/(age_distribution_2016!$B$4/100000)</f>
        <v>125.40850758562053</v>
      </c>
      <c r="R39" s="18">
        <f>H39/(age_distribution_2016!$B$5/100000)</f>
        <v>393.89547275982608</v>
      </c>
      <c r="S39" s="18">
        <f>I39/(age_distribution_2016!$B$6/100000)</f>
        <v>459.83148410778341</v>
      </c>
      <c r="T39" s="18">
        <f>J39/(age_distribution_2016!$B$7/100000)</f>
        <v>640.92739954808917</v>
      </c>
      <c r="U39" s="18">
        <f>K39/(age_distribution_2016!$B$8/100000)</f>
        <v>545.0507001448575</v>
      </c>
      <c r="V39" s="18">
        <f>L39/(age_distribution_2016!$B$9/100000)</f>
        <v>453.15967903221872</v>
      </c>
      <c r="W39" s="18">
        <f>M39/(age_distribution_2016!$B$10/100000)</f>
        <v>641.57927205428746</v>
      </c>
      <c r="X39" s="18">
        <f>N39/(age_distribution_2016!$B$11/100000)</f>
        <v>2178.0274277617532</v>
      </c>
      <c r="Y39" s="3">
        <f t="shared" ref="Y39" si="313">E39*100/SUM($E39:$N39)</f>
        <v>0.62029692902176126</v>
      </c>
      <c r="Z39" s="3">
        <f t="shared" ref="Z39" si="314">F39*100/SUM($E39:$N39)</f>
        <v>0.49827130364043115</v>
      </c>
      <c r="AA39" s="3">
        <f t="shared" ref="AA39" si="315">G39*100/SUM($E39:$N39)</f>
        <v>2.3998372991661583</v>
      </c>
      <c r="AB39" s="3">
        <f t="shared" ref="AB39" si="316">H39*100/SUM($E39:$N39)</f>
        <v>11.74496644295302</v>
      </c>
      <c r="AC39" s="3">
        <f t="shared" ref="AC39" si="317">I39*100/SUM($E39:$N39)</f>
        <v>14.012609314622738</v>
      </c>
      <c r="AD39" s="3">
        <f t="shared" ref="AD39" si="318">J39*100/SUM($E39:$N39)</f>
        <v>16.58531624974578</v>
      </c>
      <c r="AE39" s="3">
        <f t="shared" ref="AE39" si="319">K39*100/SUM($E39:$N39)</f>
        <v>14.348179784421395</v>
      </c>
      <c r="AF39" s="3">
        <f t="shared" ref="AF39" si="320">L39*100/SUM($E39:$N39)</f>
        <v>9.4468171649379702</v>
      </c>
      <c r="AG39" s="3">
        <f t="shared" ref="AG39" si="321">M39*100/SUM($E39:$N39)</f>
        <v>8.4604433597722188</v>
      </c>
      <c r="AH39" s="3">
        <f t="shared" ref="AH39" si="322">N39*100/SUM($E39:$N39)</f>
        <v>21.883262151718526</v>
      </c>
      <c r="AI39" s="3">
        <f t="shared" ref="AI39" si="323">O39*100/SUM($O39:$X39)</f>
        <v>1.0032823496075638</v>
      </c>
      <c r="AJ39" s="3">
        <f t="shared" ref="AJ39" si="324">P39*100/SUM($O39:$X39)</f>
        <v>0.84725916861221784</v>
      </c>
      <c r="AK39" s="3">
        <f t="shared" ref="AK39" si="325">Q39*100/SUM($O39:$X39)</f>
        <v>2.2635249835543267</v>
      </c>
      <c r="AL39" s="3">
        <f t="shared" ref="AL39" si="326">R39*100/SUM($O39:$X39)</f>
        <v>7.1095036586101594</v>
      </c>
      <c r="AM39" s="3">
        <f t="shared" ref="AM39" si="327">S39*100/SUM($O39:$X39)</f>
        <v>8.2995968339087067</v>
      </c>
      <c r="AN39" s="3">
        <f t="shared" ref="AN39" si="328">T39*100/SUM($O39:$X39)</f>
        <v>11.56823575570523</v>
      </c>
      <c r="AO39" s="3">
        <f t="shared" ref="AO39" si="329">U39*100/SUM($O39:$X39)</f>
        <v>9.8377366961276582</v>
      </c>
      <c r="AP39" s="3">
        <f t="shared" ref="AP39" si="330">V39*100/SUM($O39:$X39)</f>
        <v>8.179175996720808</v>
      </c>
      <c r="AQ39" s="3">
        <f t="shared" ref="AQ39" si="331">W39*100/SUM($O39:$X39)</f>
        <v>11.580001542032482</v>
      </c>
      <c r="AR39" s="3">
        <f t="shared" ref="AR39" si="332">X39*100/SUM($O39:$X39)</f>
        <v>39.31168301512087</v>
      </c>
    </row>
    <row r="40" spans="1:44" x14ac:dyDescent="0.35">
      <c r="A40" s="19">
        <v>43943</v>
      </c>
      <c r="B40" s="17">
        <f>mtl_newcases!C41</f>
        <v>10660</v>
      </c>
      <c r="C40" s="17">
        <f>mtl_newcases!B41</f>
        <v>455</v>
      </c>
      <c r="D40">
        <v>808</v>
      </c>
      <c r="E40" cm="1">
        <f t="array" ref="E40:N40">TRANSPOSE(santemontreal!Y$57:Y$66)</f>
        <v>67</v>
      </c>
      <c r="F40">
        <v>51</v>
      </c>
      <c r="G40">
        <v>253</v>
      </c>
      <c r="H40">
        <v>1211</v>
      </c>
      <c r="I40">
        <v>1427</v>
      </c>
      <c r="J40">
        <v>1704</v>
      </c>
      <c r="K40">
        <v>1461</v>
      </c>
      <c r="L40">
        <v>969</v>
      </c>
      <c r="M40">
        <v>890</v>
      </c>
      <c r="N40">
        <v>2319</v>
      </c>
      <c r="O40" s="18">
        <f>E40/(age_distribution_2016!$B$2/100000)</f>
        <v>61.053398942956079</v>
      </c>
      <c r="P40" s="18">
        <f>F40/(age_distribution_2016!$B$3/100000)</f>
        <v>48.857594481965805</v>
      </c>
      <c r="Q40" s="18">
        <f>G40/(age_distribution_2016!$B$4/100000)</f>
        <v>134.44217126763556</v>
      </c>
      <c r="R40" s="18">
        <f>H40/(age_distribution_2016!$B$5/100000)</f>
        <v>412.99343507545404</v>
      </c>
      <c r="S40" s="18">
        <f>I40/(age_distribution_2016!$B$6/100000)</f>
        <v>476.18253107533161</v>
      </c>
      <c r="T40" s="18">
        <f>J40/(age_distribution_2016!$B$7/100000)</f>
        <v>669.61391099322134</v>
      </c>
      <c r="U40" s="18">
        <f>K40/(age_distribution_2016!$B$8/100000)</f>
        <v>564.36504104297444</v>
      </c>
      <c r="V40" s="18">
        <f>L40/(age_distribution_2016!$B$9/100000)</f>
        <v>472.67139825857902</v>
      </c>
      <c r="W40" s="18">
        <f>M40/(age_distribution_2016!$B$10/100000)</f>
        <v>686.30475015422576</v>
      </c>
      <c r="X40" s="18">
        <f>N40/(age_distribution_2016!$B$11/100000)</f>
        <v>2347.0472142098074</v>
      </c>
      <c r="Y40" s="3">
        <f t="shared" ref="Y40:Y41" si="333">E40*100/SUM($E40:$N40)</f>
        <v>0.64721792890262753</v>
      </c>
      <c r="Z40" s="3">
        <f t="shared" ref="Z40:Z41" si="334">F40*100/SUM($E40:$N40)</f>
        <v>0.49265842349304484</v>
      </c>
      <c r="AA40" s="3">
        <f t="shared" ref="AA40:AA41" si="335">G40*100/SUM($E40:$N40)</f>
        <v>2.4439721792890263</v>
      </c>
      <c r="AB40" s="3">
        <f t="shared" ref="AB40:AB41" si="336">H40*100/SUM($E40:$N40)</f>
        <v>11.698222565687789</v>
      </c>
      <c r="AC40" s="3">
        <f t="shared" ref="AC40:AC41" si="337">I40*100/SUM($E40:$N40)</f>
        <v>13.784775888717157</v>
      </c>
      <c r="AD40" s="3">
        <f t="shared" ref="AD40:AD41" si="338">J40*100/SUM($E40:$N40)</f>
        <v>16.460587326120557</v>
      </c>
      <c r="AE40" s="3">
        <f t="shared" ref="AE40:AE41" si="339">K40*100/SUM($E40:$N40)</f>
        <v>14.113214837712519</v>
      </c>
      <c r="AF40" s="3">
        <f t="shared" ref="AF40:AF41" si="340">L40*100/SUM($E40:$N40)</f>
        <v>9.3605100463678514</v>
      </c>
      <c r="AG40" s="3">
        <f t="shared" ref="AG40:AG41" si="341">M40*100/SUM($E40:$N40)</f>
        <v>8.5973724884080376</v>
      </c>
      <c r="AH40" s="3">
        <f t="shared" ref="AH40:AH41" si="342">N40*100/SUM($E40:$N40)</f>
        <v>22.40146831530139</v>
      </c>
      <c r="AI40" s="3">
        <f t="shared" ref="AI40:AI41" si="343">O40*100/SUM($O40:$X40)</f>
        <v>1.0394666225837563</v>
      </c>
      <c r="AJ40" s="3">
        <f t="shared" ref="AJ40:AJ41" si="344">P40*100/SUM($O40:$X40)</f>
        <v>0.83182655843921827</v>
      </c>
      <c r="AK40" s="3">
        <f t="shared" ref="AK40:AK41" si="345">Q40*100/SUM($O40:$X40)</f>
        <v>2.2889495444957406</v>
      </c>
      <c r="AL40" s="3">
        <f t="shared" ref="AL40:AL41" si="346">R40*100/SUM($O40:$X40)</f>
        <v>7.0314331149400298</v>
      </c>
      <c r="AM40" s="3">
        <f t="shared" ref="AM40:AM41" si="347">S40*100/SUM($O40:$X40)</f>
        <v>8.1072611169892355</v>
      </c>
      <c r="AN40" s="3">
        <f t="shared" ref="AN40:AN41" si="348">T40*100/SUM($O40:$X40)</f>
        <v>11.400533345335202</v>
      </c>
      <c r="AO40" s="3">
        <f t="shared" ref="AO40:AO41" si="349">U40*100/SUM($O40:$X40)</f>
        <v>9.6086152986404016</v>
      </c>
      <c r="AP40" s="3">
        <f t="shared" ref="AP40:AP41" si="350">V40*100/SUM($O40:$X40)</f>
        <v>8.0474822114137581</v>
      </c>
      <c r="AQ40" s="3">
        <f t="shared" ref="AQ40:AQ41" si="351">W40*100/SUM($O40:$X40)</f>
        <v>11.684703768459197</v>
      </c>
      <c r="AR40" s="3">
        <f t="shared" ref="AR40:AR41" si="352">X40*100/SUM($O40:$X40)</f>
        <v>39.959728418703463</v>
      </c>
    </row>
    <row r="41" spans="1:44" x14ac:dyDescent="0.35">
      <c r="A41" s="19">
        <v>43944</v>
      </c>
      <c r="B41" s="17">
        <f>mtl_newcases!C42</f>
        <v>10897</v>
      </c>
      <c r="C41" s="17">
        <f>mtl_newcases!B42</f>
        <v>237</v>
      </c>
      <c r="D41">
        <v>809</v>
      </c>
      <c r="E41" cm="1">
        <f t="array" ref="E41:N41">TRANSPOSE(santemontreal!Z$57:Z$66)</f>
        <v>74</v>
      </c>
      <c r="F41">
        <v>52</v>
      </c>
      <c r="G41">
        <v>264</v>
      </c>
      <c r="H41">
        <v>1262</v>
      </c>
      <c r="I41">
        <v>1472</v>
      </c>
      <c r="J41">
        <v>1766</v>
      </c>
      <c r="K41">
        <v>1535</v>
      </c>
      <c r="L41">
        <v>1021</v>
      </c>
      <c r="M41">
        <v>951</v>
      </c>
      <c r="N41">
        <v>2475</v>
      </c>
      <c r="O41" s="18">
        <f>E41/(age_distribution_2016!$B$2/100000)</f>
        <v>67.432112265354476</v>
      </c>
      <c r="P41" s="18">
        <f>F41/(age_distribution_2016!$B$3/100000)</f>
        <v>49.815586530631798</v>
      </c>
      <c r="Q41" s="18">
        <f>G41/(age_distribution_2016!$B$4/100000)</f>
        <v>140.28748306188061</v>
      </c>
      <c r="R41" s="18">
        <f>H41/(age_distribution_2016!$B$5/100000)</f>
        <v>430.38622218432948</v>
      </c>
      <c r="S41" s="18">
        <f>I41/(age_distribution_2016!$B$6/100000)</f>
        <v>491.19879869859011</v>
      </c>
      <c r="T41" s="18">
        <f>J41/(age_distribution_2016!$B$7/100000)</f>
        <v>693.97779742607327</v>
      </c>
      <c r="U41" s="18">
        <f>K41/(age_distribution_2016!$B$8/100000)</f>
        <v>592.95026557218728</v>
      </c>
      <c r="V41" s="18">
        <f>L41/(age_distribution_2016!$B$9/100000)</f>
        <v>498.03663325284748</v>
      </c>
      <c r="W41" s="18">
        <f>M41/(age_distribution_2016!$B$10/100000)</f>
        <v>733.3436150524368</v>
      </c>
      <c r="X41" s="18">
        <f>N41/(age_distribution_2016!$B$11/100000)</f>
        <v>2504.9339608319419</v>
      </c>
      <c r="Y41" s="3">
        <f t="shared" si="333"/>
        <v>0.68064753495217067</v>
      </c>
      <c r="Z41" s="3">
        <f t="shared" si="334"/>
        <v>0.47829286239882268</v>
      </c>
      <c r="AA41" s="3">
        <f t="shared" si="335"/>
        <v>2.4282560706401766</v>
      </c>
      <c r="AB41" s="3">
        <f t="shared" si="336"/>
        <v>11.607799852832965</v>
      </c>
      <c r="AC41" s="3">
        <f t="shared" si="337"/>
        <v>13.539367181751288</v>
      </c>
      <c r="AD41" s="3">
        <f t="shared" si="338"/>
        <v>16.243561442236938</v>
      </c>
      <c r="AE41" s="3">
        <f t="shared" si="339"/>
        <v>14.118837380426784</v>
      </c>
      <c r="AF41" s="3">
        <f t="shared" si="340"/>
        <v>9.3910963944076524</v>
      </c>
      <c r="AG41" s="3">
        <f t="shared" si="341"/>
        <v>8.7472406181015447</v>
      </c>
      <c r="AH41" s="3">
        <f t="shared" si="342"/>
        <v>22.764900662251655</v>
      </c>
      <c r="AI41" s="3">
        <f t="shared" si="343"/>
        <v>1.0872004423878765</v>
      </c>
      <c r="AJ41" s="3">
        <f t="shared" si="344"/>
        <v>0.8031711582871579</v>
      </c>
      <c r="AK41" s="3">
        <f t="shared" si="345"/>
        <v>2.2618394785880218</v>
      </c>
      <c r="AL41" s="3">
        <f t="shared" si="346"/>
        <v>6.9390691680417298</v>
      </c>
      <c r="AM41" s="3">
        <f t="shared" si="347"/>
        <v>7.9195435721190854</v>
      </c>
      <c r="AN41" s="3">
        <f t="shared" si="348"/>
        <v>11.188926803893656</v>
      </c>
      <c r="AO41" s="3">
        <f t="shared" si="349"/>
        <v>9.560071149888989</v>
      </c>
      <c r="AP41" s="3">
        <f t="shared" si="350"/>
        <v>8.0297892177412997</v>
      </c>
      <c r="AQ41" s="3">
        <f t="shared" si="351"/>
        <v>11.823617500959838</v>
      </c>
      <c r="AR41" s="3">
        <f t="shared" si="352"/>
        <v>40.386771508092345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G53"/>
  <sheetViews>
    <sheetView tabSelected="1" workbookViewId="0">
      <pane ySplit="1" topLeftCell="A38" activePane="bottomLeft" state="frozen"/>
      <selection pane="bottomLeft" activeCell="C61" sqref="C61"/>
    </sheetView>
  </sheetViews>
  <sheetFormatPr defaultRowHeight="14.5" x14ac:dyDescent="0.35"/>
  <cols>
    <col min="1" max="1" width="14.81640625" customWidth="1"/>
    <col min="3" max="3" width="11.1796875" customWidth="1"/>
    <col min="4" max="4" width="17.1796875" customWidth="1"/>
    <col min="5" max="5" width="6.08984375" bestFit="1" customWidth="1"/>
    <col min="6" max="6" width="19.453125" customWidth="1"/>
    <col min="7" max="7" width="17.453125" customWidth="1"/>
  </cols>
  <sheetData>
    <row r="1" spans="1:7" x14ac:dyDescent="0.35">
      <c r="A1" t="s">
        <v>144</v>
      </c>
      <c r="B1" t="s">
        <v>163</v>
      </c>
      <c r="C1" t="s">
        <v>164</v>
      </c>
      <c r="D1" t="s">
        <v>166</v>
      </c>
      <c r="E1" t="s">
        <v>167</v>
      </c>
      <c r="F1" t="s">
        <v>168</v>
      </c>
      <c r="G1" t="s">
        <v>165</v>
      </c>
    </row>
    <row r="2" spans="1:7" x14ac:dyDescent="0.35">
      <c r="A2" s="1">
        <v>43893</v>
      </c>
      <c r="B2">
        <v>1</v>
      </c>
      <c r="C2">
        <v>0</v>
      </c>
      <c r="D2">
        <v>0</v>
      </c>
      <c r="E2">
        <v>0</v>
      </c>
      <c r="F2">
        <v>203</v>
      </c>
      <c r="G2" t="s">
        <v>102</v>
      </c>
    </row>
    <row r="3" spans="1:7" x14ac:dyDescent="0.35">
      <c r="A3" s="1">
        <v>43894</v>
      </c>
      <c r="B3">
        <v>2</v>
      </c>
      <c r="C3">
        <v>0</v>
      </c>
      <c r="D3">
        <v>0</v>
      </c>
      <c r="E3">
        <v>0</v>
      </c>
      <c r="F3">
        <v>242</v>
      </c>
      <c r="G3" t="s">
        <v>102</v>
      </c>
    </row>
    <row r="4" spans="1:7" x14ac:dyDescent="0.35">
      <c r="A4" s="1">
        <v>43895</v>
      </c>
      <c r="B4">
        <v>3</v>
      </c>
      <c r="C4">
        <v>0</v>
      </c>
      <c r="D4">
        <v>0</v>
      </c>
      <c r="E4">
        <v>0</v>
      </c>
      <c r="F4">
        <v>260</v>
      </c>
      <c r="G4" t="s">
        <v>102</v>
      </c>
    </row>
    <row r="5" spans="1:7" x14ac:dyDescent="0.35">
      <c r="A5" s="1">
        <v>43896</v>
      </c>
      <c r="B5">
        <v>3</v>
      </c>
      <c r="C5">
        <v>0</v>
      </c>
      <c r="D5">
        <v>0</v>
      </c>
      <c r="E5">
        <v>0</v>
      </c>
      <c r="F5">
        <v>303</v>
      </c>
      <c r="G5" t="s">
        <v>102</v>
      </c>
    </row>
    <row r="6" spans="1:7" x14ac:dyDescent="0.35">
      <c r="A6" s="1">
        <v>43897</v>
      </c>
      <c r="B6">
        <v>4</v>
      </c>
      <c r="C6">
        <v>0</v>
      </c>
      <c r="D6">
        <v>0</v>
      </c>
      <c r="E6">
        <v>0</v>
      </c>
      <c r="F6">
        <v>340</v>
      </c>
      <c r="G6" t="s">
        <v>102</v>
      </c>
    </row>
    <row r="7" spans="1:7" x14ac:dyDescent="0.35">
      <c r="A7" s="1">
        <v>43898</v>
      </c>
      <c r="B7">
        <v>4</v>
      </c>
      <c r="C7">
        <v>0</v>
      </c>
      <c r="D7">
        <v>0</v>
      </c>
      <c r="E7">
        <v>0</v>
      </c>
      <c r="F7">
        <v>376</v>
      </c>
      <c r="G7" t="s">
        <v>102</v>
      </c>
    </row>
    <row r="8" spans="1:7" x14ac:dyDescent="0.35">
      <c r="A8" s="1">
        <v>43899</v>
      </c>
      <c r="B8">
        <v>5</v>
      </c>
      <c r="C8">
        <v>0</v>
      </c>
      <c r="D8">
        <v>0</v>
      </c>
      <c r="E8">
        <v>0</v>
      </c>
      <c r="F8">
        <v>465</v>
      </c>
      <c r="G8" t="s">
        <v>102</v>
      </c>
    </row>
    <row r="9" spans="1:7" x14ac:dyDescent="0.35">
      <c r="A9" s="1">
        <v>43900</v>
      </c>
      <c r="B9">
        <v>8</v>
      </c>
      <c r="C9">
        <v>0</v>
      </c>
      <c r="D9">
        <v>0</v>
      </c>
      <c r="E9">
        <v>0</v>
      </c>
      <c r="F9">
        <v>570</v>
      </c>
      <c r="G9" t="s">
        <v>102</v>
      </c>
    </row>
    <row r="10" spans="1:7" x14ac:dyDescent="0.35">
      <c r="A10" s="1">
        <v>43901</v>
      </c>
      <c r="B10">
        <v>13</v>
      </c>
      <c r="C10">
        <v>0</v>
      </c>
      <c r="D10">
        <v>0</v>
      </c>
      <c r="E10">
        <v>0</v>
      </c>
      <c r="F10">
        <v>798</v>
      </c>
      <c r="G10" t="s">
        <v>102</v>
      </c>
    </row>
    <row r="11" spans="1:7" x14ac:dyDescent="0.35">
      <c r="A11" s="1">
        <v>43902</v>
      </c>
      <c r="B11">
        <v>17</v>
      </c>
      <c r="C11">
        <v>0</v>
      </c>
      <c r="D11">
        <v>0</v>
      </c>
      <c r="E11">
        <v>0</v>
      </c>
      <c r="F11">
        <v>1079</v>
      </c>
      <c r="G11" t="s">
        <v>102</v>
      </c>
    </row>
    <row r="12" spans="1:7" x14ac:dyDescent="0.35">
      <c r="A12" s="1">
        <v>43903</v>
      </c>
      <c r="B12">
        <v>24</v>
      </c>
      <c r="C12">
        <v>0</v>
      </c>
      <c r="D12">
        <v>0</v>
      </c>
      <c r="E12">
        <v>0</v>
      </c>
      <c r="F12">
        <v>1399</v>
      </c>
      <c r="G12" t="s">
        <v>102</v>
      </c>
    </row>
    <row r="13" spans="1:7" x14ac:dyDescent="0.35">
      <c r="A13" s="1">
        <v>43904</v>
      </c>
      <c r="B13">
        <v>39</v>
      </c>
      <c r="C13">
        <v>0</v>
      </c>
      <c r="D13">
        <v>0</v>
      </c>
      <c r="E13">
        <v>0</v>
      </c>
      <c r="F13">
        <v>2270</v>
      </c>
      <c r="G13" t="s">
        <v>102</v>
      </c>
    </row>
    <row r="14" spans="1:7" x14ac:dyDescent="0.35">
      <c r="A14" s="1">
        <v>43905</v>
      </c>
      <c r="B14">
        <v>50</v>
      </c>
      <c r="C14">
        <v>0</v>
      </c>
      <c r="D14">
        <v>2</v>
      </c>
      <c r="E14">
        <v>0</v>
      </c>
      <c r="F14">
        <v>3079</v>
      </c>
      <c r="G14" t="s">
        <v>102</v>
      </c>
    </row>
    <row r="15" spans="1:7" x14ac:dyDescent="0.35">
      <c r="A15" s="1">
        <v>43906</v>
      </c>
      <c r="B15">
        <v>74</v>
      </c>
      <c r="C15">
        <v>0</v>
      </c>
      <c r="D15">
        <v>5</v>
      </c>
      <c r="E15">
        <v>0</v>
      </c>
      <c r="F15">
        <v>4778</v>
      </c>
      <c r="G15" t="s">
        <v>102</v>
      </c>
    </row>
    <row r="16" spans="1:7" x14ac:dyDescent="0.35">
      <c r="A16" s="1">
        <v>43907</v>
      </c>
      <c r="B16">
        <v>94</v>
      </c>
      <c r="C16">
        <v>0</v>
      </c>
      <c r="D16">
        <v>6</v>
      </c>
      <c r="E16">
        <v>4</v>
      </c>
      <c r="F16">
        <v>5213</v>
      </c>
      <c r="G16" t="s">
        <v>102</v>
      </c>
    </row>
    <row r="17" spans="1:7" x14ac:dyDescent="0.35">
      <c r="A17" s="1">
        <v>43908</v>
      </c>
      <c r="B17">
        <v>121</v>
      </c>
      <c r="C17">
        <v>1</v>
      </c>
      <c r="D17">
        <v>7</v>
      </c>
      <c r="E17">
        <v>4</v>
      </c>
      <c r="F17">
        <v>6331</v>
      </c>
      <c r="G17" t="s">
        <v>102</v>
      </c>
    </row>
    <row r="18" spans="1:7" x14ac:dyDescent="0.35">
      <c r="A18" s="1">
        <v>43909</v>
      </c>
      <c r="B18">
        <v>139</v>
      </c>
      <c r="C18">
        <v>1</v>
      </c>
      <c r="D18">
        <v>10</v>
      </c>
      <c r="E18">
        <v>6</v>
      </c>
      <c r="F18">
        <v>7666</v>
      </c>
      <c r="G18" t="s">
        <v>102</v>
      </c>
    </row>
    <row r="19" spans="1:7" x14ac:dyDescent="0.35">
      <c r="A19" s="1">
        <v>43910</v>
      </c>
      <c r="B19">
        <v>181</v>
      </c>
      <c r="C19">
        <v>4</v>
      </c>
      <c r="D19">
        <v>19</v>
      </c>
      <c r="E19">
        <v>10</v>
      </c>
      <c r="F19">
        <v>9242</v>
      </c>
      <c r="G19" t="s">
        <v>102</v>
      </c>
    </row>
    <row r="20" spans="1:7" x14ac:dyDescent="0.35">
      <c r="A20" s="1">
        <v>43911</v>
      </c>
      <c r="B20">
        <v>219</v>
      </c>
      <c r="C20">
        <v>4</v>
      </c>
      <c r="D20">
        <v>24</v>
      </c>
      <c r="E20">
        <v>13</v>
      </c>
      <c r="F20">
        <v>9786</v>
      </c>
      <c r="G20" t="s">
        <v>102</v>
      </c>
    </row>
    <row r="21" spans="1:7" x14ac:dyDescent="0.35">
      <c r="A21" s="1">
        <v>43912</v>
      </c>
      <c r="B21">
        <v>628</v>
      </c>
      <c r="C21">
        <v>4</v>
      </c>
      <c r="D21">
        <v>45</v>
      </c>
      <c r="E21">
        <v>20</v>
      </c>
      <c r="F21">
        <v>11221</v>
      </c>
      <c r="G21" t="s">
        <v>102</v>
      </c>
    </row>
    <row r="22" spans="1:7" x14ac:dyDescent="0.35">
      <c r="A22" s="1">
        <v>43913</v>
      </c>
      <c r="B22">
        <v>1013</v>
      </c>
      <c r="C22">
        <v>4</v>
      </c>
      <c r="D22">
        <v>67</v>
      </c>
      <c r="E22">
        <v>31</v>
      </c>
      <c r="F22">
        <v>12202</v>
      </c>
      <c r="G22" t="s">
        <v>102</v>
      </c>
    </row>
    <row r="23" spans="1:7" x14ac:dyDescent="0.35">
      <c r="A23" s="1">
        <v>43914</v>
      </c>
      <c r="B23">
        <v>1339</v>
      </c>
      <c r="C23">
        <v>6</v>
      </c>
      <c r="D23">
        <v>78</v>
      </c>
      <c r="E23">
        <v>35</v>
      </c>
      <c r="F23">
        <v>26634</v>
      </c>
      <c r="G23" t="s">
        <v>102</v>
      </c>
    </row>
    <row r="24" spans="1:7" x14ac:dyDescent="0.35">
      <c r="A24" s="1">
        <v>43915</v>
      </c>
      <c r="B24">
        <v>1629</v>
      </c>
      <c r="C24">
        <v>8</v>
      </c>
      <c r="D24">
        <v>106</v>
      </c>
      <c r="E24">
        <v>43</v>
      </c>
      <c r="F24">
        <v>31854</v>
      </c>
      <c r="G24" t="s">
        <v>102</v>
      </c>
    </row>
    <row r="25" spans="1:7" x14ac:dyDescent="0.35">
      <c r="A25" s="1">
        <v>43916</v>
      </c>
      <c r="B25">
        <v>2021</v>
      </c>
      <c r="C25">
        <v>18</v>
      </c>
      <c r="D25">
        <v>141</v>
      </c>
      <c r="E25">
        <v>50</v>
      </c>
      <c r="F25">
        <v>32335</v>
      </c>
      <c r="G25" t="s">
        <v>102</v>
      </c>
    </row>
    <row r="26" spans="1:7" x14ac:dyDescent="0.35">
      <c r="A26" s="1">
        <v>43917</v>
      </c>
      <c r="B26">
        <v>2498</v>
      </c>
      <c r="C26">
        <v>22</v>
      </c>
      <c r="D26">
        <v>164</v>
      </c>
      <c r="E26">
        <v>57</v>
      </c>
      <c r="F26">
        <v>43589</v>
      </c>
      <c r="G26" t="s">
        <v>102</v>
      </c>
    </row>
    <row r="27" spans="1:7" x14ac:dyDescent="0.35">
      <c r="A27" s="1">
        <v>43918</v>
      </c>
      <c r="B27">
        <v>2840</v>
      </c>
      <c r="C27">
        <v>22</v>
      </c>
      <c r="D27">
        <v>192</v>
      </c>
      <c r="E27">
        <v>72</v>
      </c>
      <c r="F27">
        <v>49364</v>
      </c>
      <c r="G27" t="s">
        <v>102</v>
      </c>
    </row>
    <row r="28" spans="1:7" x14ac:dyDescent="0.35">
      <c r="A28" s="1">
        <v>43919</v>
      </c>
      <c r="B28">
        <v>3430</v>
      </c>
      <c r="C28">
        <v>25</v>
      </c>
      <c r="D28">
        <v>235</v>
      </c>
      <c r="E28">
        <v>78</v>
      </c>
      <c r="F28">
        <v>56285</v>
      </c>
      <c r="G28" t="s">
        <v>102</v>
      </c>
    </row>
    <row r="29" spans="1:7" x14ac:dyDescent="0.35">
      <c r="A29" s="1">
        <v>43920</v>
      </c>
      <c r="B29">
        <v>4162</v>
      </c>
      <c r="C29">
        <v>31</v>
      </c>
      <c r="D29">
        <v>286</v>
      </c>
      <c r="E29">
        <v>82</v>
      </c>
      <c r="F29">
        <v>63378</v>
      </c>
      <c r="G29">
        <v>155</v>
      </c>
    </row>
    <row r="30" spans="1:7" x14ac:dyDescent="0.35">
      <c r="A30" s="1">
        <v>43921</v>
      </c>
      <c r="B30">
        <v>4611</v>
      </c>
      <c r="C30">
        <v>33</v>
      </c>
      <c r="D30">
        <v>307</v>
      </c>
      <c r="E30">
        <v>82</v>
      </c>
      <c r="F30">
        <v>65082</v>
      </c>
      <c r="G30">
        <v>231</v>
      </c>
    </row>
    <row r="31" spans="1:7" x14ac:dyDescent="0.35">
      <c r="A31" s="1">
        <v>43922</v>
      </c>
      <c r="B31">
        <v>5518</v>
      </c>
      <c r="C31">
        <v>36</v>
      </c>
      <c r="D31">
        <v>365</v>
      </c>
      <c r="E31">
        <v>96</v>
      </c>
      <c r="F31">
        <v>69024</v>
      </c>
      <c r="G31">
        <v>224</v>
      </c>
    </row>
    <row r="32" spans="1:7" x14ac:dyDescent="0.35">
      <c r="A32" s="1">
        <v>43923</v>
      </c>
      <c r="B32">
        <v>6101</v>
      </c>
      <c r="C32">
        <v>61</v>
      </c>
      <c r="D32">
        <v>429</v>
      </c>
      <c r="E32">
        <v>122</v>
      </c>
      <c r="F32">
        <v>77469</v>
      </c>
      <c r="G32">
        <v>306</v>
      </c>
    </row>
    <row r="33" spans="1:7" x14ac:dyDescent="0.35">
      <c r="A33" s="1">
        <v>43924</v>
      </c>
      <c r="B33">
        <v>6997</v>
      </c>
      <c r="C33">
        <v>75</v>
      </c>
      <c r="D33">
        <v>478</v>
      </c>
      <c r="E33">
        <v>130</v>
      </c>
      <c r="F33">
        <v>83230</v>
      </c>
      <c r="G33">
        <v>437</v>
      </c>
    </row>
    <row r="34" spans="1:7" x14ac:dyDescent="0.35">
      <c r="A34" s="1">
        <v>43925</v>
      </c>
      <c r="B34">
        <v>7944</v>
      </c>
      <c r="C34">
        <v>94</v>
      </c>
      <c r="D34">
        <v>525</v>
      </c>
      <c r="E34">
        <v>154</v>
      </c>
      <c r="F34">
        <v>87992</v>
      </c>
      <c r="G34">
        <v>464</v>
      </c>
    </row>
    <row r="35" spans="1:7" x14ac:dyDescent="0.35">
      <c r="A35" s="1">
        <v>43926</v>
      </c>
      <c r="B35">
        <v>8580</v>
      </c>
      <c r="C35">
        <v>121</v>
      </c>
      <c r="D35">
        <v>533</v>
      </c>
      <c r="E35">
        <v>164</v>
      </c>
      <c r="F35">
        <v>91533</v>
      </c>
      <c r="G35">
        <v>611</v>
      </c>
    </row>
    <row r="36" spans="1:7" x14ac:dyDescent="0.35">
      <c r="A36" s="1">
        <v>43927</v>
      </c>
      <c r="B36">
        <v>9340</v>
      </c>
      <c r="C36">
        <v>150</v>
      </c>
      <c r="D36">
        <v>583</v>
      </c>
      <c r="E36">
        <v>164</v>
      </c>
      <c r="F36">
        <v>95186</v>
      </c>
      <c r="G36">
        <v>720</v>
      </c>
    </row>
    <row r="37" spans="1:7" x14ac:dyDescent="0.35">
      <c r="A37" s="1">
        <v>43928</v>
      </c>
      <c r="B37">
        <v>10031</v>
      </c>
      <c r="C37">
        <v>175</v>
      </c>
      <c r="D37">
        <v>632</v>
      </c>
      <c r="E37">
        <v>181</v>
      </c>
      <c r="F37">
        <v>99239</v>
      </c>
      <c r="G37">
        <v>827</v>
      </c>
    </row>
    <row r="38" spans="1:7" x14ac:dyDescent="0.35">
      <c r="A38" s="1">
        <v>43929</v>
      </c>
      <c r="B38">
        <v>10912</v>
      </c>
      <c r="C38">
        <v>216</v>
      </c>
      <c r="D38">
        <v>679</v>
      </c>
      <c r="E38">
        <v>196</v>
      </c>
      <c r="F38">
        <v>102463</v>
      </c>
      <c r="G38">
        <v>1112</v>
      </c>
    </row>
    <row r="39" spans="1:7" x14ac:dyDescent="0.35">
      <c r="A39" s="1">
        <v>43930</v>
      </c>
      <c r="B39">
        <v>11677</v>
      </c>
      <c r="C39">
        <v>241</v>
      </c>
      <c r="D39">
        <v>733</v>
      </c>
      <c r="E39">
        <v>186</v>
      </c>
      <c r="F39">
        <v>106540</v>
      </c>
      <c r="G39">
        <v>1341</v>
      </c>
    </row>
    <row r="40" spans="1:7" x14ac:dyDescent="0.35">
      <c r="A40" s="1">
        <v>43931</v>
      </c>
      <c r="B40">
        <v>12292</v>
      </c>
      <c r="C40">
        <v>289</v>
      </c>
      <c r="D40">
        <v>778</v>
      </c>
      <c r="E40">
        <v>211</v>
      </c>
      <c r="F40">
        <v>110823</v>
      </c>
      <c r="G40">
        <v>1563</v>
      </c>
    </row>
    <row r="41" spans="1:7" x14ac:dyDescent="0.35">
      <c r="A41" s="1">
        <v>43932</v>
      </c>
      <c r="B41">
        <v>12846</v>
      </c>
      <c r="C41">
        <v>328</v>
      </c>
      <c r="D41">
        <v>824</v>
      </c>
      <c r="E41">
        <v>217</v>
      </c>
      <c r="F41">
        <v>113925</v>
      </c>
      <c r="G41">
        <v>1745</v>
      </c>
    </row>
    <row r="42" spans="1:7" x14ac:dyDescent="0.35">
      <c r="A42" s="1">
        <v>43933</v>
      </c>
      <c r="B42">
        <v>13557</v>
      </c>
      <c r="C42">
        <v>360</v>
      </c>
      <c r="D42">
        <v>879</v>
      </c>
      <c r="E42">
        <v>226</v>
      </c>
      <c r="F42">
        <v>118013</v>
      </c>
      <c r="G42">
        <v>1982</v>
      </c>
    </row>
    <row r="43" spans="1:7" x14ac:dyDescent="0.35">
      <c r="A43" s="1">
        <v>43934</v>
      </c>
      <c r="B43">
        <v>14248</v>
      </c>
      <c r="C43">
        <v>435</v>
      </c>
      <c r="D43">
        <v>936</v>
      </c>
      <c r="E43">
        <v>230</v>
      </c>
      <c r="F43">
        <v>123303</v>
      </c>
      <c r="G43">
        <v>2146</v>
      </c>
    </row>
    <row r="44" spans="1:7" x14ac:dyDescent="0.35">
      <c r="A44" s="1">
        <v>43935</v>
      </c>
      <c r="B44">
        <v>14860</v>
      </c>
      <c r="C44">
        <v>487</v>
      </c>
      <c r="D44">
        <v>984</v>
      </c>
      <c r="E44">
        <v>218</v>
      </c>
      <c r="F44">
        <v>128314</v>
      </c>
      <c r="G44">
        <v>2491</v>
      </c>
    </row>
    <row r="45" spans="1:7" x14ac:dyDescent="0.35">
      <c r="A45" s="1">
        <v>43936</v>
      </c>
      <c r="B45">
        <v>15857</v>
      </c>
      <c r="C45">
        <v>630</v>
      </c>
      <c r="D45">
        <v>1018</v>
      </c>
      <c r="E45">
        <v>209</v>
      </c>
      <c r="F45">
        <v>132714</v>
      </c>
      <c r="G45">
        <v>2841</v>
      </c>
    </row>
    <row r="46" spans="1:7" x14ac:dyDescent="0.35">
      <c r="A46" s="1">
        <v>43937</v>
      </c>
      <c r="B46">
        <v>16798</v>
      </c>
      <c r="C46">
        <v>688</v>
      </c>
      <c r="D46">
        <v>1076</v>
      </c>
      <c r="E46">
        <v>207</v>
      </c>
      <c r="F46">
        <v>136924</v>
      </c>
      <c r="G46">
        <v>3068</v>
      </c>
    </row>
    <row r="47" spans="1:7" x14ac:dyDescent="0.35">
      <c r="A47" s="1">
        <v>43938</v>
      </c>
      <c r="B47">
        <v>17521</v>
      </c>
      <c r="C47">
        <v>805</v>
      </c>
      <c r="D47">
        <v>1130</v>
      </c>
      <c r="E47">
        <v>258</v>
      </c>
      <c r="F47">
        <v>141249</v>
      </c>
      <c r="G47">
        <v>3315</v>
      </c>
    </row>
    <row r="48" spans="1:7" x14ac:dyDescent="0.35">
      <c r="A48" s="1">
        <v>43939</v>
      </c>
      <c r="B48">
        <v>18357</v>
      </c>
      <c r="C48">
        <v>877</v>
      </c>
      <c r="D48">
        <v>1102</v>
      </c>
      <c r="E48">
        <v>183</v>
      </c>
      <c r="F48">
        <v>145191</v>
      </c>
      <c r="G48">
        <v>3555</v>
      </c>
    </row>
    <row r="49" spans="1:7" x14ac:dyDescent="0.35">
      <c r="A49" s="1">
        <v>43940</v>
      </c>
      <c r="B49">
        <v>19319</v>
      </c>
      <c r="C49">
        <v>939</v>
      </c>
      <c r="D49">
        <v>1169</v>
      </c>
      <c r="E49">
        <v>198</v>
      </c>
      <c r="F49">
        <v>148482</v>
      </c>
      <c r="G49">
        <v>3847</v>
      </c>
    </row>
    <row r="50" spans="1:7" x14ac:dyDescent="0.35">
      <c r="A50" s="1">
        <v>43941</v>
      </c>
      <c r="B50">
        <v>20126</v>
      </c>
      <c r="C50">
        <v>1041</v>
      </c>
      <c r="D50">
        <v>1224</v>
      </c>
      <c r="E50">
        <v>201</v>
      </c>
      <c r="F50">
        <v>151394</v>
      </c>
      <c r="G50">
        <v>4048</v>
      </c>
    </row>
    <row r="51" spans="1:7" x14ac:dyDescent="0.35">
      <c r="A51" s="1">
        <v>43942</v>
      </c>
      <c r="B51">
        <v>20965</v>
      </c>
      <c r="C51">
        <v>1134</v>
      </c>
      <c r="D51">
        <v>1278</v>
      </c>
      <c r="E51">
        <v>199</v>
      </c>
      <c r="F51">
        <v>155083</v>
      </c>
      <c r="G51">
        <v>4291</v>
      </c>
    </row>
    <row r="52" spans="1:7" x14ac:dyDescent="0.35">
      <c r="A52" s="1">
        <v>43943</v>
      </c>
      <c r="B52">
        <v>21838</v>
      </c>
      <c r="C52">
        <v>1243</v>
      </c>
      <c r="D52">
        <v>1411</v>
      </c>
      <c r="E52">
        <v>207</v>
      </c>
      <c r="F52">
        <v>158995</v>
      </c>
      <c r="G52">
        <v>4484</v>
      </c>
    </row>
    <row r="53" spans="1:7" x14ac:dyDescent="0.35">
      <c r="A53" s="1">
        <v>43944</v>
      </c>
      <c r="B53">
        <v>22616</v>
      </c>
      <c r="C53">
        <v>1340</v>
      </c>
      <c r="D53">
        <v>1460</v>
      </c>
      <c r="E53">
        <v>227</v>
      </c>
      <c r="F53">
        <v>163016</v>
      </c>
      <c r="G53">
        <v>4724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42"/>
  <sheetViews>
    <sheetView workbookViewId="0">
      <pane ySplit="1" topLeftCell="A10" activePane="bottomLeft" state="frozen"/>
      <selection pane="bottomLeft" activeCell="C42" sqref="C42"/>
    </sheetView>
  </sheetViews>
  <sheetFormatPr defaultRowHeight="14.5" x14ac:dyDescent="0.35"/>
  <cols>
    <col min="1" max="1" width="10.08984375" bestFit="1" customWidth="1"/>
    <col min="3" max="3" width="14.90625" bestFit="1" customWidth="1"/>
    <col min="5" max="5" width="10.0898437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144</v>
      </c>
      <c r="B1" t="s">
        <v>178</v>
      </c>
      <c r="C1" t="s">
        <v>179</v>
      </c>
      <c r="F1" t="s">
        <v>180</v>
      </c>
      <c r="G1" t="s">
        <v>181</v>
      </c>
    </row>
    <row r="2" spans="1:7" x14ac:dyDescent="0.35">
      <c r="A2" s="19">
        <v>43904</v>
      </c>
      <c r="B2" t="s">
        <v>102</v>
      </c>
      <c r="C2">
        <v>16</v>
      </c>
    </row>
    <row r="3" spans="1:7" x14ac:dyDescent="0.35">
      <c r="A3" s="19">
        <v>43905</v>
      </c>
      <c r="B3">
        <v>4</v>
      </c>
      <c r="C3">
        <f t="shared" ref="C3:C27" si="0">C2+B3</f>
        <v>20</v>
      </c>
    </row>
    <row r="4" spans="1:7" x14ac:dyDescent="0.35">
      <c r="A4" s="19">
        <v>43906</v>
      </c>
      <c r="B4">
        <v>5</v>
      </c>
      <c r="C4">
        <f t="shared" si="0"/>
        <v>25</v>
      </c>
    </row>
    <row r="5" spans="1:7" x14ac:dyDescent="0.35">
      <c r="A5" s="19">
        <v>43907</v>
      </c>
      <c r="B5">
        <v>14</v>
      </c>
      <c r="C5">
        <f t="shared" si="0"/>
        <v>39</v>
      </c>
    </row>
    <row r="6" spans="1:7" x14ac:dyDescent="0.35">
      <c r="A6" s="19">
        <v>43908</v>
      </c>
      <c r="B6">
        <v>3</v>
      </c>
      <c r="C6">
        <f t="shared" si="0"/>
        <v>42</v>
      </c>
    </row>
    <row r="7" spans="1:7" x14ac:dyDescent="0.35">
      <c r="A7" s="19">
        <v>43909</v>
      </c>
      <c r="B7">
        <v>32</v>
      </c>
      <c r="C7">
        <f t="shared" si="0"/>
        <v>74</v>
      </c>
    </row>
    <row r="8" spans="1:7" x14ac:dyDescent="0.35">
      <c r="A8" s="19">
        <v>43910</v>
      </c>
      <c r="B8">
        <v>40</v>
      </c>
      <c r="C8">
        <f t="shared" si="0"/>
        <v>114</v>
      </c>
    </row>
    <row r="9" spans="1:7" x14ac:dyDescent="0.35">
      <c r="A9" s="19">
        <v>43911</v>
      </c>
      <c r="B9">
        <v>103</v>
      </c>
      <c r="C9">
        <f t="shared" si="0"/>
        <v>217</v>
      </c>
    </row>
    <row r="10" spans="1:7" x14ac:dyDescent="0.35">
      <c r="A10" s="19">
        <v>43912</v>
      </c>
      <c r="B10">
        <v>96</v>
      </c>
      <c r="C10">
        <f t="shared" si="0"/>
        <v>313</v>
      </c>
    </row>
    <row r="11" spans="1:7" x14ac:dyDescent="0.35">
      <c r="A11" s="19">
        <v>43913</v>
      </c>
      <c r="B11">
        <v>142</v>
      </c>
      <c r="C11">
        <f t="shared" si="0"/>
        <v>455</v>
      </c>
    </row>
    <row r="12" spans="1:7" x14ac:dyDescent="0.35">
      <c r="A12" s="19">
        <v>43914</v>
      </c>
      <c r="B12">
        <v>179</v>
      </c>
      <c r="C12">
        <f t="shared" si="0"/>
        <v>634</v>
      </c>
    </row>
    <row r="13" spans="1:7" x14ac:dyDescent="0.35">
      <c r="A13" s="19">
        <v>43915</v>
      </c>
      <c r="B13">
        <v>197</v>
      </c>
      <c r="C13">
        <f t="shared" si="0"/>
        <v>831</v>
      </c>
    </row>
    <row r="14" spans="1:7" x14ac:dyDescent="0.35">
      <c r="A14" s="19">
        <v>43916</v>
      </c>
      <c r="B14">
        <v>201</v>
      </c>
      <c r="C14">
        <f t="shared" si="0"/>
        <v>1032</v>
      </c>
    </row>
    <row r="15" spans="1:7" x14ac:dyDescent="0.35">
      <c r="A15" s="19">
        <v>43917</v>
      </c>
      <c r="B15">
        <v>269</v>
      </c>
      <c r="C15">
        <f t="shared" si="0"/>
        <v>1301</v>
      </c>
    </row>
    <row r="16" spans="1:7" x14ac:dyDescent="0.35">
      <c r="A16" s="19">
        <v>43918</v>
      </c>
      <c r="B16">
        <v>243</v>
      </c>
      <c r="C16">
        <f t="shared" si="0"/>
        <v>1544</v>
      </c>
    </row>
    <row r="17" spans="1:7" x14ac:dyDescent="0.35">
      <c r="A17" s="19">
        <v>43919</v>
      </c>
      <c r="B17">
        <v>299</v>
      </c>
      <c r="C17">
        <f t="shared" si="0"/>
        <v>1843</v>
      </c>
      <c r="E17" s="19">
        <v>43919</v>
      </c>
      <c r="F17">
        <v>1612</v>
      </c>
      <c r="G17">
        <f t="shared" ref="G17:G20" si="1">C17-F17</f>
        <v>231</v>
      </c>
    </row>
    <row r="18" spans="1:7" x14ac:dyDescent="0.35">
      <c r="A18" s="19">
        <v>43920</v>
      </c>
      <c r="B18">
        <v>284</v>
      </c>
      <c r="C18">
        <f t="shared" si="0"/>
        <v>2127</v>
      </c>
      <c r="E18" s="19">
        <v>43920</v>
      </c>
      <c r="F18">
        <v>1991</v>
      </c>
      <c r="G18">
        <f t="shared" si="1"/>
        <v>136</v>
      </c>
    </row>
    <row r="19" spans="1:7" x14ac:dyDescent="0.35">
      <c r="A19" s="19">
        <v>43921</v>
      </c>
      <c r="B19">
        <v>401</v>
      </c>
      <c r="C19">
        <f t="shared" si="0"/>
        <v>2528</v>
      </c>
      <c r="E19" s="19">
        <v>43921</v>
      </c>
      <c r="F19">
        <v>2097</v>
      </c>
      <c r="G19">
        <f t="shared" si="1"/>
        <v>431</v>
      </c>
    </row>
    <row r="20" spans="1:7" x14ac:dyDescent="0.35">
      <c r="A20" s="19">
        <v>43922</v>
      </c>
      <c r="B20">
        <v>309</v>
      </c>
      <c r="C20">
        <f t="shared" si="0"/>
        <v>2837</v>
      </c>
      <c r="E20" s="19">
        <v>43922</v>
      </c>
      <c r="F20">
        <v>2642</v>
      </c>
      <c r="G20">
        <f t="shared" si="1"/>
        <v>195</v>
      </c>
    </row>
    <row r="21" spans="1:7" x14ac:dyDescent="0.35">
      <c r="A21" s="19">
        <v>43923</v>
      </c>
      <c r="B21">
        <v>411</v>
      </c>
      <c r="C21">
        <f t="shared" si="0"/>
        <v>3248</v>
      </c>
      <c r="E21" s="19">
        <v>43923</v>
      </c>
      <c r="F21">
        <v>2837</v>
      </c>
      <c r="G21">
        <f t="shared" ref="G21:G26" si="2">C21-F21</f>
        <v>411</v>
      </c>
    </row>
    <row r="22" spans="1:7" x14ac:dyDescent="0.35">
      <c r="A22" s="19">
        <v>43924</v>
      </c>
      <c r="B22">
        <v>360</v>
      </c>
      <c r="C22">
        <f t="shared" si="0"/>
        <v>3608</v>
      </c>
      <c r="E22" s="19">
        <v>43924</v>
      </c>
      <c r="F22">
        <v>3261</v>
      </c>
      <c r="G22">
        <f t="shared" si="2"/>
        <v>347</v>
      </c>
    </row>
    <row r="23" spans="1:7" x14ac:dyDescent="0.35">
      <c r="A23" s="19">
        <v>43925</v>
      </c>
      <c r="B23">
        <v>320</v>
      </c>
      <c r="C23">
        <f t="shared" si="0"/>
        <v>3928</v>
      </c>
      <c r="E23" s="19">
        <v>43925</v>
      </c>
      <c r="F23">
        <v>3713</v>
      </c>
      <c r="G23">
        <f t="shared" si="2"/>
        <v>215</v>
      </c>
    </row>
    <row r="24" spans="1:7" x14ac:dyDescent="0.35">
      <c r="A24" s="19">
        <v>43926</v>
      </c>
      <c r="B24">
        <v>262</v>
      </c>
      <c r="C24">
        <f t="shared" si="0"/>
        <v>4190</v>
      </c>
      <c r="E24" s="19">
        <v>43926</v>
      </c>
      <c r="F24">
        <v>3977</v>
      </c>
      <c r="G24">
        <f t="shared" si="2"/>
        <v>213</v>
      </c>
    </row>
    <row r="25" spans="1:7" x14ac:dyDescent="0.35">
      <c r="A25" s="19">
        <v>43927</v>
      </c>
      <c r="B25">
        <v>433</v>
      </c>
      <c r="C25">
        <f t="shared" si="0"/>
        <v>4623</v>
      </c>
      <c r="E25" s="19">
        <v>43927</v>
      </c>
      <c r="F25">
        <v>4407</v>
      </c>
      <c r="G25">
        <f t="shared" si="2"/>
        <v>216</v>
      </c>
    </row>
    <row r="26" spans="1:7" x14ac:dyDescent="0.35">
      <c r="A26" s="19">
        <v>43928</v>
      </c>
      <c r="B26">
        <v>430</v>
      </c>
      <c r="C26">
        <f t="shared" si="0"/>
        <v>5053</v>
      </c>
      <c r="E26" s="19">
        <v>43928</v>
      </c>
      <c r="F26">
        <v>4775</v>
      </c>
      <c r="G26">
        <f t="shared" si="2"/>
        <v>278</v>
      </c>
    </row>
    <row r="27" spans="1:7" x14ac:dyDescent="0.35">
      <c r="A27" s="19">
        <v>43929</v>
      </c>
      <c r="B27">
        <v>349</v>
      </c>
      <c r="C27">
        <f t="shared" si="0"/>
        <v>5402</v>
      </c>
      <c r="E27" s="19">
        <v>43929</v>
      </c>
      <c r="F27">
        <v>5262</v>
      </c>
      <c r="G27">
        <f t="shared" ref="G27" si="3">C27-F27</f>
        <v>140</v>
      </c>
    </row>
    <row r="28" spans="1:7" x14ac:dyDescent="0.35">
      <c r="A28" s="19">
        <v>43930</v>
      </c>
      <c r="B28">
        <v>319</v>
      </c>
      <c r="C28">
        <f t="shared" ref="C28:C37" si="4">C27+B28</f>
        <v>5721</v>
      </c>
      <c r="E28" s="19">
        <v>43930</v>
      </c>
      <c r="F28">
        <v>5617</v>
      </c>
      <c r="G28">
        <f t="shared" ref="G28:G33" si="5">C28-F28</f>
        <v>104</v>
      </c>
    </row>
    <row r="29" spans="1:7" x14ac:dyDescent="0.35">
      <c r="A29" s="19">
        <v>43931</v>
      </c>
      <c r="B29">
        <v>260</v>
      </c>
      <c r="C29">
        <f t="shared" si="4"/>
        <v>5981</v>
      </c>
      <c r="E29" s="19">
        <v>43931</v>
      </c>
      <c r="F29">
        <v>5861</v>
      </c>
      <c r="G29">
        <f t="shared" si="5"/>
        <v>120</v>
      </c>
    </row>
    <row r="30" spans="1:7" x14ac:dyDescent="0.35">
      <c r="A30" s="19">
        <v>43932</v>
      </c>
      <c r="B30">
        <v>207</v>
      </c>
      <c r="C30">
        <f t="shared" si="4"/>
        <v>6188</v>
      </c>
      <c r="E30" s="19">
        <v>43932</v>
      </c>
      <c r="F30">
        <v>6088</v>
      </c>
      <c r="G30">
        <f t="shared" si="5"/>
        <v>100</v>
      </c>
    </row>
    <row r="31" spans="1:7" x14ac:dyDescent="0.35">
      <c r="A31" s="19">
        <v>43933</v>
      </c>
      <c r="B31">
        <v>316</v>
      </c>
      <c r="C31">
        <f t="shared" si="4"/>
        <v>6504</v>
      </c>
      <c r="E31" s="19">
        <v>43933</v>
      </c>
      <c r="F31">
        <v>6393</v>
      </c>
      <c r="G31">
        <f t="shared" si="5"/>
        <v>111</v>
      </c>
    </row>
    <row r="32" spans="1:7" x14ac:dyDescent="0.35">
      <c r="A32" s="19">
        <v>43934</v>
      </c>
      <c r="B32">
        <v>548</v>
      </c>
      <c r="C32">
        <f t="shared" si="4"/>
        <v>7052</v>
      </c>
      <c r="E32" s="19">
        <v>43934</v>
      </c>
      <c r="F32">
        <v>6628</v>
      </c>
      <c r="G32">
        <f t="shared" si="5"/>
        <v>424</v>
      </c>
    </row>
    <row r="33" spans="1:7" x14ac:dyDescent="0.35">
      <c r="A33" s="19">
        <v>43935</v>
      </c>
      <c r="B33">
        <v>428</v>
      </c>
      <c r="C33">
        <f t="shared" si="4"/>
        <v>7480</v>
      </c>
      <c r="E33" s="19">
        <v>43935</v>
      </c>
      <c r="F33">
        <v>6830</v>
      </c>
      <c r="G33">
        <f t="shared" si="5"/>
        <v>650</v>
      </c>
    </row>
    <row r="34" spans="1:7" x14ac:dyDescent="0.35">
      <c r="A34" s="19">
        <v>43936</v>
      </c>
      <c r="B34">
        <v>502</v>
      </c>
      <c r="C34">
        <f t="shared" si="4"/>
        <v>7982</v>
      </c>
      <c r="E34" s="19">
        <v>43936</v>
      </c>
      <c r="F34">
        <v>7281</v>
      </c>
      <c r="G34">
        <f t="shared" ref="G34:G36" si="6">C34-F34</f>
        <v>701</v>
      </c>
    </row>
    <row r="35" spans="1:7" x14ac:dyDescent="0.35">
      <c r="A35" s="19">
        <v>43937</v>
      </c>
      <c r="B35">
        <v>352</v>
      </c>
      <c r="C35">
        <f t="shared" si="4"/>
        <v>8334</v>
      </c>
      <c r="E35" s="19">
        <v>43937</v>
      </c>
      <c r="F35">
        <v>7760</v>
      </c>
      <c r="G35">
        <f t="shared" si="6"/>
        <v>574</v>
      </c>
    </row>
    <row r="36" spans="1:7" x14ac:dyDescent="0.35">
      <c r="A36" s="19">
        <v>43938</v>
      </c>
      <c r="B36">
        <v>526</v>
      </c>
      <c r="C36">
        <f t="shared" si="4"/>
        <v>8860</v>
      </c>
      <c r="E36" s="19">
        <v>43938</v>
      </c>
      <c r="F36">
        <v>8052</v>
      </c>
      <c r="G36">
        <f t="shared" si="6"/>
        <v>808</v>
      </c>
    </row>
    <row r="37" spans="1:7" x14ac:dyDescent="0.35">
      <c r="A37" s="19">
        <v>43939</v>
      </c>
      <c r="B37" s="23">
        <v>245</v>
      </c>
      <c r="C37">
        <f t="shared" si="4"/>
        <v>9105</v>
      </c>
      <c r="E37" s="19">
        <v>43939</v>
      </c>
      <c r="F37">
        <v>8457</v>
      </c>
      <c r="G37">
        <f t="shared" ref="G37" si="7">C37-F37</f>
        <v>648</v>
      </c>
    </row>
    <row r="38" spans="1:7" x14ac:dyDescent="0.35">
      <c r="A38" s="19">
        <v>43940</v>
      </c>
      <c r="B38" s="23">
        <v>337</v>
      </c>
      <c r="C38">
        <f t="shared" ref="C38:C39" si="8">C37+B38</f>
        <v>9442</v>
      </c>
      <c r="E38" s="19">
        <v>43940</v>
      </c>
      <c r="F38">
        <v>8964</v>
      </c>
      <c r="G38">
        <f t="shared" ref="G38" si="9">C38-F38</f>
        <v>478</v>
      </c>
    </row>
    <row r="39" spans="1:7" x14ac:dyDescent="0.35">
      <c r="A39" s="19">
        <v>43941</v>
      </c>
      <c r="B39">
        <v>434</v>
      </c>
      <c r="C39">
        <f t="shared" si="8"/>
        <v>9876</v>
      </c>
      <c r="E39" s="19">
        <v>43941</v>
      </c>
      <c r="F39">
        <v>9348</v>
      </c>
      <c r="G39">
        <f t="shared" ref="G39" si="10">C39-F39</f>
        <v>528</v>
      </c>
    </row>
    <row r="40" spans="1:7" x14ac:dyDescent="0.35">
      <c r="A40" s="19">
        <v>43942</v>
      </c>
      <c r="B40">
        <v>329</v>
      </c>
      <c r="C40">
        <f t="shared" ref="C40" si="11">C39+B40</f>
        <v>10205</v>
      </c>
      <c r="E40" s="19">
        <v>43942</v>
      </c>
      <c r="F40">
        <v>9856</v>
      </c>
      <c r="G40">
        <f t="shared" ref="G40" si="12">C40-F40</f>
        <v>349</v>
      </c>
    </row>
    <row r="41" spans="1:7" x14ac:dyDescent="0.35">
      <c r="A41" s="19">
        <v>43943</v>
      </c>
      <c r="B41">
        <v>455</v>
      </c>
      <c r="C41">
        <f t="shared" ref="C41:C42" si="13">C40+B41</f>
        <v>10660</v>
      </c>
      <c r="E41" s="19">
        <v>43943</v>
      </c>
      <c r="F41">
        <v>10375</v>
      </c>
      <c r="G41">
        <f t="shared" ref="G41" si="14">C41-F41</f>
        <v>285</v>
      </c>
    </row>
    <row r="42" spans="1:7" x14ac:dyDescent="0.35">
      <c r="A42" s="19">
        <v>43944</v>
      </c>
      <c r="B42">
        <v>237</v>
      </c>
      <c r="C42">
        <f t="shared" si="13"/>
        <v>10897</v>
      </c>
      <c r="E42" s="19">
        <v>43944</v>
      </c>
      <c r="F42">
        <v>10897</v>
      </c>
      <c r="G42">
        <f t="shared" ref="G42" si="15">C42-F42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81"/>
  <sheetViews>
    <sheetView topLeftCell="A7" workbookViewId="0">
      <pane xSplit="1" topLeftCell="K1" activePane="topRight" state="frozen"/>
      <selection pane="topRight" activeCell="Z35" sqref="Z2:Z35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216" ht="21.5" thickBot="1" x14ac:dyDescent="0.4">
      <c r="A1" s="4" t="s">
        <v>36</v>
      </c>
      <c r="B1" s="5" t="s">
        <v>100</v>
      </c>
      <c r="C1" s="5" t="s">
        <v>99</v>
      </c>
      <c r="D1" s="5" t="s">
        <v>117</v>
      </c>
      <c r="E1" s="5" t="s">
        <v>118</v>
      </c>
      <c r="F1" s="5" t="s">
        <v>171</v>
      </c>
      <c r="G1" s="5" t="s">
        <v>192</v>
      </c>
      <c r="H1" s="5" t="s">
        <v>214</v>
      </c>
      <c r="I1" s="5" t="s">
        <v>221</v>
      </c>
      <c r="J1" s="5" t="s">
        <v>236</v>
      </c>
      <c r="K1" s="5" t="s">
        <v>238</v>
      </c>
      <c r="L1" s="5" t="s">
        <v>247</v>
      </c>
      <c r="M1" s="5" t="s">
        <v>252</v>
      </c>
      <c r="N1" s="5" t="s">
        <v>271</v>
      </c>
      <c r="O1" s="5" t="s">
        <v>272</v>
      </c>
      <c r="P1" s="5" t="s">
        <v>273</v>
      </c>
      <c r="Q1" s="5" t="s">
        <v>274</v>
      </c>
      <c r="R1" s="5" t="s">
        <v>275</v>
      </c>
      <c r="S1" s="5" t="s">
        <v>276</v>
      </c>
      <c r="T1" s="5" t="s">
        <v>277</v>
      </c>
      <c r="U1" s="5" t="s">
        <v>278</v>
      </c>
      <c r="V1" s="5" t="s">
        <v>280</v>
      </c>
      <c r="W1" s="5" t="s">
        <v>281</v>
      </c>
      <c r="X1" s="5" t="s">
        <v>284</v>
      </c>
      <c r="Y1" s="5" t="s">
        <v>285</v>
      </c>
      <c r="Z1" s="5" t="s">
        <v>286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</row>
    <row r="2" spans="1:216" ht="15" thickBot="1" x14ac:dyDescent="0.4">
      <c r="A2" s="6" t="s">
        <v>37</v>
      </c>
      <c r="B2" s="7">
        <v>66</v>
      </c>
      <c r="C2" s="7" t="s">
        <v>102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>
        <v>277</v>
      </c>
      <c r="M2" s="7">
        <v>305</v>
      </c>
      <c r="N2" s="7">
        <v>333</v>
      </c>
      <c r="O2" s="7">
        <v>353</v>
      </c>
      <c r="P2" s="7">
        <v>392</v>
      </c>
      <c r="Q2" s="7">
        <v>417</v>
      </c>
      <c r="R2" s="7">
        <v>481</v>
      </c>
      <c r="S2" s="7">
        <v>535</v>
      </c>
      <c r="T2" s="7">
        <v>594</v>
      </c>
      <c r="U2" s="7">
        <v>663</v>
      </c>
      <c r="V2" s="7" t="s">
        <v>102</v>
      </c>
      <c r="W2" s="7">
        <v>753</v>
      </c>
      <c r="X2" s="7">
        <v>802</v>
      </c>
      <c r="Y2" s="7">
        <v>835</v>
      </c>
      <c r="Z2" s="7">
        <v>879</v>
      </c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</row>
    <row r="3" spans="1:216" ht="21.5" customHeight="1" thickBot="1" x14ac:dyDescent="0.4">
      <c r="A3" s="8" t="s">
        <v>38</v>
      </c>
      <c r="B3" s="9">
        <v>14</v>
      </c>
      <c r="C3" s="9" t="s">
        <v>102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>
        <v>67</v>
      </c>
      <c r="M3" s="9">
        <v>72</v>
      </c>
      <c r="N3" s="9">
        <v>81</v>
      </c>
      <c r="O3" s="9">
        <v>87</v>
      </c>
      <c r="P3" s="9">
        <v>92</v>
      </c>
      <c r="Q3" s="9">
        <v>97</v>
      </c>
      <c r="R3" s="9">
        <v>113</v>
      </c>
      <c r="S3" s="9">
        <v>120</v>
      </c>
      <c r="T3" s="9">
        <v>127</v>
      </c>
      <c r="U3" s="9">
        <v>138</v>
      </c>
      <c r="V3" s="9" t="s">
        <v>102</v>
      </c>
      <c r="W3" s="9">
        <v>154</v>
      </c>
      <c r="X3" s="9">
        <v>173</v>
      </c>
      <c r="Y3" s="9">
        <v>188</v>
      </c>
      <c r="Z3" s="9">
        <v>214</v>
      </c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</row>
    <row r="4" spans="1:216" ht="15" thickBot="1" x14ac:dyDescent="0.4">
      <c r="A4" s="6" t="s">
        <v>39</v>
      </c>
      <c r="B4" s="7">
        <v>2</v>
      </c>
      <c r="C4" s="7" t="s">
        <v>102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>
        <v>5</v>
      </c>
      <c r="M4" s="7">
        <v>5</v>
      </c>
      <c r="N4" s="7">
        <v>5</v>
      </c>
      <c r="O4" s="7">
        <v>5</v>
      </c>
      <c r="P4" s="7">
        <v>5</v>
      </c>
      <c r="Q4" s="7">
        <v>5</v>
      </c>
      <c r="R4" s="7">
        <v>5</v>
      </c>
      <c r="S4" s="7">
        <v>5</v>
      </c>
      <c r="T4" s="7">
        <v>5</v>
      </c>
      <c r="U4" s="7">
        <v>5</v>
      </c>
      <c r="V4" s="7" t="s">
        <v>102</v>
      </c>
      <c r="W4" s="7">
        <v>5</v>
      </c>
      <c r="X4" s="7">
        <v>5</v>
      </c>
      <c r="Y4" s="7">
        <v>5</v>
      </c>
      <c r="Z4" s="7">
        <v>6</v>
      </c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</row>
    <row r="5" spans="1:216" ht="15" thickBot="1" x14ac:dyDescent="0.4">
      <c r="A5" s="8" t="s">
        <v>40</v>
      </c>
      <c r="B5" s="9">
        <v>9</v>
      </c>
      <c r="C5" s="9" t="s">
        <v>102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>
        <v>14</v>
      </c>
      <c r="M5" s="9">
        <v>14</v>
      </c>
      <c r="N5" s="9">
        <v>14</v>
      </c>
      <c r="O5" s="9">
        <v>13</v>
      </c>
      <c r="P5" s="9">
        <v>13</v>
      </c>
      <c r="Q5" s="9">
        <v>13</v>
      </c>
      <c r="R5" s="9">
        <v>13</v>
      </c>
      <c r="S5" s="9">
        <v>15</v>
      </c>
      <c r="T5" s="9">
        <v>15</v>
      </c>
      <c r="U5" s="9">
        <v>15</v>
      </c>
      <c r="V5" s="9" t="s">
        <v>102</v>
      </c>
      <c r="W5" s="9">
        <v>16</v>
      </c>
      <c r="X5" s="9">
        <v>17</v>
      </c>
      <c r="Y5" s="9">
        <v>17</v>
      </c>
      <c r="Z5" s="9">
        <v>20</v>
      </c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</row>
    <row r="6" spans="1:216" ht="15" thickBot="1" x14ac:dyDescent="0.4">
      <c r="A6" s="6" t="s">
        <v>41</v>
      </c>
      <c r="B6" s="7">
        <v>182</v>
      </c>
      <c r="C6" s="7" t="s">
        <v>102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>
        <v>522</v>
      </c>
      <c r="M6" s="7">
        <v>538</v>
      </c>
      <c r="N6" s="7">
        <v>543</v>
      </c>
      <c r="O6" s="7">
        <v>559</v>
      </c>
      <c r="P6" s="7">
        <v>640</v>
      </c>
      <c r="Q6" s="7">
        <v>671</v>
      </c>
      <c r="R6" s="7">
        <v>717</v>
      </c>
      <c r="S6" s="7">
        <v>775</v>
      </c>
      <c r="T6" s="7">
        <v>799</v>
      </c>
      <c r="U6" s="7">
        <v>839</v>
      </c>
      <c r="V6" s="7" t="s">
        <v>102</v>
      </c>
      <c r="W6" s="7">
        <v>907</v>
      </c>
      <c r="X6" s="7">
        <v>955</v>
      </c>
      <c r="Y6" s="7">
        <v>987</v>
      </c>
      <c r="Z6" s="7">
        <v>1035</v>
      </c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</row>
    <row r="7" spans="1:216" ht="15" thickBot="1" x14ac:dyDescent="0.4">
      <c r="A7" s="8" t="s">
        <v>42</v>
      </c>
      <c r="B7" s="9">
        <v>120</v>
      </c>
      <c r="C7" s="9" t="s">
        <v>102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>
        <v>264</v>
      </c>
      <c r="M7" s="9">
        <v>266</v>
      </c>
      <c r="N7" s="9">
        <v>267</v>
      </c>
      <c r="O7" s="9">
        <v>267</v>
      </c>
      <c r="P7" s="9">
        <v>270</v>
      </c>
      <c r="Q7" s="9">
        <v>279</v>
      </c>
      <c r="R7" s="9">
        <v>286</v>
      </c>
      <c r="S7" s="9">
        <v>292</v>
      </c>
      <c r="T7" s="9">
        <v>292</v>
      </c>
      <c r="U7" s="9">
        <v>300</v>
      </c>
      <c r="V7" s="9" t="s">
        <v>102</v>
      </c>
      <c r="W7" s="9">
        <v>316</v>
      </c>
      <c r="X7" s="9">
        <v>321</v>
      </c>
      <c r="Y7" s="9">
        <v>325</v>
      </c>
      <c r="Z7" s="9">
        <v>328</v>
      </c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</row>
    <row r="8" spans="1:216" ht="15" thickBot="1" x14ac:dyDescent="0.4">
      <c r="A8" s="6" t="s">
        <v>43</v>
      </c>
      <c r="B8" s="7">
        <v>18</v>
      </c>
      <c r="C8" s="7" t="s">
        <v>102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>
        <v>68</v>
      </c>
      <c r="M8" s="7">
        <v>71</v>
      </c>
      <c r="N8" s="7">
        <v>72</v>
      </c>
      <c r="O8" s="7">
        <v>73</v>
      </c>
      <c r="P8" s="7">
        <v>75</v>
      </c>
      <c r="Q8" s="7">
        <v>76</v>
      </c>
      <c r="R8" s="7">
        <v>82</v>
      </c>
      <c r="S8" s="7">
        <v>89</v>
      </c>
      <c r="T8" s="7">
        <v>92</v>
      </c>
      <c r="U8" s="7">
        <v>96</v>
      </c>
      <c r="V8" s="7" t="s">
        <v>102</v>
      </c>
      <c r="W8" s="7">
        <v>103</v>
      </c>
      <c r="X8" s="7">
        <v>108</v>
      </c>
      <c r="Y8" s="7">
        <v>109</v>
      </c>
      <c r="Z8" s="7">
        <v>117</v>
      </c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</row>
    <row r="9" spans="1:216" ht="15" thickBot="1" x14ac:dyDescent="0.4">
      <c r="A9" s="8" t="s">
        <v>44</v>
      </c>
      <c r="B9" s="9">
        <v>10</v>
      </c>
      <c r="C9" s="9" t="s">
        <v>102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>
        <v>37</v>
      </c>
      <c r="M9" s="9">
        <v>37</v>
      </c>
      <c r="N9" s="9">
        <v>37</v>
      </c>
      <c r="O9" s="9">
        <v>38</v>
      </c>
      <c r="P9" s="9">
        <v>41</v>
      </c>
      <c r="Q9" s="9">
        <v>41</v>
      </c>
      <c r="R9" s="9">
        <v>44</v>
      </c>
      <c r="S9" s="9">
        <v>47</v>
      </c>
      <c r="T9" s="9">
        <v>47</v>
      </c>
      <c r="U9" s="9">
        <v>49</v>
      </c>
      <c r="V9" s="9" t="s">
        <v>102</v>
      </c>
      <c r="W9" s="9">
        <v>55</v>
      </c>
      <c r="X9" s="9">
        <v>61</v>
      </c>
      <c r="Y9" s="9">
        <v>62</v>
      </c>
      <c r="Z9" s="9">
        <v>71</v>
      </c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</row>
    <row r="10" spans="1:216" ht="15" thickBot="1" x14ac:dyDescent="0.4">
      <c r="A10" s="6" t="s">
        <v>45</v>
      </c>
      <c r="B10" s="7">
        <v>20</v>
      </c>
      <c r="C10" s="7" t="s">
        <v>102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>
        <v>29</v>
      </c>
      <c r="M10" s="7">
        <v>29</v>
      </c>
      <c r="N10" s="7">
        <v>29</v>
      </c>
      <c r="O10" s="7">
        <v>29</v>
      </c>
      <c r="P10" s="7">
        <v>29</v>
      </c>
      <c r="Q10" s="7">
        <v>29</v>
      </c>
      <c r="R10" s="7">
        <v>29</v>
      </c>
      <c r="S10" s="7">
        <v>29</v>
      </c>
      <c r="T10" s="7">
        <v>29</v>
      </c>
      <c r="U10" s="7">
        <v>29</v>
      </c>
      <c r="V10" s="7" t="s">
        <v>102</v>
      </c>
      <c r="W10" s="7">
        <v>32</v>
      </c>
      <c r="X10" s="7">
        <v>33</v>
      </c>
      <c r="Y10" s="7">
        <v>33</v>
      </c>
      <c r="Z10" s="7">
        <v>33</v>
      </c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</row>
    <row r="11" spans="1:216" ht="15" thickBot="1" x14ac:dyDescent="0.4">
      <c r="A11" s="8" t="s">
        <v>46</v>
      </c>
      <c r="B11" s="9">
        <v>7</v>
      </c>
      <c r="C11" s="9" t="s">
        <v>102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>
        <v>15</v>
      </c>
      <c r="M11" s="9">
        <v>15</v>
      </c>
      <c r="N11" s="9">
        <v>17</v>
      </c>
      <c r="O11" s="9">
        <v>17</v>
      </c>
      <c r="P11" s="9">
        <v>18</v>
      </c>
      <c r="Q11" s="9">
        <v>18</v>
      </c>
      <c r="R11" s="9">
        <v>20</v>
      </c>
      <c r="S11" s="9">
        <v>21</v>
      </c>
      <c r="T11" s="9">
        <v>23</v>
      </c>
      <c r="U11" s="9">
        <v>25</v>
      </c>
      <c r="V11" s="9" t="s">
        <v>102</v>
      </c>
      <c r="W11" s="9">
        <v>25</v>
      </c>
      <c r="X11" s="9">
        <v>26</v>
      </c>
      <c r="Y11" s="9">
        <v>26</v>
      </c>
      <c r="Z11" s="9">
        <v>29</v>
      </c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</row>
    <row r="12" spans="1:216" ht="15" thickBot="1" x14ac:dyDescent="0.4">
      <c r="A12" s="6" t="s">
        <v>47</v>
      </c>
      <c r="B12" s="7">
        <v>22</v>
      </c>
      <c r="C12" s="7" t="s">
        <v>102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>
        <v>83</v>
      </c>
      <c r="M12" s="7">
        <v>84</v>
      </c>
      <c r="N12" s="7">
        <v>85</v>
      </c>
      <c r="O12" s="7">
        <v>87</v>
      </c>
      <c r="P12" s="7">
        <v>89</v>
      </c>
      <c r="Q12" s="7">
        <v>93</v>
      </c>
      <c r="R12" s="7">
        <v>99</v>
      </c>
      <c r="S12" s="7">
        <v>102</v>
      </c>
      <c r="T12" s="7">
        <v>104</v>
      </c>
      <c r="U12" s="7">
        <v>108</v>
      </c>
      <c r="V12" s="7" t="s">
        <v>102</v>
      </c>
      <c r="W12" s="7">
        <v>114</v>
      </c>
      <c r="X12" s="7">
        <v>120</v>
      </c>
      <c r="Y12" s="7">
        <v>126</v>
      </c>
      <c r="Z12" s="7">
        <v>129</v>
      </c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</row>
    <row r="13" spans="1:216" ht="15" thickBot="1" x14ac:dyDescent="0.4">
      <c r="A13" s="8" t="s">
        <v>48</v>
      </c>
      <c r="B13" s="9">
        <v>78</v>
      </c>
      <c r="C13" s="9" t="s">
        <v>102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>
        <v>298</v>
      </c>
      <c r="M13" s="9">
        <v>312</v>
      </c>
      <c r="N13" s="9">
        <v>313</v>
      </c>
      <c r="O13" s="9">
        <v>324</v>
      </c>
      <c r="P13" s="9">
        <v>339</v>
      </c>
      <c r="Q13" s="9">
        <v>349</v>
      </c>
      <c r="R13" s="9">
        <v>360</v>
      </c>
      <c r="S13" s="9">
        <v>372</v>
      </c>
      <c r="T13" s="9">
        <v>379</v>
      </c>
      <c r="U13" s="9">
        <v>384</v>
      </c>
      <c r="V13" s="9" t="s">
        <v>102</v>
      </c>
      <c r="W13" s="9">
        <v>399</v>
      </c>
      <c r="X13" s="9">
        <v>406</v>
      </c>
      <c r="Y13" s="9">
        <v>425</v>
      </c>
      <c r="Z13" s="9">
        <v>428</v>
      </c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</row>
    <row r="14" spans="1:216" ht="15" thickBot="1" x14ac:dyDescent="0.4">
      <c r="A14" s="6" t="s">
        <v>49</v>
      </c>
      <c r="B14" s="7">
        <v>7</v>
      </c>
      <c r="C14" s="7" t="s">
        <v>102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>
        <v>22</v>
      </c>
      <c r="M14" s="7">
        <v>22</v>
      </c>
      <c r="N14" s="7">
        <v>25</v>
      </c>
      <c r="O14" s="7">
        <v>25</v>
      </c>
      <c r="P14" s="7">
        <v>27</v>
      </c>
      <c r="Q14" s="7">
        <v>28</v>
      </c>
      <c r="R14" s="7">
        <v>29</v>
      </c>
      <c r="S14" s="7">
        <v>33</v>
      </c>
      <c r="T14" s="7">
        <v>32</v>
      </c>
      <c r="U14" s="7">
        <v>31</v>
      </c>
      <c r="V14" s="7" t="s">
        <v>102</v>
      </c>
      <c r="W14" s="7">
        <v>38</v>
      </c>
      <c r="X14" s="7">
        <v>44</v>
      </c>
      <c r="Y14" s="7">
        <v>45</v>
      </c>
      <c r="Z14" s="7">
        <v>52</v>
      </c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</row>
    <row r="15" spans="1:216" ht="15" thickBot="1" x14ac:dyDescent="0.4">
      <c r="A15" s="8" t="s">
        <v>50</v>
      </c>
      <c r="B15" s="9">
        <v>62</v>
      </c>
      <c r="C15" s="9" t="s">
        <v>102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>
        <v>232</v>
      </c>
      <c r="M15" s="9">
        <v>255</v>
      </c>
      <c r="N15" s="9">
        <v>276</v>
      </c>
      <c r="O15" s="9">
        <v>298</v>
      </c>
      <c r="P15" s="9">
        <v>330</v>
      </c>
      <c r="Q15" s="9">
        <v>359</v>
      </c>
      <c r="R15" s="9">
        <v>396</v>
      </c>
      <c r="S15" s="9">
        <v>430</v>
      </c>
      <c r="T15" s="9">
        <v>459</v>
      </c>
      <c r="U15" s="9">
        <v>488</v>
      </c>
      <c r="V15" s="9" t="s">
        <v>102</v>
      </c>
      <c r="W15" s="9">
        <v>542</v>
      </c>
      <c r="X15" s="9">
        <v>569</v>
      </c>
      <c r="Y15" s="9">
        <v>618</v>
      </c>
      <c r="Z15" s="9">
        <v>671</v>
      </c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</row>
    <row r="16" spans="1:216" ht="15" thickBot="1" x14ac:dyDescent="0.4">
      <c r="A16" s="6" t="s">
        <v>51</v>
      </c>
      <c r="B16" s="7">
        <v>1</v>
      </c>
      <c r="C16" s="7" t="s">
        <v>102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>
        <v>7</v>
      </c>
      <c r="M16" s="7">
        <v>8</v>
      </c>
      <c r="N16" s="7">
        <v>8</v>
      </c>
      <c r="O16" s="7">
        <v>7</v>
      </c>
      <c r="P16" s="7">
        <v>7</v>
      </c>
      <c r="Q16" s="7">
        <v>7</v>
      </c>
      <c r="R16" s="7">
        <v>7</v>
      </c>
      <c r="S16" s="7">
        <v>8</v>
      </c>
      <c r="T16" s="7">
        <v>8</v>
      </c>
      <c r="U16" s="7">
        <v>8</v>
      </c>
      <c r="V16" s="7" t="s">
        <v>102</v>
      </c>
      <c r="W16" s="7">
        <v>11</v>
      </c>
      <c r="X16" s="7">
        <v>12</v>
      </c>
      <c r="Y16" s="7">
        <v>13</v>
      </c>
      <c r="Z16" s="7">
        <v>14</v>
      </c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</row>
    <row r="17" spans="1:216" ht="15" thickBot="1" x14ac:dyDescent="0.4">
      <c r="A17" s="8" t="s">
        <v>52</v>
      </c>
      <c r="B17" s="9">
        <v>33</v>
      </c>
      <c r="C17" s="9" t="s">
        <v>102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>
        <v>238</v>
      </c>
      <c r="M17" s="9">
        <v>263</v>
      </c>
      <c r="N17" s="9">
        <v>291</v>
      </c>
      <c r="O17" s="9">
        <v>326</v>
      </c>
      <c r="P17" s="9">
        <v>357</v>
      </c>
      <c r="Q17" s="9">
        <v>404</v>
      </c>
      <c r="R17" s="9">
        <v>443</v>
      </c>
      <c r="S17" s="9">
        <v>490</v>
      </c>
      <c r="T17" s="9">
        <v>527</v>
      </c>
      <c r="U17" s="9">
        <v>577</v>
      </c>
      <c r="V17" s="9" t="s">
        <v>102</v>
      </c>
      <c r="W17" s="9">
        <v>722</v>
      </c>
      <c r="X17" s="9">
        <v>785</v>
      </c>
      <c r="Y17" s="9">
        <v>839</v>
      </c>
      <c r="Z17" s="9">
        <v>891</v>
      </c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</row>
    <row r="18" spans="1:216" ht="15" thickBot="1" x14ac:dyDescent="0.4">
      <c r="A18" s="6" t="s">
        <v>53</v>
      </c>
      <c r="B18" s="7">
        <v>3</v>
      </c>
      <c r="C18" s="7" t="s">
        <v>102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>
        <v>5</v>
      </c>
      <c r="M18" s="7">
        <v>5</v>
      </c>
      <c r="N18" s="7">
        <v>5</v>
      </c>
      <c r="O18" s="7">
        <v>5</v>
      </c>
      <c r="P18" s="7">
        <v>5</v>
      </c>
      <c r="Q18" s="7">
        <v>5</v>
      </c>
      <c r="R18" s="7">
        <v>5</v>
      </c>
      <c r="S18" s="7">
        <v>5</v>
      </c>
      <c r="T18" s="7">
        <v>6</v>
      </c>
      <c r="U18" s="7">
        <v>6</v>
      </c>
      <c r="V18" s="7" t="s">
        <v>102</v>
      </c>
      <c r="W18" s="7">
        <v>7</v>
      </c>
      <c r="X18" s="7">
        <v>7</v>
      </c>
      <c r="Y18" s="7">
        <v>7</v>
      </c>
      <c r="Z18" s="7">
        <v>7</v>
      </c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</row>
    <row r="19" spans="1:216" ht="15" thickBot="1" x14ac:dyDescent="0.4">
      <c r="A19" s="8" t="s">
        <v>54</v>
      </c>
      <c r="B19" s="9">
        <v>24</v>
      </c>
      <c r="C19" s="9" t="s">
        <v>102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>
        <v>44</v>
      </c>
      <c r="M19" s="9">
        <v>45</v>
      </c>
      <c r="N19" s="9">
        <v>46</v>
      </c>
      <c r="O19" s="9">
        <v>47</v>
      </c>
      <c r="P19" s="9">
        <v>49</v>
      </c>
      <c r="Q19" s="9">
        <v>51</v>
      </c>
      <c r="R19" s="9">
        <v>53</v>
      </c>
      <c r="S19" s="9">
        <v>57</v>
      </c>
      <c r="T19" s="9">
        <v>60</v>
      </c>
      <c r="U19" s="9">
        <v>63</v>
      </c>
      <c r="V19" s="9" t="s">
        <v>102</v>
      </c>
      <c r="W19" s="9">
        <v>67</v>
      </c>
      <c r="X19" s="9">
        <v>76</v>
      </c>
      <c r="Y19" s="9">
        <v>87</v>
      </c>
      <c r="Z19" s="9">
        <v>93</v>
      </c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</row>
    <row r="20" spans="1:216" ht="15" thickBot="1" x14ac:dyDescent="0.4">
      <c r="A20" s="6" t="s">
        <v>55</v>
      </c>
      <c r="B20" s="7">
        <v>61</v>
      </c>
      <c r="C20" s="7" t="s">
        <v>102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>
        <v>143</v>
      </c>
      <c r="M20" s="7">
        <v>145</v>
      </c>
      <c r="N20" s="7">
        <v>144</v>
      </c>
      <c r="O20" s="7">
        <v>147</v>
      </c>
      <c r="P20" s="7">
        <v>148</v>
      </c>
      <c r="Q20" s="7">
        <v>153</v>
      </c>
      <c r="R20" s="7">
        <v>156</v>
      </c>
      <c r="S20" s="7">
        <v>157</v>
      </c>
      <c r="T20" s="7">
        <v>159</v>
      </c>
      <c r="U20" s="7">
        <v>162</v>
      </c>
      <c r="V20" s="7" t="s">
        <v>102</v>
      </c>
      <c r="W20" s="7">
        <v>165</v>
      </c>
      <c r="X20" s="7">
        <v>167</v>
      </c>
      <c r="Y20" s="7">
        <v>170</v>
      </c>
      <c r="Z20" s="7">
        <v>170</v>
      </c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</row>
    <row r="21" spans="1:216" ht="15" thickBot="1" x14ac:dyDescent="0.4">
      <c r="A21" s="8" t="s">
        <v>56</v>
      </c>
      <c r="B21" s="9">
        <v>27</v>
      </c>
      <c r="C21" s="9" t="s">
        <v>102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>
        <v>78</v>
      </c>
      <c r="M21" s="9">
        <v>83</v>
      </c>
      <c r="N21" s="9">
        <v>86</v>
      </c>
      <c r="O21" s="9">
        <v>88</v>
      </c>
      <c r="P21" s="9">
        <v>90</v>
      </c>
      <c r="Q21" s="9">
        <v>93</v>
      </c>
      <c r="R21" s="9">
        <v>100</v>
      </c>
      <c r="S21" s="9">
        <v>104</v>
      </c>
      <c r="T21" s="9">
        <v>108</v>
      </c>
      <c r="U21" s="9">
        <v>110</v>
      </c>
      <c r="V21" s="9" t="s">
        <v>102</v>
      </c>
      <c r="W21" s="9">
        <v>117</v>
      </c>
      <c r="X21" s="9">
        <v>124</v>
      </c>
      <c r="Y21" s="9">
        <v>127</v>
      </c>
      <c r="Z21" s="9">
        <v>138</v>
      </c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</row>
    <row r="22" spans="1:216" ht="15" thickBot="1" x14ac:dyDescent="0.4">
      <c r="A22" s="6" t="s">
        <v>57</v>
      </c>
      <c r="B22" s="7">
        <v>80</v>
      </c>
      <c r="C22" s="7" t="s">
        <v>102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>
        <v>232</v>
      </c>
      <c r="M22" s="7">
        <v>233</v>
      </c>
      <c r="N22" s="7">
        <v>235</v>
      </c>
      <c r="O22" s="7">
        <v>248</v>
      </c>
      <c r="P22" s="7">
        <v>259</v>
      </c>
      <c r="Q22" s="7">
        <v>275</v>
      </c>
      <c r="R22" s="7">
        <v>295</v>
      </c>
      <c r="S22" s="7">
        <v>345</v>
      </c>
      <c r="T22" s="7">
        <v>348</v>
      </c>
      <c r="U22" s="7">
        <v>363</v>
      </c>
      <c r="V22" s="7" t="s">
        <v>102</v>
      </c>
      <c r="W22" s="7">
        <v>380</v>
      </c>
      <c r="X22" s="7">
        <v>386</v>
      </c>
      <c r="Y22" s="7">
        <v>401</v>
      </c>
      <c r="Z22" s="7">
        <v>416</v>
      </c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</row>
    <row r="23" spans="1:216" ht="15" thickBot="1" x14ac:dyDescent="0.4">
      <c r="A23" s="8" t="s">
        <v>58</v>
      </c>
      <c r="B23" s="9">
        <v>11</v>
      </c>
      <c r="C23" s="9" t="s">
        <v>102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>
        <v>33</v>
      </c>
      <c r="M23" s="9">
        <v>33</v>
      </c>
      <c r="N23" s="9">
        <v>33</v>
      </c>
      <c r="O23" s="9">
        <v>34</v>
      </c>
      <c r="P23" s="9">
        <v>37</v>
      </c>
      <c r="Q23" s="9">
        <v>37</v>
      </c>
      <c r="R23" s="9">
        <v>38</v>
      </c>
      <c r="S23" s="9">
        <v>39</v>
      </c>
      <c r="T23" s="9">
        <v>40</v>
      </c>
      <c r="U23" s="9">
        <v>40</v>
      </c>
      <c r="V23" s="9" t="s">
        <v>102</v>
      </c>
      <c r="W23" s="9">
        <v>46</v>
      </c>
      <c r="X23" s="9">
        <v>50</v>
      </c>
      <c r="Y23" s="9">
        <v>52</v>
      </c>
      <c r="Z23" s="9">
        <v>59</v>
      </c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</row>
    <row r="24" spans="1:216" ht="15" thickBot="1" x14ac:dyDescent="0.4">
      <c r="A24" s="6" t="s">
        <v>59</v>
      </c>
      <c r="B24" s="7">
        <v>51</v>
      </c>
      <c r="C24" s="7" t="s">
        <v>102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>
        <v>194</v>
      </c>
      <c r="M24" s="7">
        <v>216</v>
      </c>
      <c r="N24" s="7">
        <v>235</v>
      </c>
      <c r="O24" s="7">
        <v>253</v>
      </c>
      <c r="P24" s="7">
        <v>285</v>
      </c>
      <c r="Q24" s="7">
        <v>313</v>
      </c>
      <c r="R24" s="7">
        <v>358</v>
      </c>
      <c r="S24" s="7">
        <v>395</v>
      </c>
      <c r="T24" s="7">
        <v>413</v>
      </c>
      <c r="U24" s="7">
        <v>444</v>
      </c>
      <c r="V24" s="7" t="s">
        <v>102</v>
      </c>
      <c r="W24" s="7">
        <v>529</v>
      </c>
      <c r="X24" s="7">
        <v>577</v>
      </c>
      <c r="Y24" s="7">
        <v>647</v>
      </c>
      <c r="Z24" s="7">
        <v>708</v>
      </c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</row>
    <row r="25" spans="1:216" ht="15" thickBot="1" x14ac:dyDescent="0.4">
      <c r="A25" s="8" t="s">
        <v>60</v>
      </c>
      <c r="B25" s="9">
        <v>97</v>
      </c>
      <c r="C25" s="9" t="s">
        <v>102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>
        <v>260</v>
      </c>
      <c r="M25" s="9">
        <v>278</v>
      </c>
      <c r="N25" s="9">
        <v>301</v>
      </c>
      <c r="O25" s="9">
        <v>317</v>
      </c>
      <c r="P25" s="9">
        <v>336</v>
      </c>
      <c r="Q25" s="9">
        <v>340</v>
      </c>
      <c r="R25" s="9">
        <v>357</v>
      </c>
      <c r="S25" s="9">
        <v>379</v>
      </c>
      <c r="T25" s="9">
        <v>401</v>
      </c>
      <c r="U25" s="9">
        <v>418</v>
      </c>
      <c r="V25" s="9" t="s">
        <v>102</v>
      </c>
      <c r="W25" s="9">
        <v>467</v>
      </c>
      <c r="X25" s="9">
        <v>489</v>
      </c>
      <c r="Y25" s="9">
        <v>527</v>
      </c>
      <c r="Z25" s="9">
        <v>552</v>
      </c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</row>
    <row r="26" spans="1:216" ht="15" thickBot="1" x14ac:dyDescent="0.4">
      <c r="A26" s="6" t="s">
        <v>61</v>
      </c>
      <c r="B26" s="7">
        <v>2</v>
      </c>
      <c r="C26" s="7" t="s">
        <v>102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>
        <v>5</v>
      </c>
      <c r="M26" s="7">
        <v>5</v>
      </c>
      <c r="N26" s="7">
        <v>5</v>
      </c>
      <c r="O26" s="7">
        <v>5</v>
      </c>
      <c r="P26" s="7">
        <v>5</v>
      </c>
      <c r="Q26" s="7">
        <v>5</v>
      </c>
      <c r="R26" s="7">
        <v>5</v>
      </c>
      <c r="S26" s="7">
        <v>5</v>
      </c>
      <c r="T26" s="7">
        <v>5</v>
      </c>
      <c r="U26" s="7">
        <v>5</v>
      </c>
      <c r="V26" s="7" t="s">
        <v>102</v>
      </c>
      <c r="W26" s="7">
        <v>7</v>
      </c>
      <c r="X26" s="7">
        <v>7</v>
      </c>
      <c r="Y26" s="7">
        <v>7</v>
      </c>
      <c r="Z26" s="7">
        <v>7</v>
      </c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</row>
    <row r="27" spans="1:216" ht="15" thickBot="1" x14ac:dyDescent="0.4">
      <c r="A27" s="8" t="s">
        <v>62</v>
      </c>
      <c r="B27" s="9">
        <v>49</v>
      </c>
      <c r="C27" s="9" t="s">
        <v>102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>
        <v>167</v>
      </c>
      <c r="M27" s="9">
        <v>172</v>
      </c>
      <c r="N27" s="9">
        <v>181</v>
      </c>
      <c r="O27" s="9">
        <v>191</v>
      </c>
      <c r="P27" s="9">
        <v>200</v>
      </c>
      <c r="Q27" s="9">
        <v>213</v>
      </c>
      <c r="R27" s="9">
        <v>223</v>
      </c>
      <c r="S27" s="9">
        <v>237</v>
      </c>
      <c r="T27" s="9">
        <v>253</v>
      </c>
      <c r="U27" s="9">
        <v>271</v>
      </c>
      <c r="V27" s="9" t="s">
        <v>102</v>
      </c>
      <c r="W27" s="9">
        <v>302</v>
      </c>
      <c r="X27" s="9">
        <v>319</v>
      </c>
      <c r="Y27" s="9">
        <v>340</v>
      </c>
      <c r="Z27" s="9">
        <v>354</v>
      </c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</row>
    <row r="28" spans="1:216" ht="15" thickBot="1" x14ac:dyDescent="0.4">
      <c r="A28" s="6" t="s">
        <v>63</v>
      </c>
      <c r="B28" s="7">
        <v>20</v>
      </c>
      <c r="C28" s="7" t="s">
        <v>102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>
        <v>139</v>
      </c>
      <c r="M28" s="7">
        <v>153</v>
      </c>
      <c r="N28" s="7">
        <v>168</v>
      </c>
      <c r="O28" s="7">
        <v>184</v>
      </c>
      <c r="P28" s="7">
        <v>210</v>
      </c>
      <c r="Q28" s="7">
        <v>224</v>
      </c>
      <c r="R28" s="7">
        <v>240</v>
      </c>
      <c r="S28" s="7">
        <v>258</v>
      </c>
      <c r="T28" s="7">
        <v>273</v>
      </c>
      <c r="U28" s="7">
        <v>294</v>
      </c>
      <c r="V28" s="7" t="s">
        <v>102</v>
      </c>
      <c r="W28" s="7">
        <v>353</v>
      </c>
      <c r="X28" s="7">
        <v>372</v>
      </c>
      <c r="Y28" s="7">
        <v>394</v>
      </c>
      <c r="Z28" s="7">
        <v>418</v>
      </c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</row>
    <row r="29" spans="1:216" ht="15" thickBot="1" x14ac:dyDescent="0.4">
      <c r="A29" s="8" t="s">
        <v>64</v>
      </c>
      <c r="B29" s="9">
        <v>0</v>
      </c>
      <c r="C29" s="9" t="s">
        <v>102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20">
        <v>2</v>
      </c>
      <c r="L29" s="20">
        <v>2</v>
      </c>
      <c r="M29" s="20">
        <v>2</v>
      </c>
      <c r="N29" s="20">
        <v>2</v>
      </c>
      <c r="O29" s="20">
        <v>2</v>
      </c>
      <c r="P29" s="20">
        <v>2</v>
      </c>
      <c r="Q29" s="20">
        <v>2</v>
      </c>
      <c r="R29" s="20">
        <v>2</v>
      </c>
      <c r="S29" s="20">
        <v>2</v>
      </c>
      <c r="T29" s="20">
        <v>2</v>
      </c>
      <c r="U29" s="20">
        <v>2</v>
      </c>
      <c r="V29" s="9" t="s">
        <v>102</v>
      </c>
      <c r="W29" s="20">
        <v>2</v>
      </c>
      <c r="X29" s="20">
        <v>2</v>
      </c>
      <c r="Y29" s="20">
        <v>2</v>
      </c>
      <c r="Z29" s="20">
        <v>2</v>
      </c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</row>
    <row r="30" spans="1:216" ht="15" thickBot="1" x14ac:dyDescent="0.4">
      <c r="A30" s="6" t="s">
        <v>65</v>
      </c>
      <c r="B30" s="7">
        <v>56</v>
      </c>
      <c r="C30" s="7" t="s">
        <v>102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>
        <v>210</v>
      </c>
      <c r="M30" s="7">
        <v>224</v>
      </c>
      <c r="N30" s="7">
        <v>227</v>
      </c>
      <c r="O30" s="7">
        <v>236</v>
      </c>
      <c r="P30" s="7">
        <v>268</v>
      </c>
      <c r="Q30" s="7">
        <v>286</v>
      </c>
      <c r="R30" s="7">
        <v>310</v>
      </c>
      <c r="S30" s="7">
        <v>322</v>
      </c>
      <c r="T30" s="7">
        <v>328</v>
      </c>
      <c r="U30" s="7">
        <v>350</v>
      </c>
      <c r="V30" s="7" t="s">
        <v>102</v>
      </c>
      <c r="W30" s="7">
        <v>381</v>
      </c>
      <c r="X30" s="7">
        <v>406</v>
      </c>
      <c r="Y30" s="7">
        <v>427</v>
      </c>
      <c r="Z30" s="7">
        <v>448</v>
      </c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</row>
    <row r="31" spans="1:216" ht="15" thickBot="1" x14ac:dyDescent="0.4">
      <c r="A31" s="8" t="s">
        <v>66</v>
      </c>
      <c r="B31" s="9">
        <v>43</v>
      </c>
      <c r="C31" s="9" t="s">
        <v>102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>
        <v>174</v>
      </c>
      <c r="M31" s="9">
        <v>183</v>
      </c>
      <c r="N31" s="9">
        <v>186</v>
      </c>
      <c r="O31" s="9">
        <v>198</v>
      </c>
      <c r="P31" s="9">
        <v>240</v>
      </c>
      <c r="Q31" s="9">
        <v>276</v>
      </c>
      <c r="R31" s="9">
        <v>301</v>
      </c>
      <c r="S31" s="9">
        <v>326</v>
      </c>
      <c r="T31" s="9">
        <v>332</v>
      </c>
      <c r="U31" s="9">
        <v>350</v>
      </c>
      <c r="V31" s="9" t="s">
        <v>102</v>
      </c>
      <c r="W31" s="9">
        <v>417</v>
      </c>
      <c r="X31" s="9">
        <v>462</v>
      </c>
      <c r="Y31" s="9">
        <v>505</v>
      </c>
      <c r="Z31" s="9">
        <v>518</v>
      </c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</row>
    <row r="32" spans="1:216" ht="15" thickBot="1" x14ac:dyDescent="0.4">
      <c r="A32" s="6" t="s">
        <v>67</v>
      </c>
      <c r="B32" s="7">
        <v>78</v>
      </c>
      <c r="C32" s="7" t="s">
        <v>102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>
        <v>185</v>
      </c>
      <c r="M32" s="7">
        <v>190</v>
      </c>
      <c r="N32" s="7">
        <v>193</v>
      </c>
      <c r="O32" s="7">
        <v>205</v>
      </c>
      <c r="P32" s="7">
        <v>215</v>
      </c>
      <c r="Q32" s="7">
        <v>225</v>
      </c>
      <c r="R32" s="7">
        <v>238</v>
      </c>
      <c r="S32" s="7">
        <v>249</v>
      </c>
      <c r="T32" s="7">
        <v>252</v>
      </c>
      <c r="U32" s="7">
        <v>261</v>
      </c>
      <c r="V32" s="7" t="s">
        <v>102</v>
      </c>
      <c r="W32" s="7">
        <v>274</v>
      </c>
      <c r="X32" s="7">
        <v>287</v>
      </c>
      <c r="Y32" s="7">
        <v>302</v>
      </c>
      <c r="Z32" s="7">
        <v>321</v>
      </c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</row>
    <row r="33" spans="1:216" ht="15" thickBot="1" x14ac:dyDescent="0.4">
      <c r="A33" s="8" t="s">
        <v>68</v>
      </c>
      <c r="B33" s="9">
        <v>56</v>
      </c>
      <c r="C33" s="9" t="s">
        <v>102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>
        <v>266</v>
      </c>
      <c r="M33" s="9">
        <v>292</v>
      </c>
      <c r="N33" s="9">
        <v>302</v>
      </c>
      <c r="O33" s="9">
        <v>326</v>
      </c>
      <c r="P33" s="9">
        <v>367</v>
      </c>
      <c r="Q33" s="9">
        <v>390</v>
      </c>
      <c r="R33" s="9">
        <v>429</v>
      </c>
      <c r="S33" s="9">
        <v>467</v>
      </c>
      <c r="T33" s="9">
        <v>487</v>
      </c>
      <c r="U33" s="9">
        <v>529</v>
      </c>
      <c r="V33" s="9" t="s">
        <v>102</v>
      </c>
      <c r="W33" s="9">
        <v>602</v>
      </c>
      <c r="X33" s="9">
        <v>624</v>
      </c>
      <c r="Y33" s="9">
        <v>660</v>
      </c>
      <c r="Z33" s="9">
        <v>701</v>
      </c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</row>
    <row r="34" spans="1:216" ht="15" thickBot="1" x14ac:dyDescent="0.4">
      <c r="A34" s="6" t="s">
        <v>69</v>
      </c>
      <c r="B34" s="7">
        <v>29</v>
      </c>
      <c r="C34" s="7" t="s">
        <v>102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>
        <v>57</v>
      </c>
      <c r="M34" s="7">
        <v>58</v>
      </c>
      <c r="N34" s="7">
        <v>59</v>
      </c>
      <c r="O34" s="7">
        <v>60</v>
      </c>
      <c r="P34" s="7">
        <v>62</v>
      </c>
      <c r="Q34" s="7">
        <v>63</v>
      </c>
      <c r="R34" s="7">
        <v>64</v>
      </c>
      <c r="S34" s="7">
        <v>67</v>
      </c>
      <c r="T34" s="7">
        <v>67</v>
      </c>
      <c r="U34" s="7">
        <v>70</v>
      </c>
      <c r="V34" s="7" t="s">
        <v>102</v>
      </c>
      <c r="W34" s="7">
        <v>72</v>
      </c>
      <c r="X34" s="7">
        <v>74</v>
      </c>
      <c r="Y34" s="7">
        <v>77</v>
      </c>
      <c r="Z34" s="7">
        <v>84</v>
      </c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</row>
    <row r="35" spans="1:216" ht="15" thickBot="1" x14ac:dyDescent="0.4">
      <c r="A35" s="8" t="s">
        <v>70</v>
      </c>
      <c r="B35" s="9">
        <v>653</v>
      </c>
      <c r="C35" s="9" t="s">
        <v>102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>
        <v>1245</v>
      </c>
      <c r="M35" s="9">
        <v>1248</v>
      </c>
      <c r="N35" s="9">
        <v>1284</v>
      </c>
      <c r="O35" s="9">
        <v>1339</v>
      </c>
      <c r="P35" s="9">
        <v>1126</v>
      </c>
      <c r="Q35" s="9">
        <v>993</v>
      </c>
      <c r="R35" s="9">
        <v>983</v>
      </c>
      <c r="S35" s="9">
        <v>983</v>
      </c>
      <c r="T35" s="9">
        <v>986</v>
      </c>
      <c r="U35" s="9">
        <v>964</v>
      </c>
      <c r="V35" s="9" t="s">
        <v>102</v>
      </c>
      <c r="W35" s="9">
        <v>968</v>
      </c>
      <c r="X35" s="9">
        <v>990</v>
      </c>
      <c r="Y35" s="9">
        <v>990</v>
      </c>
      <c r="Z35" s="9">
        <v>984</v>
      </c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</row>
    <row r="36" spans="1:2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11">
        <v>5617</v>
      </c>
      <c r="M36" s="11">
        <v>5861</v>
      </c>
      <c r="N36" s="11">
        <v>6088</v>
      </c>
      <c r="O36" s="11">
        <v>6393</v>
      </c>
      <c r="P36" s="11">
        <v>6628</v>
      </c>
      <c r="Q36" s="11">
        <v>6830</v>
      </c>
      <c r="R36" s="11">
        <v>7281</v>
      </c>
      <c r="S36" s="11">
        <v>7760</v>
      </c>
      <c r="T36" s="11">
        <v>8052</v>
      </c>
      <c r="U36" s="11">
        <v>8457</v>
      </c>
      <c r="V36" s="11">
        <v>8964</v>
      </c>
      <c r="W36" s="11">
        <v>9348</v>
      </c>
      <c r="X36" s="11">
        <v>9856</v>
      </c>
      <c r="Y36" s="11">
        <v>10375</v>
      </c>
      <c r="Z36" s="11">
        <v>10897</v>
      </c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</row>
    <row r="37" spans="1:216" ht="15" hidden="1" thickBot="1" x14ac:dyDescent="0.4"/>
    <row r="38" spans="1:216" ht="21.5" hidden="1" thickBot="1" x14ac:dyDescent="0.4">
      <c r="A38" s="4" t="s">
        <v>72</v>
      </c>
      <c r="B38" s="5" t="s">
        <v>101</v>
      </c>
      <c r="C38" s="5" t="s">
        <v>99</v>
      </c>
      <c r="D38" s="5" t="s">
        <v>117</v>
      </c>
      <c r="E38" s="5" t="s">
        <v>118</v>
      </c>
      <c r="F38" s="5" t="s">
        <v>171</v>
      </c>
      <c r="G38" s="5" t="s">
        <v>192</v>
      </c>
      <c r="H38" s="5" t="s">
        <v>214</v>
      </c>
      <c r="I38" s="5" t="s">
        <v>221</v>
      </c>
      <c r="J38" s="5" t="s">
        <v>236</v>
      </c>
      <c r="K38" s="5" t="s">
        <v>238</v>
      </c>
      <c r="L38" s="5" t="s">
        <v>247</v>
      </c>
      <c r="M38" s="5" t="s">
        <v>252</v>
      </c>
      <c r="N38" s="5" t="s">
        <v>258</v>
      </c>
      <c r="O38" s="5" t="s">
        <v>270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</row>
    <row r="39" spans="1:216" ht="15" hidden="1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>
        <v>1178</v>
      </c>
      <c r="M39" s="7">
        <v>1201</v>
      </c>
      <c r="N39" s="7">
        <v>1209</v>
      </c>
      <c r="O39" s="7">
        <v>1235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</row>
    <row r="40" spans="1:216" ht="15" hidden="1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>
        <v>639</v>
      </c>
      <c r="M40" s="9">
        <v>768</v>
      </c>
      <c r="N40" s="9">
        <v>779</v>
      </c>
      <c r="O40" s="9">
        <v>825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</row>
    <row r="41" spans="1:216" ht="15" hidden="1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>
        <v>908</v>
      </c>
      <c r="M41" s="7">
        <v>1004</v>
      </c>
      <c r="N41" s="7">
        <v>1095</v>
      </c>
      <c r="O41" s="7">
        <v>1185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</row>
    <row r="42" spans="1:216" ht="15" hidden="1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>
        <v>877</v>
      </c>
      <c r="M42" s="9">
        <v>947</v>
      </c>
      <c r="N42" s="9">
        <v>1017</v>
      </c>
      <c r="O42" s="9">
        <v>1088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</row>
    <row r="43" spans="1:216" ht="15" hidden="1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>
        <v>661</v>
      </c>
      <c r="M43" s="7">
        <v>684</v>
      </c>
      <c r="N43" s="7">
        <v>695</v>
      </c>
      <c r="O43" s="7">
        <v>712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</row>
    <row r="44" spans="1:216" ht="15" hidden="1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>
        <v>1254</v>
      </c>
      <c r="M44" s="9">
        <v>1257</v>
      </c>
      <c r="N44" s="9">
        <v>1293</v>
      </c>
      <c r="O44" s="9">
        <v>1348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</row>
    <row r="45" spans="1:216" ht="15" hidden="1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11">
        <v>5617</v>
      </c>
      <c r="M45" s="11">
        <v>5861</v>
      </c>
      <c r="N45" s="11">
        <v>6088</v>
      </c>
      <c r="O45" s="11">
        <v>6393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</row>
    <row r="46" spans="1:216" ht="15" hidden="1" thickBot="1" x14ac:dyDescent="0.4"/>
    <row r="47" spans="1:216" ht="21.5" hidden="1" thickBot="1" x14ac:dyDescent="0.4">
      <c r="A47" s="4" t="s">
        <v>121</v>
      </c>
      <c r="B47" s="5"/>
      <c r="C47" s="5" t="s">
        <v>99</v>
      </c>
      <c r="D47" s="5" t="s">
        <v>117</v>
      </c>
      <c r="E47" s="5" t="s">
        <v>118</v>
      </c>
      <c r="F47" s="5" t="s">
        <v>171</v>
      </c>
      <c r="G47" s="5" t="s">
        <v>192</v>
      </c>
      <c r="H47" s="5" t="s">
        <v>214</v>
      </c>
      <c r="I47" s="5" t="s">
        <v>221</v>
      </c>
      <c r="J47" s="5" t="s">
        <v>236</v>
      </c>
      <c r="K47" s="5" t="s">
        <v>238</v>
      </c>
      <c r="L47" s="5" t="s">
        <v>247</v>
      </c>
      <c r="M47" s="5" t="s">
        <v>252</v>
      </c>
      <c r="N47" s="5" t="s">
        <v>258</v>
      </c>
      <c r="O47" s="5" t="s">
        <v>270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</row>
    <row r="48" spans="1:216" ht="15" hidden="1" thickBot="1" x14ac:dyDescent="0.4">
      <c r="A48" s="6" t="s">
        <v>73</v>
      </c>
      <c r="B48" s="7"/>
      <c r="C48" s="7" t="s">
        <v>80</v>
      </c>
      <c r="D48" s="7" t="s">
        <v>122</v>
      </c>
      <c r="E48" s="7" t="s">
        <v>127</v>
      </c>
      <c r="F48" s="7" t="s">
        <v>172</v>
      </c>
      <c r="G48" s="7" t="s">
        <v>187</v>
      </c>
      <c r="H48" s="7" t="s">
        <v>215</v>
      </c>
      <c r="I48" s="7" t="s">
        <v>223</v>
      </c>
      <c r="J48" s="7" t="s">
        <v>230</v>
      </c>
      <c r="K48" s="7" t="s">
        <v>239</v>
      </c>
      <c r="L48" s="7" t="s">
        <v>245</v>
      </c>
      <c r="M48" s="7" t="s">
        <v>253</v>
      </c>
      <c r="N48" s="7" t="s">
        <v>259</v>
      </c>
      <c r="O48" s="7" t="s">
        <v>265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</row>
    <row r="49" spans="1:216" ht="15" hidden="1" thickBot="1" x14ac:dyDescent="0.4">
      <c r="A49" s="8" t="s">
        <v>74</v>
      </c>
      <c r="B49" s="9"/>
      <c r="C49" s="9" t="s">
        <v>81</v>
      </c>
      <c r="D49" s="9" t="s">
        <v>123</v>
      </c>
      <c r="E49" s="9" t="s">
        <v>128</v>
      </c>
      <c r="F49" s="9" t="s">
        <v>173</v>
      </c>
      <c r="G49" s="9" t="s">
        <v>188</v>
      </c>
      <c r="H49" s="9" t="s">
        <v>216</v>
      </c>
      <c r="I49" s="9" t="s">
        <v>224</v>
      </c>
      <c r="J49" s="9" t="s">
        <v>231</v>
      </c>
      <c r="K49" s="9" t="s">
        <v>240</v>
      </c>
      <c r="L49" s="9" t="s">
        <v>246</v>
      </c>
      <c r="M49" s="9" t="s">
        <v>254</v>
      </c>
      <c r="N49" s="9" t="s">
        <v>260</v>
      </c>
      <c r="O49" s="9" t="s">
        <v>266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</row>
    <row r="50" spans="1:216" ht="15" hidden="1" thickBot="1" x14ac:dyDescent="0.4">
      <c r="A50" s="6" t="s">
        <v>75</v>
      </c>
      <c r="B50" s="7"/>
      <c r="C50" s="7" t="s">
        <v>82</v>
      </c>
      <c r="D50" s="7" t="s">
        <v>124</v>
      </c>
      <c r="E50" s="7" t="s">
        <v>129</v>
      </c>
      <c r="F50" s="7" t="s">
        <v>174</v>
      </c>
      <c r="G50" s="7" t="s">
        <v>189</v>
      </c>
      <c r="H50" s="7" t="s">
        <v>217</v>
      </c>
      <c r="I50" s="7" t="s">
        <v>225</v>
      </c>
      <c r="J50" s="7" t="s">
        <v>232</v>
      </c>
      <c r="K50" s="7" t="s">
        <v>241</v>
      </c>
      <c r="L50" s="7">
        <v>167.4</v>
      </c>
      <c r="M50" s="7" t="s">
        <v>255</v>
      </c>
      <c r="N50" s="7" t="s">
        <v>261</v>
      </c>
      <c r="O50" s="7" t="s">
        <v>267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</row>
    <row r="51" spans="1:216" ht="15" hidden="1" thickBot="1" x14ac:dyDescent="0.4">
      <c r="A51" s="8" t="s">
        <v>76</v>
      </c>
      <c r="B51" s="9"/>
      <c r="C51" s="9" t="s">
        <v>83</v>
      </c>
      <c r="D51" s="9" t="s">
        <v>125</v>
      </c>
      <c r="E51" s="9" t="s">
        <v>130</v>
      </c>
      <c r="F51" s="9" t="s">
        <v>175</v>
      </c>
      <c r="G51" s="9" t="s">
        <v>190</v>
      </c>
      <c r="H51" s="9" t="s">
        <v>218</v>
      </c>
      <c r="I51" s="9" t="s">
        <v>226</v>
      </c>
      <c r="J51" s="9" t="s">
        <v>233</v>
      </c>
      <c r="K51" s="9" t="s">
        <v>242</v>
      </c>
      <c r="L51" s="9" t="s">
        <v>248</v>
      </c>
      <c r="M51" s="9" t="s">
        <v>256</v>
      </c>
      <c r="N51" s="9" t="s">
        <v>262</v>
      </c>
      <c r="O51" s="9" t="s">
        <v>268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</row>
    <row r="52" spans="1:216" ht="15" hidden="1" thickBot="1" x14ac:dyDescent="0.4">
      <c r="A52" s="6" t="s">
        <v>77</v>
      </c>
      <c r="B52" s="7"/>
      <c r="C52" s="7" t="s">
        <v>84</v>
      </c>
      <c r="D52" s="7" t="s">
        <v>126</v>
      </c>
      <c r="E52" s="7" t="s">
        <v>131</v>
      </c>
      <c r="F52" s="7" t="s">
        <v>176</v>
      </c>
      <c r="G52" s="7" t="s">
        <v>191</v>
      </c>
      <c r="H52" s="7" t="s">
        <v>219</v>
      </c>
      <c r="I52" s="7" t="s">
        <v>227</v>
      </c>
      <c r="J52" s="7" t="s">
        <v>234</v>
      </c>
      <c r="K52" s="7" t="s">
        <v>243</v>
      </c>
      <c r="L52" s="7" t="s">
        <v>249</v>
      </c>
      <c r="M52" s="7" t="s">
        <v>257</v>
      </c>
      <c r="N52" s="7" t="s">
        <v>263</v>
      </c>
      <c r="O52" s="7" t="s">
        <v>269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</row>
    <row r="53" spans="1:216" ht="15" hidden="1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235</v>
      </c>
      <c r="L53" s="9" t="s">
        <v>235</v>
      </c>
      <c r="M53" s="9" t="s">
        <v>235</v>
      </c>
      <c r="N53" s="9" t="s">
        <v>235</v>
      </c>
      <c r="O53" s="9" t="s">
        <v>235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</row>
    <row r="54" spans="1:216" ht="15" hidden="1" thickBot="1" x14ac:dyDescent="0.4">
      <c r="A54" s="10" t="s">
        <v>78</v>
      </c>
      <c r="B54" s="7"/>
      <c r="C54" s="7" t="s">
        <v>85</v>
      </c>
      <c r="D54" s="7" t="s">
        <v>119</v>
      </c>
      <c r="E54" s="7" t="s">
        <v>120</v>
      </c>
      <c r="F54" s="7" t="s">
        <v>170</v>
      </c>
      <c r="G54" s="7" t="s">
        <v>186</v>
      </c>
      <c r="H54" s="7" t="s">
        <v>213</v>
      </c>
      <c r="I54" s="7" t="s">
        <v>220</v>
      </c>
      <c r="J54" s="7"/>
      <c r="K54" s="7" t="s">
        <v>244</v>
      </c>
      <c r="L54" s="7" t="s">
        <v>251</v>
      </c>
      <c r="M54" s="7" t="s">
        <v>235</v>
      </c>
      <c r="N54" s="7" t="s">
        <v>264</v>
      </c>
      <c r="O54" s="7" t="s">
        <v>235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</row>
    <row r="55" spans="1:216" ht="15" hidden="1" thickBot="1" x14ac:dyDescent="0.4"/>
    <row r="56" spans="1:216" ht="22" customHeight="1" thickBot="1" x14ac:dyDescent="0.4">
      <c r="A56" s="12" t="s">
        <v>86</v>
      </c>
      <c r="B56" s="13"/>
      <c r="C56" s="13" t="s">
        <v>99</v>
      </c>
      <c r="D56" s="5" t="s">
        <v>117</v>
      </c>
      <c r="E56" s="5" t="s">
        <v>118</v>
      </c>
      <c r="F56" s="5" t="s">
        <v>171</v>
      </c>
      <c r="G56" s="5" t="s">
        <v>192</v>
      </c>
      <c r="H56" s="5" t="s">
        <v>214</v>
      </c>
      <c r="I56" s="5" t="s">
        <v>221</v>
      </c>
      <c r="J56" s="5" t="s">
        <v>236</v>
      </c>
      <c r="K56" s="5" t="s">
        <v>238</v>
      </c>
      <c r="L56" s="5" t="s">
        <v>247</v>
      </c>
      <c r="M56" s="5" t="s">
        <v>252</v>
      </c>
      <c r="N56" s="5" t="s">
        <v>271</v>
      </c>
      <c r="O56" s="5" t="s">
        <v>272</v>
      </c>
      <c r="P56" s="5" t="s">
        <v>273</v>
      </c>
      <c r="Q56" s="5" t="s">
        <v>274</v>
      </c>
      <c r="R56" s="5" t="s">
        <v>275</v>
      </c>
      <c r="S56" s="5" t="s">
        <v>276</v>
      </c>
      <c r="T56" s="5" t="s">
        <v>277</v>
      </c>
      <c r="U56" s="5" t="s">
        <v>278</v>
      </c>
      <c r="V56" s="5" t="s">
        <v>280</v>
      </c>
      <c r="W56" s="5" t="s">
        <v>281</v>
      </c>
      <c r="X56" s="5" t="s">
        <v>284</v>
      </c>
      <c r="Y56" s="5" t="s">
        <v>285</v>
      </c>
      <c r="Z56" s="5" t="s">
        <v>286</v>
      </c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</row>
    <row r="57" spans="1:216" ht="15" thickBot="1" x14ac:dyDescent="0.4">
      <c r="A57" s="6" t="s">
        <v>87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>
        <v>37</v>
      </c>
      <c r="M57" s="7">
        <v>39</v>
      </c>
      <c r="N57" s="7">
        <v>42</v>
      </c>
      <c r="O57" s="7">
        <v>44</v>
      </c>
      <c r="P57" s="7">
        <v>43</v>
      </c>
      <c r="Q57" s="7">
        <v>43</v>
      </c>
      <c r="R57" s="7">
        <v>43</v>
      </c>
      <c r="S57" s="7">
        <v>44</v>
      </c>
      <c r="T57" s="7">
        <v>46</v>
      </c>
      <c r="U57" s="7">
        <v>46</v>
      </c>
      <c r="V57" s="7" t="s">
        <v>102</v>
      </c>
      <c r="W57" s="7">
        <v>57</v>
      </c>
      <c r="X57" s="7">
        <v>61</v>
      </c>
      <c r="Y57" s="7">
        <v>67</v>
      </c>
      <c r="Z57" s="7">
        <v>74</v>
      </c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</row>
    <row r="58" spans="1:216" ht="15" thickBot="1" x14ac:dyDescent="0.4">
      <c r="A58" s="8" t="s">
        <v>88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>
        <v>34</v>
      </c>
      <c r="M58" s="9">
        <v>34</v>
      </c>
      <c r="N58" s="9">
        <v>34</v>
      </c>
      <c r="O58" s="9">
        <v>34</v>
      </c>
      <c r="P58" s="9">
        <v>35</v>
      </c>
      <c r="Q58" s="9">
        <v>36</v>
      </c>
      <c r="R58" s="9">
        <v>36</v>
      </c>
      <c r="S58" s="9">
        <v>35</v>
      </c>
      <c r="T58" s="9">
        <v>35</v>
      </c>
      <c r="U58" s="9">
        <v>35</v>
      </c>
      <c r="V58" s="9" t="s">
        <v>102</v>
      </c>
      <c r="W58" s="9">
        <v>44</v>
      </c>
      <c r="X58" s="9">
        <v>49</v>
      </c>
      <c r="Y58" s="9">
        <v>51</v>
      </c>
      <c r="Z58" s="9">
        <v>52</v>
      </c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</row>
    <row r="59" spans="1:216" ht="15" thickBot="1" x14ac:dyDescent="0.4">
      <c r="A59" s="6" t="s">
        <v>89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>
        <v>177</v>
      </c>
      <c r="M59" s="7">
        <v>180</v>
      </c>
      <c r="N59" s="7">
        <v>181</v>
      </c>
      <c r="O59" s="7">
        <v>182</v>
      </c>
      <c r="P59" s="7">
        <v>183</v>
      </c>
      <c r="Q59" s="7">
        <v>185</v>
      </c>
      <c r="R59" s="7">
        <v>190</v>
      </c>
      <c r="S59" s="7">
        <v>193</v>
      </c>
      <c r="T59" s="7">
        <v>194</v>
      </c>
      <c r="U59" s="7">
        <v>197</v>
      </c>
      <c r="V59" s="7" t="s">
        <v>102</v>
      </c>
      <c r="W59" s="7">
        <v>228</v>
      </c>
      <c r="X59" s="7">
        <v>236</v>
      </c>
      <c r="Y59" s="7">
        <v>253</v>
      </c>
      <c r="Z59" s="7">
        <v>264</v>
      </c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</row>
    <row r="60" spans="1:216" ht="15" thickBot="1" x14ac:dyDescent="0.4">
      <c r="A60" s="8" t="s">
        <v>90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>
        <v>783</v>
      </c>
      <c r="M60" s="9">
        <v>804</v>
      </c>
      <c r="N60" s="9">
        <v>822</v>
      </c>
      <c r="O60" s="9">
        <v>844</v>
      </c>
      <c r="P60" s="9">
        <v>870</v>
      </c>
      <c r="Q60" s="9">
        <v>883</v>
      </c>
      <c r="R60" s="9">
        <v>913</v>
      </c>
      <c r="S60" s="9">
        <v>959</v>
      </c>
      <c r="T60" s="9">
        <v>985</v>
      </c>
      <c r="U60" s="9">
        <v>1022</v>
      </c>
      <c r="V60" s="9" t="s">
        <v>102</v>
      </c>
      <c r="W60" s="9">
        <v>1119</v>
      </c>
      <c r="X60" s="9">
        <v>1155</v>
      </c>
      <c r="Y60" s="9">
        <v>1211</v>
      </c>
      <c r="Z60" s="9">
        <v>1262</v>
      </c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</row>
    <row r="61" spans="1:216" ht="15" thickBot="1" x14ac:dyDescent="0.4">
      <c r="A61" s="6" t="s">
        <v>91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>
        <v>887</v>
      </c>
      <c r="M61" s="7">
        <v>924</v>
      </c>
      <c r="N61" s="7">
        <v>937</v>
      </c>
      <c r="O61" s="7">
        <v>989</v>
      </c>
      <c r="P61" s="7">
        <v>1017</v>
      </c>
      <c r="Q61" s="7">
        <v>1052</v>
      </c>
      <c r="R61" s="7">
        <v>1126</v>
      </c>
      <c r="S61" s="7">
        <v>1176</v>
      </c>
      <c r="T61" s="7">
        <v>1218</v>
      </c>
      <c r="U61" s="7">
        <v>1250</v>
      </c>
      <c r="V61" s="7" t="s">
        <v>102</v>
      </c>
      <c r="W61" s="7">
        <v>1332</v>
      </c>
      <c r="X61" s="7">
        <v>1378</v>
      </c>
      <c r="Y61" s="7">
        <v>1427</v>
      </c>
      <c r="Z61" s="7">
        <v>1472</v>
      </c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</row>
    <row r="62" spans="1:216" ht="15" thickBot="1" x14ac:dyDescent="0.4">
      <c r="A62" s="8" t="s">
        <v>92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>
        <v>966</v>
      </c>
      <c r="M62" s="9">
        <v>1007</v>
      </c>
      <c r="N62" s="9">
        <v>1055</v>
      </c>
      <c r="O62" s="9">
        <v>1112</v>
      </c>
      <c r="P62" s="9">
        <v>1153</v>
      </c>
      <c r="Q62" s="9">
        <v>1198</v>
      </c>
      <c r="R62" s="9">
        <v>1282</v>
      </c>
      <c r="S62" s="9">
        <v>1354</v>
      </c>
      <c r="T62" s="9">
        <v>1401</v>
      </c>
      <c r="U62" s="9">
        <v>1451</v>
      </c>
      <c r="V62" s="9" t="s">
        <v>102</v>
      </c>
      <c r="W62" s="9">
        <v>1566</v>
      </c>
      <c r="X62" s="9">
        <v>1631</v>
      </c>
      <c r="Y62" s="9">
        <v>1704</v>
      </c>
      <c r="Z62" s="9">
        <v>1766</v>
      </c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</row>
    <row r="63" spans="1:216" ht="15" thickBot="1" x14ac:dyDescent="0.4">
      <c r="A63" s="6" t="s">
        <v>93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>
        <v>828</v>
      </c>
      <c r="M63" s="7">
        <v>874</v>
      </c>
      <c r="N63" s="7">
        <v>892</v>
      </c>
      <c r="O63" s="7">
        <v>938</v>
      </c>
      <c r="P63" s="7">
        <v>967</v>
      </c>
      <c r="Q63" s="7">
        <v>1009</v>
      </c>
      <c r="R63" s="7">
        <v>1088</v>
      </c>
      <c r="S63" s="7">
        <v>1145</v>
      </c>
      <c r="T63" s="7">
        <v>1188</v>
      </c>
      <c r="U63" s="7">
        <v>1247</v>
      </c>
      <c r="V63" s="7" t="s">
        <v>102</v>
      </c>
      <c r="W63" s="7">
        <v>1345</v>
      </c>
      <c r="X63" s="7">
        <v>1411</v>
      </c>
      <c r="Y63" s="7">
        <v>1461</v>
      </c>
      <c r="Z63" s="7">
        <v>1535</v>
      </c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</row>
    <row r="64" spans="1:216" ht="15" thickBot="1" x14ac:dyDescent="0.4">
      <c r="A64" s="8" t="s">
        <v>94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>
        <v>581</v>
      </c>
      <c r="M64" s="9">
        <v>601</v>
      </c>
      <c r="N64" s="9">
        <v>613</v>
      </c>
      <c r="O64" s="9">
        <v>631</v>
      </c>
      <c r="P64" s="9">
        <v>652</v>
      </c>
      <c r="Q64" s="9">
        <v>666</v>
      </c>
      <c r="R64" s="9">
        <v>702</v>
      </c>
      <c r="S64" s="9">
        <v>743</v>
      </c>
      <c r="T64" s="9">
        <v>767</v>
      </c>
      <c r="U64" s="9">
        <v>802</v>
      </c>
      <c r="V64" s="9" t="s">
        <v>102</v>
      </c>
      <c r="W64" s="9">
        <v>880</v>
      </c>
      <c r="X64" s="9">
        <v>929</v>
      </c>
      <c r="Y64" s="9">
        <v>969</v>
      </c>
      <c r="Z64" s="9">
        <v>1021</v>
      </c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</row>
    <row r="65" spans="1:216" ht="15" thickBot="1" x14ac:dyDescent="0.4">
      <c r="A65" s="6" t="s">
        <v>95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>
        <v>446</v>
      </c>
      <c r="M65" s="7">
        <v>467</v>
      </c>
      <c r="N65" s="7">
        <v>493</v>
      </c>
      <c r="O65" s="7">
        <v>518</v>
      </c>
      <c r="P65" s="7">
        <v>533</v>
      </c>
      <c r="Q65" s="7">
        <v>542</v>
      </c>
      <c r="R65" s="7">
        <v>579</v>
      </c>
      <c r="S65" s="7">
        <v>628</v>
      </c>
      <c r="T65" s="7">
        <v>646</v>
      </c>
      <c r="U65" s="7">
        <v>695</v>
      </c>
      <c r="V65" s="7" t="s">
        <v>102</v>
      </c>
      <c r="W65" s="7">
        <v>777</v>
      </c>
      <c r="X65" s="7">
        <v>832</v>
      </c>
      <c r="Y65" s="7">
        <v>890</v>
      </c>
      <c r="Z65" s="7">
        <v>951</v>
      </c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</row>
    <row r="66" spans="1:216" ht="15" thickBot="1" x14ac:dyDescent="0.4">
      <c r="A66" s="8" t="s">
        <v>96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>
        <v>862</v>
      </c>
      <c r="M66" s="9">
        <v>912</v>
      </c>
      <c r="N66" s="9">
        <v>1000</v>
      </c>
      <c r="O66" s="9">
        <v>1064</v>
      </c>
      <c r="P66" s="9">
        <v>1137</v>
      </c>
      <c r="Q66" s="9">
        <v>1198</v>
      </c>
      <c r="R66" s="9">
        <v>1302</v>
      </c>
      <c r="S66" s="9">
        <v>1463</v>
      </c>
      <c r="T66" s="9">
        <v>1552</v>
      </c>
      <c r="U66" s="9">
        <v>1689</v>
      </c>
      <c r="V66" s="9" t="s">
        <v>102</v>
      </c>
      <c r="W66" s="9">
        <v>1978</v>
      </c>
      <c r="X66" s="9">
        <v>2152</v>
      </c>
      <c r="Y66" s="9">
        <v>2319</v>
      </c>
      <c r="Z66" s="9">
        <v>2475</v>
      </c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</row>
    <row r="67" spans="1:216" ht="15" thickBot="1" x14ac:dyDescent="0.4">
      <c r="A67" s="6" t="s">
        <v>97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>
        <v>16</v>
      </c>
      <c r="M67" s="7">
        <v>19</v>
      </c>
      <c r="N67" s="7">
        <v>19</v>
      </c>
      <c r="O67" s="7">
        <v>37</v>
      </c>
      <c r="P67" s="7">
        <v>38</v>
      </c>
      <c r="Q67" s="7">
        <v>18</v>
      </c>
      <c r="R67" s="7">
        <v>20</v>
      </c>
      <c r="S67" s="7">
        <v>20</v>
      </c>
      <c r="T67" s="7">
        <v>20</v>
      </c>
      <c r="U67" s="7">
        <v>23</v>
      </c>
      <c r="V67" s="7" t="s">
        <v>102</v>
      </c>
      <c r="W67" s="7">
        <v>22</v>
      </c>
      <c r="X67" s="7">
        <v>22</v>
      </c>
      <c r="Y67" s="7">
        <v>23</v>
      </c>
      <c r="Z67" s="7">
        <v>25</v>
      </c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</row>
    <row r="68" spans="1:216" ht="15" thickBot="1" x14ac:dyDescent="0.4">
      <c r="A68" s="14" t="s">
        <v>98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15" t="s">
        <v>250</v>
      </c>
      <c r="M68" s="15">
        <v>5861</v>
      </c>
      <c r="N68" s="15">
        <v>6088</v>
      </c>
      <c r="O68" s="15">
        <v>6393</v>
      </c>
      <c r="P68" s="15">
        <v>6628</v>
      </c>
      <c r="Q68" s="15">
        <v>6830</v>
      </c>
      <c r="R68" s="15">
        <v>7281</v>
      </c>
      <c r="S68" s="15">
        <v>7760</v>
      </c>
      <c r="T68" s="15">
        <v>8052</v>
      </c>
      <c r="U68" s="15">
        <v>8457</v>
      </c>
      <c r="V68" s="15">
        <v>8964</v>
      </c>
      <c r="W68" s="15">
        <v>9348</v>
      </c>
      <c r="X68" s="15">
        <v>9856</v>
      </c>
      <c r="Y68" s="15">
        <v>10375</v>
      </c>
      <c r="Z68" s="15">
        <v>10897</v>
      </c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</row>
    <row r="70" spans="1:216" x14ac:dyDescent="0.35">
      <c r="A70" t="s">
        <v>222</v>
      </c>
      <c r="B70" t="s">
        <v>102</v>
      </c>
      <c r="C70" t="s">
        <v>102</v>
      </c>
      <c r="D70" t="s">
        <v>102</v>
      </c>
      <c r="E70" t="s">
        <v>102</v>
      </c>
      <c r="F70" t="s">
        <v>102</v>
      </c>
      <c r="G70" t="s">
        <v>102</v>
      </c>
      <c r="H70" t="s">
        <v>102</v>
      </c>
      <c r="I70">
        <v>63</v>
      </c>
      <c r="J70">
        <v>74</v>
      </c>
      <c r="K70">
        <v>91</v>
      </c>
      <c r="L70">
        <v>100</v>
      </c>
      <c r="M70">
        <v>135</v>
      </c>
      <c r="N70">
        <v>147</v>
      </c>
      <c r="O70">
        <v>162</v>
      </c>
      <c r="P70">
        <v>218</v>
      </c>
      <c r="Q70">
        <v>242</v>
      </c>
      <c r="R70">
        <v>332</v>
      </c>
      <c r="S70">
        <v>391</v>
      </c>
      <c r="T70">
        <v>454</v>
      </c>
      <c r="U70">
        <v>513</v>
      </c>
      <c r="V70">
        <v>525</v>
      </c>
      <c r="W70">
        <v>583</v>
      </c>
      <c r="X70">
        <v>647</v>
      </c>
      <c r="Y70">
        <v>741</v>
      </c>
      <c r="Z70">
        <v>808</v>
      </c>
    </row>
    <row r="81" spans="1:1" x14ac:dyDescent="0.35">
      <c r="A81" t="s">
        <v>79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D28"/>
  <sheetViews>
    <sheetView workbookViewId="0">
      <selection activeCell="B4" sqref="B4:B15"/>
    </sheetView>
  </sheetViews>
  <sheetFormatPr defaultRowHeight="14.5" x14ac:dyDescent="0.35"/>
  <sheetData>
    <row r="1" spans="1:4" ht="21" customHeight="1" x14ac:dyDescent="0.35">
      <c r="A1" t="s">
        <v>86</v>
      </c>
      <c r="B1" t="s">
        <v>228</v>
      </c>
      <c r="C1" t="s">
        <v>229</v>
      </c>
      <c r="D1" t="s">
        <v>183</v>
      </c>
    </row>
    <row r="2" spans="1:4" x14ac:dyDescent="0.35">
      <c r="D2" t="s">
        <v>184</v>
      </c>
    </row>
    <row r="3" spans="1:4" x14ac:dyDescent="0.35">
      <c r="D3" t="s">
        <v>185</v>
      </c>
    </row>
    <row r="4" spans="1:4" x14ac:dyDescent="0.35">
      <c r="A4" t="s">
        <v>87</v>
      </c>
      <c r="B4">
        <v>74</v>
      </c>
      <c r="C4" t="s">
        <v>287</v>
      </c>
      <c r="D4" t="s">
        <v>289</v>
      </c>
    </row>
    <row r="5" spans="1:4" x14ac:dyDescent="0.35">
      <c r="A5" t="s">
        <v>88</v>
      </c>
      <c r="B5">
        <v>52</v>
      </c>
      <c r="C5" t="s">
        <v>279</v>
      </c>
      <c r="D5" t="s">
        <v>290</v>
      </c>
    </row>
    <row r="6" spans="1:4" x14ac:dyDescent="0.35">
      <c r="A6" t="s">
        <v>89</v>
      </c>
      <c r="B6">
        <v>264</v>
      </c>
      <c r="C6" t="s">
        <v>282</v>
      </c>
      <c r="D6" t="s">
        <v>291</v>
      </c>
    </row>
    <row r="7" spans="1:4" x14ac:dyDescent="0.35">
      <c r="A7" t="s">
        <v>90</v>
      </c>
      <c r="B7" t="s">
        <v>292</v>
      </c>
      <c r="C7" t="s">
        <v>293</v>
      </c>
      <c r="D7" t="s">
        <v>294</v>
      </c>
    </row>
    <row r="8" spans="1:4" x14ac:dyDescent="0.35">
      <c r="A8" t="s">
        <v>91</v>
      </c>
      <c r="B8" t="s">
        <v>295</v>
      </c>
      <c r="C8" t="s">
        <v>296</v>
      </c>
      <c r="D8" t="s">
        <v>297</v>
      </c>
    </row>
    <row r="9" spans="1:4" x14ac:dyDescent="0.35">
      <c r="A9" t="s">
        <v>92</v>
      </c>
      <c r="B9" s="2" t="s">
        <v>298</v>
      </c>
      <c r="C9" t="s">
        <v>299</v>
      </c>
      <c r="D9" t="s">
        <v>300</v>
      </c>
    </row>
    <row r="10" spans="1:4" x14ac:dyDescent="0.35">
      <c r="A10" t="s">
        <v>93</v>
      </c>
      <c r="B10" t="s">
        <v>301</v>
      </c>
      <c r="C10" t="s">
        <v>269</v>
      </c>
      <c r="D10" t="s">
        <v>302</v>
      </c>
    </row>
    <row r="11" spans="1:4" x14ac:dyDescent="0.35">
      <c r="A11" t="s">
        <v>94</v>
      </c>
      <c r="B11" t="s">
        <v>303</v>
      </c>
      <c r="C11" t="s">
        <v>283</v>
      </c>
      <c r="D11" t="s">
        <v>304</v>
      </c>
    </row>
    <row r="12" spans="1:4" x14ac:dyDescent="0.35">
      <c r="A12" t="s">
        <v>95</v>
      </c>
      <c r="B12">
        <v>951</v>
      </c>
      <c r="C12" t="s">
        <v>305</v>
      </c>
      <c r="D12" t="s">
        <v>306</v>
      </c>
    </row>
    <row r="13" spans="1:4" x14ac:dyDescent="0.35">
      <c r="A13" t="s">
        <v>96</v>
      </c>
      <c r="B13" t="s">
        <v>307</v>
      </c>
      <c r="C13" t="s">
        <v>308</v>
      </c>
      <c r="D13" t="s">
        <v>309</v>
      </c>
    </row>
    <row r="14" spans="1:4" x14ac:dyDescent="0.35">
      <c r="A14" t="s">
        <v>97</v>
      </c>
      <c r="B14">
        <v>25</v>
      </c>
      <c r="C14" t="s">
        <v>235</v>
      </c>
      <c r="D14" t="s">
        <v>235</v>
      </c>
    </row>
    <row r="15" spans="1:4" x14ac:dyDescent="0.35">
      <c r="A15" t="s">
        <v>98</v>
      </c>
      <c r="B15" t="s">
        <v>310</v>
      </c>
      <c r="C15" t="s">
        <v>235</v>
      </c>
      <c r="D15" t="s">
        <v>288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13" workbookViewId="0">
      <selection activeCell="D16" sqref="D16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132</v>
      </c>
      <c r="B1" t="s">
        <v>35</v>
      </c>
    </row>
    <row r="2" spans="1:2" x14ac:dyDescent="0.35">
      <c r="A2" s="16" t="s">
        <v>133</v>
      </c>
      <c r="B2">
        <v>109740</v>
      </c>
    </row>
    <row r="3" spans="1:2" x14ac:dyDescent="0.35">
      <c r="A3" s="16" t="s">
        <v>135</v>
      </c>
      <c r="B3">
        <v>104385</v>
      </c>
    </row>
    <row r="4" spans="1:2" x14ac:dyDescent="0.35">
      <c r="A4" s="16" t="s">
        <v>134</v>
      </c>
      <c r="B4">
        <v>188185</v>
      </c>
    </row>
    <row r="5" spans="1:2" x14ac:dyDescent="0.35">
      <c r="A5" s="16" t="s">
        <v>136</v>
      </c>
      <c r="B5">
        <v>293225</v>
      </c>
    </row>
    <row r="6" spans="1:2" x14ac:dyDescent="0.35">
      <c r="A6" s="16" t="s">
        <v>137</v>
      </c>
      <c r="B6">
        <v>299675</v>
      </c>
    </row>
    <row r="7" spans="1:2" x14ac:dyDescent="0.35">
      <c r="A7" s="16" t="s">
        <v>138</v>
      </c>
      <c r="B7">
        <v>254475</v>
      </c>
    </row>
    <row r="8" spans="1:2" x14ac:dyDescent="0.35">
      <c r="A8" s="16" t="s">
        <v>139</v>
      </c>
      <c r="B8">
        <v>258875</v>
      </c>
    </row>
    <row r="9" spans="1:2" x14ac:dyDescent="0.35">
      <c r="A9" s="16" t="s">
        <v>140</v>
      </c>
      <c r="B9">
        <v>205005</v>
      </c>
    </row>
    <row r="10" spans="1:2" x14ac:dyDescent="0.35">
      <c r="A10" s="16" t="s">
        <v>141</v>
      </c>
      <c r="B10">
        <v>129680</v>
      </c>
    </row>
    <row r="11" spans="1:2" x14ac:dyDescent="0.35">
      <c r="A11" s="16" t="s">
        <v>142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2020-04-24T17:53:04Z</dcterms:modified>
</cp:coreProperties>
</file>