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ax-PC\Desktop\ИТМО\Информатика\Лаба№6\"/>
    </mc:Choice>
  </mc:AlternateContent>
  <bookViews>
    <workbookView xWindow="0" yWindow="0" windowWidth="23040" windowHeight="8820" activeTab="3"/>
  </bookViews>
  <sheets>
    <sheet name="Лист1" sheetId="1" r:id="rId1"/>
    <sheet name="Лист2" sheetId="2" r:id="rId2"/>
    <sheet name="Лист3" sheetId="3" r:id="rId3"/>
    <sheet name="F1" sheetId="4" r:id="rId4"/>
    <sheet name="F2" sheetId="5" r:id="rId5"/>
    <sheet name="Лист6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3" i="4"/>
  <c r="C4" i="4"/>
  <c r="C14" i="4" l="1"/>
  <c r="J17" i="3" l="1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K25" i="2" l="1"/>
  <c r="K20" i="2"/>
  <c r="K21" i="2"/>
  <c r="K22" i="2"/>
  <c r="K23" i="2"/>
  <c r="K24" i="2"/>
  <c r="K19" i="2"/>
  <c r="J20" i="2"/>
  <c r="J21" i="2"/>
  <c r="J22" i="2"/>
  <c r="J23" i="2"/>
  <c r="J24" i="2"/>
  <c r="J19" i="2"/>
  <c r="I20" i="2"/>
  <c r="I21" i="2"/>
  <c r="I22" i="2"/>
  <c r="I23" i="2"/>
  <c r="I24" i="2"/>
  <c r="I19" i="2"/>
  <c r="H20" i="2"/>
  <c r="H21" i="2"/>
  <c r="H22" i="2"/>
  <c r="H23" i="2"/>
  <c r="H24" i="2"/>
  <c r="H19" i="2"/>
  <c r="F20" i="2"/>
  <c r="F21" i="2"/>
  <c r="F22" i="2"/>
  <c r="F23" i="2"/>
  <c r="F24" i="2"/>
  <c r="F19" i="2"/>
  <c r="E9" i="1"/>
  <c r="E10" i="1"/>
  <c r="E11" i="1"/>
  <c r="E12" i="1"/>
  <c r="E13" i="1"/>
  <c r="E8" i="1"/>
  <c r="D14" i="1"/>
  <c r="E14" i="1" l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<sst xmlns="http://schemas.openxmlformats.org/spreadsheetml/2006/main" count="114" uniqueCount="100">
  <si>
    <t>минимальное время</t>
  </si>
  <si>
    <t>мин</t>
  </si>
  <si>
    <t>Расчет стоимости услуг сотовой связи</t>
  </si>
  <si>
    <t>округление</t>
  </si>
  <si>
    <t>Телефон</t>
  </si>
  <si>
    <t>Тариф, руб\мин</t>
  </si>
  <si>
    <t>Время по факту</t>
  </si>
  <si>
    <t>Количество минут</t>
  </si>
  <si>
    <t>Сумма к оплате</t>
  </si>
  <si>
    <t>41-41-41</t>
  </si>
  <si>
    <t>41-77-89</t>
  </si>
  <si>
    <t>73-85-90</t>
  </si>
  <si>
    <t>41-40-40</t>
  </si>
  <si>
    <t>73-00-00</t>
  </si>
  <si>
    <t>73-85-80</t>
  </si>
  <si>
    <t>Итого</t>
  </si>
  <si>
    <t>Лист 1:</t>
  </si>
  <si>
    <t>Справочник</t>
  </si>
  <si>
    <t>Длительность отпуска по КЗоТу</t>
  </si>
  <si>
    <t>Женщинам на каждого ребенка дополнительные дни</t>
  </si>
  <si>
    <t>Сотрудникам со стажем более 5 лет</t>
  </si>
  <si>
    <t>Сотрудникам со стажем  более 10 лет</t>
  </si>
  <si>
    <t>Лист 2:</t>
  </si>
  <si>
    <t>Расчет отпускных</t>
  </si>
  <si>
    <t>Back-end разработка</t>
  </si>
  <si>
    <t>Отдел:</t>
  </si>
  <si>
    <t>Год:</t>
  </si>
  <si>
    <t>Начисление отпускных</t>
  </si>
  <si>
    <t>Код</t>
  </si>
  <si>
    <t>ФИО</t>
  </si>
  <si>
    <t>Дата приема на работу</t>
  </si>
  <si>
    <t>Пол</t>
  </si>
  <si>
    <t>Дети</t>
  </si>
  <si>
    <t>Стаж</t>
  </si>
  <si>
    <t>Средний зароботок</t>
  </si>
  <si>
    <t>Надбавка за стаж</t>
  </si>
  <si>
    <t>Надбавка за детей</t>
  </si>
  <si>
    <t>Длительность отпуска</t>
  </si>
  <si>
    <t>Сумма отпускных</t>
  </si>
  <si>
    <t>м</t>
  </si>
  <si>
    <t>ж</t>
  </si>
  <si>
    <t>Иванов И. В.</t>
  </si>
  <si>
    <t>Вещий О. О.</t>
  </si>
  <si>
    <t>Смирнова А. Г.</t>
  </si>
  <si>
    <t>Васильев В. Н.</t>
  </si>
  <si>
    <t>Каренина А. А.</t>
  </si>
  <si>
    <t>Князев И. О.</t>
  </si>
  <si>
    <t>05-05-88</t>
  </si>
  <si>
    <t>08-09-10</t>
  </si>
  <si>
    <t>11-12-13</t>
  </si>
  <si>
    <t>14-10-06</t>
  </si>
  <si>
    <t>19-09-09</t>
  </si>
  <si>
    <t>07-07-77</t>
  </si>
  <si>
    <t>ИТОГО:</t>
  </si>
  <si>
    <t>Спартак</t>
  </si>
  <si>
    <t>ЦСКА</t>
  </si>
  <si>
    <t>Локомотив</t>
  </si>
  <si>
    <t>Ротор</t>
  </si>
  <si>
    <t>Зенит</t>
  </si>
  <si>
    <t>Ростсельмаш</t>
  </si>
  <si>
    <t>Уралан</t>
  </si>
  <si>
    <t>Алания</t>
  </si>
  <si>
    <t>Динамо</t>
  </si>
  <si>
    <t>Черноморец</t>
  </si>
  <si>
    <t>Торпедо</t>
  </si>
  <si>
    <t>Крылья Советов</t>
  </si>
  <si>
    <t>Жемчужина</t>
  </si>
  <si>
    <t>Шинник</t>
  </si>
  <si>
    <t>Балтика</t>
  </si>
  <si>
    <t>Тюмень</t>
  </si>
  <si>
    <t>Клуб</t>
  </si>
  <si>
    <t>Игр</t>
  </si>
  <si>
    <t>Выигрыш</t>
  </si>
  <si>
    <t>Ничья</t>
  </si>
  <si>
    <t>Поражение</t>
  </si>
  <si>
    <t>Забитые мячи</t>
  </si>
  <si>
    <t>Пропущенные мячи</t>
  </si>
  <si>
    <t>Место</t>
  </si>
  <si>
    <t>Разница</t>
  </si>
  <si>
    <t>Очки</t>
  </si>
  <si>
    <t>Таблица1</t>
  </si>
  <si>
    <t>Наименование товара</t>
  </si>
  <si>
    <t>Количество, шт</t>
  </si>
  <si>
    <t xml:space="preserve"> Итоговая цена</t>
  </si>
  <si>
    <t>Клавиатура Logitech</t>
  </si>
  <si>
    <t>Накопитель на ЖМД SATA</t>
  </si>
  <si>
    <t>Материнская плата ASRock</t>
  </si>
  <si>
    <t>Корпуc Minitower</t>
  </si>
  <si>
    <t>Модуль памяти Kingston</t>
  </si>
  <si>
    <t>Ноутбук Lenovo</t>
  </si>
  <si>
    <t>Мышь Logitech</t>
  </si>
  <si>
    <t>Мышь Microsoft</t>
  </si>
  <si>
    <t>Монитор Acer</t>
  </si>
  <si>
    <t>Принтер Canon</t>
  </si>
  <si>
    <t>Гарнитура Phillips</t>
  </si>
  <si>
    <t>Итого:</t>
  </si>
  <si>
    <t>Цена, $/шт</t>
  </si>
  <si>
    <t>Дискета Verbatim</t>
  </si>
  <si>
    <t>Принтер Acer</t>
  </si>
  <si>
    <t>Материнская плата 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</si>
</sst>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/>
  </cellStyleXfs>
  <cellXfs count="51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43" fontId="0" fillId="0" borderId="2" xfId="1" applyFont="1" applyBorder="1" applyAlignment="1">
      <alignment horizontal="right" indent="1"/>
    </xf>
    <xf numFmtId="43" fontId="0" fillId="0" borderId="3" xfId="1" applyFont="1" applyBorder="1" applyAlignment="1">
      <alignment horizontal="right" indent="1"/>
    </xf>
    <xf numFmtId="0" fontId="0" fillId="0" borderId="2" xfId="0" applyBorder="1"/>
    <xf numFmtId="0" fontId="0" fillId="0" borderId="3" xfId="0" applyBorder="1"/>
    <xf numFmtId="21" fontId="0" fillId="0" borderId="2" xfId="0" applyNumberFormat="1" applyBorder="1"/>
    <xf numFmtId="21" fontId="0" fillId="0" borderId="3" xfId="0" applyNumberForma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NumberFormat="1" applyBorder="1"/>
    <xf numFmtId="0" fontId="5" fillId="0" borderId="1" xfId="0" applyFont="1" applyBorder="1" applyAlignment="1">
      <alignment horizontal="right"/>
    </xf>
    <xf numFmtId="0" fontId="0" fillId="0" borderId="1" xfId="0" applyNumberFormat="1" applyFill="1" applyBorder="1"/>
    <xf numFmtId="0" fontId="0" fillId="0" borderId="0" xfId="0" applyAlignment="1">
      <alignment horizontal="right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49" fontId="0" fillId="0" borderId="9" xfId="0" applyNumberFormat="1" applyBorder="1"/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/>
    <xf numFmtId="49" fontId="0" fillId="0" borderId="10" xfId="0" applyNumberFormat="1" applyBorder="1"/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49" fontId="0" fillId="0" borderId="11" xfId="0" applyNumberFormat="1" applyBorder="1"/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right"/>
    </xf>
    <xf numFmtId="0" fontId="0" fillId="0" borderId="8" xfId="0" applyFill="1" applyBorder="1"/>
    <xf numFmtId="0" fontId="9" fillId="2" borderId="13" xfId="2" applyFont="1" applyFill="1" applyBorder="1" applyAlignment="1">
      <alignment vertical="center" wrapText="1"/>
    </xf>
    <xf numFmtId="0" fontId="0" fillId="0" borderId="13" xfId="0" applyFont="1" applyBorder="1"/>
    <xf numFmtId="0" fontId="10" fillId="2" borderId="13" xfId="0" applyFont="1" applyFill="1" applyBorder="1" applyAlignment="1">
      <alignment vertical="center" wrapText="1"/>
    </xf>
    <xf numFmtId="0" fontId="0" fillId="0" borderId="14" xfId="0" applyBorder="1"/>
    <xf numFmtId="0" fontId="8" fillId="2" borderId="15" xfId="2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2" borderId="15" xfId="2" applyFill="1" applyBorder="1" applyAlignment="1">
      <alignment vertical="center" wrapText="1"/>
    </xf>
    <xf numFmtId="0" fontId="0" fillId="0" borderId="4" xfId="0" applyBorder="1"/>
    <xf numFmtId="0" fontId="5" fillId="0" borderId="5" xfId="0" applyFont="1" applyBorder="1"/>
    <xf numFmtId="0" fontId="0" fillId="0" borderId="4" xfId="0" applyBorder="1" applyAlignment="1">
      <alignment horizontal="right"/>
    </xf>
    <xf numFmtId="0" fontId="5" fillId="0" borderId="4" xfId="0" applyFont="1" applyBorder="1"/>
    <xf numFmtId="0" fontId="0" fillId="0" borderId="4" xfId="0" applyNumberFormat="1" applyBorder="1"/>
  </cellXfs>
  <cellStyles count="4">
    <cellStyle name="Гиперссылка" xfId="2" builtinId="8"/>
    <cellStyle name="Обычный" xfId="0" builtinId="0"/>
    <cellStyle name="Обычный 2" xfId="3"/>
    <cellStyle name="Финансовый" xfId="1" builtinId="3"/>
  </cellStyles>
  <dxfs count="12">
    <dxf>
      <font>
        <b val="0"/>
        <i/>
        <strike val="0"/>
      </font>
      <fill>
        <patternFill>
          <bgColor rgb="FFFF0000"/>
        </patternFill>
      </fill>
    </dxf>
    <dxf>
      <font>
        <b val="0"/>
        <i/>
        <strike val="0"/>
      </font>
      <fill>
        <patternFill>
          <bgColor rgb="FFFF0000"/>
        </patternFill>
      </fill>
    </dxf>
    <dxf>
      <font>
        <b val="0"/>
        <i/>
        <strike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Лист2!$B$19</c:f>
              <c:strCache>
                <c:ptCount val="1"/>
                <c:pt idx="0">
                  <c:v>Иванов И. 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Лист2!$J$19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6-4773-B603-DE9DA565B869}"/>
            </c:ext>
          </c:extLst>
        </c:ser>
        <c:ser>
          <c:idx val="1"/>
          <c:order val="1"/>
          <c:tx>
            <c:strRef>
              <c:f>Лист2!$B$20</c:f>
              <c:strCache>
                <c:ptCount val="1"/>
                <c:pt idx="0">
                  <c:v>Вещий О. О.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Лист2!$J$20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6-4773-B603-DE9DA565B869}"/>
            </c:ext>
          </c:extLst>
        </c:ser>
        <c:ser>
          <c:idx val="2"/>
          <c:order val="2"/>
          <c:tx>
            <c:strRef>
              <c:f>Лист2!$B$21</c:f>
              <c:strCache>
                <c:ptCount val="1"/>
                <c:pt idx="0">
                  <c:v>Смирнова А. Г.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Лист2!$J$21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6-4773-B603-DE9DA565B869}"/>
            </c:ext>
          </c:extLst>
        </c:ser>
        <c:ser>
          <c:idx val="3"/>
          <c:order val="3"/>
          <c:tx>
            <c:strRef>
              <c:f>Лист2!$B$22</c:f>
              <c:strCache>
                <c:ptCount val="1"/>
                <c:pt idx="0">
                  <c:v>Васильев В. Н.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Лист2!$J$22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6-4773-B603-DE9DA565B869}"/>
            </c:ext>
          </c:extLst>
        </c:ser>
        <c:ser>
          <c:idx val="4"/>
          <c:order val="4"/>
          <c:tx>
            <c:strRef>
              <c:f>Лист2!$B$23</c:f>
              <c:strCache>
                <c:ptCount val="1"/>
                <c:pt idx="0">
                  <c:v>Каренина А. А.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Лист2!$J$23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6-4773-B603-DE9DA565B869}"/>
            </c:ext>
          </c:extLst>
        </c:ser>
        <c:ser>
          <c:idx val="5"/>
          <c:order val="5"/>
          <c:tx>
            <c:strRef>
              <c:f>Лист2!$B$24</c:f>
              <c:strCache>
                <c:ptCount val="1"/>
                <c:pt idx="0">
                  <c:v>Князев И. О.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Лист2!$J$24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6-4773-B603-DE9DA565B86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533263"/>
        <c:axId val="150240591"/>
      </c:barChart>
      <c:catAx>
        <c:axId val="21135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40591"/>
        <c:crosses val="autoZero"/>
        <c:auto val="1"/>
        <c:lblAlgn val="ctr"/>
        <c:lblOffset val="100"/>
        <c:noMultiLvlLbl val="0"/>
      </c:catAx>
      <c:valAx>
        <c:axId val="150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53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491490</xdr:colOff>
      <xdr:row>1</xdr:row>
      <xdr:rowOff>91440</xdr:rowOff>
    </xdr:from>
    <xdr:to>
      <xdr:col>14</xdr:col>
      <xdr:colOff>346710</xdr:colOff>
      <xdr:row>14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0%D0%BB%D0%B0%D0%BD%D0%B8%D1%8F_(%D1%84%D1%83%D1%82%D0%B1%D0%BE%D0%BB%D1%8C%D0%BD%D1%8B%D0%B9_%D0%BA%D0%BB%D1%83%D0%B1)" TargetMode="External"/><Relationship Id="rId13" Type="http://schemas.openxmlformats.org/officeDocument/2006/relationships/hyperlink" Target="https://ru.wikipedia.org/wiki/%D0%96%D0%B5%D0%BC%D1%87%D1%83%D0%B6%D0%B8%D0%BD%D0%B0-%D0%A1%D0%BE%D1%87%D0%B8" TargetMode="External"/><Relationship Id="rId3" Type="http://schemas.openxmlformats.org/officeDocument/2006/relationships/hyperlink" Target="https://ru.wikipedia.org/wiki/%D0%9B%D0%BE%D0%BA%D0%BE%D0%BC%D0%BE%D1%82%D0%B8%D0%B2_(%D1%84%D1%83%D1%82%D0%B1%D0%BE%D0%BB%D1%8C%D0%BD%D1%8B%D0%B9_%D0%BA%D0%BB%D1%83%D0%B1,_%D0%9C%D0%BE%D1%81%D0%BA%D0%B2%D0%B0)" TargetMode="External"/><Relationship Id="rId7" Type="http://schemas.openxmlformats.org/officeDocument/2006/relationships/hyperlink" Target="https://ru.wikipedia.org/wiki/%D0%A3%D1%80%D0%B0%D0%BB%D0%B0%D0%BD" TargetMode="External"/><Relationship Id="rId12" Type="http://schemas.openxmlformats.org/officeDocument/2006/relationships/hyperlink" Target="https://ru.wikipedia.org/wiki/%D0%9A%D1%80%D1%8B%D0%BB%D1%8C%D1%8F_%D0%A1%D0%BE%D0%B2%D0%B5%D1%82%D0%BE%D0%B2_(%D1%84%D1%83%D1%82%D0%B1%D0%BE%D0%BB%D1%8C%D0%BD%D1%8B%D0%B9_%D0%BA%D0%BB%D1%83%D0%B1,_%D0%A1%D0%B0%D0%BC%D0%B0%D1%80%D0%B0)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ru.wikipedia.org/wiki/%D0%A6%D0%A1%D0%9A%D0%90_(%D1%84%D1%83%D1%82%D0%B1%D0%BE%D0%BB%D1%8C%D0%BD%D1%8B%D0%B9_%D0%BA%D0%BB%D1%83%D0%B1,_%D0%9C%D0%BE%D1%81%D0%BA%D0%B2%D0%B0)" TargetMode="External"/><Relationship Id="rId16" Type="http://schemas.openxmlformats.org/officeDocument/2006/relationships/hyperlink" Target="https://ru.wikipedia.org/wiki/%D0%A2%D1%8E%D0%BC%D0%B5%D0%BD%D1%8C_(%D1%84%D1%83%D1%82%D0%B1%D0%BE%D0%BB%D1%8C%D0%BD%D1%8B%D0%B9_%D0%BA%D0%BB%D1%83%D0%B1)" TargetMode="External"/><Relationship Id="rId1" Type="http://schemas.openxmlformats.org/officeDocument/2006/relationships/hyperlink" Target="https://ru.wikipedia.org/wiki/%D0%A1%D0%BF%D0%B0%D1%80%D1%82%D0%B0%D0%BA_(%D1%84%D1%83%D1%82%D0%B1%D0%BE%D0%BB%D1%8C%D0%BD%D1%8B%D0%B9_%D0%BA%D0%BB%D1%83%D0%B1,_%D0%9C%D0%BE%D1%81%D0%BA%D0%B2%D0%B0)" TargetMode="External"/><Relationship Id="rId6" Type="http://schemas.openxmlformats.org/officeDocument/2006/relationships/hyperlink" Target="https://ru.wikipedia.org/wiki/%D0%A0%D0%BE%D1%81%D1%82%D0%BE%D0%B2_(%D1%84%D1%83%D1%82%D0%B1%D0%BE%D0%BB%D1%8C%D0%BD%D1%8B%D0%B9_%D0%BA%D0%BB%D1%83%D0%B1)" TargetMode="External"/><Relationship Id="rId11" Type="http://schemas.openxmlformats.org/officeDocument/2006/relationships/hyperlink" Target="https://ru.wikipedia.org/wiki/%D0%A2%D0%BE%D1%80%D0%BF%D0%B5%D0%B4%D0%BE_(%D1%84%D1%83%D1%82%D0%B1%D0%BE%D0%BB%D1%8C%D0%BD%D1%8B%D0%B9_%D0%BA%D0%BB%D1%83%D0%B1,_%D0%9C%D0%BE%D1%81%D0%BA%D0%B2%D0%B0)" TargetMode="External"/><Relationship Id="rId5" Type="http://schemas.openxmlformats.org/officeDocument/2006/relationships/hyperlink" Target="https://ru.wikipedia.org/wiki/%D0%97%D0%B5%D0%BD%D0%B8%D1%82_(%D1%84%D1%83%D1%82%D0%B1%D0%BE%D0%BB%D1%8C%D0%BD%D1%8B%D0%B9_%D0%BA%D0%BB%D1%83%D0%B1,_%D0%A1%D0%B0%D0%BD%D0%BA%D1%82-%D0%9F%D0%B5%D1%82%D0%B5%D1%80%D0%B1%D1%83%D1%80%D0%B3)" TargetMode="External"/><Relationship Id="rId15" Type="http://schemas.openxmlformats.org/officeDocument/2006/relationships/hyperlink" Target="https://ru.wikipedia.org/wiki/%D0%91%D0%B0%D0%BB%D1%82%D0%B8%D0%BA%D0%B0_(%D1%84%D1%83%D1%82%D0%B1%D0%BE%D0%BB%D1%8C%D0%BD%D1%8B%D0%B9_%D0%BA%D0%BB%D1%83%D0%B1)" TargetMode="External"/><Relationship Id="rId10" Type="http://schemas.openxmlformats.org/officeDocument/2006/relationships/hyperlink" Target="https://ru.wikipedia.org/wiki/%D0%A7%D0%B5%D1%80%D0%BD%D0%BE%D0%BC%D0%BE%D1%80%D0%B5%D1%86_(%D1%84%D1%83%D1%82%D0%B1%D0%BE%D0%BB%D1%8C%D0%BD%D1%8B%D0%B9_%D0%BA%D0%BB%D1%83%D0%B1,_%D0%9D%D0%BE%D0%B2%D0%BE%D1%80%D0%BE%D1%81%D1%81%D0%B8%D0%B9%D1%81%D0%BA)" TargetMode="External"/><Relationship Id="rId4" Type="http://schemas.openxmlformats.org/officeDocument/2006/relationships/hyperlink" Target="https://ru.wikipedia.org/wiki/%D0%A0%D0%BE%D1%82%D0%BE%D1%80_(%D1%84%D1%83%D1%82%D0%B1%D0%BE%D0%BB%D1%8C%D0%BD%D1%8B%D0%B9_%D0%BA%D0%BB%D1%83%D0%B1)" TargetMode="External"/><Relationship Id="rId9" Type="http://schemas.openxmlformats.org/officeDocument/2006/relationships/hyperlink" Target="https://ru.wikipedia.org/wiki/%D0%94%D0%B8%D0%BD%D0%B0%D0%BC%D0%BE_(%D1%84%D1%83%D1%82%D0%B1%D0%BE%D0%BB%D1%8C%D0%BD%D1%8B%D0%B9_%D0%BA%D0%BB%D1%83%D0%B1,_%D0%9C%D0%BE%D1%81%D0%BA%D0%B2%D0%B0)" TargetMode="External"/><Relationship Id="rId14" Type="http://schemas.openxmlformats.org/officeDocument/2006/relationships/hyperlink" Target="https://ru.wikipedia.org/wiki/%D0%A8%D0%B8%D0%BD%D0%BD%D0%B8%D0%BA_(%D1%84%D1%83%D1%82%D0%B1%D0%BE%D0%BB%D1%8C%D0%BD%D1%8B%D0%B9_%D0%BA%D0%BB%D1%83%D0%B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14"/>
  <sheetViews>
    <sheetView workbookViewId="0">
      <selection activeCell="F18" sqref="F18"/>
    </sheetView>
  </sheetViews>
  <sheetFormatPr defaultRowHeight="14.4" x14ac:dyDescent="0.3"/>
  <cols>
    <col min="1" max="1" width="10.5546875" customWidth="1"/>
    <col min="2" max="2" width="15.44140625" customWidth="1"/>
    <col min="3" max="3" width="17.77734375" customWidth="1"/>
    <col min="4" max="4" width="17.44140625" customWidth="1"/>
    <col min="5" max="5" width="15.88671875" customWidth="1"/>
  </cols>
  <sheetData>
    <row r="1" spans="1:5" ht="15" thickBot="1" x14ac:dyDescent="0.35"/>
    <row r="2" spans="1:5" ht="15" thickBot="1" x14ac:dyDescent="0.35">
      <c r="A2" s="11" t="s">
        <v>0</v>
      </c>
      <c r="B2" s="11"/>
      <c r="C2" s="3">
        <v>20</v>
      </c>
      <c r="D2" s="1" t="s">
        <v>1</v>
      </c>
    </row>
    <row r="3" spans="1:5" ht="15" thickBot="1" x14ac:dyDescent="0.35">
      <c r="B3" s="1" t="s">
        <v>3</v>
      </c>
      <c r="C3" s="4">
        <v>1</v>
      </c>
      <c r="D3" s="1" t="s">
        <v>1</v>
      </c>
    </row>
    <row r="5" spans="1:5" ht="21" x14ac:dyDescent="0.4">
      <c r="A5" s="12" t="s">
        <v>2</v>
      </c>
      <c r="B5" s="13"/>
      <c r="C5" s="13"/>
      <c r="D5" s="13"/>
      <c r="E5" s="13"/>
    </row>
    <row r="6" spans="1:5" ht="15" thickBot="1" x14ac:dyDescent="0.35"/>
    <row r="7" spans="1:5" ht="20.399999999999999" customHeight="1" thickBot="1" x14ac:dyDescent="0.3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</row>
    <row r="8" spans="1:5" ht="15" thickBot="1" x14ac:dyDescent="0.35">
      <c r="A8" s="7" t="s">
        <v>9</v>
      </c>
      <c r="B8" s="5">
        <v>2.8</v>
      </c>
      <c r="C8" s="9">
        <v>0.60416666666666663</v>
      </c>
      <c r="D8" s="14">
        <f t="shared" ref="D8:D13" si="0">HOUR(C8)*60+MINUTE(C8)</f>
        <v>870</v>
      </c>
      <c r="E8" s="7">
        <f>IF(D8&gt;20,B8*D8,B8*20)</f>
        <v>2436</v>
      </c>
    </row>
    <row r="9" spans="1:5" ht="15" thickBot="1" x14ac:dyDescent="0.35">
      <c r="A9" s="8" t="s">
        <v>10</v>
      </c>
      <c r="B9" s="6">
        <v>4</v>
      </c>
      <c r="C9" s="10">
        <v>4.8611111111111112E-2</v>
      </c>
      <c r="D9" s="14">
        <f t="shared" si="0"/>
        <v>70</v>
      </c>
      <c r="E9" s="7">
        <f t="shared" ref="E9:E13" si="1">IF(D9&gt;20,B9*D9,B9*20)</f>
        <v>280</v>
      </c>
    </row>
    <row r="10" spans="1:5" ht="15" thickBot="1" x14ac:dyDescent="0.35">
      <c r="A10" s="8" t="s">
        <v>14</v>
      </c>
      <c r="B10" s="6">
        <v>2.8</v>
      </c>
      <c r="C10" s="10">
        <v>1.0416666666666666E-2</v>
      </c>
      <c r="D10" s="14">
        <f t="shared" si="0"/>
        <v>15</v>
      </c>
      <c r="E10" s="7">
        <f t="shared" si="1"/>
        <v>56</v>
      </c>
    </row>
    <row r="11" spans="1:5" ht="15" thickBot="1" x14ac:dyDescent="0.35">
      <c r="A11" s="8" t="s">
        <v>11</v>
      </c>
      <c r="B11" s="6">
        <v>4.5</v>
      </c>
      <c r="C11" s="10">
        <v>1.3888888888888888E-2</v>
      </c>
      <c r="D11" s="14">
        <f t="shared" si="0"/>
        <v>20</v>
      </c>
      <c r="E11" s="7">
        <f t="shared" si="1"/>
        <v>90</v>
      </c>
    </row>
    <row r="12" spans="1:5" ht="15" thickBot="1" x14ac:dyDescent="0.35">
      <c r="A12" s="8" t="s">
        <v>12</v>
      </c>
      <c r="B12" s="6">
        <v>2.8</v>
      </c>
      <c r="C12" s="10">
        <v>2.2916666666666669E-2</v>
      </c>
      <c r="D12" s="14">
        <f t="shared" si="0"/>
        <v>33</v>
      </c>
      <c r="E12" s="7">
        <f t="shared" si="1"/>
        <v>92.399999999999991</v>
      </c>
    </row>
    <row r="13" spans="1:5" ht="15" thickBot="1" x14ac:dyDescent="0.35">
      <c r="A13" s="8" t="s">
        <v>13</v>
      </c>
      <c r="B13" s="6">
        <v>5</v>
      </c>
      <c r="C13" s="10">
        <v>5.5555555555555558E-3</v>
      </c>
      <c r="D13" s="14">
        <f t="shared" si="0"/>
        <v>8</v>
      </c>
      <c r="E13" s="7">
        <f t="shared" si="1"/>
        <v>100</v>
      </c>
    </row>
    <row r="14" spans="1:5" ht="15" thickBot="1" x14ac:dyDescent="0.35">
      <c r="A14" s="15" t="s">
        <v>15</v>
      </c>
      <c r="B14" s="15"/>
      <c r="C14" s="15"/>
      <c r="D14" s="16">
        <f>SUM(D8:D13)</f>
        <v>1016</v>
      </c>
      <c r="E14" s="16">
        <f>SUM(E8:E13)</f>
        <v>3054.4</v>
      </c>
    </row>
  </sheetData>
  <mergeCells count="3">
    <mergeCell ref="A2:B2"/>
    <mergeCell ref="A5:E5"/>
    <mergeCell ref="A14:C14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26"/>
  <sheetViews>
    <sheetView zoomScale="90" zoomScaleNormal="90" workbookViewId="0">
      <selection activeCell="M23" sqref="M23"/>
    </sheetView>
  </sheetViews>
  <sheetFormatPr defaultRowHeight="14.4" x14ac:dyDescent="0.3"/>
  <cols>
    <col min="2" max="2" width="13.77734375" customWidth="1"/>
    <col min="3" max="3" width="11.88671875" customWidth="1"/>
    <col min="4" max="4" width="5.33203125" customWidth="1"/>
    <col min="7" max="7" width="10.44140625" customWidth="1"/>
    <col min="8" max="8" width="9.44140625" customWidth="1"/>
    <col min="9" max="9" width="9.88671875" customWidth="1"/>
    <col min="10" max="10" width="12.88671875" customWidth="1"/>
    <col min="11" max="11" width="9.88671875" customWidth="1"/>
  </cols>
  <sheetData>
    <row r="1" spans="1:11" x14ac:dyDescent="0.3">
      <c r="A1" t="s">
        <v>16</v>
      </c>
      <c r="B1" t="s">
        <v>17</v>
      </c>
    </row>
    <row r="3" spans="1:11" x14ac:dyDescent="0.3">
      <c r="B3" s="13" t="s">
        <v>18</v>
      </c>
      <c r="C3" s="13"/>
      <c r="D3" s="13"/>
      <c r="E3" s="18">
        <v>24</v>
      </c>
    </row>
    <row r="4" spans="1:11" ht="36" customHeight="1" x14ac:dyDescent="0.3">
      <c r="A4" s="17" t="s">
        <v>19</v>
      </c>
      <c r="B4" s="17"/>
      <c r="C4" s="17"/>
      <c r="D4" s="17"/>
      <c r="E4" s="19">
        <v>2</v>
      </c>
    </row>
    <row r="5" spans="1:11" x14ac:dyDescent="0.3">
      <c r="A5" s="13" t="s">
        <v>20</v>
      </c>
      <c r="B5" s="13"/>
      <c r="C5" s="13"/>
      <c r="D5" s="13"/>
      <c r="E5" s="19">
        <v>3</v>
      </c>
    </row>
    <row r="6" spans="1:11" x14ac:dyDescent="0.3">
      <c r="A6" s="13" t="s">
        <v>21</v>
      </c>
      <c r="B6" s="13"/>
      <c r="C6" s="13"/>
      <c r="D6" s="13"/>
      <c r="E6" s="20">
        <v>9</v>
      </c>
    </row>
    <row r="9" spans="1:11" x14ac:dyDescent="0.3">
      <c r="A9" t="s">
        <v>22</v>
      </c>
      <c r="B9" t="s">
        <v>23</v>
      </c>
    </row>
    <row r="11" spans="1:11" ht="28.8" x14ac:dyDescent="0.3">
      <c r="A11" t="s">
        <v>25</v>
      </c>
      <c r="B11" s="21" t="s">
        <v>24</v>
      </c>
    </row>
    <row r="12" spans="1:11" x14ac:dyDescent="0.3">
      <c r="A12" t="s">
        <v>26</v>
      </c>
      <c r="B12">
        <v>2017</v>
      </c>
    </row>
    <row r="16" spans="1:11" ht="23.4" x14ac:dyDescent="0.45">
      <c r="A16" s="22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ht="15" thickBot="1" x14ac:dyDescent="0.35"/>
    <row r="18" spans="1:11" ht="44.4" thickTop="1" thickBot="1" x14ac:dyDescent="0.35">
      <c r="A18" s="23" t="s">
        <v>28</v>
      </c>
      <c r="B18" s="23" t="s">
        <v>29</v>
      </c>
      <c r="C18" s="24" t="s">
        <v>30</v>
      </c>
      <c r="D18" s="23" t="s">
        <v>31</v>
      </c>
      <c r="E18" s="23" t="s">
        <v>32</v>
      </c>
      <c r="F18" s="23" t="s">
        <v>33</v>
      </c>
      <c r="G18" s="24" t="s">
        <v>34</v>
      </c>
      <c r="H18" s="24" t="s">
        <v>35</v>
      </c>
      <c r="I18" s="24" t="s">
        <v>36</v>
      </c>
      <c r="J18" s="24" t="s">
        <v>37</v>
      </c>
      <c r="K18" s="24" t="s">
        <v>38</v>
      </c>
    </row>
    <row r="19" spans="1:11" ht="15" thickTop="1" x14ac:dyDescent="0.3">
      <c r="A19" s="25">
        <v>1</v>
      </c>
      <c r="B19" s="25" t="s">
        <v>41</v>
      </c>
      <c r="C19" s="26" t="s">
        <v>47</v>
      </c>
      <c r="D19" s="27" t="s">
        <v>39</v>
      </c>
      <c r="E19" s="27">
        <v>0</v>
      </c>
      <c r="F19" s="28">
        <f>$B$12 - YEAR(C19)</f>
        <v>29</v>
      </c>
      <c r="G19" s="25">
        <v>4000</v>
      </c>
      <c r="H19" s="25">
        <f>IF(F19&gt;10,$E$6,IF(F19&gt;5,$E$5,0))</f>
        <v>9</v>
      </c>
      <c r="I19" s="25">
        <f>IF(D19="ж",$E$4*E19,0)</f>
        <v>0</v>
      </c>
      <c r="J19" s="25">
        <f>$E$3+H19+I19</f>
        <v>33</v>
      </c>
      <c r="K19" s="25">
        <f>G19/30*J19</f>
        <v>4400</v>
      </c>
    </row>
    <row r="20" spans="1:11" x14ac:dyDescent="0.3">
      <c r="A20" s="29">
        <v>2</v>
      </c>
      <c r="B20" s="29" t="s">
        <v>42</v>
      </c>
      <c r="C20" s="30" t="s">
        <v>48</v>
      </c>
      <c r="D20" s="31" t="s">
        <v>39</v>
      </c>
      <c r="E20" s="31">
        <v>1</v>
      </c>
      <c r="F20" s="32">
        <f t="shared" ref="F20:F24" si="0">$B$12 - YEAR(C20)</f>
        <v>7</v>
      </c>
      <c r="G20" s="29">
        <v>8008</v>
      </c>
      <c r="H20" s="29">
        <f t="shared" ref="H20:H24" si="1">IF(F20&gt;10,$E$6,IF(F20&gt;5,$E$5,0))</f>
        <v>3</v>
      </c>
      <c r="I20" s="29">
        <f t="shared" ref="I20:I24" si="2">IF(D20="ж",$E$4*E20,0)</f>
        <v>0</v>
      </c>
      <c r="J20" s="29">
        <f t="shared" ref="J20:J24" si="3">$E$3+H20+I20</f>
        <v>27</v>
      </c>
      <c r="K20" s="29">
        <f t="shared" ref="K20:K24" si="4">G20/30*J20</f>
        <v>7207.2</v>
      </c>
    </row>
    <row r="21" spans="1:11" x14ac:dyDescent="0.3">
      <c r="A21" s="29">
        <v>3</v>
      </c>
      <c r="B21" s="29" t="s">
        <v>43</v>
      </c>
      <c r="C21" s="30" t="s">
        <v>49</v>
      </c>
      <c r="D21" s="31" t="s">
        <v>40</v>
      </c>
      <c r="E21" s="31">
        <v>10</v>
      </c>
      <c r="F21" s="32">
        <f t="shared" si="0"/>
        <v>4</v>
      </c>
      <c r="G21" s="29">
        <v>3050</v>
      </c>
      <c r="H21" s="29">
        <f t="shared" si="1"/>
        <v>0</v>
      </c>
      <c r="I21" s="29">
        <f t="shared" si="2"/>
        <v>20</v>
      </c>
      <c r="J21" s="29">
        <f t="shared" si="3"/>
        <v>44</v>
      </c>
      <c r="K21" s="29">
        <f t="shared" si="4"/>
        <v>4473.3333333333339</v>
      </c>
    </row>
    <row r="22" spans="1:11" x14ac:dyDescent="0.3">
      <c r="A22" s="29">
        <v>4</v>
      </c>
      <c r="B22" s="29" t="s">
        <v>44</v>
      </c>
      <c r="C22" s="30" t="s">
        <v>50</v>
      </c>
      <c r="D22" s="31" t="s">
        <v>39</v>
      </c>
      <c r="E22" s="31">
        <v>2</v>
      </c>
      <c r="F22" s="32">
        <f t="shared" si="0"/>
        <v>11</v>
      </c>
      <c r="G22" s="29">
        <v>5678</v>
      </c>
      <c r="H22" s="29">
        <f t="shared" si="1"/>
        <v>9</v>
      </c>
      <c r="I22" s="29">
        <f t="shared" si="2"/>
        <v>0</v>
      </c>
      <c r="J22" s="29">
        <f t="shared" si="3"/>
        <v>33</v>
      </c>
      <c r="K22" s="29">
        <f t="shared" si="4"/>
        <v>6245.8</v>
      </c>
    </row>
    <row r="23" spans="1:11" x14ac:dyDescent="0.3">
      <c r="A23" s="29">
        <v>5</v>
      </c>
      <c r="B23" s="29" t="s">
        <v>45</v>
      </c>
      <c r="C23" s="30" t="s">
        <v>51</v>
      </c>
      <c r="D23" s="31" t="s">
        <v>40</v>
      </c>
      <c r="E23" s="31">
        <v>2</v>
      </c>
      <c r="F23" s="32">
        <f t="shared" si="0"/>
        <v>8</v>
      </c>
      <c r="G23" s="29">
        <v>6745</v>
      </c>
      <c r="H23" s="29">
        <f t="shared" si="1"/>
        <v>3</v>
      </c>
      <c r="I23" s="29">
        <f t="shared" si="2"/>
        <v>4</v>
      </c>
      <c r="J23" s="29">
        <f t="shared" si="3"/>
        <v>31</v>
      </c>
      <c r="K23" s="29">
        <f t="shared" si="4"/>
        <v>6969.8333333333339</v>
      </c>
    </row>
    <row r="24" spans="1:11" ht="15" thickBot="1" x14ac:dyDescent="0.35">
      <c r="A24" s="33">
        <v>6</v>
      </c>
      <c r="B24" s="33" t="s">
        <v>46</v>
      </c>
      <c r="C24" s="34" t="s">
        <v>52</v>
      </c>
      <c r="D24" s="35" t="s">
        <v>39</v>
      </c>
      <c r="E24" s="35">
        <v>7</v>
      </c>
      <c r="F24" s="36">
        <f t="shared" si="0"/>
        <v>40</v>
      </c>
      <c r="G24" s="33">
        <v>7777</v>
      </c>
      <c r="H24" s="33">
        <f t="shared" si="1"/>
        <v>9</v>
      </c>
      <c r="I24" s="33">
        <f t="shared" si="2"/>
        <v>0</v>
      </c>
      <c r="J24" s="33">
        <f t="shared" si="3"/>
        <v>33</v>
      </c>
      <c r="K24" s="33">
        <f t="shared" si="4"/>
        <v>8554.7000000000007</v>
      </c>
    </row>
    <row r="25" spans="1:11" ht="15.6" thickTop="1" thickBot="1" x14ac:dyDescent="0.35">
      <c r="A25" s="37" t="s">
        <v>53</v>
      </c>
      <c r="B25" s="37"/>
      <c r="C25" s="37"/>
      <c r="D25" s="37"/>
      <c r="E25" s="37"/>
      <c r="F25" s="37"/>
      <c r="G25" s="37"/>
      <c r="H25" s="37"/>
      <c r="I25" s="37"/>
      <c r="J25" s="37"/>
      <c r="K25" s="38">
        <f>SUM(K19:K24)</f>
        <v>37850.866666666669</v>
      </c>
    </row>
    <row r="26" spans="1:11" ht="15" thickTop="1" x14ac:dyDescent="0.3"/>
  </sheetData>
  <mergeCells count="6">
    <mergeCell ref="B3:D3"/>
    <mergeCell ref="A4:D4"/>
    <mergeCell ref="A5:D5"/>
    <mergeCell ref="A6:D6"/>
    <mergeCell ref="A16:K16"/>
    <mergeCell ref="A25:J2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18"/>
  <sheetViews>
    <sheetView workbookViewId="0">
      <selection activeCell="G24" sqref="G24"/>
    </sheetView>
  </sheetViews>
  <sheetFormatPr defaultRowHeight="14.4" x14ac:dyDescent="0.3"/>
  <cols>
    <col min="2" max="2" width="16.109375" customWidth="1"/>
    <col min="4" max="4" width="11.44140625" customWidth="1"/>
    <col min="6" max="6" width="11.88671875" customWidth="1"/>
    <col min="7" max="7" width="13.77734375" customWidth="1"/>
    <col min="8" max="8" width="17.77734375" customWidth="1"/>
    <col min="10" max="10" width="5.5546875" customWidth="1"/>
    <col min="11" max="11" width="49.5546875" customWidth="1"/>
  </cols>
  <sheetData>
    <row r="1" spans="1:11" ht="15" customHeight="1" thickBot="1" x14ac:dyDescent="0.35">
      <c r="A1" s="46" t="s">
        <v>77</v>
      </c>
      <c r="B1" s="46" t="s">
        <v>70</v>
      </c>
      <c r="C1" s="46" t="s">
        <v>71</v>
      </c>
      <c r="D1" s="46" t="s">
        <v>72</v>
      </c>
      <c r="E1" s="46" t="s">
        <v>73</v>
      </c>
      <c r="F1" s="46" t="s">
        <v>74</v>
      </c>
      <c r="G1" s="46" t="s">
        <v>75</v>
      </c>
      <c r="H1" s="46" t="s">
        <v>76</v>
      </c>
      <c r="I1" s="46" t="s">
        <v>78</v>
      </c>
      <c r="J1" s="46" t="s">
        <v>79</v>
      </c>
      <c r="K1" s="42"/>
    </row>
    <row r="2" spans="1:11" ht="15" customHeight="1" thickBot="1" x14ac:dyDescent="0.35">
      <c r="A2" s="41">
        <v>1</v>
      </c>
      <c r="B2" s="39" t="s">
        <v>54</v>
      </c>
      <c r="C2" s="41">
        <v>30</v>
      </c>
      <c r="D2" s="41">
        <v>17</v>
      </c>
      <c r="E2" s="41">
        <v>8</v>
      </c>
      <c r="F2" s="41">
        <v>5</v>
      </c>
      <c r="G2" s="41">
        <v>58</v>
      </c>
      <c r="H2" s="40">
        <v>28</v>
      </c>
      <c r="I2" s="46">
        <f>G2-H2</f>
        <v>30</v>
      </c>
      <c r="J2" s="46">
        <f>D2*3+E2*1</f>
        <v>59</v>
      </c>
      <c r="K2" s="43"/>
    </row>
    <row r="3" spans="1:11" ht="15" customHeight="1" thickBot="1" x14ac:dyDescent="0.35">
      <c r="A3" s="41">
        <v>2</v>
      </c>
      <c r="B3" s="39" t="s">
        <v>55</v>
      </c>
      <c r="C3" s="41">
        <v>30</v>
      </c>
      <c r="D3" s="41">
        <v>17</v>
      </c>
      <c r="E3" s="41">
        <v>5</v>
      </c>
      <c r="F3" s="41">
        <v>8</v>
      </c>
      <c r="G3" s="41">
        <v>50</v>
      </c>
      <c r="H3" s="40">
        <v>22</v>
      </c>
      <c r="I3" s="46">
        <f t="shared" ref="I3:I17" si="0">G3-H3</f>
        <v>28</v>
      </c>
      <c r="J3" s="46">
        <f t="shared" ref="J3:J17" si="1">D3*3+E3*1</f>
        <v>56</v>
      </c>
      <c r="K3" s="43"/>
    </row>
    <row r="4" spans="1:11" ht="15" customHeight="1" thickBot="1" x14ac:dyDescent="0.35">
      <c r="A4" s="41">
        <v>3</v>
      </c>
      <c r="B4" s="39" t="s">
        <v>56</v>
      </c>
      <c r="C4" s="41">
        <v>30</v>
      </c>
      <c r="D4" s="41">
        <v>16</v>
      </c>
      <c r="E4" s="41">
        <v>7</v>
      </c>
      <c r="F4" s="41">
        <v>7</v>
      </c>
      <c r="G4" s="41">
        <v>45</v>
      </c>
      <c r="H4" s="40">
        <v>28</v>
      </c>
      <c r="I4" s="46">
        <f t="shared" si="0"/>
        <v>17</v>
      </c>
      <c r="J4" s="46">
        <f t="shared" si="1"/>
        <v>55</v>
      </c>
      <c r="K4" s="43"/>
    </row>
    <row r="5" spans="1:11" ht="15" customHeight="1" thickBot="1" x14ac:dyDescent="0.35">
      <c r="A5" s="41">
        <v>4</v>
      </c>
      <c r="B5" s="39" t="s">
        <v>57</v>
      </c>
      <c r="C5" s="41">
        <v>30</v>
      </c>
      <c r="D5" s="41">
        <v>12</v>
      </c>
      <c r="E5" s="41">
        <v>12</v>
      </c>
      <c r="F5" s="41">
        <v>6</v>
      </c>
      <c r="G5" s="41">
        <v>52</v>
      </c>
      <c r="H5" s="40">
        <v>37</v>
      </c>
      <c r="I5" s="46">
        <f t="shared" si="0"/>
        <v>15</v>
      </c>
      <c r="J5" s="46">
        <f t="shared" si="1"/>
        <v>48</v>
      </c>
      <c r="K5" s="44"/>
    </row>
    <row r="6" spans="1:11" ht="15" customHeight="1" thickBot="1" x14ac:dyDescent="0.35">
      <c r="A6" s="41">
        <v>5</v>
      </c>
      <c r="B6" s="39" t="s">
        <v>58</v>
      </c>
      <c r="C6" s="41">
        <v>30</v>
      </c>
      <c r="D6" s="41">
        <v>12</v>
      </c>
      <c r="E6" s="41">
        <v>11</v>
      </c>
      <c r="F6" s="41">
        <v>7</v>
      </c>
      <c r="G6" s="41">
        <v>42</v>
      </c>
      <c r="H6" s="40">
        <v>25</v>
      </c>
      <c r="I6" s="46">
        <f t="shared" si="0"/>
        <v>17</v>
      </c>
      <c r="J6" s="46">
        <f t="shared" si="1"/>
        <v>47</v>
      </c>
      <c r="K6" s="43"/>
    </row>
    <row r="7" spans="1:11" ht="15" customHeight="1" thickBot="1" x14ac:dyDescent="0.35">
      <c r="A7" s="41">
        <v>6</v>
      </c>
      <c r="B7" s="39" t="s">
        <v>59</v>
      </c>
      <c r="C7" s="41">
        <v>30</v>
      </c>
      <c r="D7" s="41">
        <v>11</v>
      </c>
      <c r="E7" s="41">
        <v>11</v>
      </c>
      <c r="F7" s="41">
        <v>8</v>
      </c>
      <c r="G7" s="41">
        <v>42</v>
      </c>
      <c r="H7" s="40">
        <v>38</v>
      </c>
      <c r="I7" s="46">
        <f t="shared" si="0"/>
        <v>4</v>
      </c>
      <c r="J7" s="46">
        <f t="shared" si="1"/>
        <v>44</v>
      </c>
      <c r="K7" s="43"/>
    </row>
    <row r="8" spans="1:11" ht="15" thickBot="1" x14ac:dyDescent="0.35">
      <c r="A8" s="41">
        <v>7</v>
      </c>
      <c r="B8" s="39" t="s">
        <v>60</v>
      </c>
      <c r="C8" s="41">
        <v>30</v>
      </c>
      <c r="D8" s="41">
        <v>12</v>
      </c>
      <c r="E8" s="41">
        <v>6</v>
      </c>
      <c r="F8" s="41">
        <v>12</v>
      </c>
      <c r="G8" s="41">
        <v>39</v>
      </c>
      <c r="H8" s="40">
        <v>41</v>
      </c>
      <c r="I8" s="46">
        <f t="shared" si="0"/>
        <v>-2</v>
      </c>
      <c r="J8" s="46">
        <f t="shared" si="1"/>
        <v>42</v>
      </c>
      <c r="K8" s="44"/>
    </row>
    <row r="9" spans="1:11" ht="15" thickBot="1" x14ac:dyDescent="0.35">
      <c r="A9" s="41">
        <v>8</v>
      </c>
      <c r="B9" s="39" t="s">
        <v>61</v>
      </c>
      <c r="C9" s="41">
        <v>30</v>
      </c>
      <c r="D9" s="41">
        <v>11</v>
      </c>
      <c r="E9" s="41">
        <v>7</v>
      </c>
      <c r="F9" s="41">
        <v>12</v>
      </c>
      <c r="G9" s="41">
        <v>46</v>
      </c>
      <c r="H9" s="40">
        <v>39</v>
      </c>
      <c r="I9" s="46">
        <f t="shared" si="0"/>
        <v>7</v>
      </c>
      <c r="J9" s="46">
        <f t="shared" si="1"/>
        <v>40</v>
      </c>
      <c r="K9" s="44"/>
    </row>
    <row r="10" spans="1:11" ht="14.4" customHeight="1" thickBot="1" x14ac:dyDescent="0.35">
      <c r="A10" s="41">
        <v>9</v>
      </c>
      <c r="B10" s="39" t="s">
        <v>62</v>
      </c>
      <c r="C10" s="41">
        <v>30</v>
      </c>
      <c r="D10" s="41">
        <v>8</v>
      </c>
      <c r="E10" s="41">
        <v>15</v>
      </c>
      <c r="F10" s="41">
        <v>7</v>
      </c>
      <c r="G10" s="41">
        <v>31</v>
      </c>
      <c r="H10" s="40">
        <v>30</v>
      </c>
      <c r="I10" s="46">
        <f t="shared" si="0"/>
        <v>1</v>
      </c>
      <c r="J10" s="46">
        <f t="shared" si="1"/>
        <v>39</v>
      </c>
      <c r="K10" s="44"/>
    </row>
    <row r="11" spans="1:11" ht="15" thickBot="1" x14ac:dyDescent="0.35">
      <c r="A11" s="41">
        <v>10</v>
      </c>
      <c r="B11" s="39" t="s">
        <v>63</v>
      </c>
      <c r="C11" s="41">
        <v>30</v>
      </c>
      <c r="D11" s="41">
        <v>9</v>
      </c>
      <c r="E11" s="41">
        <v>11</v>
      </c>
      <c r="F11" s="41">
        <v>10</v>
      </c>
      <c r="G11" s="41">
        <v>38</v>
      </c>
      <c r="H11" s="40">
        <v>38</v>
      </c>
      <c r="I11" s="46">
        <f t="shared" si="0"/>
        <v>0</v>
      </c>
      <c r="J11" s="46">
        <f t="shared" si="1"/>
        <v>38</v>
      </c>
      <c r="K11" s="44"/>
    </row>
    <row r="12" spans="1:11" ht="15" customHeight="1" thickBot="1" x14ac:dyDescent="0.35">
      <c r="A12" s="41">
        <v>11</v>
      </c>
      <c r="B12" s="39" t="s">
        <v>64</v>
      </c>
      <c r="C12" s="41">
        <v>30</v>
      </c>
      <c r="D12" s="41">
        <v>9</v>
      </c>
      <c r="E12" s="41">
        <v>10</v>
      </c>
      <c r="F12" s="41">
        <v>11</v>
      </c>
      <c r="G12" s="41">
        <v>38</v>
      </c>
      <c r="H12" s="40">
        <v>34</v>
      </c>
      <c r="I12" s="46">
        <f t="shared" si="0"/>
        <v>4</v>
      </c>
      <c r="J12" s="46">
        <f t="shared" si="1"/>
        <v>37</v>
      </c>
      <c r="K12" s="44"/>
    </row>
    <row r="13" spans="1:11" ht="15" customHeight="1" thickBot="1" x14ac:dyDescent="0.35">
      <c r="A13" s="41">
        <v>12</v>
      </c>
      <c r="B13" s="39" t="s">
        <v>65</v>
      </c>
      <c r="C13" s="41">
        <v>30</v>
      </c>
      <c r="D13" s="41">
        <v>9</v>
      </c>
      <c r="E13" s="41">
        <v>8</v>
      </c>
      <c r="F13" s="41">
        <v>13</v>
      </c>
      <c r="G13" s="41">
        <v>25</v>
      </c>
      <c r="H13" s="40">
        <v>37</v>
      </c>
      <c r="I13" s="46">
        <f t="shared" si="0"/>
        <v>-12</v>
      </c>
      <c r="J13" s="46">
        <f t="shared" si="1"/>
        <v>35</v>
      </c>
      <c r="K13" s="44"/>
    </row>
    <row r="14" spans="1:11" ht="15" thickBot="1" x14ac:dyDescent="0.35">
      <c r="A14" s="41">
        <v>13</v>
      </c>
      <c r="B14" s="39" t="s">
        <v>66</v>
      </c>
      <c r="C14" s="41">
        <v>30</v>
      </c>
      <c r="D14" s="41">
        <v>9</v>
      </c>
      <c r="E14" s="41">
        <v>8</v>
      </c>
      <c r="F14" s="41">
        <v>13</v>
      </c>
      <c r="G14" s="41">
        <v>31</v>
      </c>
      <c r="H14" s="40">
        <v>48</v>
      </c>
      <c r="I14" s="46">
        <f t="shared" si="0"/>
        <v>-17</v>
      </c>
      <c r="J14" s="46">
        <f t="shared" si="1"/>
        <v>35</v>
      </c>
      <c r="K14" s="44"/>
    </row>
    <row r="15" spans="1:11" ht="15" customHeight="1" thickBot="1" x14ac:dyDescent="0.35">
      <c r="A15" s="41">
        <v>14</v>
      </c>
      <c r="B15" s="39" t="s">
        <v>67</v>
      </c>
      <c r="C15" s="41">
        <v>30</v>
      </c>
      <c r="D15" s="41">
        <v>9</v>
      </c>
      <c r="E15" s="41">
        <v>8</v>
      </c>
      <c r="F15" s="41">
        <v>13</v>
      </c>
      <c r="G15" s="41">
        <v>30</v>
      </c>
      <c r="H15" s="40">
        <v>40</v>
      </c>
      <c r="I15" s="46">
        <f t="shared" si="0"/>
        <v>-10</v>
      </c>
      <c r="J15" s="46">
        <f t="shared" si="1"/>
        <v>35</v>
      </c>
      <c r="K15" s="44"/>
    </row>
    <row r="16" spans="1:11" ht="15" customHeight="1" thickBot="1" x14ac:dyDescent="0.35">
      <c r="A16" s="41">
        <v>15</v>
      </c>
      <c r="B16" s="39" t="s">
        <v>68</v>
      </c>
      <c r="C16" s="41">
        <v>30</v>
      </c>
      <c r="D16" s="41">
        <v>7</v>
      </c>
      <c r="E16" s="41">
        <v>11</v>
      </c>
      <c r="F16" s="41">
        <v>12</v>
      </c>
      <c r="G16" s="41">
        <v>32</v>
      </c>
      <c r="H16" s="40">
        <v>43</v>
      </c>
      <c r="I16" s="46">
        <f t="shared" si="0"/>
        <v>-11</v>
      </c>
      <c r="J16" s="46">
        <f t="shared" si="1"/>
        <v>32</v>
      </c>
      <c r="K16" s="45"/>
    </row>
    <row r="17" spans="1:11" ht="15" thickBot="1" x14ac:dyDescent="0.35">
      <c r="A17" s="41">
        <v>16</v>
      </c>
      <c r="B17" s="39" t="s">
        <v>69</v>
      </c>
      <c r="C17" s="41">
        <v>30</v>
      </c>
      <c r="D17" s="41">
        <v>2</v>
      </c>
      <c r="E17" s="41">
        <v>2</v>
      </c>
      <c r="F17" s="41">
        <v>26</v>
      </c>
      <c r="G17" s="41">
        <v>17</v>
      </c>
      <c r="H17" s="40">
        <v>89</v>
      </c>
      <c r="I17" s="46">
        <f t="shared" si="0"/>
        <v>-72</v>
      </c>
      <c r="J17" s="46">
        <f t="shared" si="1"/>
        <v>8</v>
      </c>
      <c r="K17" s="45"/>
    </row>
    <row r="18" spans="1:11" x14ac:dyDescent="0.3">
      <c r="K18" s="42"/>
    </row>
  </sheetData>
  <conditionalFormatting sqref="D1">
    <cfRule type="iconSet" priority="11">
      <iconSet iconSet="3Symbols2">
        <cfvo type="percent" val="0"/>
        <cfvo type="formula" val="MAX($D$2:$D$16)"/>
        <cfvo type="formula" val="MAX($D$2:$D$16)"/>
      </iconSet>
    </cfRule>
  </conditionalFormatting>
  <conditionalFormatting sqref="I2:I17">
    <cfRule type="cellIs" dxfId="8" priority="4" operator="equal">
      <formula>0</formula>
    </cfRule>
    <cfRule type="top10" dxfId="7" priority="5" bottom="1" rank="3"/>
    <cfRule type="top10" dxfId="6" priority="7" rank="3"/>
  </conditionalFormatting>
  <conditionalFormatting sqref="J1:J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{57BBAA28-B1B9-400D-B9DC-E5278CF545F8}</x14:id>
        </ext>
      </extLst>
    </cfRule>
  </conditionalFormatting>
  <hyperlinks>
    <hyperlink ref="B2" r:id="rId1" tooltip="Спартак (футбольный клуб, Москва)" display="https://ru.wikipedia.org/wiki/%D0%A1%D0%BF%D0%B0%D1%80%D1%82%D0%B0%D0%BA_(%D1%84%D1%83%D1%82%D0%B1%D0%BE%D0%BB%D1%8C%D0%BD%D1%8B%D0%B9_%D0%BA%D0%BB%D1%83%D0%B1,_%D0%9C%D0%BE%D1%81%D0%BA%D0%B2%D0%B0)"/>
    <hyperlink ref="B3" r:id="rId2" tooltip="ЦСКА (футбольный клуб, Москва)" display="https://ru.wikipedia.org/wiki/%D0%A6%D0%A1%D0%9A%D0%90_(%D1%84%D1%83%D1%82%D0%B1%D0%BE%D0%BB%D1%8C%D0%BD%D1%8B%D0%B9_%D0%BA%D0%BB%D1%83%D0%B1,_%D0%9C%D0%BE%D1%81%D0%BA%D0%B2%D0%B0)"/>
    <hyperlink ref="B4" r:id="rId3" tooltip="Локомотив (футбольный клуб, Москва)" display="https://ru.wikipedia.org/wiki/%D0%9B%D0%BE%D0%BA%D0%BE%D0%BC%D0%BE%D1%82%D0%B8%D0%B2_(%D1%84%D1%83%D1%82%D0%B1%D0%BE%D0%BB%D1%8C%D0%BD%D1%8B%D0%B9_%D0%BA%D0%BB%D1%83%D0%B1,_%D0%9C%D0%BE%D1%81%D0%BA%D0%B2%D0%B0)"/>
    <hyperlink ref="B5" r:id="rId4" tooltip="Ротор (футбольный клуб)" display="https://ru.wikipedia.org/wiki/%D0%A0%D0%BE%D1%82%D0%BE%D1%80_(%D1%84%D1%83%D1%82%D0%B1%D0%BE%D0%BB%D1%8C%D0%BD%D1%8B%D0%B9_%D0%BA%D0%BB%D1%83%D0%B1)"/>
    <hyperlink ref="B6" r:id="rId5" tooltip="Зенит (футбольный клуб, Санкт-Петербург)" display="https://ru.wikipedia.org/wiki/%D0%97%D0%B5%D0%BD%D0%B8%D1%82_(%D1%84%D1%83%D1%82%D0%B1%D0%BE%D0%BB%D1%8C%D0%BD%D1%8B%D0%B9_%D0%BA%D0%BB%D1%83%D0%B1,_%D0%A1%D0%B0%D0%BD%D0%BA%D1%82-%D0%9F%D0%B5%D1%82%D0%B5%D1%80%D0%B1%D1%83%D1%80%D0%B3)"/>
    <hyperlink ref="B7" r:id="rId6" tooltip="Ростов (футбольный клуб)" display="https://ru.wikipedia.org/wiki/%D0%A0%D0%BE%D1%81%D1%82%D0%BE%D0%B2_(%D1%84%D1%83%D1%82%D0%B1%D0%BE%D0%BB%D1%8C%D0%BD%D1%8B%D0%B9_%D0%BA%D0%BB%D1%83%D0%B1)"/>
    <hyperlink ref="B8" r:id="rId7" tooltip="Уралан" display="https://ru.wikipedia.org/wiki/%D0%A3%D1%80%D0%B0%D0%BB%D0%B0%D0%BD"/>
    <hyperlink ref="B9" r:id="rId8" tooltip="Алания (футбольный клуб)" display="https://ru.wikipedia.org/wiki/%D0%90%D0%BB%D0%B0%D0%BD%D0%B8%D1%8F_(%D1%84%D1%83%D1%82%D0%B1%D0%BE%D0%BB%D1%8C%D0%BD%D1%8B%D0%B9_%D0%BA%D0%BB%D1%83%D0%B1)"/>
    <hyperlink ref="B10" r:id="rId9" tooltip="Динамо (футбольный клуб, Москва)" display="https://ru.wikipedia.org/wiki/%D0%94%D0%B8%D0%BD%D0%B0%D0%BC%D0%BE_(%D1%84%D1%83%D1%82%D0%B1%D0%BE%D0%BB%D1%8C%D0%BD%D1%8B%D0%B9_%D0%BA%D0%BB%D1%83%D0%B1,_%D0%9C%D0%BE%D1%81%D0%BA%D0%B2%D0%B0)"/>
    <hyperlink ref="B11" r:id="rId10" tooltip="Черноморец (футбольный клуб, Новороссийск)" display="https://ru.wikipedia.org/wiki/%D0%A7%D0%B5%D1%80%D0%BD%D0%BE%D0%BC%D0%BE%D1%80%D0%B5%D1%86_(%D1%84%D1%83%D1%82%D0%B1%D0%BE%D0%BB%D1%8C%D0%BD%D1%8B%D0%B9_%D0%BA%D0%BB%D1%83%D0%B1,_%D0%9D%D0%BE%D0%B2%D0%BE%D1%80%D0%BE%D1%81%D1%81%D0%B8%D0%B9%D1%81%D0%BA)"/>
    <hyperlink ref="B12" r:id="rId11" tooltip="Торпедо (футбольный клуб, Москва)" display="https://ru.wikipedia.org/wiki/%D0%A2%D0%BE%D1%80%D0%BF%D0%B5%D0%B4%D0%BE_(%D1%84%D1%83%D1%82%D0%B1%D0%BE%D0%BB%D1%8C%D0%BD%D1%8B%D0%B9_%D0%BA%D0%BB%D1%83%D0%B1,_%D0%9C%D0%BE%D1%81%D0%BA%D0%B2%D0%B0)"/>
    <hyperlink ref="B13" r:id="rId12" tooltip="Крылья Советов (футбольный клуб, Самара)" display="https://ru.wikipedia.org/wiki/%D0%9A%D1%80%D1%8B%D0%BB%D1%8C%D1%8F_%D0%A1%D0%BE%D0%B2%D0%B5%D1%82%D0%BE%D0%B2_(%D1%84%D1%83%D1%82%D0%B1%D0%BE%D0%BB%D1%8C%D0%BD%D1%8B%D0%B9_%D0%BA%D0%BB%D1%83%D0%B1,_%D0%A1%D0%B0%D0%BC%D0%B0%D1%80%D0%B0)"/>
    <hyperlink ref="B14" r:id="rId13" tooltip="Жемчужина-Сочи" display="https://ru.wikipedia.org/wiki/%D0%96%D0%B5%D0%BC%D1%87%D1%83%D0%B6%D0%B8%D0%BD%D0%B0-%D0%A1%D0%BE%D1%87%D0%B8"/>
    <hyperlink ref="B15" r:id="rId14" tooltip="Шинник (футбольный клуб)" display="https://ru.wikipedia.org/wiki/%D0%A8%D0%B8%D0%BD%D0%BD%D0%B8%D0%BA_(%D1%84%D1%83%D1%82%D0%B1%D0%BE%D0%BB%D1%8C%D0%BD%D1%8B%D0%B9_%D0%BA%D0%BB%D1%83%D0%B1)"/>
    <hyperlink ref="B16" r:id="rId15" tooltip="Балтика (футбольный клуб)" display="https://ru.wikipedia.org/wiki/%D0%91%D0%B0%D0%BB%D1%82%D0%B8%D0%BA%D0%B0_(%D1%84%D1%83%D1%82%D0%B1%D0%BE%D0%BB%D1%8C%D0%BD%D1%8B%D0%B9_%D0%BA%D0%BB%D1%83%D0%B1)"/>
    <hyperlink ref="B17" r:id="rId16" tooltip="Тюмень (футбольный клуб)" display="https://ru.wikipedia.org/wiki/%D0%A2%D1%8E%D0%BC%D0%B5%D0%BD%D1%8C_(%D1%84%D1%83%D1%82%D0%B1%D0%BE%D0%BB%D1%8C%D0%BD%D1%8B%D0%B9_%D0%BA%D0%BB%D1%83%D0%B1)"/>
  </hyperlinks>
  <pageMargins left="0.7" right="0.7" top="0.75" bottom="0.75" header="0.3" footer="0.3"/>
  <pageSetup paperSize="9" orientation="portrait" verticalDpi="0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BBAA28-B1B9-400D-B9DC-E5278CF54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J1:J17</xm:sqref>
        </x14:conditionalFormatting>
        <x14:conditionalFormatting xmlns:xm="http://schemas.microsoft.com/office/excel/2006/main">
          <x14:cfRule type="iconSet" priority="10" id="{8F0010BF-7E8E-41DB-ADC3-55BC731610D0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</xm:sqref>
        </x14:conditionalFormatting>
        <x14:conditionalFormatting xmlns:xm="http://schemas.microsoft.com/office/excel/2006/main">
          <x14:cfRule type="iconSet" priority="9" id="{A6C46E0E-EF94-4FC2-9A53-A27A3EDE4DEC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E1</xm:sqref>
        </x14:conditionalFormatting>
        <x14:conditionalFormatting xmlns:xm="http://schemas.microsoft.com/office/excel/2006/main">
          <x14:cfRule type="iconSet" priority="8" id="{1244842A-EC31-4F7B-AC9F-161DD79E0AB6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F1</xm:sqref>
        </x14:conditionalFormatting>
        <x14:conditionalFormatting xmlns:xm="http://schemas.microsoft.com/office/excel/2006/main">
          <x14:cfRule type="iconSet" priority="3" id="{1A471791-7594-4D21-9597-AC190DA4AA02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D2:D17</xm:sqref>
        </x14:conditionalFormatting>
        <x14:conditionalFormatting xmlns:xm="http://schemas.microsoft.com/office/excel/2006/main">
          <x14:cfRule type="iconSet" priority="2" id="{CAF1732D-38F5-464F-927F-6F834547FE0E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E2:E17</xm:sqref>
        </x14:conditionalFormatting>
        <x14:conditionalFormatting xmlns:xm="http://schemas.microsoft.com/office/excel/2006/main">
          <x14:cfRule type="iconSet" priority="1" id="{B51946D8-59DE-410C-9668-3D1F7F0525DE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F2:F17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14"/>
  <sheetViews>
    <sheetView tabSelected="1" workbookViewId="0">
      <selection activeCell="C14" sqref="C14"/>
    </sheetView>
  </sheetViews>
  <sheetFormatPr defaultRowHeight="14.4" x14ac:dyDescent="0.3"/>
  <cols>
    <col min="1" max="1" width="25.5546875" customWidth="1"/>
    <col min="2" max="2" width="15.33203125" customWidth="1"/>
    <col min="3" max="3" width="20.5546875" customWidth="1"/>
  </cols>
  <sheetData>
    <row r="1" spans="1:3" x14ac:dyDescent="0.3">
      <c r="A1" t="s">
        <v>80</v>
      </c>
    </row>
    <row r="2" spans="1:3" x14ac:dyDescent="0.3">
      <c r="A2" s="47" t="s">
        <v>81</v>
      </c>
      <c r="B2" s="47" t="s">
        <v>82</v>
      </c>
      <c r="C2" s="47" t="s">
        <v>83</v>
      </c>
    </row>
    <row r="3" spans="1:3" x14ac:dyDescent="0.3">
      <c r="A3" s="46" t="s">
        <v>84</v>
      </c>
      <c r="B3" s="46">
        <v>6</v>
      </c>
      <c r="C3" s="46" t="str">
        <f>IF((COUNTIF('F2'!$A$2:$A$12,A3)) = 0, "Нет на рынке",VLOOKUP(A3,'F2'!$A$2:$B$12,2,FALSE)*B3)</f>
        <v>Нет на рынке</v>
      </c>
    </row>
    <row r="4" spans="1:3" x14ac:dyDescent="0.3">
      <c r="A4" s="46" t="s">
        <v>85</v>
      </c>
      <c r="B4" s="46">
        <v>2</v>
      </c>
      <c r="C4" s="46">
        <f>IF((COUNTIF('F2'!$A$2:$A$12,A4)) = 0, "Нет на рынке",VLOOKUP(A4,'F2'!$A$2:$B$12,2,FALSE)*B4)</f>
        <v>310</v>
      </c>
    </row>
    <row r="5" spans="1:3" x14ac:dyDescent="0.3">
      <c r="A5" s="46" t="s">
        <v>86</v>
      </c>
      <c r="B5" s="46">
        <v>1</v>
      </c>
      <c r="C5" s="46" t="str">
        <f>IF((COUNTIF('F2'!$A$2:$A$12,A5)) = 0, "Нет на рынке",VLOOKUP(A5,'F2'!$A$2:$B$12,2,FALSE)*B5)</f>
        <v>Нет на рынке</v>
      </c>
    </row>
    <row r="6" spans="1:3" x14ac:dyDescent="0.3">
      <c r="A6" s="46" t="s">
        <v>87</v>
      </c>
      <c r="B6" s="46">
        <v>4</v>
      </c>
      <c r="C6" s="46">
        <f>IF((COUNTIF('F2'!$A$2:$A$12,A6)) = 0, "Нет на рынке",VLOOKUP(A6,'F2'!$A$2:$B$12,2,FALSE)*B6)</f>
        <v>184</v>
      </c>
    </row>
    <row r="7" spans="1:3" x14ac:dyDescent="0.3">
      <c r="A7" s="46" t="s">
        <v>88</v>
      </c>
      <c r="B7" s="46">
        <v>2</v>
      </c>
      <c r="C7" s="46">
        <f>IF((COUNTIF('F2'!$A$2:$A$12,A7)) = 0, "Нет на рынке",VLOOKUP(A7,'F2'!$A$2:$B$12,2,FALSE)*B7)</f>
        <v>52</v>
      </c>
    </row>
    <row r="8" spans="1:3" x14ac:dyDescent="0.3">
      <c r="A8" s="46" t="s">
        <v>89</v>
      </c>
      <c r="B8" s="46">
        <v>5</v>
      </c>
      <c r="C8" s="46">
        <f>IF((COUNTIF('F2'!$A$2:$A$12,A8)) = 0, "Нет на рынке",VLOOKUP(A8,'F2'!$A$2:$B$12,2,FALSE)*B8)</f>
        <v>5000</v>
      </c>
    </row>
    <row r="9" spans="1:3" x14ac:dyDescent="0.3">
      <c r="A9" s="46" t="s">
        <v>90</v>
      </c>
      <c r="B9" s="46">
        <v>3</v>
      </c>
      <c r="C9" s="46">
        <f>IF((COUNTIF('F2'!$A$2:$A$12,A9)) = 0, "Нет на рынке",VLOOKUP(A9,'F2'!$A$2:$B$12,2,FALSE)*B9)</f>
        <v>21</v>
      </c>
    </row>
    <row r="10" spans="1:3" x14ac:dyDescent="0.3">
      <c r="A10" s="46" t="s">
        <v>91</v>
      </c>
      <c r="B10" s="46">
        <v>9</v>
      </c>
      <c r="C10" s="46">
        <f>IF((COUNTIF('F2'!$A$2:$A$12,A10)) = 0, "Нет на рынке",VLOOKUP(A10,'F2'!$A$2:$B$12,2,FALSE)*B10)</f>
        <v>58.5</v>
      </c>
    </row>
    <row r="11" spans="1:3" x14ac:dyDescent="0.3">
      <c r="A11" s="46" t="s">
        <v>92</v>
      </c>
      <c r="B11" s="46">
        <v>7</v>
      </c>
      <c r="C11" s="46" t="str">
        <f>IF((COUNTIF('F2'!$A$2:$A$12,A11)) = 0, "Нет на рынке",VLOOKUP(A11,'F2'!$A$2:$B$12,2,FALSE)*B11)</f>
        <v>Нет на рынке</v>
      </c>
    </row>
    <row r="12" spans="1:3" x14ac:dyDescent="0.3">
      <c r="A12" s="46" t="s">
        <v>93</v>
      </c>
      <c r="B12" s="46">
        <v>2</v>
      </c>
      <c r="C12" s="46">
        <f>IF((COUNTIF('F2'!$A$2:$A$12,A12)) = 0, "Нет на рынке",VLOOKUP(A12,'F2'!$A$2:$B$12,2,FALSE)*B12)</f>
        <v>1000</v>
      </c>
    </row>
    <row r="13" spans="1:3" x14ac:dyDescent="0.3">
      <c r="A13" s="46" t="s">
        <v>94</v>
      </c>
      <c r="B13" s="46">
        <v>1</v>
      </c>
      <c r="C13" s="46">
        <f>IF((COUNTIF('F2'!$A$2:$A$12,A13)) = 0, "Нет на рынке",VLOOKUP(A13,'F2'!$A$2:$B$12,2,FALSE)*B13)</f>
        <v>19</v>
      </c>
    </row>
    <row r="14" spans="1:3" x14ac:dyDescent="0.3">
      <c r="B14" s="48" t="s">
        <v>95</v>
      </c>
      <c r="C14" s="46">
        <f>SUM(C3:C13)</f>
        <v>6644.5</v>
      </c>
    </row>
  </sheetData>
  <conditionalFormatting sqref="C3:C13">
    <cfRule type="cellIs" dxfId="2" priority="1" operator="equal">
      <formula>"Нет на рынке"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12"/>
  <sheetViews>
    <sheetView workbookViewId="0">
      <selection activeCell="E6" sqref="E6"/>
    </sheetView>
  </sheetViews>
  <sheetFormatPr defaultRowHeight="14.4" x14ac:dyDescent="0.3"/>
  <cols>
    <col min="1" max="1" width="26.33203125" customWidth="1"/>
    <col min="2" max="2" width="12.5546875" customWidth="1"/>
  </cols>
  <sheetData>
    <row r="1" spans="1:2" x14ac:dyDescent="0.3">
      <c r="A1" s="49" t="s">
        <v>81</v>
      </c>
      <c r="B1" s="49" t="s">
        <v>96</v>
      </c>
    </row>
    <row r="2" spans="1:2" x14ac:dyDescent="0.3">
      <c r="A2" s="46" t="s">
        <v>85</v>
      </c>
      <c r="B2" s="50">
        <v>155</v>
      </c>
    </row>
    <row r="3" spans="1:2" x14ac:dyDescent="0.3">
      <c r="A3" s="46" t="s">
        <v>88</v>
      </c>
      <c r="B3" s="50">
        <v>26</v>
      </c>
    </row>
    <row r="4" spans="1:2" x14ac:dyDescent="0.3">
      <c r="A4" s="46" t="s">
        <v>89</v>
      </c>
      <c r="B4" s="50">
        <v>1000</v>
      </c>
    </row>
    <row r="5" spans="1:2" x14ac:dyDescent="0.3">
      <c r="A5" s="46" t="s">
        <v>90</v>
      </c>
      <c r="B5" s="50">
        <v>7</v>
      </c>
    </row>
    <row r="6" spans="1:2" x14ac:dyDescent="0.3">
      <c r="A6" s="46" t="s">
        <v>97</v>
      </c>
      <c r="B6" s="50">
        <v>1.5</v>
      </c>
    </row>
    <row r="7" spans="1:2" x14ac:dyDescent="0.3">
      <c r="A7" s="46" t="s">
        <v>93</v>
      </c>
      <c r="B7" s="50">
        <v>500</v>
      </c>
    </row>
    <row r="8" spans="1:2" x14ac:dyDescent="0.3">
      <c r="A8" s="46" t="s">
        <v>98</v>
      </c>
      <c r="B8" s="50">
        <v>450</v>
      </c>
    </row>
    <row r="9" spans="1:2" x14ac:dyDescent="0.3">
      <c r="A9" s="46" t="s">
        <v>99</v>
      </c>
      <c r="B9" s="50">
        <v>53</v>
      </c>
    </row>
    <row r="10" spans="1:2" x14ac:dyDescent="0.3">
      <c r="A10" s="46" t="s">
        <v>94</v>
      </c>
      <c r="B10" s="50">
        <v>19</v>
      </c>
    </row>
    <row r="11" spans="1:2" x14ac:dyDescent="0.3">
      <c r="A11" s="46" t="s">
        <v>87</v>
      </c>
      <c r="B11" s="50">
        <v>46</v>
      </c>
    </row>
    <row r="12" spans="1:2" x14ac:dyDescent="0.3">
      <c r="A12" s="46" t="s">
        <v>91</v>
      </c>
      <c r="B12" s="50"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F1</vt:lpstr>
      <vt:lpstr>F2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Max-PC</dc:creator>
  <cp:lastModifiedBy>Max-PC</cp:lastModifiedBy>
  <dcterms:created xsi:type="dcterms:W3CDTF">2020-12-04T15:45:46Z</dcterms:created>
  <dcterms:modified xsi:type="dcterms:W3CDTF">2020-12-06T21:27:22Z</dcterms:modified>
</cp:coreProperties>
</file>