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wnCloud\Projekte\"/>
    </mc:Choice>
  </mc:AlternateContent>
  <bookViews>
    <workbookView xWindow="0" yWindow="0" windowWidth="20490" windowHeight="7530" activeTab="1"/>
  </bookViews>
  <sheets>
    <sheet name="Stecker" sheetId="1" r:id="rId1"/>
    <sheet name="Leistungsberechnung" sheetId="2" r:id="rId2"/>
  </sheets>
  <definedNames>
    <definedName name="R_Therm">Leistungsberechnung!$D$1</definedName>
    <definedName name="T_Cool">Leistungsberechnung!$B$2</definedName>
    <definedName name="T_Diff">Leistungsberechnung!$B$4</definedName>
    <definedName name="T_Hot">Leistungsberechnung!$B$3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G8" i="1"/>
  <c r="E8" i="1"/>
  <c r="C8" i="1"/>
  <c r="C10" i="2" l="1"/>
  <c r="D10" i="2" s="1"/>
  <c r="C20" i="2"/>
  <c r="D20" i="2" s="1"/>
  <c r="C18" i="2"/>
  <c r="D18" i="2" s="1"/>
  <c r="C17" i="2"/>
  <c r="D17" i="2" s="1"/>
  <c r="C15" i="2"/>
  <c r="D15" i="2" s="1"/>
  <c r="C12" i="2"/>
  <c r="D12" i="2" s="1"/>
  <c r="C21" i="2"/>
  <c r="D21" i="2" s="1"/>
  <c r="C19" i="2"/>
  <c r="D19" i="2" s="1"/>
  <c r="C16" i="2"/>
  <c r="D16" i="2" s="1"/>
  <c r="C14" i="2"/>
  <c r="D14" i="2" s="1"/>
  <c r="C13" i="2"/>
  <c r="D13" i="2" s="1"/>
  <c r="C11" i="2"/>
  <c r="D11" i="2" s="1"/>
  <c r="C8" i="2"/>
  <c r="D8" i="2" s="1"/>
  <c r="C9" i="2"/>
  <c r="D9" i="2" s="1"/>
  <c r="E9" i="2" l="1"/>
  <c r="F9" i="2"/>
  <c r="F16" i="2"/>
  <c r="E16" i="2"/>
  <c r="E15" i="2"/>
  <c r="F15" i="2"/>
  <c r="E8" i="2"/>
  <c r="F8" i="2"/>
  <c r="E11" i="2"/>
  <c r="F11" i="2"/>
  <c r="E14" i="2"/>
  <c r="F14" i="2"/>
  <c r="E19" i="2"/>
  <c r="F19" i="2"/>
  <c r="F12" i="2"/>
  <c r="E12" i="2"/>
  <c r="E17" i="2"/>
  <c r="F17" i="2"/>
  <c r="F20" i="2"/>
  <c r="E20" i="2"/>
  <c r="E13" i="2"/>
  <c r="F13" i="2"/>
  <c r="F21" i="2"/>
  <c r="E21" i="2"/>
  <c r="E18" i="2"/>
  <c r="F18" i="2"/>
  <c r="E10" i="2"/>
  <c r="F10" i="2"/>
  <c r="G13" i="2" l="1"/>
  <c r="H13" i="2" s="1"/>
  <c r="I13" i="2" s="1"/>
  <c r="G17" i="2"/>
  <c r="H17" i="2" s="1"/>
  <c r="I17" i="2" s="1"/>
  <c r="G19" i="2"/>
  <c r="H19" i="2" s="1"/>
  <c r="I19" i="2" s="1"/>
  <c r="G15" i="2"/>
  <c r="H15" i="2" s="1"/>
  <c r="I15" i="2" s="1"/>
  <c r="G16" i="2"/>
  <c r="H16" i="2" s="1"/>
  <c r="I16" i="2" s="1"/>
  <c r="G14" i="2"/>
  <c r="H14" i="2" s="1"/>
  <c r="I14" i="2" s="1"/>
  <c r="G10" i="2"/>
  <c r="H10" i="2" s="1"/>
  <c r="I10" i="2" s="1"/>
  <c r="G18" i="2"/>
  <c r="H18" i="2" s="1"/>
  <c r="I18" i="2" s="1"/>
  <c r="G21" i="2"/>
  <c r="H21" i="2" s="1"/>
  <c r="I21" i="2" s="1"/>
  <c r="G20" i="2"/>
  <c r="H20" i="2" s="1"/>
  <c r="I20" i="2" s="1"/>
  <c r="G12" i="2"/>
  <c r="H12" i="2" s="1"/>
  <c r="I12" i="2" s="1"/>
  <c r="G9" i="2"/>
  <c r="H9" i="2" s="1"/>
  <c r="I9" i="2" s="1"/>
  <c r="G11" i="2"/>
  <c r="H11" i="2" s="1"/>
  <c r="I11" i="2" s="1"/>
  <c r="G8" i="2"/>
  <c r="H8" i="2" s="1"/>
  <c r="I8" i="2" s="1"/>
  <c r="C3" i="2" l="1"/>
  <c r="C4" i="2" s="1"/>
</calcChain>
</file>

<file path=xl/sharedStrings.xml><?xml version="1.0" encoding="utf-8"?>
<sst xmlns="http://schemas.openxmlformats.org/spreadsheetml/2006/main" count="40" uniqueCount="38">
  <si>
    <t>Amphenol 6-P</t>
  </si>
  <si>
    <t>Einsatz Stecker</t>
  </si>
  <si>
    <t>Gehäuse Stecker</t>
  </si>
  <si>
    <t>Einsatz Buchse</t>
  </si>
  <si>
    <t>Gehäuse Buchse</t>
  </si>
  <si>
    <t>Nummer</t>
  </si>
  <si>
    <t>Preis</t>
  </si>
  <si>
    <t>C146 10A006 102 1</t>
  </si>
  <si>
    <t>C146 10B006 102 1</t>
  </si>
  <si>
    <t>C146 10F006 000 1</t>
  </si>
  <si>
    <t>C146 10B010 102 4</t>
  </si>
  <si>
    <t>C146 10A010 102 4</t>
  </si>
  <si>
    <t>Verschraubung</t>
  </si>
  <si>
    <t>Amphenol 10-P 2k</t>
  </si>
  <si>
    <t>Amphenol 10-P 1k</t>
  </si>
  <si>
    <t>C146 10F010 001 1</t>
  </si>
  <si>
    <t>C146 10F010 000 1</t>
  </si>
  <si>
    <t>C146 21R010 500 1 M25</t>
  </si>
  <si>
    <t>C146 21R010 606 8 M32</t>
  </si>
  <si>
    <t>C146 21R006 606 1 M20</t>
  </si>
  <si>
    <t>53111040 M32 d&gt;11mm</t>
  </si>
  <si>
    <t>50.625 PA/R7035 M25 d&gt;8mm</t>
  </si>
  <si>
    <t>50013M20PASW-F M20 d=6-12mm</t>
  </si>
  <si>
    <t>Farnell.ch</t>
  </si>
  <si>
    <t>Spannung</t>
  </si>
  <si>
    <t>Kalteseite</t>
  </si>
  <si>
    <t>Warmeseite</t>
  </si>
  <si>
    <t>R=(u*0,866)/(U-0,053*DT)</t>
  </si>
  <si>
    <t>Widerstand</t>
  </si>
  <si>
    <t>DiffTemp</t>
  </si>
  <si>
    <t>Strom</t>
  </si>
  <si>
    <t>I=U/R</t>
  </si>
  <si>
    <t>QC0 = -0,4253*I² + 16,158*I + 1,3536</t>
  </si>
  <si>
    <t>QCdT =0,0005555*I² - 0,05533*I - 1,372</t>
  </si>
  <si>
    <t>QC = QC0 + QCdT*DT</t>
  </si>
  <si>
    <t>QH</t>
  </si>
  <si>
    <t>Wärmewiderstand</t>
  </si>
  <si>
    <t>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</si>
</sst>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\°\C"/>
    <numFmt numFmtId="165" formatCode="#,##0.00\ \W"/>
    <numFmt numFmtId="166" formatCode="#,##0.000\ \O"/>
    <numFmt numFmtId="167" formatCode="#,##0.00\ \A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" fontId="0" fillId="0" borderId="0" xfId="0" applyNumberFormat="1"/>
    <xf numFmtId="0" fontId="0" fillId="2" borderId="0" xfId="0" applyFill="1"/>
    <xf numFmtId="166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baseColWidth="10" defaultRowHeight="15" x14ac:dyDescent="0.25"/>
  <cols>
    <col min="1" max="1" width="15.7109375" bestFit="1" customWidth="1"/>
    <col min="2" max="2" width="31" bestFit="1" customWidth="1"/>
    <col min="4" max="4" width="21.42578125" bestFit="1" customWidth="1"/>
    <col min="6" max="6" width="27" bestFit="1" customWidth="1"/>
  </cols>
  <sheetData>
    <row r="1" spans="1:7" x14ac:dyDescent="0.25">
      <c r="A1" s="1" t="s">
        <v>23</v>
      </c>
      <c r="B1" s="3" t="s">
        <v>0</v>
      </c>
      <c r="C1" s="3"/>
      <c r="D1" s="3" t="s">
        <v>14</v>
      </c>
      <c r="E1" s="3"/>
      <c r="F1" s="3" t="s">
        <v>13</v>
      </c>
      <c r="G1" s="3"/>
    </row>
    <row r="2" spans="1:7" x14ac:dyDescent="0.25">
      <c r="B2" t="s">
        <v>5</v>
      </c>
      <c r="C2" t="s">
        <v>6</v>
      </c>
    </row>
    <row r="3" spans="1:7" x14ac:dyDescent="0.25">
      <c r="A3" t="s">
        <v>1</v>
      </c>
      <c r="B3" t="s">
        <v>7</v>
      </c>
      <c r="C3">
        <v>6.5</v>
      </c>
      <c r="D3" t="s">
        <v>11</v>
      </c>
      <c r="E3">
        <v>7.08</v>
      </c>
      <c r="F3" t="s">
        <v>11</v>
      </c>
      <c r="G3">
        <v>7.08</v>
      </c>
    </row>
    <row r="4" spans="1:7" x14ac:dyDescent="0.25">
      <c r="A4" t="s">
        <v>2</v>
      </c>
      <c r="B4" t="s">
        <v>19</v>
      </c>
      <c r="C4">
        <v>7.76</v>
      </c>
      <c r="D4" t="s">
        <v>18</v>
      </c>
      <c r="E4">
        <v>5.92</v>
      </c>
      <c r="F4" t="s">
        <v>17</v>
      </c>
      <c r="G4">
        <v>10.15</v>
      </c>
    </row>
    <row r="5" spans="1:7" x14ac:dyDescent="0.25">
      <c r="A5" t="s">
        <v>3</v>
      </c>
      <c r="B5" t="s">
        <v>8</v>
      </c>
      <c r="C5">
        <v>6.68</v>
      </c>
      <c r="D5" t="s">
        <v>10</v>
      </c>
      <c r="E5">
        <v>5.21</v>
      </c>
      <c r="F5" t="s">
        <v>10</v>
      </c>
      <c r="G5">
        <v>5.21</v>
      </c>
    </row>
    <row r="6" spans="1:7" x14ac:dyDescent="0.25">
      <c r="A6" t="s">
        <v>4</v>
      </c>
      <c r="B6" t="s">
        <v>9</v>
      </c>
      <c r="C6">
        <v>8.9600000000000009</v>
      </c>
      <c r="D6" t="s">
        <v>15</v>
      </c>
      <c r="E6">
        <v>14.99</v>
      </c>
      <c r="F6" t="s">
        <v>16</v>
      </c>
      <c r="G6">
        <v>9.75</v>
      </c>
    </row>
    <row r="7" spans="1:7" x14ac:dyDescent="0.25">
      <c r="A7" t="s">
        <v>12</v>
      </c>
      <c r="B7" t="s">
        <v>22</v>
      </c>
      <c r="C7">
        <v>1.04</v>
      </c>
      <c r="D7" t="s">
        <v>20</v>
      </c>
      <c r="E7">
        <v>3.01</v>
      </c>
      <c r="F7" t="s">
        <v>21</v>
      </c>
      <c r="G7">
        <v>1.6</v>
      </c>
    </row>
    <row r="8" spans="1:7" x14ac:dyDescent="0.25">
      <c r="C8">
        <f>SUM(C3:C7)</f>
        <v>30.939999999999998</v>
      </c>
      <c r="E8">
        <f>SUM(E3:E7)</f>
        <v>36.21</v>
      </c>
      <c r="G8">
        <f>SUM(G3:G7)</f>
        <v>33.79</v>
      </c>
    </row>
  </sheetData>
  <mergeCells count="3">
    <mergeCell ref="B1:C1"/>
    <mergeCell ref="F1:G1"/>
    <mergeCell ref="D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3" sqref="C3"/>
    </sheetView>
  </sheetViews>
  <sheetFormatPr baseColWidth="10" defaultRowHeight="15" x14ac:dyDescent="0.25"/>
  <cols>
    <col min="3" max="3" width="23.7109375" bestFit="1" customWidth="1"/>
  </cols>
  <sheetData>
    <row r="1" spans="1:9" x14ac:dyDescent="0.25">
      <c r="C1" s="14" t="s">
        <v>36</v>
      </c>
      <c r="D1">
        <v>0.15</v>
      </c>
    </row>
    <row r="2" spans="1:9" x14ac:dyDescent="0.25">
      <c r="A2" t="s">
        <v>25</v>
      </c>
      <c r="B2">
        <v>27</v>
      </c>
      <c r="C2" s="14" t="s">
        <v>37</v>
      </c>
      <c r="D2">
        <v>40</v>
      </c>
    </row>
    <row r="3" spans="1:9" x14ac:dyDescent="0.25">
      <c r="A3" t="s">
        <v>26</v>
      </c>
      <c r="B3">
        <v>48</v>
      </c>
      <c r="C3" s="8">
        <f>D2+I12</f>
        <v>48.093977070776717</v>
      </c>
      <c r="E3" s="2"/>
    </row>
    <row r="4" spans="1:9" x14ac:dyDescent="0.25">
      <c r="A4" t="s">
        <v>29</v>
      </c>
      <c r="B4">
        <f>T_Hot-T_Cool</f>
        <v>21</v>
      </c>
      <c r="C4" s="8">
        <f>C3-T_Cool</f>
        <v>21.093977070776717</v>
      </c>
      <c r="E4" t="s">
        <v>32</v>
      </c>
    </row>
    <row r="5" spans="1:9" x14ac:dyDescent="0.25">
      <c r="F5" t="s">
        <v>33</v>
      </c>
    </row>
    <row r="6" spans="1:9" x14ac:dyDescent="0.25">
      <c r="C6" t="s">
        <v>27</v>
      </c>
      <c r="D6" t="s">
        <v>31</v>
      </c>
      <c r="G6" t="s">
        <v>34</v>
      </c>
    </row>
    <row r="7" spans="1:9" x14ac:dyDescent="0.25">
      <c r="B7" t="s">
        <v>24</v>
      </c>
      <c r="C7" t="s">
        <v>28</v>
      </c>
      <c r="D7" t="s">
        <v>30</v>
      </c>
      <c r="H7" t="s">
        <v>35</v>
      </c>
    </row>
    <row r="8" spans="1:9" x14ac:dyDescent="0.25">
      <c r="B8">
        <v>3</v>
      </c>
      <c r="C8" s="6">
        <f>(B8*0.866)/(B8-0.053*T_Diff)</f>
        <v>1.3767885532591415</v>
      </c>
      <c r="D8" s="7">
        <f>B8/C8</f>
        <v>2.1789838337182448</v>
      </c>
      <c r="E8" s="5">
        <f>-0.4253*D8*D8+16.158*D8+1.3536</f>
        <v>34.542308911322799</v>
      </c>
      <c r="F8" s="5">
        <f>0.0005555*D8*D8 - 0.05533*D8 - 1.372</f>
        <v>-1.4899256778804357</v>
      </c>
      <c r="G8" s="5">
        <f>E8+F8*T_Diff</f>
        <v>3.2538696758336485</v>
      </c>
      <c r="H8" s="5">
        <f>B8*D8+G8</f>
        <v>9.7908211769883824</v>
      </c>
      <c r="I8" s="4">
        <f>H8*R_Therm</f>
        <v>1.4686231765482574</v>
      </c>
    </row>
    <row r="9" spans="1:9" x14ac:dyDescent="0.25">
      <c r="B9">
        <v>3.5</v>
      </c>
      <c r="C9" s="6">
        <f>(B9*0.866)/(B9-0.053*T_Diff)</f>
        <v>1.2697947214076246</v>
      </c>
      <c r="D9" s="7">
        <f t="shared" ref="D9:D10" si="0">B9/C9</f>
        <v>2.75635103926097</v>
      </c>
      <c r="E9" s="5">
        <f>-0.4253*D9*D9+16.158*D9+1.3536</f>
        <v>42.65951565411838</v>
      </c>
      <c r="F9" s="5">
        <f>0.0005555*D9*D9 - 0.05533*D9 - 1.372</f>
        <v>-1.5202885078331263</v>
      </c>
      <c r="G9" s="5">
        <f>E9+F9*T_Diff</f>
        <v>10.733456989622727</v>
      </c>
      <c r="H9" s="5">
        <f t="shared" ref="H9:H21" si="1">B9*D9+G9</f>
        <v>20.380685627036122</v>
      </c>
      <c r="I9" s="4">
        <f>H9*R_Therm</f>
        <v>3.0571028440554184</v>
      </c>
    </row>
    <row r="10" spans="1:9" x14ac:dyDescent="0.25">
      <c r="B10">
        <v>4</v>
      </c>
      <c r="C10" s="6">
        <f>(B10*0.866)/(B10-0.053*T_Diff)</f>
        <v>1.1998614478697609</v>
      </c>
      <c r="D10" s="7">
        <f t="shared" si="0"/>
        <v>3.3337182448036953</v>
      </c>
      <c r="E10" s="5">
        <f>-0.4253*D10*D10+16.158*D10+1.3536</f>
        <v>50.493172428649153</v>
      </c>
      <c r="F10" s="5">
        <f>0.0005555*D10*D10 - 0.05533*D10 - 1.372</f>
        <v>-1.5502809827249866</v>
      </c>
      <c r="G10" s="5">
        <f>E10+F10*T_Diff</f>
        <v>17.937271791424436</v>
      </c>
      <c r="H10" s="5">
        <f t="shared" si="1"/>
        <v>31.272144770639215</v>
      </c>
      <c r="I10" s="4">
        <f>H10*R_Therm</f>
        <v>4.6908217155958818</v>
      </c>
    </row>
    <row r="11" spans="1:9" x14ac:dyDescent="0.25">
      <c r="B11">
        <v>4.5</v>
      </c>
      <c r="C11" s="6">
        <f>(B11*0.866)/(B11-0.053*T_Diff)</f>
        <v>1.1505757307351638</v>
      </c>
      <c r="D11" s="7">
        <f t="shared" ref="D11:D21" si="2">B11/C11</f>
        <v>3.9110854503464205</v>
      </c>
      <c r="E11" s="5">
        <f t="shared" ref="E11:E21" si="3">-0.4253*D11*D11+16.158*D11+1.3536</f>
        <v>58.043279234915126</v>
      </c>
      <c r="F11" s="5">
        <f t="shared" ref="F11:F21" si="4">0.0005555*D11*D11 - 0.05533*D11 - 1.372</f>
        <v>-1.5799031025560168</v>
      </c>
      <c r="G11" s="5">
        <f>E11+F11*T_Diff</f>
        <v>24.865314081238772</v>
      </c>
      <c r="H11" s="5">
        <f t="shared" si="1"/>
        <v>42.46519860779766</v>
      </c>
      <c r="I11" s="4">
        <f>H11*R_Therm</f>
        <v>6.3697797911696492</v>
      </c>
    </row>
    <row r="12" spans="1:9" x14ac:dyDescent="0.25">
      <c r="B12" s="9">
        <v>5</v>
      </c>
      <c r="C12" s="10">
        <f>(B12*0.866)/(B12-0.053*T_Diff)</f>
        <v>1.1139696423977361</v>
      </c>
      <c r="D12" s="11">
        <f t="shared" si="2"/>
        <v>4.4884526558891453</v>
      </c>
      <c r="E12" s="12">
        <f t="shared" si="3"/>
        <v>65.309836072916283</v>
      </c>
      <c r="F12" s="12">
        <f t="shared" si="4"/>
        <v>-1.6091548673262166</v>
      </c>
      <c r="G12" s="12">
        <f>E12+F12*T_Diff</f>
        <v>31.517583859065738</v>
      </c>
      <c r="H12" s="12">
        <f t="shared" si="1"/>
        <v>53.959847138511464</v>
      </c>
      <c r="I12" s="13">
        <f>H12*R_Therm</f>
        <v>8.0939770707767185</v>
      </c>
    </row>
    <row r="13" spans="1:9" x14ac:dyDescent="0.25">
      <c r="B13">
        <v>5.5</v>
      </c>
      <c r="C13" s="6">
        <f>(B13*0.866)/(B13-0.053*T_Diff)</f>
        <v>1.08570777296558</v>
      </c>
      <c r="D13" s="7">
        <f t="shared" si="2"/>
        <v>5.065819861431871</v>
      </c>
      <c r="E13" s="5">
        <f t="shared" si="3"/>
        <v>72.292842942652655</v>
      </c>
      <c r="F13" s="5">
        <f t="shared" si="4"/>
        <v>-1.6380362770355861</v>
      </c>
      <c r="G13" s="5">
        <f>E13+F13*T_Diff</f>
        <v>37.894081124905348</v>
      </c>
      <c r="H13" s="5">
        <f t="shared" si="1"/>
        <v>65.75609036278064</v>
      </c>
      <c r="I13" s="4">
        <f>H13*R_Therm</f>
        <v>9.8634135544170949</v>
      </c>
    </row>
    <row r="14" spans="1:9" x14ac:dyDescent="0.25">
      <c r="B14">
        <v>6</v>
      </c>
      <c r="C14" s="6">
        <f>(B14*0.866)/(B14-0.053*T_Diff)</f>
        <v>1.0632289748311847</v>
      </c>
      <c r="D14" s="7">
        <f t="shared" si="2"/>
        <v>5.6431870669745958</v>
      </c>
      <c r="E14" s="5">
        <f t="shared" si="3"/>
        <v>78.99229984412419</v>
      </c>
      <c r="F14" s="5">
        <f t="shared" si="4"/>
        <v>-1.6665473316841255</v>
      </c>
      <c r="G14" s="5">
        <f>E14+F14*T_Diff</f>
        <v>43.994805878757553</v>
      </c>
      <c r="H14" s="5">
        <f t="shared" si="1"/>
        <v>77.853928280605118</v>
      </c>
      <c r="I14" s="4">
        <f>H14*R_Therm</f>
        <v>11.678089242090767</v>
      </c>
    </row>
    <row r="15" spans="1:9" x14ac:dyDescent="0.25">
      <c r="B15">
        <v>6.5</v>
      </c>
      <c r="C15" s="6">
        <f>(B15*0.866)/(B15-0.053*T_Diff)</f>
        <v>1.0449229626879524</v>
      </c>
      <c r="D15" s="7">
        <f t="shared" si="2"/>
        <v>6.2205542725173215</v>
      </c>
      <c r="E15" s="5">
        <f t="shared" si="3"/>
        <v>85.408206777330946</v>
      </c>
      <c r="F15" s="5">
        <f t="shared" si="4"/>
        <v>-1.6946880312718346</v>
      </c>
      <c r="G15" s="5">
        <f>E15+F15*T_Diff</f>
        <v>49.819758120622417</v>
      </c>
      <c r="H15" s="5">
        <f t="shared" si="1"/>
        <v>90.253360891985011</v>
      </c>
      <c r="I15" s="4">
        <f>H15*R_Therm</f>
        <v>13.538004133797751</v>
      </c>
    </row>
    <row r="16" spans="1:9" x14ac:dyDescent="0.25">
      <c r="B16">
        <v>7</v>
      </c>
      <c r="C16" s="6">
        <f>(B16*0.866)/(B16-0.053*T_Diff)</f>
        <v>1.0297265160523186</v>
      </c>
      <c r="D16" s="7">
        <f t="shared" si="2"/>
        <v>6.7979214780600472</v>
      </c>
      <c r="E16" s="5">
        <f t="shared" si="3"/>
        <v>91.540563742272894</v>
      </c>
      <c r="F16" s="5">
        <f t="shared" si="4"/>
        <v>-1.7224583757987135</v>
      </c>
      <c r="G16" s="5">
        <f>E16+F16*T_Diff</f>
        <v>55.368937850499911</v>
      </c>
      <c r="H16" s="5">
        <f t="shared" si="1"/>
        <v>102.95438819692023</v>
      </c>
      <c r="I16" s="4">
        <f>H16*R_Therm</f>
        <v>15.443158229538035</v>
      </c>
    </row>
    <row r="17" spans="2:9" x14ac:dyDescent="0.25">
      <c r="B17">
        <v>7.5</v>
      </c>
      <c r="C17" s="6">
        <f>(B17*0.866)/(B17-0.053*T_Diff)</f>
        <v>1.0169093471113198</v>
      </c>
      <c r="D17" s="7">
        <f t="shared" si="2"/>
        <v>7.375288683602772</v>
      </c>
      <c r="E17" s="5">
        <f t="shared" si="3"/>
        <v>97.389370738950035</v>
      </c>
      <c r="F17" s="5">
        <f t="shared" si="4"/>
        <v>-1.7498583652647623</v>
      </c>
      <c r="G17" s="5">
        <f>E17+F17*T_Diff</f>
        <v>60.642345068390028</v>
      </c>
      <c r="H17" s="5">
        <f t="shared" si="1"/>
        <v>115.95701019541082</v>
      </c>
      <c r="I17" s="4">
        <f>H17*R_Therm</f>
        <v>17.393551529311623</v>
      </c>
    </row>
    <row r="18" spans="2:9" x14ac:dyDescent="0.25">
      <c r="B18">
        <v>8</v>
      </c>
      <c r="C18" s="6">
        <f>(B18*0.866)/(B18-0.053*T_Diff)</f>
        <v>1.0059532452446638</v>
      </c>
      <c r="D18" s="7">
        <f t="shared" si="2"/>
        <v>7.9526558891454968</v>
      </c>
      <c r="E18" s="5">
        <f t="shared" si="3"/>
        <v>102.95462776736237</v>
      </c>
      <c r="F18" s="5">
        <f t="shared" si="4"/>
        <v>-1.7768879996699809</v>
      </c>
      <c r="G18" s="5">
        <f>E18+F18*T_Diff</f>
        <v>65.639979774292769</v>
      </c>
      <c r="H18" s="5">
        <f t="shared" si="1"/>
        <v>129.26122688745676</v>
      </c>
      <c r="I18" s="4">
        <f>H18*R_Therm</f>
        <v>19.389184033118514</v>
      </c>
    </row>
    <row r="19" spans="2:9" x14ac:dyDescent="0.25">
      <c r="B19">
        <v>8.5</v>
      </c>
      <c r="C19" s="6">
        <f>(B19*0.866)/(B19-0.053*T_Diff)</f>
        <v>0.99648030323541348</v>
      </c>
      <c r="D19" s="7">
        <f t="shared" si="2"/>
        <v>8.5300230946882216</v>
      </c>
      <c r="E19" s="5">
        <f t="shared" si="3"/>
        <v>108.23633482750989</v>
      </c>
      <c r="F19" s="5">
        <f t="shared" si="4"/>
        <v>-1.803547279014369</v>
      </c>
      <c r="G19" s="5">
        <f>E19+F19*T_Diff</f>
        <v>70.361841968208154</v>
      </c>
      <c r="H19" s="5">
        <f t="shared" si="1"/>
        <v>142.86703827305803</v>
      </c>
      <c r="I19" s="4">
        <f>H19*R_Therm</f>
        <v>21.430055740958704</v>
      </c>
    </row>
    <row r="20" spans="2:9" x14ac:dyDescent="0.25">
      <c r="B20">
        <v>9</v>
      </c>
      <c r="C20" s="6">
        <f>(B20*0.866)/(B20-0.053*T_Diff)</f>
        <v>0.98820844427538979</v>
      </c>
      <c r="D20" s="7">
        <f t="shared" si="2"/>
        <v>9.1073903002309482</v>
      </c>
      <c r="E20" s="5">
        <f t="shared" si="3"/>
        <v>113.23449191939264</v>
      </c>
      <c r="F20" s="5">
        <f t="shared" si="4"/>
        <v>-1.829836203297927</v>
      </c>
      <c r="G20" s="5">
        <f>E20+F20*T_Diff</f>
        <v>74.807931650136169</v>
      </c>
      <c r="H20" s="5">
        <f t="shared" si="1"/>
        <v>156.77444435221469</v>
      </c>
      <c r="I20" s="4">
        <f>H20*R_Therm</f>
        <v>23.516166652832201</v>
      </c>
    </row>
    <row r="21" spans="2:9" x14ac:dyDescent="0.25">
      <c r="B21">
        <v>9.5</v>
      </c>
      <c r="C21" s="6">
        <f>(B21*0.866)/(B21-0.053*T_Diff)</f>
        <v>0.98092285680219382</v>
      </c>
      <c r="D21" s="7">
        <f t="shared" si="2"/>
        <v>9.684757505773673</v>
      </c>
      <c r="E21" s="5">
        <f t="shared" si="3"/>
        <v>117.94909904301053</v>
      </c>
      <c r="F21" s="5">
        <f t="shared" si="4"/>
        <v>-1.8557547725206547</v>
      </c>
      <c r="G21" s="5">
        <f>E21+F21*T_Diff</f>
        <v>78.978248820076786</v>
      </c>
      <c r="H21" s="5">
        <f t="shared" si="1"/>
        <v>170.98344512492667</v>
      </c>
      <c r="I21" s="4">
        <f>H21*R_Therm</f>
        <v>25.647516768738999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Stecker</vt:lpstr>
      <vt:lpstr>Leistungsberechnung</vt:lpstr>
      <vt:lpstr>R_Therm</vt:lpstr>
      <vt:lpstr>T_Cool</vt:lpstr>
      <vt:lpstr>T_Diff</vt:lpstr>
      <vt:lpstr>T_Hot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</dc:creator>
  <cp:lastModifiedBy>Cabrera</cp:lastModifiedBy>
  <dcterms:created xsi:type="dcterms:W3CDTF">2017-05-24T17:09:24Z</dcterms:created>
  <dcterms:modified xsi:type="dcterms:W3CDTF">2017-06-01T18:33:46Z</dcterms:modified>
</cp:coreProperties>
</file>