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ción\Análisis Predictivo\Ejemplos\"/>
    </mc:Choice>
  </mc:AlternateContent>
  <bookViews>
    <workbookView xWindow="0" yWindow="0" windowWidth="17970" windowHeight="5340" activeTab="2"/>
  </bookViews>
  <sheets>
    <sheet name="Hoja1" sheetId="1" r:id="rId1"/>
    <sheet name="Hoja2" sheetId="2" r:id="rId2"/>
    <sheet name="Hoja3" sheetId="5" r:id="rId3"/>
    <sheet name="Búsqueda objetivo" sheetId="6" r:id="rId4"/>
    <sheet name="Hoja4" sheetId="4" r:id="rId5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5" i="5" l="1"/>
  <c r="J4" i="5"/>
  <c r="E6" i="6" l="1"/>
  <c r="C6" i="6"/>
  <c r="K30" i="1"/>
  <c r="D5" i="5"/>
  <c r="K12" i="2" l="1"/>
  <c r="K11" i="2"/>
  <c r="N11" i="2"/>
  <c r="C2" i="2"/>
  <c r="E4" i="2" s="1"/>
  <c r="L5" i="2"/>
  <c r="D4" i="4"/>
  <c r="N10" i="1"/>
  <c r="F4" i="2" l="1"/>
  <c r="D4" i="2"/>
  <c r="L13" i="1"/>
  <c r="L21" i="1"/>
  <c r="L20" i="1"/>
  <c r="L19" i="1"/>
  <c r="L14" i="1"/>
  <c r="L11" i="1"/>
  <c r="L10" i="1"/>
</calcChain>
</file>

<file path=xl/sharedStrings.xml><?xml version="1.0" encoding="utf-8"?>
<sst xmlns="http://schemas.openxmlformats.org/spreadsheetml/2006/main" count="71" uniqueCount="30">
  <si>
    <t>Pago Inicial</t>
  </si>
  <si>
    <t>Tasa de interes</t>
  </si>
  <si>
    <t>Meses</t>
  </si>
  <si>
    <t>Pago Final</t>
  </si>
  <si>
    <t>Importe del préstamo</t>
  </si>
  <si>
    <t>Pago mensual</t>
  </si>
  <si>
    <t>T.I.N.</t>
  </si>
  <si>
    <t>T.A.E.</t>
  </si>
  <si>
    <t xml:space="preserve">Toyota Auris 115D Active + Pack Senso
por 190€/mes* </t>
  </si>
  <si>
    <t>Súbete por solo 190 €/mes* o por 19.750 €</t>
  </si>
  <si>
    <t xml:space="preserve">Importe Total: </t>
  </si>
  <si>
    <t>Pago Mensual</t>
  </si>
  <si>
    <t>Pagos</t>
  </si>
  <si>
    <t xml:space="preserve">Pago: </t>
  </si>
  <si>
    <t>Importe</t>
  </si>
  <si>
    <t>Dif.</t>
  </si>
  <si>
    <t>Tasa Interes (T.A.E.)</t>
  </si>
  <si>
    <t>Tasa 1</t>
  </si>
  <si>
    <t>Tasa 2</t>
  </si>
  <si>
    <t>Tasa 3</t>
  </si>
  <si>
    <t>Tasa 4</t>
  </si>
  <si>
    <t>Tasa 5</t>
  </si>
  <si>
    <t>Tasa 6</t>
  </si>
  <si>
    <t>Tasa 7</t>
  </si>
  <si>
    <t>Pago</t>
  </si>
  <si>
    <t xml:space="preserve">Importe Coche: </t>
  </si>
  <si>
    <t>Pago inicial:</t>
  </si>
  <si>
    <t>Pago final:</t>
  </si>
  <si>
    <t>Importe a pagar:</t>
  </si>
  <si>
    <t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</si>
</sst>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#,##0.00\ &quot;€&quot;;[Red]\-#,##0.00\ &quot;€&quot;"/>
    <numFmt numFmtId="43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4" fontId="0" fillId="0" borderId="0" xfId="1" applyNumberFormat="1" applyFont="1" applyAlignment="1">
      <alignment horizontal="right"/>
    </xf>
    <xf numFmtId="4" fontId="0" fillId="0" borderId="0" xfId="0" applyNumberFormat="1"/>
    <xf numFmtId="1" fontId="0" fillId="0" borderId="0" xfId="0" applyNumberFormat="1"/>
    <xf numFmtId="10" fontId="0" fillId="0" borderId="0" xfId="0" applyNumberFormat="1"/>
    <xf numFmtId="0" fontId="3" fillId="0" borderId="0" xfId="0" applyFont="1" applyAlignment="1"/>
    <xf numFmtId="0" fontId="4" fillId="0" borderId="0" xfId="0" applyFont="1"/>
    <xf numFmtId="0" fontId="2" fillId="0" borderId="0" xfId="0" applyFont="1"/>
    <xf numFmtId="8" fontId="0" fillId="0" borderId="0" xfId="0" applyNumberFormat="1"/>
    <xf numFmtId="43" fontId="0" fillId="0" borderId="0" xfId="1" applyFont="1"/>
    <xf numFmtId="0" fontId="0" fillId="0" borderId="0" xfId="0" applyFont="1"/>
    <xf numFmtId="10" fontId="0" fillId="0" borderId="0" xfId="2" applyNumberFormat="1" applyFont="1"/>
    <xf numFmtId="2" fontId="0" fillId="0" borderId="0" xfId="0" applyNumberFormat="1"/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B13" workbookViewId="0">
      <selection activeCell="L21" sqref="L21"/>
    </sheetView>
  </sheetViews>
  <sheetFormatPr baseColWidth="10" defaultRowHeight="15" x14ac:dyDescent="0.25"/>
  <cols>
    <col min="1" max="1" width="20.42578125" bestFit="1" customWidth="1"/>
    <col min="6" max="6" width="14" bestFit="1" customWidth="1"/>
    <col min="11" max="11" width="19.28515625" customWidth="1"/>
  </cols>
  <sheetData>
    <row r="1" spans="1:14" x14ac:dyDescent="0.25">
      <c r="A1" t="s">
        <v>0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7" spans="1:14" ht="23.25" x14ac:dyDescent="0.35">
      <c r="A7" s="6" t="s">
        <v>8</v>
      </c>
    </row>
    <row r="8" spans="1:14" s="7" customFormat="1" ht="23.25" x14ac:dyDescent="0.35">
      <c r="A8" s="7" t="s">
        <v>9</v>
      </c>
    </row>
    <row r="9" spans="1:14" x14ac:dyDescent="0.25">
      <c r="N9" t="s">
        <v>12</v>
      </c>
    </row>
    <row r="10" spans="1:14" x14ac:dyDescent="0.25">
      <c r="A10" t="s">
        <v>0</v>
      </c>
      <c r="B10" s="2">
        <v>5731.9</v>
      </c>
      <c r="F10" s="8" t="s">
        <v>10</v>
      </c>
      <c r="G10" s="1">
        <v>19750</v>
      </c>
      <c r="K10" t="s">
        <v>0</v>
      </c>
      <c r="L10" s="3">
        <f>B10</f>
        <v>5731.9</v>
      </c>
      <c r="N10" s="9">
        <f>PMT(L13/12,L12,L11,G10,1)</f>
        <v>-363.92573036275513</v>
      </c>
    </row>
    <row r="11" spans="1:14" x14ac:dyDescent="0.25">
      <c r="A11" t="s">
        <v>5</v>
      </c>
      <c r="B11" s="3">
        <v>190</v>
      </c>
      <c r="K11" t="s">
        <v>11</v>
      </c>
      <c r="L11" s="3">
        <f>B11</f>
        <v>190</v>
      </c>
    </row>
    <row r="12" spans="1:14" x14ac:dyDescent="0.25">
      <c r="A12" t="s">
        <v>2</v>
      </c>
      <c r="B12" s="4">
        <v>48</v>
      </c>
      <c r="K12" t="s">
        <v>2</v>
      </c>
      <c r="L12">
        <v>48</v>
      </c>
    </row>
    <row r="13" spans="1:14" x14ac:dyDescent="0.25">
      <c r="A13" t="s">
        <v>6</v>
      </c>
      <c r="B13" s="5">
        <v>6.5000000000000002E-2</v>
      </c>
      <c r="K13" t="s">
        <v>16</v>
      </c>
      <c r="L13" s="5">
        <f>B13</f>
        <v>6.5000000000000002E-2</v>
      </c>
    </row>
    <row r="14" spans="1:14" x14ac:dyDescent="0.25">
      <c r="A14" t="s">
        <v>7</v>
      </c>
      <c r="B14" s="5">
        <v>7.6999999999999999E-2</v>
      </c>
      <c r="K14" t="s">
        <v>3</v>
      </c>
      <c r="L14" s="3">
        <f>B15</f>
        <v>8328.76</v>
      </c>
    </row>
    <row r="15" spans="1:14" x14ac:dyDescent="0.25">
      <c r="A15" t="s">
        <v>3</v>
      </c>
      <c r="B15" s="3">
        <v>8328.76</v>
      </c>
    </row>
    <row r="19" spans="1:12" x14ac:dyDescent="0.25">
      <c r="K19" t="s">
        <v>13</v>
      </c>
      <c r="L19" s="3">
        <f>L10+L14+L11*L12</f>
        <v>23180.66</v>
      </c>
    </row>
    <row r="20" spans="1:12" x14ac:dyDescent="0.25">
      <c r="K20" t="s">
        <v>14</v>
      </c>
      <c r="L20" s="1">
        <f>G10</f>
        <v>19750</v>
      </c>
    </row>
    <row r="21" spans="1:12" x14ac:dyDescent="0.25">
      <c r="K21" t="s">
        <v>15</v>
      </c>
      <c r="L21" s="1">
        <f>L19-L20</f>
        <v>3430.66</v>
      </c>
    </row>
    <row r="24" spans="1:12" x14ac:dyDescent="0.25">
      <c r="C24">
        <v>36</v>
      </c>
      <c r="D24">
        <v>48</v>
      </c>
      <c r="E24">
        <v>72</v>
      </c>
    </row>
    <row r="25" spans="1:12" x14ac:dyDescent="0.25">
      <c r="C25">
        <f t="dataTable" ref="C25:C32" dt2D="0" dtr="1" r1="B2"/>
        <v>0</v>
      </c>
    </row>
    <row r="26" spans="1:12" x14ac:dyDescent="0.25">
      <c r="A26" t="s">
        <v>17</v>
      </c>
      <c r="B26" s="5">
        <v>6.5000000000000002E-2</v>
      </c>
      <c r="C26" s="9">
        <v>6.5000000000000002E-2</v>
      </c>
    </row>
    <row r="27" spans="1:12" x14ac:dyDescent="0.25">
      <c r="A27" t="s">
        <v>18</v>
      </c>
      <c r="B27" s="5">
        <v>6.7000000000000004E-2</v>
      </c>
      <c r="C27">
        <v>6.7000000000000004E-2</v>
      </c>
    </row>
    <row r="28" spans="1:12" x14ac:dyDescent="0.25">
      <c r="A28" t="s">
        <v>19</v>
      </c>
      <c r="B28" s="5">
        <v>6.9000000000000006E-2</v>
      </c>
      <c r="C28">
        <v>6.9000000000000006E-2</v>
      </c>
    </row>
    <row r="29" spans="1:12" x14ac:dyDescent="0.25">
      <c r="A29" t="s">
        <v>20</v>
      </c>
      <c r="B29" s="5">
        <v>7.0999999999999994E-2</v>
      </c>
      <c r="C29">
        <v>7.0999999999999994E-2</v>
      </c>
    </row>
    <row r="30" spans="1:12" x14ac:dyDescent="0.25">
      <c r="A30" t="s">
        <v>21</v>
      </c>
      <c r="B30" s="5">
        <v>7.2999999999999995E-2</v>
      </c>
      <c r="C30">
        <v>7.2999999999999995E-2</v>
      </c>
      <c r="K30">
        <f>190*48</f>
        <v>9120</v>
      </c>
    </row>
    <row r="31" spans="1:12" x14ac:dyDescent="0.25">
      <c r="A31" t="s">
        <v>22</v>
      </c>
      <c r="B31" s="5">
        <v>7.4999999999999997E-2</v>
      </c>
      <c r="C31">
        <v>7.4999999999999997E-2</v>
      </c>
    </row>
    <row r="32" spans="1:12" x14ac:dyDescent="0.25">
      <c r="A32" t="s">
        <v>23</v>
      </c>
      <c r="B32" s="5">
        <v>7.6999999999999999E-2</v>
      </c>
      <c r="C32">
        <v>7.6999999999999999E-2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2"/>
  <sheetViews>
    <sheetView workbookViewId="0">
      <selection activeCell="C4" sqref="C4"/>
    </sheetView>
  </sheetViews>
  <sheetFormatPr baseColWidth="10" defaultRowHeight="15" x14ac:dyDescent="0.25"/>
  <cols>
    <col min="2" max="2" width="14" bestFit="1" customWidth="1"/>
    <col min="11" max="11" width="15.42578125" bestFit="1" customWidth="1"/>
  </cols>
  <sheetData>
    <row r="2" spans="2:14" x14ac:dyDescent="0.25">
      <c r="B2" s="8" t="s">
        <v>10</v>
      </c>
      <c r="C2" s="3">
        <f>L5</f>
        <v>5689.34</v>
      </c>
      <c r="K2" s="11" t="s">
        <v>25</v>
      </c>
      <c r="L2" s="1">
        <v>19750</v>
      </c>
    </row>
    <row r="3" spans="2:14" x14ac:dyDescent="0.25">
      <c r="D3">
        <v>36</v>
      </c>
      <c r="E3">
        <v>48</v>
      </c>
      <c r="F3">
        <v>72</v>
      </c>
      <c r="H3">
        <v>48</v>
      </c>
      <c r="K3" t="s">
        <v>26</v>
      </c>
      <c r="L3" s="2">
        <v>5731.9</v>
      </c>
    </row>
    <row r="4" spans="2:14" x14ac:dyDescent="0.25">
      <c r="D4" s="9">
        <f>PMT($C4/12,D3,$C$2)</f>
        <v>-158.03722222222223</v>
      </c>
      <c r="E4" s="9">
        <f t="shared" ref="E4:F4" si="0">PMT($C4/12,E3,$C$2)</f>
        <v>-118.52791666666667</v>
      </c>
      <c r="F4" s="9">
        <f t="shared" si="0"/>
        <v>-79.018611111111113</v>
      </c>
      <c r="K4" t="s">
        <v>27</v>
      </c>
      <c r="L4" s="3">
        <v>8328.76</v>
      </c>
    </row>
    <row r="5" spans="2:14" x14ac:dyDescent="0.25">
      <c r="B5" t="s">
        <v>17</v>
      </c>
      <c r="C5" s="5">
        <v>6.5000000000000002E-2</v>
      </c>
      <c r="D5">
        <f t="dataTable" ref="D5:F11" dt2D="0" dtr="0" r1="C4"/>
        <v>-174.37259802544219</v>
      </c>
      <c r="E5">
        <v>-134.92243029649481</v>
      </c>
      <c r="F5">
        <v>-95.637405005769352</v>
      </c>
      <c r="K5" t="s">
        <v>28</v>
      </c>
      <c r="L5" s="3">
        <f>L2-L3-L4</f>
        <v>5689.34</v>
      </c>
    </row>
    <row r="6" spans="2:14" x14ac:dyDescent="0.25">
      <c r="B6" t="s">
        <v>18</v>
      </c>
      <c r="C6" s="5">
        <v>6.7000000000000004E-2</v>
      </c>
      <c r="D6">
        <v>-174.89097790039148</v>
      </c>
      <c r="E6">
        <v>-135.44785608275507</v>
      </c>
      <c r="F6">
        <v>-96.180093293078613</v>
      </c>
    </row>
    <row r="7" spans="2:14" x14ac:dyDescent="0.25">
      <c r="B7" t="s">
        <v>19</v>
      </c>
      <c r="C7" s="5">
        <v>6.9000000000000006E-2</v>
      </c>
      <c r="D7">
        <v>-175.41029362097055</v>
      </c>
      <c r="E7">
        <v>-135.97452619392968</v>
      </c>
      <c r="F7">
        <v>-96.724631958114742</v>
      </c>
    </row>
    <row r="8" spans="2:14" x14ac:dyDescent="0.25">
      <c r="B8" t="s">
        <v>20</v>
      </c>
      <c r="C8" s="5">
        <v>7.0999999999999994E-2</v>
      </c>
      <c r="D8">
        <v>-175.93054472771178</v>
      </c>
      <c r="E8">
        <v>-136.5024397848313</v>
      </c>
      <c r="F8">
        <v>-97.271018751408832</v>
      </c>
    </row>
    <row r="9" spans="2:14" x14ac:dyDescent="0.25">
      <c r="B9" t="s">
        <v>21</v>
      </c>
      <c r="C9" s="5">
        <v>7.2999999999999995E-2</v>
      </c>
      <c r="D9">
        <v>-176.45173075481253</v>
      </c>
      <c r="E9">
        <v>-137.03159599533294</v>
      </c>
      <c r="F9">
        <v>-97.819251374559343</v>
      </c>
    </row>
    <row r="10" spans="2:14" x14ac:dyDescent="0.25">
      <c r="B10" t="s">
        <v>22</v>
      </c>
      <c r="C10" s="5">
        <v>7.4999999999999997E-2</v>
      </c>
      <c r="D10">
        <v>-176.97385123014908</v>
      </c>
      <c r="E10">
        <v>-137.56199395041179</v>
      </c>
      <c r="F10">
        <v>-98.369327480477111</v>
      </c>
    </row>
    <row r="11" spans="2:14" x14ac:dyDescent="0.25">
      <c r="B11" t="s">
        <v>23</v>
      </c>
      <c r="C11" s="5">
        <v>7.6999999999999999E-2</v>
      </c>
      <c r="D11">
        <v>-177.49690567529058</v>
      </c>
      <c r="E11">
        <v>-138.09363276019323</v>
      </c>
      <c r="F11">
        <v>-98.921244673634121</v>
      </c>
      <c r="K11">
        <f>190*E3+190*C11/12*E3</f>
        <v>9178.52</v>
      </c>
      <c r="N11" s="3">
        <f>C2*(1+4*C11)</f>
        <v>7441.6567200000009</v>
      </c>
    </row>
    <row r="12" spans="2:14" x14ac:dyDescent="0.25">
      <c r="K12" s="3">
        <f>L3+K11+L4</f>
        <v>23239.18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47"/>
  <sheetViews>
    <sheetView tabSelected="1" workbookViewId="0">
      <selection activeCell="J15" sqref="J15:M22"/>
    </sheetView>
  </sheetViews>
  <sheetFormatPr baseColWidth="10" defaultRowHeight="15" x14ac:dyDescent="0.25"/>
  <cols>
    <col min="4" max="4" width="11.85546875" bestFit="1" customWidth="1"/>
  </cols>
  <sheetData>
    <row r="2" spans="2:13" x14ac:dyDescent="0.25">
      <c r="B2" t="s">
        <v>10</v>
      </c>
      <c r="C2">
        <v>5689.34</v>
      </c>
      <c r="G2" t="s">
        <v>2</v>
      </c>
      <c r="H2">
        <v>48</v>
      </c>
    </row>
    <row r="3" spans="2:13" x14ac:dyDescent="0.25">
      <c r="G3" t="s">
        <v>29</v>
      </c>
      <c r="H3" s="5">
        <v>7.6999999999999999E-2</v>
      </c>
    </row>
    <row r="4" spans="2:13" x14ac:dyDescent="0.25">
      <c r="D4">
        <v>48</v>
      </c>
      <c r="J4" s="9">
        <f>PMT(H3/12,H2,-C2)</f>
        <v>138.09363276019323</v>
      </c>
      <c r="K4">
        <v>36</v>
      </c>
      <c r="L4">
        <v>48</v>
      </c>
      <c r="M4">
        <v>72</v>
      </c>
    </row>
    <row r="5" spans="2:13" x14ac:dyDescent="0.25">
      <c r="D5" s="13">
        <f>PMT(C5/12,48,-C2,,0)</f>
        <v>118.52791666666667</v>
      </c>
      <c r="I5" t="s">
        <v>17</v>
      </c>
      <c r="J5" s="12">
        <v>6.5000000000000002E-2</v>
      </c>
      <c r="K5">
        <f t="dataTable" ref="K5:M11" dt2D="1" dtr="1" r1="H2" r2="H3"/>
        <v>174.37259802544219</v>
      </c>
      <c r="L5">
        <v>134.92243029649481</v>
      </c>
      <c r="M5">
        <v>95.637405005769352</v>
      </c>
    </row>
    <row r="6" spans="2:13" x14ac:dyDescent="0.25">
      <c r="B6" t="s">
        <v>17</v>
      </c>
      <c r="C6" s="12">
        <v>6.5000000000000002E-2</v>
      </c>
      <c r="D6">
        <f t="dataTable" ref="D6:D47" dt2D="0" dtr="0" r1="C5"/>
        <v>134.92243029649481</v>
      </c>
      <c r="I6" t="s">
        <v>18</v>
      </c>
      <c r="J6" s="12">
        <v>6.7000000000000004E-2</v>
      </c>
      <c r="K6">
        <v>174.89097790039148</v>
      </c>
      <c r="L6">
        <v>135.44785608275507</v>
      </c>
      <c r="M6">
        <v>96.180093293078613</v>
      </c>
    </row>
    <row r="7" spans="2:13" x14ac:dyDescent="0.25">
      <c r="B7" t="s">
        <v>18</v>
      </c>
      <c r="C7" s="12">
        <v>6.7000000000000004E-2</v>
      </c>
      <c r="D7">
        <v>135.44785608275507</v>
      </c>
      <c r="I7" t="s">
        <v>19</v>
      </c>
      <c r="J7" s="12">
        <v>6.9000000000000006E-2</v>
      </c>
      <c r="K7">
        <v>175.41029362097055</v>
      </c>
      <c r="L7">
        <v>135.97452619392968</v>
      </c>
      <c r="M7">
        <v>96.724631958114742</v>
      </c>
    </row>
    <row r="8" spans="2:13" x14ac:dyDescent="0.25">
      <c r="B8" t="s">
        <v>19</v>
      </c>
      <c r="C8" s="12">
        <v>6.9000000000000006E-2</v>
      </c>
      <c r="D8">
        <v>135.97452619392968</v>
      </c>
      <c r="I8" t="s">
        <v>20</v>
      </c>
      <c r="J8" s="12">
        <v>7.0999999999999994E-2</v>
      </c>
      <c r="K8">
        <v>175.93054472771178</v>
      </c>
      <c r="L8">
        <v>136.5024397848313</v>
      </c>
      <c r="M8">
        <v>97.271018751408832</v>
      </c>
    </row>
    <row r="9" spans="2:13" x14ac:dyDescent="0.25">
      <c r="B9" t="s">
        <v>20</v>
      </c>
      <c r="C9" s="12">
        <v>7.0999999999999994E-2</v>
      </c>
      <c r="D9">
        <v>136.5024397848313</v>
      </c>
      <c r="I9" t="s">
        <v>21</v>
      </c>
      <c r="J9" s="12">
        <v>7.2999999999999995E-2</v>
      </c>
      <c r="K9">
        <v>176.45173075481253</v>
      </c>
      <c r="L9">
        <v>137.03159599533294</v>
      </c>
      <c r="M9">
        <v>97.819251374559343</v>
      </c>
    </row>
    <row r="10" spans="2:13" x14ac:dyDescent="0.25">
      <c r="B10" t="s">
        <v>21</v>
      </c>
      <c r="C10" s="12">
        <v>7.2999999999999995E-2</v>
      </c>
      <c r="D10">
        <v>137.03159599533294</v>
      </c>
      <c r="I10" t="s">
        <v>22</v>
      </c>
      <c r="J10" s="12">
        <v>7.4999999999999997E-2</v>
      </c>
      <c r="K10">
        <v>176.97385123014908</v>
      </c>
      <c r="L10">
        <v>137.56199395041179</v>
      </c>
      <c r="M10">
        <v>98.369327480477111</v>
      </c>
    </row>
    <row r="11" spans="2:13" x14ac:dyDescent="0.25">
      <c r="B11" t="s">
        <v>22</v>
      </c>
      <c r="C11" s="12">
        <v>7.4999999999999997E-2</v>
      </c>
      <c r="D11">
        <v>137.56199395041179</v>
      </c>
      <c r="I11" t="s">
        <v>23</v>
      </c>
      <c r="J11" s="12">
        <v>7.6999999999999999E-2</v>
      </c>
      <c r="K11">
        <v>177.49690567529058</v>
      </c>
      <c r="L11">
        <v>138.09363276019323</v>
      </c>
      <c r="M11">
        <v>98.921244673634121</v>
      </c>
    </row>
    <row r="12" spans="2:13" x14ac:dyDescent="0.25">
      <c r="B12" t="s">
        <v>23</v>
      </c>
      <c r="C12" s="12">
        <v>7.6999999999999999E-2</v>
      </c>
      <c r="D12">
        <v>138.09363276019323</v>
      </c>
    </row>
    <row r="13" spans="2:13" x14ac:dyDescent="0.25">
      <c r="C13" s="12">
        <v>7.9000000000000001E-2</v>
      </c>
      <c r="D13">
        <v>138.62651151999552</v>
      </c>
    </row>
    <row r="14" spans="2:13" x14ac:dyDescent="0.25">
      <c r="C14" s="12">
        <v>8.1000000000000003E-2</v>
      </c>
      <c r="D14">
        <v>139.16062931037501</v>
      </c>
    </row>
    <row r="15" spans="2:13" x14ac:dyDescent="0.25">
      <c r="C15" s="12">
        <v>8.3000000000000004E-2</v>
      </c>
      <c r="D15">
        <v>139.69598519717229</v>
      </c>
      <c r="J15" s="9">
        <f>PMT(H3/12,H2,-C2)</f>
        <v>138.09363276019323</v>
      </c>
      <c r="K15">
        <v>36</v>
      </c>
      <c r="L15">
        <v>48</v>
      </c>
      <c r="M15">
        <v>72</v>
      </c>
    </row>
    <row r="16" spans="2:13" x14ac:dyDescent="0.25">
      <c r="C16" s="12">
        <v>8.5000000000000006E-2</v>
      </c>
      <c r="D16">
        <v>140.23257823155836</v>
      </c>
      <c r="J16" s="12">
        <v>6.5000000000000002E-2</v>
      </c>
      <c r="K16">
        <f t="dataTable" ref="K16:M22" dt2D="1" dtr="1" r1="H2" r2="H3" ca="1"/>
        <v>174.37259802544219</v>
      </c>
      <c r="L16">
        <v>134.92243029649481</v>
      </c>
      <c r="M16">
        <v>95.637405005769352</v>
      </c>
    </row>
    <row r="17" spans="3:13" x14ac:dyDescent="0.25">
      <c r="C17" s="12">
        <v>8.6999999999999994E-2</v>
      </c>
      <c r="D17">
        <v>140.77040745008173</v>
      </c>
      <c r="J17" s="12">
        <v>6.7000000000000004E-2</v>
      </c>
      <c r="K17">
        <v>174.89097790039148</v>
      </c>
      <c r="L17">
        <v>135.44785608275507</v>
      </c>
      <c r="M17">
        <v>96.180093293078613</v>
      </c>
    </row>
    <row r="18" spans="3:13" x14ac:dyDescent="0.25">
      <c r="C18" s="12">
        <v>8.8999999999999996E-2</v>
      </c>
      <c r="D18">
        <v>141.30947187471642</v>
      </c>
      <c r="J18" s="12">
        <v>6.9000000000000006E-2</v>
      </c>
      <c r="K18">
        <v>175.41029362097055</v>
      </c>
      <c r="L18">
        <v>135.97452619392968</v>
      </c>
      <c r="M18">
        <v>96.724631958114742</v>
      </c>
    </row>
    <row r="19" spans="3:13" x14ac:dyDescent="0.25">
      <c r="C19" s="12">
        <v>9.0999999999999998E-2</v>
      </c>
      <c r="D19">
        <v>141.84977051290963</v>
      </c>
      <c r="J19" s="12">
        <v>7.0999999999999994E-2</v>
      </c>
      <c r="K19">
        <v>175.93054472771178</v>
      </c>
      <c r="L19">
        <v>136.5024397848313</v>
      </c>
      <c r="M19">
        <v>97.271018751408832</v>
      </c>
    </row>
    <row r="20" spans="3:13" x14ac:dyDescent="0.25">
      <c r="C20" s="12">
        <v>9.2999999999999999E-2</v>
      </c>
      <c r="D20">
        <v>142.39130235763088</v>
      </c>
      <c r="J20" s="12">
        <v>7.2999999999999995E-2</v>
      </c>
      <c r="K20">
        <v>176.45173075481253</v>
      </c>
      <c r="L20">
        <v>137.03159599533294</v>
      </c>
      <c r="M20">
        <v>97.819251374559343</v>
      </c>
    </row>
    <row r="21" spans="3:13" x14ac:dyDescent="0.25">
      <c r="C21" s="12">
        <v>9.5000000000000001E-2</v>
      </c>
      <c r="D21">
        <v>142.93406638742132</v>
      </c>
      <c r="J21" s="12">
        <v>7.4999999999999997E-2</v>
      </c>
      <c r="K21">
        <v>176.97385123014908</v>
      </c>
      <c r="L21">
        <v>137.56199395041179</v>
      </c>
      <c r="M21">
        <v>98.369327480477111</v>
      </c>
    </row>
    <row r="22" spans="3:13" x14ac:dyDescent="0.25">
      <c r="C22" s="12">
        <v>9.7000000000000003E-2</v>
      </c>
      <c r="D22">
        <v>143.47806156644361</v>
      </c>
      <c r="J22" s="12">
        <v>7.6999999999999999E-2</v>
      </c>
      <c r="K22">
        <v>177.49690567529058</v>
      </c>
      <c r="L22">
        <v>138.09363276019323</v>
      </c>
      <c r="M22">
        <v>98.921244673634121</v>
      </c>
    </row>
    <row r="23" spans="3:13" x14ac:dyDescent="0.25">
      <c r="C23" s="12">
        <v>9.9000000000000005E-2</v>
      </c>
      <c r="D23">
        <v>144.02328684453229</v>
      </c>
    </row>
    <row r="24" spans="3:13" x14ac:dyDescent="0.25">
      <c r="C24" s="12">
        <v>0.10100000000000001</v>
      </c>
      <c r="D24">
        <v>144.56974115724495</v>
      </c>
    </row>
    <row r="25" spans="3:13" x14ac:dyDescent="0.25">
      <c r="C25" s="12">
        <v>0.11</v>
      </c>
      <c r="D25">
        <v>147.04396561424295</v>
      </c>
    </row>
    <row r="26" spans="3:13" x14ac:dyDescent="0.25">
      <c r="C26" s="12">
        <v>0.11899999999999999</v>
      </c>
      <c r="D26">
        <v>149.54295389692885</v>
      </c>
    </row>
    <row r="27" spans="3:13" x14ac:dyDescent="0.25">
      <c r="C27" s="12">
        <v>0.128</v>
      </c>
      <c r="D27">
        <v>152.06659847090475</v>
      </c>
    </row>
    <row r="28" spans="3:13" x14ac:dyDescent="0.25">
      <c r="C28" s="12">
        <v>0.13700000000000001</v>
      </c>
      <c r="D28">
        <v>154.6147861925572</v>
      </c>
    </row>
    <row r="29" spans="3:13" x14ac:dyDescent="0.25">
      <c r="C29" s="12">
        <v>0.14599999999999999</v>
      </c>
      <c r="D29">
        <v>157.18739841633766</v>
      </c>
    </row>
    <row r="30" spans="3:13" x14ac:dyDescent="0.25">
      <c r="C30" s="12">
        <v>0.155</v>
      </c>
      <c r="D30">
        <v>159.78431110597674</v>
      </c>
    </row>
    <row r="31" spans="3:13" x14ac:dyDescent="0.25">
      <c r="C31" s="12">
        <v>0.16400000000000001</v>
      </c>
      <c r="D31">
        <v>162.40539494944093</v>
      </c>
    </row>
    <row r="32" spans="3:13" x14ac:dyDescent="0.25">
      <c r="C32" s="12">
        <v>0.17299999999999999</v>
      </c>
      <c r="D32">
        <v>165.05051547743528</v>
      </c>
    </row>
    <row r="33" spans="3:4" x14ac:dyDescent="0.25">
      <c r="C33" s="12">
        <v>0.182</v>
      </c>
      <c r="D33">
        <v>167.71953318525399</v>
      </c>
    </row>
    <row r="34" spans="3:4" x14ac:dyDescent="0.25">
      <c r="C34" s="12">
        <v>0.191</v>
      </c>
      <c r="D34">
        <v>170.41230365777668</v>
      </c>
    </row>
    <row r="35" spans="3:4" x14ac:dyDescent="0.25">
      <c r="C35" s="12">
        <v>0.2</v>
      </c>
      <c r="D35">
        <v>173.12867769740507</v>
      </c>
    </row>
    <row r="36" spans="3:4" x14ac:dyDescent="0.25">
      <c r="C36" s="12">
        <v>0.20899999999999999</v>
      </c>
      <c r="D36">
        <v>175.86850145473394</v>
      </c>
    </row>
    <row r="37" spans="3:4" x14ac:dyDescent="0.25">
      <c r="C37" s="12">
        <v>0.218</v>
      </c>
      <c r="D37">
        <v>178.63161656174873</v>
      </c>
    </row>
    <row r="38" spans="3:4" x14ac:dyDescent="0.25">
      <c r="C38" s="12">
        <v>0.22700000000000001</v>
      </c>
      <c r="D38">
        <v>181.41786026734033</v>
      </c>
    </row>
    <row r="39" spans="3:4" x14ac:dyDescent="0.25">
      <c r="C39" s="12">
        <v>0.23599999999999999</v>
      </c>
      <c r="D39">
        <v>184.22706557492702</v>
      </c>
    </row>
    <row r="40" spans="3:4" x14ac:dyDescent="0.25">
      <c r="C40" s="12">
        <v>0.245</v>
      </c>
      <c r="D40">
        <v>187.05906138197554</v>
      </c>
    </row>
    <row r="41" spans="3:4" x14ac:dyDescent="0.25">
      <c r="C41" s="12">
        <v>0.254</v>
      </c>
      <c r="D41">
        <v>189.91367262121113</v>
      </c>
    </row>
    <row r="42" spans="3:4" x14ac:dyDescent="0.25">
      <c r="C42" s="12">
        <v>0.26300000000000001</v>
      </c>
      <c r="D42">
        <v>192.79072040330837</v>
      </c>
    </row>
    <row r="43" spans="3:4" x14ac:dyDescent="0.25">
      <c r="C43" s="12">
        <v>0.27200000000000002</v>
      </c>
      <c r="D43">
        <v>195.69002216085664</v>
      </c>
    </row>
    <row r="44" spans="3:4" x14ac:dyDescent="0.25">
      <c r="C44" s="12">
        <v>0.28100000000000003</v>
      </c>
      <c r="D44">
        <v>198.61139179339554</v>
      </c>
    </row>
    <row r="45" spans="3:4" x14ac:dyDescent="0.25">
      <c r="C45" s="12">
        <v>0.28999999999999998</v>
      </c>
      <c r="D45">
        <v>201.55463981331579</v>
      </c>
    </row>
    <row r="46" spans="3:4" x14ac:dyDescent="0.25">
      <c r="C46" s="12">
        <v>0.29899999999999999</v>
      </c>
      <c r="D46">
        <v>204.51957349242846</v>
      </c>
    </row>
    <row r="47" spans="3:4" x14ac:dyDescent="0.25">
      <c r="C47" s="12">
        <v>0.308</v>
      </c>
      <c r="D47">
        <v>207.50599700900202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"/>
  <sheetViews>
    <sheetView workbookViewId="0">
      <selection activeCell="H2" sqref="H2"/>
    </sheetView>
  </sheetViews>
  <sheetFormatPr baseColWidth="10" defaultRowHeight="15" x14ac:dyDescent="0.25"/>
  <sheetData>
    <row r="2" spans="2:8" x14ac:dyDescent="0.25">
      <c r="B2" t="s">
        <v>10</v>
      </c>
      <c r="C2">
        <v>5689.34</v>
      </c>
      <c r="G2" t="s">
        <v>2</v>
      </c>
      <c r="H2">
        <v>48</v>
      </c>
    </row>
    <row r="3" spans="2:8" x14ac:dyDescent="0.25">
      <c r="G3" t="s">
        <v>29</v>
      </c>
      <c r="H3" s="5">
        <v>7.6999999999999999E-2</v>
      </c>
    </row>
    <row r="6" spans="2:8" x14ac:dyDescent="0.25">
      <c r="C6" s="9">
        <f>PMT(,H2,,-C2)</f>
        <v>118.52791666666667</v>
      </c>
      <c r="E6" s="9">
        <f>C6*H2</f>
        <v>5689.34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D4" sqref="D4"/>
    </sheetView>
  </sheetViews>
  <sheetFormatPr baseColWidth="10" defaultRowHeight="15" x14ac:dyDescent="0.25"/>
  <cols>
    <col min="3" max="3" width="13" bestFit="1" customWidth="1"/>
  </cols>
  <sheetData>
    <row r="2" spans="2:4" x14ac:dyDescent="0.25">
      <c r="B2" s="8" t="s">
        <v>10</v>
      </c>
      <c r="C2" s="10">
        <v>100000</v>
      </c>
      <c r="D2" t="s">
        <v>24</v>
      </c>
    </row>
    <row r="3" spans="2:4" x14ac:dyDescent="0.25">
      <c r="D3">
        <v>120</v>
      </c>
    </row>
    <row r="4" spans="2:4" x14ac:dyDescent="0.25">
      <c r="D4" s="9">
        <f>PMT(C4/12,D3,C2)</f>
        <v>-833.33333333333337</v>
      </c>
    </row>
    <row r="5" spans="2:4" x14ac:dyDescent="0.25">
      <c r="B5" t="s">
        <v>17</v>
      </c>
      <c r="C5" s="5">
        <v>0.06</v>
      </c>
      <c r="D5">
        <f t="dataTable" ref="D5:D11" dt2D="0" dtr="0" r1="C4"/>
        <v>-1110.2050194164945</v>
      </c>
    </row>
    <row r="6" spans="2:4" x14ac:dyDescent="0.25">
      <c r="B6" t="s">
        <v>18</v>
      </c>
      <c r="C6" s="5">
        <v>6.5000000000000002E-2</v>
      </c>
      <c r="D6">
        <v>-1135.4797722002602</v>
      </c>
    </row>
    <row r="7" spans="2:4" x14ac:dyDescent="0.25">
      <c r="B7" t="s">
        <v>19</v>
      </c>
      <c r="C7" s="5">
        <v>7.0000000000000007E-2</v>
      </c>
      <c r="D7">
        <v>-1161.0847921862407</v>
      </c>
    </row>
    <row r="8" spans="2:4" x14ac:dyDescent="0.25">
      <c r="B8" t="s">
        <v>20</v>
      </c>
      <c r="C8" s="5">
        <v>7.4999999999999997E-2</v>
      </c>
      <c r="D8">
        <v>-1187.0176913585422</v>
      </c>
    </row>
    <row r="9" spans="2:4" x14ac:dyDescent="0.25">
      <c r="B9" t="s">
        <v>21</v>
      </c>
      <c r="C9" s="5">
        <v>0.08</v>
      </c>
      <c r="D9">
        <v>-1213.2759435535693</v>
      </c>
    </row>
    <row r="10" spans="2:4" x14ac:dyDescent="0.25">
      <c r="B10" t="s">
        <v>22</v>
      </c>
      <c r="C10" s="5">
        <v>8.5000000000000006E-2</v>
      </c>
      <c r="D10">
        <v>-1239.8568887451113</v>
      </c>
    </row>
    <row r="11" spans="2:4" x14ac:dyDescent="0.25">
      <c r="B11" t="s">
        <v>23</v>
      </c>
      <c r="C11" s="5">
        <v>0.09</v>
      </c>
      <c r="D11">
        <v>-1266.7577375024948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EC4275-DF0C-4869-B6C4-2BBCF9BB5035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Búsqueda objetivo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Aguilera Reyna</dc:creator>
  <cp:lastModifiedBy>Diana Aguilera Reyna</cp:lastModifiedBy>
  <dcterms:created xsi:type="dcterms:W3CDTF">2017-01-18T08:59:58Z</dcterms:created>
  <dcterms:modified xsi:type="dcterms:W3CDTF">2017-02-10T18:10:27Z</dcterms:modified>
</cp:coreProperties>
</file>