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24"/>
  <workbookPr showInkAnnotation="0"/>
  <mc:AlternateContent xmlns:mc="http://schemas.openxmlformats.org/markup-compatibility/2006">
    <mc:Choice Requires="x15">
      <x15ac:absPath xmlns:x15ac="http://schemas.microsoft.com/office/spreadsheetml/2010/11/ac" url="/Volumes/Data/Documents/实验报告/实验数据/大物/2/"/>
    </mc:Choice>
  </mc:AlternateContent>
  <bookViews>
    <workbookView xWindow="940" yWindow="460" windowWidth="27860" windowHeight="17540" tabRatio="500"/>
  </bookViews>
  <sheets>
    <sheet name="工作表1" sheetId="1" r:id="rId1"/>
  </sheet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6" i="1" l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L26" i="1"/>
  <c r="I20" i="1"/>
  <c r="I21" i="1"/>
  <c r="I22" i="1"/>
  <c r="I23" i="1"/>
  <c r="I24" i="1"/>
  <c r="J20" i="1"/>
  <c r="K20" i="1"/>
  <c r="I8" i="1"/>
  <c r="I9" i="1"/>
  <c r="I10" i="1"/>
  <c r="I11" i="1"/>
  <c r="I12" i="1"/>
  <c r="I13" i="1"/>
  <c r="I7" i="1"/>
  <c r="J7" i="1"/>
  <c r="K7" i="1"/>
  <c r="H7" i="1"/>
  <c r="H8" i="1"/>
  <c r="H9" i="1"/>
  <c r="H10" i="1"/>
  <c r="H11" i="1"/>
  <c r="H12" i="1"/>
  <c r="H13" i="1"/>
  <c r="H21" i="1"/>
  <c r="H22" i="1"/>
  <c r="H23" i="1"/>
  <c r="H24" i="1"/>
  <c r="H20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29" i="1"/>
</calcChain>
</file>

<file path=xl/sharedStrings.xml><?xml version="1.0" encoding="utf-8"?>
<sst xmlns="http://schemas.openxmlformats.org/spreadsheetml/2006/main" count="50" uniqueCount="27">
  <si>
    <t>IS/mA</t>
    <phoneticPr fontId="1" type="noConversion"/>
  </si>
  <si>
    <t>V1/mV</t>
    <phoneticPr fontId="1" type="noConversion"/>
  </si>
  <si>
    <t>V2/mV</t>
  </si>
  <si>
    <t>V3/mV</t>
  </si>
  <si>
    <t>V4/mV</t>
  </si>
  <si>
    <t>VH</t>
    <phoneticPr fontId="1" type="noConversion"/>
  </si>
  <si>
    <t>X1/cm</t>
    <phoneticPr fontId="1" type="noConversion"/>
  </si>
  <si>
    <t>X2/cm</t>
    <phoneticPr fontId="1" type="noConversion"/>
  </si>
  <si>
    <t>X/cm</t>
    <phoneticPr fontId="1" type="noConversion"/>
  </si>
  <si>
    <t>KH/mV/mA*KGS</t>
    <phoneticPr fontId="1" type="noConversion"/>
  </si>
  <si>
    <t>IM/A</t>
    <phoneticPr fontId="1" type="noConversion"/>
  </si>
  <si>
    <t>K/KGS/A</t>
    <phoneticPr fontId="1" type="noConversion"/>
  </si>
  <si>
    <t>d/mm</t>
    <phoneticPr fontId="1" type="noConversion"/>
  </si>
  <si>
    <t>IM</t>
    <phoneticPr fontId="1" type="noConversion"/>
  </si>
  <si>
    <t>IM/A</t>
    <phoneticPr fontId="1" type="noConversion"/>
  </si>
  <si>
    <t>RH</t>
    <phoneticPr fontId="1" type="noConversion"/>
  </si>
  <si>
    <t>RH</t>
    <phoneticPr fontId="1" type="noConversion"/>
  </si>
  <si>
    <t>RH（平均）</t>
    <phoneticPr fontId="1" type="noConversion"/>
  </si>
  <si>
    <t>KH</t>
    <phoneticPr fontId="1" type="noConversion"/>
  </si>
  <si>
    <t>IS/mA</t>
    <phoneticPr fontId="1" type="noConversion"/>
  </si>
  <si>
    <t>-B, +Is</t>
  </si>
  <si>
    <t>-B, -Is</t>
  </si>
  <si>
    <t>+B, -Is</t>
  </si>
  <si>
    <t>+B, +Is</t>
  </si>
  <si>
    <t>B/GS</t>
    <phoneticPr fontId="1" type="noConversion"/>
  </si>
  <si>
    <t>RH总平均</t>
    <phoneticPr fontId="1" type="noConversion"/>
  </si>
  <si>
    <t>KH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</si>
</sst>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_ "/>
    <numFmt numFmtId="165" formatCode="0.0_ "/>
    <numFmt numFmtId="166" formatCode="0.000_ "/>
  </numFmts>
  <fonts count="3" x14ac:knownFonts="1">
    <font>
      <sz val="12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sz val="12"/>
      <color theme="1"/>
      <name val="等线 Light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 applyBorder="1" applyAlignment="1">
      <alignment horizontal="center" vertical="center"/>
    </xf>
    <xf numFmtId="49" fontId="2" fillId="0" borderId="0" xfId="0" applyNumberFormat="1" applyFont="1" applyBorder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/>
    </xf>
    <xf numFmtId="11" fontId="2" fillId="0" borderId="0" xfId="0" applyNumberFormat="1" applyFont="1" applyBorder="1" applyAlignment="1">
      <alignment horizontal="center" vertical="center"/>
    </xf>
    <xf numFmtId="11" fontId="2" fillId="0" borderId="0" xfId="0" applyNumberFormat="1" applyFont="1" applyBorder="1" applyAlignment="1">
      <alignment vertical="center"/>
    </xf>
    <xf numFmtId="166" fontId="2" fillId="0" borderId="0" xfId="0" applyNumberFormat="1" applyFont="1" applyBorder="1" applyAlignment="1">
      <alignment vertical="center"/>
    </xf>
    <xf numFmtId="11" fontId="2" fillId="2" borderId="0" xfId="0" applyNumberFormat="1" applyFont="1" applyFill="1" applyBorder="1" applyAlignment="1">
      <alignment horizontal="center" vertical="center"/>
    </xf>
    <xf numFmtId="165" fontId="2" fillId="0" borderId="0" xfId="0" applyNumberFormat="1" applyFont="1" applyBorder="1" applyAlignment="1">
      <alignment horizontal="center" vertical="center"/>
    </xf>
    <xf numFmtId="166" fontId="2" fillId="0" borderId="0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11" fontId="2" fillId="0" borderId="0" xfId="0" applyNumberFormat="1" applyFont="1" applyBorder="1" applyAlignment="1">
      <alignment horizontal="center" vertical="center"/>
    </xf>
    <xf numFmtId="166" fontId="2" fillId="0" borderId="0" xfId="0" applyNumberFormat="1" applyFont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等线 Light" panose="02010600030101010101" pitchFamily="2" charset="-122"/>
                <a:ea typeface="等线 Light" panose="02010600030101010101" pitchFamily="2" charset="-122"/>
                <a:cs typeface="+mn-cs"/>
              </a:defRPr>
            </a:pPr>
            <a:r>
              <a:rPr lang="zh-CN" altLang="en-US"/>
              <a:t>螺线管轴线上磁场分布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等线 Light" panose="02010600030101010101" pitchFamily="2" charset="-122"/>
              <a:ea typeface="等线 Light" panose="02010600030101010101" pitchFamily="2" charset="-122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B/KGS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工作表1!$E$27:$E$45</c15:sqref>
                  </c15:fullRef>
                </c:ext>
              </c:extLst>
              <c:f>工作表1!$E$29:$E$45</c:f>
              <c:strCache>
                <c:ptCount val="17"/>
                <c:pt idx="0">
                  <c:v>14.0 </c:v>
                </c:pt>
                <c:pt idx="1">
                  <c:v>13.5 </c:v>
                </c:pt>
                <c:pt idx="2">
                  <c:v>13.0 </c:v>
                </c:pt>
                <c:pt idx="3">
                  <c:v>12.5 </c:v>
                </c:pt>
                <c:pt idx="4">
                  <c:v>12.0 </c:v>
                </c:pt>
                <c:pt idx="5">
                  <c:v>9.0 </c:v>
                </c:pt>
                <c:pt idx="6">
                  <c:v>6.0 </c:v>
                </c:pt>
                <c:pt idx="7">
                  <c:v>3.0 </c:v>
                </c:pt>
                <c:pt idx="8">
                  <c:v>0.0 </c:v>
                </c:pt>
                <c:pt idx="9">
                  <c:v>-3.0 </c:v>
                </c:pt>
                <c:pt idx="10">
                  <c:v>-6.0 </c:v>
                </c:pt>
                <c:pt idx="11">
                  <c:v>-9.0 </c:v>
                </c:pt>
                <c:pt idx="12">
                  <c:v>-12.0 </c:v>
                </c:pt>
                <c:pt idx="13">
                  <c:v>-12.5 </c:v>
                </c:pt>
                <c:pt idx="14">
                  <c:v>-13.0 </c:v>
                </c:pt>
                <c:pt idx="15">
                  <c:v>-13.5 </c:v>
                </c:pt>
                <c:pt idx="16">
                  <c:v>-14.0 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工作表1!$K$27:$K$45</c15:sqref>
                  </c15:fullRef>
                </c:ext>
              </c:extLst>
              <c:f>工作表1!$K$29:$K$45</c:f>
              <c:numCache>
                <c:formatCode>General</c:formatCode>
                <c:ptCount val="17"/>
                <c:pt idx="0" formatCode="0.000_ ">
                  <c:v>210.45</c:v>
                </c:pt>
                <c:pt idx="1" formatCode="0.000_ ">
                  <c:v>311.3625</c:v>
                </c:pt>
                <c:pt idx="2" formatCode="0.000_ ">
                  <c:v>370.8750000000001</c:v>
                </c:pt>
                <c:pt idx="3" formatCode="0.000_ ">
                  <c:v>397.6124999999999</c:v>
                </c:pt>
                <c:pt idx="4" formatCode="0.000_ ">
                  <c:v>411.4125</c:v>
                </c:pt>
                <c:pt idx="5" formatCode="0.000_ ">
                  <c:v>426.075</c:v>
                </c:pt>
                <c:pt idx="6" formatCode="0.000_ ">
                  <c:v>427.8</c:v>
                </c:pt>
                <c:pt idx="7" formatCode="0.000_ ">
                  <c:v>429.525</c:v>
                </c:pt>
                <c:pt idx="8" formatCode="0.000_ ">
                  <c:v>428.6625</c:v>
                </c:pt>
                <c:pt idx="9" formatCode="0.000_ ">
                  <c:v>430.3875</c:v>
                </c:pt>
                <c:pt idx="10" formatCode="0.000_ ">
                  <c:v>428.6625</c:v>
                </c:pt>
                <c:pt idx="11" formatCode="0.000_ ">
                  <c:v>428.6625</c:v>
                </c:pt>
                <c:pt idx="12" formatCode="0.000_ ">
                  <c:v>411.4125</c:v>
                </c:pt>
                <c:pt idx="13" formatCode="0.000_ ">
                  <c:v>400.2</c:v>
                </c:pt>
                <c:pt idx="14" formatCode="0.000_ ">
                  <c:v>369.15</c:v>
                </c:pt>
                <c:pt idx="15" formatCode="0.000_ ">
                  <c:v>309.6374999999999</c:v>
                </c:pt>
                <c:pt idx="16" formatCode="0.000_ ">
                  <c:v>205.275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6752-45A5-AF4A-18951C0A96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4494080"/>
        <c:axId val="-2105052016"/>
      </c:lineChart>
      <c:catAx>
        <c:axId val="2144494080"/>
        <c:scaling>
          <c:orientation val="maxMin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等线 Light" panose="02010600030101010101" pitchFamily="2" charset="-122"/>
                    <a:ea typeface="等线 Light" panose="02010600030101010101" pitchFamily="2" charset="-122"/>
                    <a:cs typeface="+mn-cs"/>
                  </a:defRPr>
                </a:pPr>
                <a:r>
                  <a:rPr lang="en-US" altLang="zh-CN"/>
                  <a:t>X/cm</a:t>
                </a:r>
              </a:p>
            </c:rich>
          </c:tx>
          <c:layout>
            <c:manualLayout>
              <c:xMode val="edge"/>
              <c:yMode val="edge"/>
              <c:x val="0.87114810658114"/>
              <c:y val="0.8460895208819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等线 Light" panose="02010600030101010101" pitchFamily="2" charset="-122"/>
                  <a:ea typeface="等线 Light" panose="02010600030101010101" pitchFamily="2" charset="-122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等线 Light" panose="02010600030101010101" pitchFamily="2" charset="-122"/>
                <a:ea typeface="等线 Light" panose="02010600030101010101" pitchFamily="2" charset="-122"/>
                <a:cs typeface="+mn-cs"/>
              </a:defRPr>
            </a:pPr>
            <a:endParaRPr lang="en-US"/>
          </a:p>
        </c:txPr>
        <c:crossAx val="-2105052016"/>
        <c:crosses val="autoZero"/>
        <c:auto val="1"/>
        <c:lblAlgn val="ctr"/>
        <c:lblOffset val="100"/>
        <c:noMultiLvlLbl val="0"/>
      </c:catAx>
      <c:valAx>
        <c:axId val="-2105052016"/>
        <c:scaling>
          <c:orientation val="minMax"/>
          <c:min val="200.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等线 Light" panose="02010600030101010101" pitchFamily="2" charset="-122"/>
                    <a:ea typeface="等线 Light" panose="02010600030101010101" pitchFamily="2" charset="-122"/>
                    <a:cs typeface="+mn-cs"/>
                  </a:defRPr>
                </a:pPr>
                <a:r>
                  <a:rPr lang="en-US" altLang="zh-CN"/>
                  <a:t>B/GS</a:t>
                </a:r>
              </a:p>
            </c:rich>
          </c:tx>
          <c:layout>
            <c:manualLayout>
              <c:xMode val="edge"/>
              <c:yMode val="edge"/>
              <c:x val="0.00893879286053254"/>
              <c:y val="0.08416215707371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等线 Light" panose="02010600030101010101" pitchFamily="2" charset="-122"/>
                  <a:ea typeface="等线 Light" panose="02010600030101010101" pitchFamily="2" charset="-122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等线 Light" panose="02010600030101010101" pitchFamily="2" charset="-122"/>
                <a:ea typeface="等线 Light" panose="02010600030101010101" pitchFamily="2" charset="-122"/>
                <a:cs typeface="+mn-cs"/>
              </a:defRPr>
            </a:pPr>
            <a:endParaRPr lang="en-US"/>
          </a:p>
        </c:txPr>
        <c:crossAx val="2144494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等线 Light" panose="02010600030101010101" pitchFamily="2" charset="-122"/>
          <a:ea typeface="等线 Light" panose="02010600030101010101" pitchFamily="2" charset="-122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等线 Light" panose="02010600030101010101" pitchFamily="2" charset="-122"/>
                <a:ea typeface="等线 Light" panose="02010600030101010101" pitchFamily="2" charset="-122"/>
                <a:cs typeface="+mn-cs"/>
              </a:defRPr>
            </a:pPr>
            <a:r>
              <a:rPr lang="en-US" altLang="zh-CN"/>
              <a:t>VH-IS</a:t>
            </a:r>
            <a:r>
              <a:rPr lang="zh-CN" altLang="en-US"/>
              <a:t>曲线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等线 Light" panose="02010600030101010101" pitchFamily="2" charset="-122"/>
              <a:ea typeface="等线 Light" panose="02010600030101010101" pitchFamily="2" charset="-122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776400360335"/>
          <c:y val="0.199820714718352"/>
          <c:w val="0.860082958061114"/>
          <c:h val="0.644871391076116"/>
        </c:manualLayout>
      </c:layout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工作表1!$C$5:$C$13</c15:sqref>
                  </c15:fullRef>
                </c:ext>
              </c:extLst>
              <c:f>工作表1!$C$7:$C$13</c:f>
              <c:strCache>
                <c:ptCount val="7"/>
                <c:pt idx="0">
                  <c:v>1.00 </c:v>
                </c:pt>
                <c:pt idx="1">
                  <c:v>1.50 </c:v>
                </c:pt>
                <c:pt idx="2">
                  <c:v>2.00 </c:v>
                </c:pt>
                <c:pt idx="3">
                  <c:v>1.50 </c:v>
                </c:pt>
                <c:pt idx="4">
                  <c:v>3.00 </c:v>
                </c:pt>
                <c:pt idx="5">
                  <c:v>3.50 </c:v>
                </c:pt>
                <c:pt idx="6">
                  <c:v>4.00 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工作表1!$H$5:$H$13</c15:sqref>
                  </c15:fullRef>
                </c:ext>
              </c:extLst>
              <c:f>工作表1!$H$7:$H$13</c:f>
              <c:numCache>
                <c:formatCode>General</c:formatCode>
                <c:ptCount val="7"/>
                <c:pt idx="0" formatCode="0.00_ ">
                  <c:v>2.6</c:v>
                </c:pt>
                <c:pt idx="1" formatCode="0.00_ ">
                  <c:v>3.65</c:v>
                </c:pt>
                <c:pt idx="2" formatCode="0.00_ ">
                  <c:v>5.25</c:v>
                </c:pt>
                <c:pt idx="3" formatCode="0.00_ ">
                  <c:v>6.55</c:v>
                </c:pt>
                <c:pt idx="4" formatCode="0.00_ ">
                  <c:v>7.8</c:v>
                </c:pt>
                <c:pt idx="5" formatCode="0.00_ ">
                  <c:v>9.200000000000001</c:v>
                </c:pt>
                <c:pt idx="6" formatCode="0.00_ ">
                  <c:v>10.525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BE34-4151-A8B8-CAF921724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6894640"/>
        <c:axId val="-2103134800"/>
      </c:lineChart>
      <c:catAx>
        <c:axId val="-2146894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等线 Light" panose="02010600030101010101" pitchFamily="2" charset="-122"/>
                    <a:ea typeface="等线 Light" panose="02010600030101010101" pitchFamily="2" charset="-122"/>
                    <a:cs typeface="+mn-cs"/>
                  </a:defRPr>
                </a:pPr>
                <a:r>
                  <a:rPr lang="en-US" altLang="zh-CN"/>
                  <a:t>IS/mA</a:t>
                </a:r>
              </a:p>
            </c:rich>
          </c:tx>
          <c:layout>
            <c:manualLayout>
              <c:xMode val="edge"/>
              <c:yMode val="edge"/>
              <c:x val="0.857289763549732"/>
              <c:y val="0.9151282051282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等线 Light" panose="02010600030101010101" pitchFamily="2" charset="-122"/>
                  <a:ea typeface="等线 Light" panose="02010600030101010101" pitchFamily="2" charset="-122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等线 Light" panose="02010600030101010101" pitchFamily="2" charset="-122"/>
                <a:ea typeface="等线 Light" panose="02010600030101010101" pitchFamily="2" charset="-122"/>
                <a:cs typeface="+mn-cs"/>
              </a:defRPr>
            </a:pPr>
            <a:endParaRPr lang="en-US"/>
          </a:p>
        </c:txPr>
        <c:crossAx val="-2103134800"/>
        <c:crosses val="autoZero"/>
        <c:auto val="1"/>
        <c:lblAlgn val="ctr"/>
        <c:lblOffset val="100"/>
        <c:noMultiLvlLbl val="0"/>
      </c:catAx>
      <c:valAx>
        <c:axId val="-2103134800"/>
        <c:scaling>
          <c:orientation val="minMax"/>
          <c:max val="11.0"/>
          <c:min val="2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等线 Light" panose="02010600030101010101" pitchFamily="2" charset="-122"/>
                    <a:ea typeface="等线 Light" panose="02010600030101010101" pitchFamily="2" charset="-122"/>
                    <a:cs typeface="+mn-cs"/>
                  </a:defRPr>
                </a:pPr>
                <a:r>
                  <a:rPr lang="en-US" altLang="zh-CN"/>
                  <a:t>VH/mA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0175380209102923"/>
              <c:y val="0.1182818493842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等线 Light" panose="02010600030101010101" pitchFamily="2" charset="-122"/>
                  <a:ea typeface="等线 Light" panose="02010600030101010101" pitchFamily="2" charset="-122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等线 Light" panose="02010600030101010101" pitchFamily="2" charset="-122"/>
                <a:ea typeface="等线 Light" panose="02010600030101010101" pitchFamily="2" charset="-122"/>
                <a:cs typeface="+mn-cs"/>
              </a:defRPr>
            </a:pPr>
            <a:endParaRPr lang="en-US"/>
          </a:p>
        </c:txPr>
        <c:crossAx val="-2146894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等线 Light" panose="02010600030101010101" pitchFamily="2" charset="-122"/>
          <a:ea typeface="等线 Light" panose="02010600030101010101" pitchFamily="2" charset="-122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等线 Light" panose="02010600030101010101" pitchFamily="2" charset="-122"/>
                <a:ea typeface="等线 Light" panose="02010600030101010101" pitchFamily="2" charset="-122"/>
                <a:cs typeface="+mn-cs"/>
              </a:defRPr>
            </a:pPr>
            <a:r>
              <a:rPr lang="en-US" altLang="zh-CN"/>
              <a:t>VH-IM</a:t>
            </a:r>
            <a:r>
              <a:rPr lang="zh-CN" altLang="en-US"/>
              <a:t>曲线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等线 Light" panose="02010600030101010101" pitchFamily="2" charset="-122"/>
              <a:ea typeface="等线 Light" panose="02010600030101010101" pitchFamily="2" charset="-122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5411100876763"/>
          <c:y val="0.218631788504309"/>
          <c:w val="0.862435860787701"/>
          <c:h val="0.588995777190467"/>
        </c:manualLayout>
      </c:layout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工作表1!$C$18:$C$24</c15:sqref>
                  </c15:fullRef>
                </c:ext>
              </c:extLst>
              <c:f>工作表1!$C$20:$C$24</c:f>
              <c:strCache>
                <c:ptCount val="5"/>
                <c:pt idx="0">
                  <c:v>0.30 </c:v>
                </c:pt>
                <c:pt idx="1">
                  <c:v>0.40 </c:v>
                </c:pt>
                <c:pt idx="2">
                  <c:v>0.50 </c:v>
                </c:pt>
                <c:pt idx="3">
                  <c:v>0.60 </c:v>
                </c:pt>
                <c:pt idx="4">
                  <c:v>0.70 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工作表1!$H$18:$H$24</c15:sqref>
                  </c15:fullRef>
                </c:ext>
              </c:extLst>
              <c:f>工作表1!$H$20:$H$24</c:f>
              <c:numCache>
                <c:formatCode>General</c:formatCode>
                <c:ptCount val="5"/>
                <c:pt idx="0" formatCode="0.00_ ">
                  <c:v>4.699999999999999</c:v>
                </c:pt>
                <c:pt idx="1" formatCode="0.00_ ">
                  <c:v>6.3</c:v>
                </c:pt>
                <c:pt idx="2" formatCode="0.00_ ">
                  <c:v>7.9</c:v>
                </c:pt>
                <c:pt idx="3" formatCode="0.00_ ">
                  <c:v>9.5</c:v>
                </c:pt>
                <c:pt idx="4" formatCode="0.00_ ">
                  <c:v>11.1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5BAF-4333-AD77-696551CD5D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5916208"/>
        <c:axId val="2142710304"/>
      </c:lineChart>
      <c:catAx>
        <c:axId val="-2105916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等线 Light" panose="02010600030101010101" pitchFamily="2" charset="-122"/>
                    <a:ea typeface="等线 Light" panose="02010600030101010101" pitchFamily="2" charset="-122"/>
                    <a:cs typeface="+mn-cs"/>
                  </a:defRPr>
                </a:pPr>
                <a:r>
                  <a:rPr lang="en-US" altLang="zh-CN"/>
                  <a:t>IM/A</a:t>
                </a:r>
              </a:p>
            </c:rich>
          </c:tx>
          <c:layout>
            <c:manualLayout>
              <c:xMode val="edge"/>
              <c:yMode val="edge"/>
              <c:x val="0.833986060725742"/>
              <c:y val="0.8959164486339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等线 Light" panose="02010600030101010101" pitchFamily="2" charset="-122"/>
                  <a:ea typeface="等线 Light" panose="02010600030101010101" pitchFamily="2" charset="-122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等线 Light" panose="02010600030101010101" pitchFamily="2" charset="-122"/>
                <a:ea typeface="等线 Light" panose="02010600030101010101" pitchFamily="2" charset="-122"/>
                <a:cs typeface="+mn-cs"/>
              </a:defRPr>
            </a:pPr>
            <a:endParaRPr lang="en-US"/>
          </a:p>
        </c:txPr>
        <c:crossAx val="2142710304"/>
        <c:crosses val="autoZero"/>
        <c:auto val="1"/>
        <c:lblAlgn val="ctr"/>
        <c:lblOffset val="100"/>
        <c:noMultiLvlLbl val="0"/>
      </c:catAx>
      <c:valAx>
        <c:axId val="2142710304"/>
        <c:scaling>
          <c:orientation val="minMax"/>
          <c:min val="4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等线 Light" panose="02010600030101010101" pitchFamily="2" charset="-122"/>
                    <a:ea typeface="等线 Light" panose="02010600030101010101" pitchFamily="2" charset="-122"/>
                    <a:cs typeface="+mn-cs"/>
                  </a:defRPr>
                </a:pPr>
                <a:r>
                  <a:rPr lang="en-US" altLang="zh-CN"/>
                  <a:t>VH/mV</a:t>
                </a:r>
              </a:p>
            </c:rich>
          </c:tx>
          <c:layout>
            <c:manualLayout>
              <c:xMode val="edge"/>
              <c:yMode val="edge"/>
              <c:x val="0.0146150174252436"/>
              <c:y val="0.0879579680678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等线 Light" panose="02010600030101010101" pitchFamily="2" charset="-122"/>
                  <a:ea typeface="等线 Light" panose="02010600030101010101" pitchFamily="2" charset="-122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等线 Light" panose="02010600030101010101" pitchFamily="2" charset="-122"/>
                <a:ea typeface="等线 Light" panose="02010600030101010101" pitchFamily="2" charset="-122"/>
                <a:cs typeface="+mn-cs"/>
              </a:defRPr>
            </a:pPr>
            <a:endParaRPr lang="en-US"/>
          </a:p>
        </c:txPr>
        <c:crossAx val="-2105916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等线 Light" panose="02010600030101010101" pitchFamily="2" charset="-122"/>
          <a:ea typeface="等线 Light" panose="02010600030101010101" pitchFamily="2" charset="-122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97366</xdr:colOff>
      <xdr:row>32</xdr:row>
      <xdr:rowOff>125940</xdr:rowOff>
    </xdr:from>
    <xdr:to>
      <xdr:col>19</xdr:col>
      <xdr:colOff>563737</xdr:colOff>
      <xdr:row>44</xdr:row>
      <xdr:rowOff>113242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0</xdr:row>
      <xdr:rowOff>0</xdr:rowOff>
    </xdr:from>
    <xdr:to>
      <xdr:col>18</xdr:col>
      <xdr:colOff>231777</xdr:colOff>
      <xdr:row>13</xdr:row>
      <xdr:rowOff>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13</xdr:row>
      <xdr:rowOff>22578</xdr:rowOff>
    </xdr:from>
    <xdr:to>
      <xdr:col>18</xdr:col>
      <xdr:colOff>231777</xdr:colOff>
      <xdr:row>25</xdr:row>
      <xdr:rowOff>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M45"/>
  <sheetViews>
    <sheetView tabSelected="1" topLeftCell="A38" zoomScaleNormal="55" zoomScalePageLayoutView="55" workbookViewId="0">
      <selection activeCell="C24" sqref="C24"/>
    </sheetView>
  </sheetViews>
  <sheetFormatPr baseColWidth="10" defaultColWidth="10.83203125" defaultRowHeight="16" x14ac:dyDescent="0.2"/>
  <cols>
    <col min="1" max="1" width="8.5" style="1" customWidth="1"/>
    <col min="2" max="8" width="10.83203125" style="1"/>
    <col min="9" max="9" width="9" style="1" bestFit="1" customWidth="1"/>
    <col min="10" max="10" width="11.6640625" style="1" bestFit="1" customWidth="1"/>
    <col min="11" max="11" width="10.83203125" style="1" customWidth="1"/>
    <col min="12" max="12" width="16" style="1" bestFit="1" customWidth="1"/>
    <col min="13" max="16384" width="10.83203125" style="1"/>
  </cols>
  <sheetData>
    <row r="5" spans="3:12" x14ac:dyDescent="0.2">
      <c r="C5" s="10" t="s">
        <v>0</v>
      </c>
      <c r="D5" s="1" t="s">
        <v>1</v>
      </c>
      <c r="E5" s="1" t="s">
        <v>2</v>
      </c>
      <c r="F5" s="1" t="s">
        <v>3</v>
      </c>
      <c r="G5" s="1" t="s">
        <v>4</v>
      </c>
      <c r="H5" s="10" t="s">
        <v>5</v>
      </c>
      <c r="I5" s="10" t="s">
        <v>16</v>
      </c>
      <c r="J5" s="10" t="s">
        <v>17</v>
      </c>
      <c r="K5" s="10" t="s">
        <v>18</v>
      </c>
      <c r="L5" s="1" t="s">
        <v>11</v>
      </c>
    </row>
    <row r="6" spans="3:12" x14ac:dyDescent="0.2">
      <c r="C6" s="10"/>
      <c r="D6" s="2" t="s">
        <v>23</v>
      </c>
      <c r="E6" s="2" t="s">
        <v>20</v>
      </c>
      <c r="F6" s="2" t="s">
        <v>21</v>
      </c>
      <c r="G6" s="2" t="s">
        <v>22</v>
      </c>
      <c r="H6" s="10"/>
      <c r="I6" s="10"/>
      <c r="J6" s="10"/>
      <c r="K6" s="10"/>
      <c r="L6" s="1">
        <v>3.78</v>
      </c>
    </row>
    <row r="7" spans="3:12" x14ac:dyDescent="0.2">
      <c r="C7" s="3">
        <v>1</v>
      </c>
      <c r="D7" s="13">
        <v>2.6</v>
      </c>
      <c r="E7" s="13">
        <v>-2.6</v>
      </c>
      <c r="F7" s="13">
        <v>2.6</v>
      </c>
      <c r="G7" s="13">
        <v>-2.6</v>
      </c>
      <c r="H7" s="3">
        <f>(ABS(D7)+ABS(E7)+ABS(F7)+ABS(G7))/4</f>
        <v>2.6</v>
      </c>
      <c r="I7" s="4">
        <f>(H7/1000*$L$8/1000)/(C7/1000*$L$6/10*$L$10)</f>
        <v>6.8783068783068776E-3</v>
      </c>
      <c r="J7" s="11">
        <f>AVERAGE(I7:I13)</f>
        <v>7.5150496706619151E-3</v>
      </c>
      <c r="K7" s="12">
        <f>J7/($L$8/1000)</f>
        <v>15.03009934132383</v>
      </c>
      <c r="L7" s="1" t="s">
        <v>12</v>
      </c>
    </row>
    <row r="8" spans="3:12" x14ac:dyDescent="0.2">
      <c r="C8" s="3">
        <v>1.5</v>
      </c>
      <c r="D8" s="13">
        <v>3.4</v>
      </c>
      <c r="E8" s="13">
        <v>-3.4</v>
      </c>
      <c r="F8" s="13">
        <v>3.9</v>
      </c>
      <c r="G8" s="13">
        <v>-3.9</v>
      </c>
      <c r="H8" s="3">
        <f t="shared" ref="H8:H13" si="0">(ABS(D8)+ABS(E8)+ABS(F8)+ABS(G8))/4</f>
        <v>3.65</v>
      </c>
      <c r="I8" s="4">
        <f t="shared" ref="I8:I13" si="1">(H8/1000*$L$8/1000)/(C8/1000*$L$6/10*$L$10)</f>
        <v>6.4373897707231042E-3</v>
      </c>
      <c r="J8" s="11"/>
      <c r="K8" s="12"/>
      <c r="L8" s="1">
        <v>0.5</v>
      </c>
    </row>
    <row r="9" spans="3:12" x14ac:dyDescent="0.2">
      <c r="C9" s="3">
        <v>2</v>
      </c>
      <c r="D9" s="13">
        <v>5.3</v>
      </c>
      <c r="E9" s="13">
        <v>-5.3</v>
      </c>
      <c r="F9" s="13">
        <v>5.2</v>
      </c>
      <c r="G9" s="13">
        <v>-5.2</v>
      </c>
      <c r="H9" s="3">
        <f t="shared" si="0"/>
        <v>5.25</v>
      </c>
      <c r="I9" s="4">
        <f t="shared" si="1"/>
        <v>6.9444444444444458E-3</v>
      </c>
      <c r="J9" s="11"/>
      <c r="K9" s="12"/>
      <c r="L9" s="1" t="s">
        <v>13</v>
      </c>
    </row>
    <row r="10" spans="3:12" x14ac:dyDescent="0.2">
      <c r="C10" s="3">
        <v>1.5</v>
      </c>
      <c r="D10" s="13">
        <v>6.6</v>
      </c>
      <c r="E10" s="13">
        <v>-6.6</v>
      </c>
      <c r="F10" s="13">
        <v>6.5</v>
      </c>
      <c r="G10" s="13">
        <v>-6.5</v>
      </c>
      <c r="H10" s="3">
        <f t="shared" si="0"/>
        <v>6.55</v>
      </c>
      <c r="I10" s="4">
        <f t="shared" si="1"/>
        <v>1.1552028218694884E-2</v>
      </c>
      <c r="J10" s="11"/>
      <c r="K10" s="12"/>
      <c r="L10" s="1">
        <v>0.5</v>
      </c>
    </row>
    <row r="11" spans="3:12" x14ac:dyDescent="0.2">
      <c r="C11" s="3">
        <v>3</v>
      </c>
      <c r="D11" s="13">
        <v>7.8</v>
      </c>
      <c r="E11" s="13">
        <v>-7.8</v>
      </c>
      <c r="F11" s="13">
        <v>7.8</v>
      </c>
      <c r="G11" s="13">
        <v>-7.8</v>
      </c>
      <c r="H11" s="3">
        <f t="shared" si="0"/>
        <v>7.8</v>
      </c>
      <c r="I11" s="4">
        <f t="shared" si="1"/>
        <v>6.8783068783068784E-3</v>
      </c>
      <c r="J11" s="11"/>
      <c r="K11" s="12"/>
    </row>
    <row r="12" spans="3:12" x14ac:dyDescent="0.2">
      <c r="C12" s="3">
        <v>3.5</v>
      </c>
      <c r="D12" s="13">
        <v>9.3000000000000007</v>
      </c>
      <c r="E12" s="13">
        <v>-9.3000000000000007</v>
      </c>
      <c r="F12" s="13">
        <v>9.1</v>
      </c>
      <c r="G12" s="13">
        <v>-9.1</v>
      </c>
      <c r="H12" s="3">
        <f t="shared" si="0"/>
        <v>9.2000000000000011</v>
      </c>
      <c r="I12" s="4">
        <f t="shared" si="1"/>
        <v>6.9538926681783839E-3</v>
      </c>
      <c r="J12" s="11"/>
      <c r="K12" s="12"/>
    </row>
    <row r="13" spans="3:12" x14ac:dyDescent="0.2">
      <c r="C13" s="3">
        <v>4</v>
      </c>
      <c r="D13" s="13">
        <v>10.6</v>
      </c>
      <c r="E13" s="13">
        <v>-10.7</v>
      </c>
      <c r="F13" s="13">
        <v>10.4</v>
      </c>
      <c r="G13" s="13">
        <v>-10.4</v>
      </c>
      <c r="H13" s="3">
        <f t="shared" si="0"/>
        <v>10.524999999999999</v>
      </c>
      <c r="I13" s="4">
        <f t="shared" si="1"/>
        <v>6.9609788359788352E-3</v>
      </c>
      <c r="J13" s="11"/>
      <c r="K13" s="12"/>
    </row>
    <row r="18" spans="3:13" x14ac:dyDescent="0.2">
      <c r="C18" s="10" t="s">
        <v>14</v>
      </c>
      <c r="D18" s="1" t="s">
        <v>1</v>
      </c>
      <c r="E18" s="1" t="s">
        <v>2</v>
      </c>
      <c r="F18" s="1" t="s">
        <v>3</v>
      </c>
      <c r="G18" s="1" t="s">
        <v>4</v>
      </c>
      <c r="H18" s="10" t="s">
        <v>5</v>
      </c>
      <c r="I18" s="10" t="s">
        <v>15</v>
      </c>
      <c r="J18" s="10" t="s">
        <v>17</v>
      </c>
      <c r="K18" s="10" t="s">
        <v>18</v>
      </c>
      <c r="L18" s="1" t="s">
        <v>11</v>
      </c>
    </row>
    <row r="19" spans="3:13" x14ac:dyDescent="0.2">
      <c r="C19" s="10"/>
      <c r="D19" s="2" t="s">
        <v>23</v>
      </c>
      <c r="E19" s="2" t="s">
        <v>20</v>
      </c>
      <c r="F19" s="2" t="s">
        <v>21</v>
      </c>
      <c r="G19" s="2" t="s">
        <v>22</v>
      </c>
      <c r="H19" s="10"/>
      <c r="I19" s="10"/>
      <c r="J19" s="10"/>
      <c r="K19" s="10"/>
      <c r="L19" s="1">
        <v>3.78</v>
      </c>
    </row>
    <row r="20" spans="3:13" x14ac:dyDescent="0.2">
      <c r="C20" s="3">
        <v>0.3</v>
      </c>
      <c r="D20" s="13">
        <v>4.8</v>
      </c>
      <c r="E20" s="13">
        <v>-4.8</v>
      </c>
      <c r="F20" s="13">
        <v>4.5999999999999996</v>
      </c>
      <c r="G20" s="13">
        <v>-4.5999999999999996</v>
      </c>
      <c r="H20" s="3">
        <f>(ABS(D20)+ABS(E20)+ABS(F20)+ABS(G20))/4</f>
        <v>4.6999999999999993</v>
      </c>
      <c r="I20" s="4">
        <f>(H20/1000*$L$21/1000)/($L$23/1000*C20*$L$19/10)</f>
        <v>6.9077013521457956E-3</v>
      </c>
      <c r="J20" s="11">
        <f>AVERAGE(I20:I26)</f>
        <v>6.95830183925422E-3</v>
      </c>
      <c r="K20" s="12">
        <f>J20/($L$8/1000)</f>
        <v>13.916603678508439</v>
      </c>
      <c r="L20" s="1" t="s">
        <v>12</v>
      </c>
    </row>
    <row r="21" spans="3:13" x14ac:dyDescent="0.2">
      <c r="C21" s="3">
        <v>0.4</v>
      </c>
      <c r="D21" s="13">
        <v>6.4</v>
      </c>
      <c r="E21" s="13">
        <v>-6.4</v>
      </c>
      <c r="F21" s="13">
        <v>6.2</v>
      </c>
      <c r="G21" s="13">
        <v>-6.2</v>
      </c>
      <c r="H21" s="3">
        <f t="shared" ref="H21:H24" si="2">(ABS(D21)+ABS(E21)+ABS(F21)+ABS(G21))/4</f>
        <v>6.3</v>
      </c>
      <c r="I21" s="4">
        <f>(H21/1000*$L$21/1000)/($L$23/1000*C21*$L$19/10)</f>
        <v>6.9444444444444441E-3</v>
      </c>
      <c r="J21" s="11"/>
      <c r="K21" s="12"/>
      <c r="L21" s="1">
        <v>0.5</v>
      </c>
    </row>
    <row r="22" spans="3:13" x14ac:dyDescent="0.2">
      <c r="C22" s="3">
        <v>0.5</v>
      </c>
      <c r="D22" s="13">
        <v>8</v>
      </c>
      <c r="E22" s="13">
        <v>-8</v>
      </c>
      <c r="F22" s="13">
        <v>7.8</v>
      </c>
      <c r="G22" s="13">
        <v>-7.8</v>
      </c>
      <c r="H22" s="3">
        <f t="shared" si="2"/>
        <v>7.9</v>
      </c>
      <c r="I22" s="4">
        <f>(H22/1000*$L$21/1000)/($L$23/1000*C22*$L$19/10)</f>
        <v>6.9664902998236335E-3</v>
      </c>
      <c r="J22" s="11"/>
      <c r="K22" s="12"/>
      <c r="L22" s="1" t="s">
        <v>19</v>
      </c>
    </row>
    <row r="23" spans="3:13" x14ac:dyDescent="0.2">
      <c r="C23" s="3">
        <v>0.6</v>
      </c>
      <c r="D23" s="13">
        <v>9.6</v>
      </c>
      <c r="E23" s="13">
        <v>-9.6</v>
      </c>
      <c r="F23" s="13">
        <v>9.4</v>
      </c>
      <c r="G23" s="13">
        <v>-9.4</v>
      </c>
      <c r="H23" s="3">
        <f t="shared" si="2"/>
        <v>9.5</v>
      </c>
      <c r="I23" s="4">
        <f>(H23/1000*$L$21/1000)/($L$23/1000*C23*$L$19/10)</f>
        <v>6.9811875367430934E-3</v>
      </c>
      <c r="J23" s="11"/>
      <c r="K23" s="12"/>
      <c r="L23" s="1">
        <v>3</v>
      </c>
    </row>
    <row r="24" spans="3:13" x14ac:dyDescent="0.2">
      <c r="C24" s="3">
        <v>0.7</v>
      </c>
      <c r="D24" s="13">
        <v>11.2</v>
      </c>
      <c r="E24" s="13">
        <v>-11.2</v>
      </c>
      <c r="F24" s="13">
        <v>11</v>
      </c>
      <c r="G24" s="13">
        <v>-11</v>
      </c>
      <c r="H24" s="3">
        <f t="shared" si="2"/>
        <v>11.1</v>
      </c>
      <c r="I24" s="4">
        <f>(H24/1000*$L$21/1000)/($L$23/1000*C24*$L$19/10)</f>
        <v>6.9916855631141361E-3</v>
      </c>
      <c r="J24" s="11"/>
      <c r="K24" s="12"/>
    </row>
    <row r="25" spans="3:13" x14ac:dyDescent="0.2">
      <c r="J25" s="5"/>
      <c r="K25" s="6"/>
      <c r="L25" s="1" t="s">
        <v>25</v>
      </c>
      <c r="M25" s="1" t="s">
        <v>26</v>
      </c>
    </row>
    <row r="26" spans="3:13" x14ac:dyDescent="0.2">
      <c r="J26" s="5"/>
      <c r="K26" s="6"/>
      <c r="L26" s="7">
        <f>AVERAGE(J7,J20)</f>
        <v>7.236675754958068E-3</v>
      </c>
      <c r="M26" s="3">
        <f>L26/(L21/1000)</f>
        <v>14.473351509916135</v>
      </c>
    </row>
    <row r="27" spans="3:13" x14ac:dyDescent="0.2">
      <c r="C27" s="10" t="s">
        <v>6</v>
      </c>
      <c r="D27" s="10" t="s">
        <v>7</v>
      </c>
      <c r="E27" s="10" t="s">
        <v>8</v>
      </c>
      <c r="F27" s="1" t="s">
        <v>1</v>
      </c>
      <c r="G27" s="1" t="s">
        <v>2</v>
      </c>
      <c r="H27" s="1" t="s">
        <v>3</v>
      </c>
      <c r="I27" s="1" t="s">
        <v>4</v>
      </c>
      <c r="J27" s="10" t="s">
        <v>5</v>
      </c>
      <c r="K27" s="10" t="s">
        <v>24</v>
      </c>
      <c r="L27" s="1" t="s">
        <v>9</v>
      </c>
    </row>
    <row r="28" spans="3:13" x14ac:dyDescent="0.2">
      <c r="C28" s="10"/>
      <c r="D28" s="10"/>
      <c r="E28" s="10"/>
      <c r="F28" s="2" t="s">
        <v>23</v>
      </c>
      <c r="G28" s="2" t="s">
        <v>20</v>
      </c>
      <c r="H28" s="2" t="s">
        <v>21</v>
      </c>
      <c r="I28" s="2" t="s">
        <v>22</v>
      </c>
      <c r="J28" s="10"/>
      <c r="K28" s="10"/>
      <c r="L28" s="1">
        <v>2.0699999999999998</v>
      </c>
    </row>
    <row r="29" spans="3:13" x14ac:dyDescent="0.2">
      <c r="C29" s="14">
        <v>0</v>
      </c>
      <c r="D29" s="14">
        <v>0</v>
      </c>
      <c r="E29" s="8">
        <f>14-SUM(C29:D29)</f>
        <v>14</v>
      </c>
      <c r="F29" s="13">
        <v>-0.42</v>
      </c>
      <c r="G29" s="13">
        <v>0.45</v>
      </c>
      <c r="H29" s="13">
        <v>-0.77</v>
      </c>
      <c r="I29" s="13">
        <v>0.8</v>
      </c>
      <c r="J29" s="3">
        <f>(ABS(F29)+ABS(G29)+ABS(H29)+ABS(I29))/4</f>
        <v>0.6100000000000001</v>
      </c>
      <c r="K29" s="9">
        <f>$L$28*J29/$L$30*1000</f>
        <v>210.45000000000002</v>
      </c>
      <c r="L29" s="1" t="s">
        <v>0</v>
      </c>
    </row>
    <row r="30" spans="3:13" x14ac:dyDescent="0.2">
      <c r="C30" s="14">
        <v>0.5</v>
      </c>
      <c r="D30" s="14">
        <v>0</v>
      </c>
      <c r="E30" s="8">
        <f t="shared" ref="E30:E45" si="3">14-SUM(C30:D30)</f>
        <v>13.5</v>
      </c>
      <c r="F30" s="13">
        <v>-0.71</v>
      </c>
      <c r="G30" s="13">
        <v>0.74</v>
      </c>
      <c r="H30" s="13">
        <v>-1.07</v>
      </c>
      <c r="I30" s="13">
        <v>1.0900000000000001</v>
      </c>
      <c r="J30" s="3">
        <f t="shared" ref="J30:J45" si="4">(ABS(F30)+ABS(G30)+ABS(H30)+ABS(I30))/4</f>
        <v>0.90250000000000008</v>
      </c>
      <c r="K30" s="9">
        <f t="shared" ref="K30:K45" si="5">$L$28*J30/$L$30*1000</f>
        <v>311.36250000000001</v>
      </c>
      <c r="L30" s="1">
        <v>6</v>
      </c>
    </row>
    <row r="31" spans="3:13" x14ac:dyDescent="0.2">
      <c r="C31" s="14">
        <v>1</v>
      </c>
      <c r="D31" s="14">
        <v>0</v>
      </c>
      <c r="E31" s="8">
        <f t="shared" si="3"/>
        <v>13</v>
      </c>
      <c r="F31" s="13">
        <v>-0.88</v>
      </c>
      <c r="G31" s="13">
        <v>0.91</v>
      </c>
      <c r="H31" s="13">
        <v>-1.24</v>
      </c>
      <c r="I31" s="13">
        <v>1.27</v>
      </c>
      <c r="J31" s="3">
        <f t="shared" si="4"/>
        <v>1.0750000000000002</v>
      </c>
      <c r="K31" s="9">
        <f t="shared" si="5"/>
        <v>370.87500000000006</v>
      </c>
      <c r="L31" s="1" t="s">
        <v>10</v>
      </c>
    </row>
    <row r="32" spans="3:13" x14ac:dyDescent="0.2">
      <c r="C32" s="14">
        <v>1.5</v>
      </c>
      <c r="D32" s="14">
        <v>0</v>
      </c>
      <c r="E32" s="8">
        <f t="shared" si="3"/>
        <v>12.5</v>
      </c>
      <c r="F32" s="13">
        <v>-0.96</v>
      </c>
      <c r="G32" s="13">
        <v>0.99</v>
      </c>
      <c r="H32" s="13">
        <v>-1.31</v>
      </c>
      <c r="I32" s="13">
        <v>1.35</v>
      </c>
      <c r="J32" s="3">
        <f t="shared" si="4"/>
        <v>1.1524999999999999</v>
      </c>
      <c r="K32" s="9">
        <f t="shared" si="5"/>
        <v>397.6124999999999</v>
      </c>
      <c r="L32" s="1">
        <v>0.6</v>
      </c>
    </row>
    <row r="33" spans="3:11" x14ac:dyDescent="0.2">
      <c r="C33" s="14">
        <v>2</v>
      </c>
      <c r="D33" s="14">
        <v>0</v>
      </c>
      <c r="E33" s="8">
        <f t="shared" si="3"/>
        <v>12</v>
      </c>
      <c r="F33" s="13">
        <v>-1</v>
      </c>
      <c r="G33" s="13">
        <v>1.03</v>
      </c>
      <c r="H33" s="13">
        <v>-1.35</v>
      </c>
      <c r="I33" s="13">
        <v>1.39</v>
      </c>
      <c r="J33" s="3">
        <f t="shared" si="4"/>
        <v>1.1925000000000001</v>
      </c>
      <c r="K33" s="9">
        <f t="shared" si="5"/>
        <v>411.41250000000002</v>
      </c>
    </row>
    <row r="34" spans="3:11" x14ac:dyDescent="0.2">
      <c r="C34" s="14">
        <v>5</v>
      </c>
      <c r="D34" s="14">
        <v>0</v>
      </c>
      <c r="E34" s="8">
        <f t="shared" si="3"/>
        <v>9</v>
      </c>
      <c r="F34" s="13">
        <v>-1.05</v>
      </c>
      <c r="G34" s="13">
        <v>1.0900000000000001</v>
      </c>
      <c r="H34" s="13">
        <v>-1.37</v>
      </c>
      <c r="I34" s="13">
        <v>1.43</v>
      </c>
      <c r="J34" s="3">
        <f t="shared" si="4"/>
        <v>1.2350000000000001</v>
      </c>
      <c r="K34" s="9">
        <f t="shared" si="5"/>
        <v>426.07499999999999</v>
      </c>
    </row>
    <row r="35" spans="3:11" x14ac:dyDescent="0.2">
      <c r="C35" s="14">
        <v>8</v>
      </c>
      <c r="D35" s="14">
        <v>0</v>
      </c>
      <c r="E35" s="8">
        <f t="shared" si="3"/>
        <v>6</v>
      </c>
      <c r="F35" s="13">
        <v>-1.05</v>
      </c>
      <c r="G35" s="13">
        <v>1.0900000000000001</v>
      </c>
      <c r="H35" s="13">
        <v>-1.39</v>
      </c>
      <c r="I35" s="13">
        <v>1.43</v>
      </c>
      <c r="J35" s="3">
        <f t="shared" si="4"/>
        <v>1.24</v>
      </c>
      <c r="K35" s="9">
        <f t="shared" si="5"/>
        <v>427.79999999999995</v>
      </c>
    </row>
    <row r="36" spans="3:11" x14ac:dyDescent="0.2">
      <c r="C36" s="14">
        <v>11</v>
      </c>
      <c r="D36" s="14">
        <v>0</v>
      </c>
      <c r="E36" s="8">
        <f t="shared" si="3"/>
        <v>3</v>
      </c>
      <c r="F36" s="13">
        <v>-1.05</v>
      </c>
      <c r="G36" s="13">
        <v>1.0900000000000001</v>
      </c>
      <c r="H36" s="13">
        <v>-1.4</v>
      </c>
      <c r="I36" s="13">
        <v>1.44</v>
      </c>
      <c r="J36" s="3">
        <f t="shared" si="4"/>
        <v>1.2450000000000001</v>
      </c>
      <c r="K36" s="9">
        <f t="shared" si="5"/>
        <v>429.52499999999998</v>
      </c>
    </row>
    <row r="37" spans="3:11" x14ac:dyDescent="0.2">
      <c r="C37" s="14">
        <v>14</v>
      </c>
      <c r="D37" s="14">
        <v>0</v>
      </c>
      <c r="E37" s="8">
        <f t="shared" si="3"/>
        <v>0</v>
      </c>
      <c r="F37" s="13">
        <v>-1.05</v>
      </c>
      <c r="G37" s="13">
        <v>1.0900000000000001</v>
      </c>
      <c r="H37" s="13">
        <v>-1.39</v>
      </c>
      <c r="I37" s="13">
        <v>1.44</v>
      </c>
      <c r="J37" s="3">
        <f t="shared" si="4"/>
        <v>1.2425000000000002</v>
      </c>
      <c r="K37" s="9">
        <f t="shared" si="5"/>
        <v>428.66250000000002</v>
      </c>
    </row>
    <row r="38" spans="3:11" x14ac:dyDescent="0.2">
      <c r="C38" s="14">
        <v>14</v>
      </c>
      <c r="D38" s="14">
        <v>3</v>
      </c>
      <c r="E38" s="8">
        <f t="shared" si="3"/>
        <v>-3</v>
      </c>
      <c r="F38" s="13">
        <v>-1.06</v>
      </c>
      <c r="G38" s="13">
        <v>1.0900000000000001</v>
      </c>
      <c r="H38" s="13">
        <v>-1.4</v>
      </c>
      <c r="I38" s="13">
        <v>1.44</v>
      </c>
      <c r="J38" s="3">
        <f t="shared" si="4"/>
        <v>1.2475000000000001</v>
      </c>
      <c r="K38" s="9">
        <f t="shared" si="5"/>
        <v>430.38749999999999</v>
      </c>
    </row>
    <row r="39" spans="3:11" x14ac:dyDescent="0.2">
      <c r="C39" s="14">
        <v>14</v>
      </c>
      <c r="D39" s="14">
        <v>6</v>
      </c>
      <c r="E39" s="8">
        <f t="shared" si="3"/>
        <v>-6</v>
      </c>
      <c r="F39" s="13">
        <v>-1.05</v>
      </c>
      <c r="G39" s="13">
        <v>1.0900000000000001</v>
      </c>
      <c r="H39" s="13">
        <v>-1.39</v>
      </c>
      <c r="I39" s="13">
        <v>1.44</v>
      </c>
      <c r="J39" s="3">
        <f t="shared" si="4"/>
        <v>1.2425000000000002</v>
      </c>
      <c r="K39" s="9">
        <f t="shared" si="5"/>
        <v>428.66250000000002</v>
      </c>
    </row>
    <row r="40" spans="3:11" x14ac:dyDescent="0.2">
      <c r="C40" s="14">
        <v>14</v>
      </c>
      <c r="D40" s="14">
        <v>9</v>
      </c>
      <c r="E40" s="8">
        <f t="shared" si="3"/>
        <v>-9</v>
      </c>
      <c r="F40" s="13">
        <v>-1.05</v>
      </c>
      <c r="G40" s="13">
        <v>1.0900000000000001</v>
      </c>
      <c r="H40" s="13">
        <v>-1.4</v>
      </c>
      <c r="I40" s="13">
        <v>1.43</v>
      </c>
      <c r="J40" s="3">
        <f t="shared" si="4"/>
        <v>1.2424999999999999</v>
      </c>
      <c r="K40" s="9">
        <f t="shared" si="5"/>
        <v>428.66249999999997</v>
      </c>
    </row>
    <row r="41" spans="3:11" x14ac:dyDescent="0.2">
      <c r="C41" s="14">
        <v>14</v>
      </c>
      <c r="D41" s="14">
        <v>12</v>
      </c>
      <c r="E41" s="8">
        <f t="shared" si="3"/>
        <v>-12</v>
      </c>
      <c r="F41" s="13">
        <v>-1</v>
      </c>
      <c r="G41" s="13">
        <v>1.04</v>
      </c>
      <c r="H41" s="13">
        <v>-1.35</v>
      </c>
      <c r="I41" s="13">
        <v>1.38</v>
      </c>
      <c r="J41" s="3">
        <f t="shared" si="4"/>
        <v>1.1924999999999999</v>
      </c>
      <c r="K41" s="9">
        <f t="shared" si="5"/>
        <v>411.41249999999997</v>
      </c>
    </row>
    <row r="42" spans="3:11" x14ac:dyDescent="0.2">
      <c r="C42" s="14">
        <v>14</v>
      </c>
      <c r="D42" s="14">
        <v>12.5</v>
      </c>
      <c r="E42" s="8">
        <f t="shared" si="3"/>
        <v>-12.5</v>
      </c>
      <c r="F42" s="13">
        <v>-0.97</v>
      </c>
      <c r="G42" s="13">
        <v>1.35</v>
      </c>
      <c r="H42" s="13">
        <v>-1.31</v>
      </c>
      <c r="I42" s="13">
        <v>1.01</v>
      </c>
      <c r="J42" s="3">
        <f t="shared" si="4"/>
        <v>1.1600000000000001</v>
      </c>
      <c r="K42" s="9">
        <f t="shared" si="5"/>
        <v>400.20000000000005</v>
      </c>
    </row>
    <row r="43" spans="3:11" x14ac:dyDescent="0.2">
      <c r="C43" s="14">
        <v>14</v>
      </c>
      <c r="D43" s="14">
        <v>13</v>
      </c>
      <c r="E43" s="8">
        <f t="shared" si="3"/>
        <v>-13</v>
      </c>
      <c r="F43" s="13">
        <v>-0.88</v>
      </c>
      <c r="G43" s="13">
        <v>0.92</v>
      </c>
      <c r="H43" s="13">
        <v>-1.22</v>
      </c>
      <c r="I43" s="13">
        <v>1.26</v>
      </c>
      <c r="J43" s="3">
        <f t="shared" si="4"/>
        <v>1.07</v>
      </c>
      <c r="K43" s="9">
        <f t="shared" si="5"/>
        <v>369.15000000000003</v>
      </c>
    </row>
    <row r="44" spans="3:11" x14ac:dyDescent="0.2">
      <c r="C44" s="14">
        <v>14</v>
      </c>
      <c r="D44" s="14">
        <v>13.5</v>
      </c>
      <c r="E44" s="8">
        <f t="shared" si="3"/>
        <v>-13.5</v>
      </c>
      <c r="F44" s="13">
        <v>-0.71</v>
      </c>
      <c r="G44" s="13">
        <v>0.75</v>
      </c>
      <c r="H44" s="13">
        <v>-1.05</v>
      </c>
      <c r="I44" s="13">
        <v>1.08</v>
      </c>
      <c r="J44" s="3">
        <f t="shared" si="4"/>
        <v>0.89749999999999996</v>
      </c>
      <c r="K44" s="9">
        <f t="shared" si="5"/>
        <v>309.63749999999993</v>
      </c>
    </row>
    <row r="45" spans="3:11" x14ac:dyDescent="0.2">
      <c r="C45" s="14">
        <v>14</v>
      </c>
      <c r="D45" s="14">
        <v>14</v>
      </c>
      <c r="E45" s="8">
        <f t="shared" si="3"/>
        <v>-14</v>
      </c>
      <c r="F45" s="13">
        <v>-0.41</v>
      </c>
      <c r="G45" s="13">
        <v>0.44</v>
      </c>
      <c r="H45" s="13">
        <v>-0.75</v>
      </c>
      <c r="I45" s="13">
        <v>0.78</v>
      </c>
      <c r="J45" s="3">
        <f t="shared" si="4"/>
        <v>0.59499999999999997</v>
      </c>
      <c r="K45" s="9">
        <f t="shared" si="5"/>
        <v>205.27499999999998</v>
      </c>
    </row>
  </sheetData>
  <mergeCells count="19">
    <mergeCell ref="K18:K19"/>
    <mergeCell ref="J20:J24"/>
    <mergeCell ref="K20:K24"/>
    <mergeCell ref="K27:K28"/>
    <mergeCell ref="H5:H6"/>
    <mergeCell ref="H18:H19"/>
    <mergeCell ref="K5:K6"/>
    <mergeCell ref="K7:K13"/>
    <mergeCell ref="C18:C19"/>
    <mergeCell ref="C5:C6"/>
    <mergeCell ref="J27:J28"/>
    <mergeCell ref="C27:C28"/>
    <mergeCell ref="D27:D28"/>
    <mergeCell ref="E27:E28"/>
    <mergeCell ref="I5:I6"/>
    <mergeCell ref="I18:I19"/>
    <mergeCell ref="J7:J13"/>
    <mergeCell ref="J5:J6"/>
    <mergeCell ref="J18:J19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User</cp:lastModifiedBy>
  <dcterms:created xsi:type="dcterms:W3CDTF">2016-11-04T09:53:21Z</dcterms:created>
  <dcterms:modified xsi:type="dcterms:W3CDTF">2018-04-11T14:36:20Z</dcterms:modified>
</cp:coreProperties>
</file>