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DDB9EB52-58DA-4119-A94A-6ABDA50BF34E}" xr6:coauthVersionLast="47" xr6:coauthVersionMax="47" xr10:uidLastSave="{00000000-0000-0000-0000-000000000000}"/>
  <bookViews>
    <workbookView xWindow="19090" yWindow="-110" windowWidth="38620" windowHeight="211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<sst xmlns="http://schemas.openxmlformats.org/spreadsheetml/2006/main" count="1913" uniqueCount="534">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</sst>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7">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9" fillId="0" borderId="12" xfId="0" applyFont="1" applyBorder="1" applyAlignment="1">
      <alignment horizontal="left" wrapText="1"/>
    </xf>
    <xf numFmtId="0" fontId="9"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2" xfId="2" applyFont="1" applyFill="1" applyBorder="1" applyAlignment="1">
      <alignment horizontal="left"/>
    </xf>
    <xf numFmtId="0" fontId="20" fillId="0" borderId="12" xfId="2" applyFont="1" applyFill="1" applyBorder="1" applyAlignment="1">
      <alignment horizontal="left" wrapText="1"/>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tabSelected="1" topLeftCell="G7" zoomScaleNormal="100" workbookViewId="0">
      <selection activeCell="L17" sqref="L17"/>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2" t="s">
        <v>445</v>
      </c>
      <c r="S3" s="98"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8"/>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8"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8"/>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99"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8"/>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8"/>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99"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8"/>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8"/>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64.5">
      <c r="A18" s="55">
        <v>212.4</v>
      </c>
      <c r="B18" s="40">
        <f t="shared" si="0"/>
        <v>3</v>
      </c>
      <c r="C18" s="44" t="s">
        <v>518</v>
      </c>
      <c r="D18" s="41" t="str">
        <f>REPT("   ", B18*2) &amp; C18</f>
        <v xml:space="preserve">                  Reactor Building Liner</v>
      </c>
      <c r="E18" s="41" t="s">
        <v>341</v>
      </c>
      <c r="F18" s="41" t="s">
        <v>351</v>
      </c>
      <c r="G18" s="41" t="s">
        <v>354</v>
      </c>
      <c r="H18" s="45"/>
      <c r="I18" s="46">
        <f>60848829/9373</f>
        <v>6491.9267043635973</v>
      </c>
      <c r="J18" s="47" t="s">
        <v>522</v>
      </c>
      <c r="K18" s="49" t="s">
        <v>523</v>
      </c>
      <c r="L18" s="48">
        <v>9373</v>
      </c>
      <c r="M18" s="47" t="s">
        <v>521</v>
      </c>
      <c r="N18" s="48">
        <v>1</v>
      </c>
      <c r="O18" s="68">
        <v>2018</v>
      </c>
      <c r="P18" s="47" t="s">
        <v>77</v>
      </c>
      <c r="Q18" s="49" t="s">
        <v>519</v>
      </c>
      <c r="R18" s="49" t="s">
        <v>519</v>
      </c>
      <c r="S18" s="88" t="s">
        <v>520</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64.5">
      <c r="A19" s="55">
        <v>212.5</v>
      </c>
      <c r="B19" s="40">
        <f t="shared" si="0"/>
        <v>3</v>
      </c>
      <c r="C19" s="44" t="s">
        <v>524</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519</v>
      </c>
      <c r="R19" s="49" t="s">
        <v>519</v>
      </c>
      <c r="S19" s="88" t="s">
        <v>520</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5.5">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2" t="s">
        <v>82</v>
      </c>
      <c r="R22" s="92" t="s">
        <v>83</v>
      </c>
      <c r="S22" s="99"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5.5">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2"/>
      <c r="R23" s="92"/>
      <c r="S23" s="98"/>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38.25">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2"/>
      <c r="R24" s="92"/>
      <c r="S24" s="98"/>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5.5">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2" t="s">
        <v>82</v>
      </c>
      <c r="R26" s="92" t="s">
        <v>83</v>
      </c>
      <c r="S26" s="99"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5.5">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2"/>
      <c r="R27" s="92"/>
      <c r="S27" s="98"/>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38.25">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2"/>
      <c r="R28" s="92"/>
      <c r="S28" s="98"/>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c r="A29" s="55">
        <v>213.3</v>
      </c>
      <c r="B29" s="40">
        <f t="shared" si="0"/>
        <v>3</v>
      </c>
      <c r="C29" s="44" t="s">
        <v>525</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38.25">
      <c r="A30" s="55">
        <v>213.31</v>
      </c>
      <c r="B30" s="40">
        <f t="shared" si="0"/>
        <v>4</v>
      </c>
      <c r="C30" s="44" t="s">
        <v>526</v>
      </c>
      <c r="D30" s="41" t="str">
        <f t="shared" si="1"/>
        <v xml:space="preserve">                        Integrated Heat Exchanger Building Slab Roof</v>
      </c>
      <c r="E30" s="41" t="s">
        <v>341</v>
      </c>
      <c r="F30" s="41" t="s">
        <v>351</v>
      </c>
      <c r="G30" s="41" t="s">
        <v>354</v>
      </c>
      <c r="H30" s="45"/>
      <c r="I30" s="46">
        <f>1200 *1.53</f>
        <v>1836</v>
      </c>
      <c r="J30" s="47" t="s">
        <v>79</v>
      </c>
      <c r="K30" s="49" t="s">
        <v>530</v>
      </c>
      <c r="L30" s="48"/>
      <c r="M30" s="47" t="s">
        <v>81</v>
      </c>
      <c r="N30" s="48"/>
      <c r="O30" s="68">
        <v>2024</v>
      </c>
      <c r="P30" s="47" t="s">
        <v>77</v>
      </c>
      <c r="Q30" s="92" t="s">
        <v>82</v>
      </c>
      <c r="R30" s="92" t="s">
        <v>83</v>
      </c>
      <c r="S30" s="99"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38.25">
      <c r="A31" s="55">
        <v>213.32</v>
      </c>
      <c r="B31" s="40">
        <f t="shared" si="0"/>
        <v>4</v>
      </c>
      <c r="C31" s="44" t="s">
        <v>527</v>
      </c>
      <c r="D31" s="41" t="str">
        <f t="shared" si="1"/>
        <v xml:space="preserve">                        Integrated Heat Exchanger Building Basement</v>
      </c>
      <c r="E31" s="41" t="s">
        <v>341</v>
      </c>
      <c r="F31" s="41" t="s">
        <v>351</v>
      </c>
      <c r="G31" s="41" t="s">
        <v>354</v>
      </c>
      <c r="H31" s="45"/>
      <c r="I31" s="46">
        <f>943.9*1.53</f>
        <v>1444.1669999999999</v>
      </c>
      <c r="J31" s="47" t="s">
        <v>79</v>
      </c>
      <c r="K31" s="49" t="s">
        <v>531</v>
      </c>
      <c r="L31" s="48"/>
      <c r="M31" s="47" t="s">
        <v>81</v>
      </c>
      <c r="N31" s="48"/>
      <c r="O31" s="68">
        <v>2024</v>
      </c>
      <c r="P31" s="47" t="s">
        <v>77</v>
      </c>
      <c r="Q31" s="92"/>
      <c r="R31" s="92"/>
      <c r="S31" s="98"/>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1">
      <c r="A32" s="55">
        <v>213.33</v>
      </c>
      <c r="B32" s="40">
        <f t="shared" si="0"/>
        <v>4</v>
      </c>
      <c r="C32" s="44" t="s">
        <v>528</v>
      </c>
      <c r="D32" s="41" t="str">
        <f t="shared" si="1"/>
        <v xml:space="preserve">                        Integrated Heat Exchanger Building Walls</v>
      </c>
      <c r="E32" s="41" t="s">
        <v>341</v>
      </c>
      <c r="F32" s="41" t="s">
        <v>351</v>
      </c>
      <c r="G32" s="41" t="s">
        <v>354</v>
      </c>
      <c r="H32" s="45"/>
      <c r="I32" s="46">
        <f>721.21*1.53</f>
        <v>1103.4513000000002</v>
      </c>
      <c r="J32" s="47" t="s">
        <v>79</v>
      </c>
      <c r="K32" s="49" t="s">
        <v>532</v>
      </c>
      <c r="L32" s="48"/>
      <c r="M32" s="47" t="s">
        <v>81</v>
      </c>
      <c r="N32" s="48"/>
      <c r="O32" s="68">
        <v>2024</v>
      </c>
      <c r="P32" s="47" t="s">
        <v>77</v>
      </c>
      <c r="Q32" s="92"/>
      <c r="R32" s="92"/>
      <c r="S32" s="98"/>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64.5">
      <c r="A33" s="55">
        <v>213.34</v>
      </c>
      <c r="B33" s="40">
        <f t="shared" si="0"/>
        <v>4</v>
      </c>
      <c r="C33" s="44" t="s">
        <v>529</v>
      </c>
      <c r="D33" s="41" t="str">
        <f t="shared" si="1"/>
        <v xml:space="preserve">                        Integrated Heat Exchanger Building Liner</v>
      </c>
      <c r="E33" s="41" t="s">
        <v>341</v>
      </c>
      <c r="F33" s="41" t="s">
        <v>351</v>
      </c>
      <c r="G33" s="41" t="s">
        <v>354</v>
      </c>
      <c r="H33" s="45"/>
      <c r="I33" s="46">
        <f>60848829/9373</f>
        <v>6491.9267043635973</v>
      </c>
      <c r="J33" s="47" t="s">
        <v>522</v>
      </c>
      <c r="K33" s="49" t="s">
        <v>533</v>
      </c>
      <c r="L33" s="48">
        <v>9373</v>
      </c>
      <c r="M33" s="47" t="s">
        <v>521</v>
      </c>
      <c r="N33" s="48">
        <v>1</v>
      </c>
      <c r="O33" s="68">
        <v>2018</v>
      </c>
      <c r="P33" s="47" t="s">
        <v>77</v>
      </c>
      <c r="Q33" s="49" t="s">
        <v>519</v>
      </c>
      <c r="R33" s="49" t="s">
        <v>519</v>
      </c>
      <c r="S33" s="88" t="s">
        <v>520</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5.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2" t="s">
        <v>82</v>
      </c>
      <c r="R37" s="92" t="s">
        <v>83</v>
      </c>
      <c r="S37" s="99"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5.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2"/>
      <c r="R38" s="92"/>
      <c r="S38" s="98"/>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38.2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2"/>
      <c r="R39" s="92"/>
      <c r="S39" s="98"/>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38.2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2" t="s">
        <v>82</v>
      </c>
      <c r="R41" s="92" t="s">
        <v>83</v>
      </c>
      <c r="S41" s="99"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38.2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2"/>
      <c r="R42" s="92"/>
      <c r="S42" s="98"/>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38.2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2"/>
      <c r="R43" s="92"/>
      <c r="S43" s="98"/>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5.5">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38.2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2" t="s">
        <v>82</v>
      </c>
      <c r="R46" s="92" t="s">
        <v>83</v>
      </c>
      <c r="S46" s="99"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38.2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2"/>
      <c r="R47" s="92"/>
      <c r="S47" s="98"/>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38.2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2"/>
      <c r="R48" s="92"/>
      <c r="S48" s="98"/>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3.9" customHeight="1">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c r="A50" s="55">
        <v>214.8</v>
      </c>
      <c r="B50" s="40">
        <f t="shared" si="0"/>
        <v>3</v>
      </c>
      <c r="C50" s="58" t="s">
        <v>486</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c r="A51" s="55">
        <v>214.81</v>
      </c>
      <c r="B51" s="40">
        <f t="shared" si="0"/>
        <v>4</v>
      </c>
      <c r="C51" s="58" t="s">
        <v>487</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38.25">
      <c r="A52" s="55">
        <v>214.81100000000001</v>
      </c>
      <c r="B52" s="40">
        <f t="shared" si="0"/>
        <v>5</v>
      </c>
      <c r="C52" s="58" t="s">
        <v>488</v>
      </c>
      <c r="D52" s="41" t="str">
        <f t="shared" si="1"/>
        <v xml:space="preserve">                              Manipulator Building Slab Roof</v>
      </c>
      <c r="E52" s="41" t="s">
        <v>341</v>
      </c>
      <c r="F52" s="41" t="s">
        <v>351</v>
      </c>
      <c r="G52" s="47" t="s">
        <v>354</v>
      </c>
      <c r="H52" s="45"/>
      <c r="I52" s="46">
        <f>1200 *1.53</f>
        <v>1836</v>
      </c>
      <c r="J52" s="47" t="s">
        <v>79</v>
      </c>
      <c r="K52" s="58" t="s">
        <v>491</v>
      </c>
      <c r="L52" s="47"/>
      <c r="M52" s="47" t="s">
        <v>81</v>
      </c>
      <c r="N52" s="48"/>
      <c r="O52" s="68">
        <v>2024</v>
      </c>
      <c r="P52" s="48" t="s">
        <v>77</v>
      </c>
      <c r="Q52" s="95" t="s">
        <v>82</v>
      </c>
      <c r="R52" s="95" t="s">
        <v>83</v>
      </c>
      <c r="S52" s="104" t="s">
        <v>84</v>
      </c>
      <c r="T52" s="100" t="s">
        <v>507</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38.25">
      <c r="A53" s="55">
        <v>214.81200000000001</v>
      </c>
      <c r="B53" s="40">
        <f t="shared" si="0"/>
        <v>5</v>
      </c>
      <c r="C53" s="58" t="s">
        <v>489</v>
      </c>
      <c r="D53" s="41" t="str">
        <f t="shared" si="1"/>
        <v xml:space="preserve">                              ManipulatorBuilding Basement</v>
      </c>
      <c r="E53" s="41" t="s">
        <v>341</v>
      </c>
      <c r="F53" s="41" t="s">
        <v>351</v>
      </c>
      <c r="G53" s="47" t="s">
        <v>354</v>
      </c>
      <c r="H53" s="45"/>
      <c r="I53" s="46">
        <f>943.9*1.53</f>
        <v>1444.1669999999999</v>
      </c>
      <c r="J53" s="47" t="s">
        <v>79</v>
      </c>
      <c r="K53" s="58" t="s">
        <v>492</v>
      </c>
      <c r="L53" s="47"/>
      <c r="M53" s="47" t="s">
        <v>81</v>
      </c>
      <c r="N53" s="48"/>
      <c r="O53" s="68">
        <v>2024</v>
      </c>
      <c r="P53" s="48" t="s">
        <v>77</v>
      </c>
      <c r="Q53" s="96"/>
      <c r="R53" s="96"/>
      <c r="S53" s="105"/>
      <c r="T53" s="101"/>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38.25">
      <c r="A54" s="55">
        <v>214.81299999999999</v>
      </c>
      <c r="B54" s="40">
        <f t="shared" si="0"/>
        <v>5</v>
      </c>
      <c r="C54" s="58" t="s">
        <v>490</v>
      </c>
      <c r="D54" s="41" t="str">
        <f t="shared" si="1"/>
        <v xml:space="preserve">                              Manipulator Building Exterior Walls</v>
      </c>
      <c r="E54" s="41" t="s">
        <v>341</v>
      </c>
      <c r="F54" s="41" t="s">
        <v>351</v>
      </c>
      <c r="G54" s="47" t="s">
        <v>354</v>
      </c>
      <c r="H54" s="45"/>
      <c r="I54" s="46">
        <f>721.21*1.53</f>
        <v>1103.4513000000002</v>
      </c>
      <c r="J54" s="47" t="s">
        <v>79</v>
      </c>
      <c r="K54" s="58" t="s">
        <v>493</v>
      </c>
      <c r="L54" s="47"/>
      <c r="M54" s="47" t="s">
        <v>81</v>
      </c>
      <c r="N54" s="48"/>
      <c r="O54" s="68">
        <v>2024</v>
      </c>
      <c r="P54" s="47" t="s">
        <v>77</v>
      </c>
      <c r="Q54" s="97"/>
      <c r="R54" s="97"/>
      <c r="S54" s="106"/>
      <c r="T54" s="102"/>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5.5">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2" t="s">
        <v>82</v>
      </c>
      <c r="R57" s="92" t="s">
        <v>83</v>
      </c>
      <c r="S57" s="99"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5.5">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2"/>
      <c r="R58" s="92"/>
      <c r="S58" s="98"/>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38.25">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2"/>
      <c r="R59" s="92"/>
      <c r="S59" s="98"/>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5.5">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2" t="s">
        <v>82</v>
      </c>
      <c r="R61" s="92" t="s">
        <v>83</v>
      </c>
      <c r="S61" s="99"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5.5">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2"/>
      <c r="R62" s="92"/>
      <c r="S62" s="98"/>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38.25">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2"/>
      <c r="R63" s="92"/>
      <c r="S63" s="98"/>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c r="A68" s="55">
        <v>221.12</v>
      </c>
      <c r="B68" s="40">
        <f t="shared" si="0"/>
        <v>4</v>
      </c>
      <c r="C68" s="58" t="s">
        <v>129</v>
      </c>
      <c r="D68" s="41" t="str">
        <f t="shared" si="1"/>
        <v xml:space="preserve">                        Outer Vessel Structure</v>
      </c>
      <c r="E68" s="41" t="s">
        <v>341</v>
      </c>
      <c r="F68" s="41" t="s">
        <v>501</v>
      </c>
      <c r="G68" s="41" t="s">
        <v>439</v>
      </c>
      <c r="H68" s="45"/>
      <c r="I68" s="63">
        <v>324.08</v>
      </c>
      <c r="J68" s="51" t="s">
        <v>174</v>
      </c>
      <c r="K68" s="61" t="s">
        <v>180</v>
      </c>
      <c r="L68" s="64"/>
      <c r="M68" s="51"/>
      <c r="N68" s="51"/>
      <c r="O68" s="68">
        <v>2017</v>
      </c>
      <c r="P68" s="51" t="s">
        <v>77</v>
      </c>
      <c r="Q68" s="61" t="s">
        <v>399</v>
      </c>
      <c r="R68" s="93"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c r="A69" s="55">
        <v>221.12</v>
      </c>
      <c r="B69" s="40">
        <f t="shared" si="0"/>
        <v>4</v>
      </c>
      <c r="C69" s="58" t="s">
        <v>129</v>
      </c>
      <c r="D69" s="41" t="str">
        <f t="shared" si="1"/>
        <v xml:space="preserve">                        Outer Vessel Structure</v>
      </c>
      <c r="E69" s="41" t="s">
        <v>341</v>
      </c>
      <c r="F69" s="41" t="s">
        <v>501</v>
      </c>
      <c r="G69" s="41" t="s">
        <v>440</v>
      </c>
      <c r="H69" s="45"/>
      <c r="I69" s="63">
        <v>154.08000000000001</v>
      </c>
      <c r="J69" s="51" t="s">
        <v>174</v>
      </c>
      <c r="K69" s="61" t="s">
        <v>180</v>
      </c>
      <c r="L69" s="64"/>
      <c r="M69" s="51"/>
      <c r="N69" s="51"/>
      <c r="O69" s="68">
        <v>2017</v>
      </c>
      <c r="P69" s="51" t="s">
        <v>77</v>
      </c>
      <c r="Q69" s="61" t="s">
        <v>399</v>
      </c>
      <c r="R69" s="93"/>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501</v>
      </c>
      <c r="G70" s="41" t="s">
        <v>441</v>
      </c>
      <c r="H70" s="45"/>
      <c r="I70" s="63">
        <v>444.08</v>
      </c>
      <c r="J70" s="51" t="s">
        <v>174</v>
      </c>
      <c r="K70" s="61" t="s">
        <v>180</v>
      </c>
      <c r="L70" s="64"/>
      <c r="M70" s="51"/>
      <c r="N70" s="51"/>
      <c r="O70" s="68">
        <v>2017</v>
      </c>
      <c r="P70" s="51" t="s">
        <v>77</v>
      </c>
      <c r="Q70" s="61" t="s">
        <v>399</v>
      </c>
      <c r="R70" s="93"/>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c r="A71" s="55">
        <v>221.13</v>
      </c>
      <c r="B71" s="40">
        <f t="shared" si="0"/>
        <v>4</v>
      </c>
      <c r="C71" s="58" t="s">
        <v>130</v>
      </c>
      <c r="D71" s="41" t="str">
        <f t="shared" si="1"/>
        <v xml:space="preserve">                        Inner Vessel Structure</v>
      </c>
      <c r="E71" s="41" t="s">
        <v>341</v>
      </c>
      <c r="F71" s="41" t="s">
        <v>502</v>
      </c>
      <c r="G71" s="41" t="s">
        <v>439</v>
      </c>
      <c r="H71" s="45"/>
      <c r="I71" s="63">
        <v>324.08</v>
      </c>
      <c r="J71" s="51" t="s">
        <v>174</v>
      </c>
      <c r="K71" s="61" t="s">
        <v>177</v>
      </c>
      <c r="L71" s="51"/>
      <c r="M71" s="51"/>
      <c r="N71" s="51"/>
      <c r="O71" s="68">
        <v>2017</v>
      </c>
      <c r="P71" s="51" t="s">
        <v>77</v>
      </c>
      <c r="Q71" s="61" t="s">
        <v>399</v>
      </c>
      <c r="R71" s="93"/>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c r="A72" s="55">
        <v>221.13</v>
      </c>
      <c r="B72" s="40">
        <f t="shared" si="0"/>
        <v>4</v>
      </c>
      <c r="C72" s="58" t="s">
        <v>130</v>
      </c>
      <c r="D72" s="41" t="str">
        <f t="shared" si="1"/>
        <v xml:space="preserve">                        Inner Vessel Structure</v>
      </c>
      <c r="E72" s="41" t="s">
        <v>341</v>
      </c>
      <c r="F72" s="41" t="s">
        <v>502</v>
      </c>
      <c r="G72" s="41" t="s">
        <v>440</v>
      </c>
      <c r="H72" s="45"/>
      <c r="I72" s="63">
        <v>154.08000000000001</v>
      </c>
      <c r="J72" s="51" t="s">
        <v>174</v>
      </c>
      <c r="K72" s="61" t="s">
        <v>177</v>
      </c>
      <c r="L72" s="51"/>
      <c r="M72" s="51"/>
      <c r="N72" s="51"/>
      <c r="O72" s="68">
        <v>2017</v>
      </c>
      <c r="P72" s="51" t="s">
        <v>77</v>
      </c>
      <c r="Q72" s="61" t="s">
        <v>399</v>
      </c>
      <c r="R72" s="93"/>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502</v>
      </c>
      <c r="G73" s="41" t="s">
        <v>441</v>
      </c>
      <c r="H73" s="45"/>
      <c r="I73" s="63">
        <v>444.08</v>
      </c>
      <c r="J73" s="51" t="s">
        <v>174</v>
      </c>
      <c r="K73" s="61" t="s">
        <v>177</v>
      </c>
      <c r="L73" s="51"/>
      <c r="M73" s="51"/>
      <c r="N73" s="51"/>
      <c r="O73" s="68">
        <v>2017</v>
      </c>
      <c r="P73" s="51" t="s">
        <v>77</v>
      </c>
      <c r="Q73" s="61" t="s">
        <v>399</v>
      </c>
      <c r="R73" s="93"/>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38.2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3" t="s">
        <v>176</v>
      </c>
      <c r="S76" s="103"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3"/>
      <c r="S77" s="103"/>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3"/>
      <c r="S78" s="103"/>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3"/>
      <c r="S79" s="103"/>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3"/>
      <c r="S80" s="103"/>
      <c r="T80" s="51"/>
      <c r="U80" s="80" t="s">
        <v>450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450</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45" customHeight="1">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103"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45" customHeight="1">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103"/>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1">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103"/>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103"/>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103"/>
      <c r="T89" s="51"/>
      <c r="U89" s="80"/>
      <c r="V89" s="84"/>
      <c r="W89" s="84"/>
      <c r="X89" s="80"/>
      <c r="Y89" s="83"/>
      <c r="Z89" s="83"/>
      <c r="AA89" s="80"/>
      <c r="AB89" s="83"/>
      <c r="AC89" s="83"/>
      <c r="AD89" s="83"/>
      <c r="AE89" s="80"/>
    </row>
    <row r="90" spans="1:34" s="35" customFormat="1" ht="30" customHeight="1">
      <c r="A90" s="55">
        <v>221.321</v>
      </c>
      <c r="B90" s="40">
        <f t="shared" si="0"/>
        <v>5</v>
      </c>
      <c r="C90" s="58" t="s">
        <v>135</v>
      </c>
      <c r="D90" s="41" t="str">
        <f t="shared" si="1"/>
        <v xml:space="preserve">                              In Vessel Shield Materials</v>
      </c>
      <c r="E90" s="41" t="s">
        <v>341</v>
      </c>
      <c r="F90" s="41" t="s">
        <v>482</v>
      </c>
      <c r="G90" s="41" t="s">
        <v>186</v>
      </c>
      <c r="H90" s="45">
        <f>MARVEL_Cost!C30</f>
        <v>647990.6</v>
      </c>
      <c r="I90" s="63">
        <f>I78</f>
        <v>14285.714285714286</v>
      </c>
      <c r="J90" s="51" t="s">
        <v>174</v>
      </c>
      <c r="K90" s="61" t="s">
        <v>484</v>
      </c>
      <c r="L90" s="51">
        <f>L78</f>
        <v>28</v>
      </c>
      <c r="M90" s="51" t="s">
        <v>173</v>
      </c>
      <c r="N90" s="51">
        <v>1</v>
      </c>
      <c r="O90" s="68">
        <v>2024</v>
      </c>
      <c r="P90" s="51" t="s">
        <v>73</v>
      </c>
      <c r="Q90" s="61" t="s">
        <v>175</v>
      </c>
      <c r="R90" s="61"/>
      <c r="S90" s="103"/>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c r="A91" s="55">
        <v>221.322</v>
      </c>
      <c r="B91" s="40">
        <f t="shared" si="0"/>
        <v>5</v>
      </c>
      <c r="C91" s="58" t="s">
        <v>136</v>
      </c>
      <c r="D91" s="41" t="str">
        <f t="shared" si="1"/>
        <v xml:space="preserve">                              Out The Vessel Shield Materials</v>
      </c>
      <c r="E91" s="41" t="s">
        <v>341</v>
      </c>
      <c r="F91" s="41" t="s">
        <v>483</v>
      </c>
      <c r="G91" s="41" t="s">
        <v>331</v>
      </c>
      <c r="H91" s="45"/>
      <c r="I91" s="63">
        <v>20</v>
      </c>
      <c r="J91" s="51" t="s">
        <v>174</v>
      </c>
      <c r="K91" s="61" t="s">
        <v>485</v>
      </c>
      <c r="L91" s="51">
        <f>'Design Variables'!B43</f>
        <v>925.3</v>
      </c>
      <c r="M91" s="51" t="s">
        <v>173</v>
      </c>
      <c r="N91" s="51">
        <v>1</v>
      </c>
      <c r="O91" s="68">
        <v>2024</v>
      </c>
      <c r="P91" s="51" t="s">
        <v>73</v>
      </c>
      <c r="Q91" s="61" t="s">
        <v>175</v>
      </c>
      <c r="R91" s="61"/>
      <c r="S91" s="103"/>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15" customHeight="1">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3" t="s">
        <v>448</v>
      </c>
      <c r="S96" s="107" t="s">
        <v>344</v>
      </c>
      <c r="T96" s="93"/>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5.5">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3"/>
      <c r="S97" s="108"/>
      <c r="T97" s="93"/>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89.25">
      <c r="A98" s="44">
        <v>222.13</v>
      </c>
      <c r="B98" s="40">
        <f t="shared" si="36"/>
        <v>4</v>
      </c>
      <c r="C98" s="58" t="s">
        <v>353</v>
      </c>
      <c r="D98" s="41" t="str">
        <f t="shared" ref="D98" si="37">REPT("   ", B98*2) &amp; C98</f>
        <v xml:space="preserve">                        Compressor</v>
      </c>
      <c r="E98" s="41" t="s">
        <v>342</v>
      </c>
      <c r="F98" s="41"/>
      <c r="G98" s="41"/>
      <c r="H98" s="45"/>
      <c r="I98" s="63">
        <v>7100000</v>
      </c>
      <c r="J98" s="51" t="s">
        <v>413</v>
      </c>
      <c r="K98" s="61"/>
      <c r="L98" s="51"/>
      <c r="M98" s="51"/>
      <c r="N98" s="51"/>
      <c r="O98" s="68">
        <v>2020</v>
      </c>
      <c r="P98" s="51" t="s">
        <v>77</v>
      </c>
      <c r="Q98" s="61" t="s">
        <v>407</v>
      </c>
      <c r="R98" s="65" t="s">
        <v>409</v>
      </c>
      <c r="S98" s="69"/>
      <c r="T98" s="65" t="s">
        <v>506</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c r="A105" s="55">
        <v>222.5</v>
      </c>
      <c r="B105" s="40">
        <f t="shared" si="47"/>
        <v>3</v>
      </c>
      <c r="C105" s="58" t="s">
        <v>494</v>
      </c>
      <c r="D105" s="41" t="str">
        <f t="shared" si="48"/>
        <v xml:space="preserve">                  Initial Coolant Inventory</v>
      </c>
      <c r="E105" s="41" t="s">
        <v>341</v>
      </c>
      <c r="F105" s="41" t="s">
        <v>495</v>
      </c>
      <c r="G105" s="41" t="s">
        <v>496</v>
      </c>
      <c r="H105" s="45"/>
      <c r="I105" s="63">
        <v>170</v>
      </c>
      <c r="J105" s="51" t="s">
        <v>174</v>
      </c>
      <c r="K105" s="61" t="s">
        <v>500</v>
      </c>
      <c r="L105" s="51"/>
      <c r="M105" s="51" t="s">
        <v>173</v>
      </c>
      <c r="N105" s="51"/>
      <c r="O105" s="68">
        <v>2024</v>
      </c>
      <c r="P105" s="51" t="s">
        <v>74</v>
      </c>
      <c r="Q105" s="61" t="s">
        <v>498</v>
      </c>
      <c r="R105" s="65" t="s">
        <v>498</v>
      </c>
      <c r="S105" s="87" t="s">
        <v>497</v>
      </c>
      <c r="T105" s="51" t="s">
        <v>499</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c r="A106" s="55">
        <v>222.6</v>
      </c>
      <c r="B106" s="40">
        <f t="shared" si="47"/>
        <v>3</v>
      </c>
      <c r="C106" s="58" t="s">
        <v>509</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c r="A107" s="55">
        <v>222.61</v>
      </c>
      <c r="B107" s="40">
        <f t="shared" si="47"/>
        <v>4</v>
      </c>
      <c r="C107" s="58" t="s">
        <v>509</v>
      </c>
      <c r="D107" s="41" t="str">
        <f t="shared" si="48"/>
        <v xml:space="preserve">                        Integrated Heat Transfer Vessel</v>
      </c>
      <c r="E107" s="41" t="s">
        <v>341</v>
      </c>
      <c r="F107" s="41" t="s">
        <v>351</v>
      </c>
      <c r="G107" s="41" t="s">
        <v>354</v>
      </c>
      <c r="H107" s="45"/>
      <c r="I107" s="63">
        <v>50</v>
      </c>
      <c r="J107" s="51" t="s">
        <v>174</v>
      </c>
      <c r="K107" s="61" t="s">
        <v>511</v>
      </c>
      <c r="L107" s="51"/>
      <c r="M107" s="51" t="s">
        <v>173</v>
      </c>
      <c r="N107" s="51"/>
      <c r="O107" s="68">
        <v>2004</v>
      </c>
      <c r="P107" s="51" t="s">
        <v>77</v>
      </c>
      <c r="Q107" s="61" t="s">
        <v>359</v>
      </c>
      <c r="R107" s="65" t="s">
        <v>360</v>
      </c>
      <c r="S107" s="87"/>
      <c r="T107" s="89" t="s">
        <v>510</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c r="A108" s="55">
        <v>222.62</v>
      </c>
      <c r="B108" s="40">
        <f t="shared" si="47"/>
        <v>4</v>
      </c>
      <c r="C108" s="58" t="s">
        <v>508</v>
      </c>
      <c r="D108" s="41" t="str">
        <f t="shared" si="48"/>
        <v xml:space="preserve">                        Integrated Heat Transfer System Support</v>
      </c>
      <c r="E108" s="41" t="s">
        <v>341</v>
      </c>
      <c r="F108" s="41" t="s">
        <v>351</v>
      </c>
      <c r="G108" s="41" t="s">
        <v>354</v>
      </c>
      <c r="H108" s="45"/>
      <c r="I108" s="63">
        <f>3171011/L108</f>
        <v>8.1938268733850137</v>
      </c>
      <c r="J108" s="51" t="s">
        <v>174</v>
      </c>
      <c r="K108" s="61" t="s">
        <v>511</v>
      </c>
      <c r="L108" s="51">
        <v>387000</v>
      </c>
      <c r="M108" s="51" t="s">
        <v>173</v>
      </c>
      <c r="N108" s="51">
        <v>0.85</v>
      </c>
      <c r="O108" s="68">
        <v>2018</v>
      </c>
      <c r="P108" s="51" t="s">
        <v>77</v>
      </c>
      <c r="Q108" s="61" t="s">
        <v>398</v>
      </c>
      <c r="R108" s="65" t="s">
        <v>360</v>
      </c>
      <c r="S108" s="87"/>
      <c r="T108" s="90"/>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25.5">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38.25">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467</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38.25">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94" t="s">
        <v>427</v>
      </c>
      <c r="R122" s="94" t="s">
        <v>365</v>
      </c>
      <c r="S122" s="51"/>
      <c r="T122" s="51"/>
      <c r="U122" s="80" t="s">
        <v>467</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94"/>
      <c r="R123" s="94"/>
      <c r="S123" s="51"/>
      <c r="T123" s="51"/>
      <c r="U123" s="80" t="s">
        <v>467</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94"/>
      <c r="R124" s="94"/>
      <c r="S124" s="51"/>
      <c r="T124" s="51"/>
      <c r="U124" s="80" t="s">
        <v>467</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94"/>
      <c r="R125" s="94"/>
      <c r="S125" s="51"/>
      <c r="T125" s="51"/>
      <c r="U125" s="80" t="s">
        <v>467</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25.5">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94"/>
      <c r="R126" s="94"/>
      <c r="S126" s="51"/>
      <c r="T126" s="51"/>
      <c r="U126" s="80" t="s">
        <v>467</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c r="A127" s="39">
        <v>256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94"/>
      <c r="R127" s="94"/>
      <c r="S127" s="51"/>
      <c r="T127" s="51"/>
      <c r="U127" s="80" t="s">
        <v>467</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149999999999999" customHeight="1">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3" t="s">
        <v>369</v>
      </c>
      <c r="R129" s="93"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3"/>
      <c r="R130" s="93"/>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3"/>
      <c r="R131" s="93"/>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25.5">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3"/>
      <c r="R132" s="93"/>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25.5">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3"/>
      <c r="R133" s="93"/>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8.9" customHeight="1">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25.5">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2"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2"/>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2"/>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2"/>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0.900000000000006" customHeight="1">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76.5">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64.5">
      <c r="A152" s="39">
        <v>721</v>
      </c>
      <c r="B152" s="40">
        <f t="shared" si="53"/>
        <v>2</v>
      </c>
      <c r="C152" s="58" t="s">
        <v>495</v>
      </c>
      <c r="D152" s="41" t="str">
        <f t="shared" si="54"/>
        <v xml:space="preserve">            Coolant</v>
      </c>
      <c r="E152" s="41" t="s">
        <v>342</v>
      </c>
      <c r="F152" s="41" t="s">
        <v>351</v>
      </c>
      <c r="G152" s="41" t="s">
        <v>354</v>
      </c>
      <c r="H152" s="45"/>
      <c r="I152" s="63">
        <v>170</v>
      </c>
      <c r="J152" s="51" t="s">
        <v>174</v>
      </c>
      <c r="K152" s="61" t="s">
        <v>500</v>
      </c>
      <c r="L152" s="51"/>
      <c r="M152" s="51" t="s">
        <v>173</v>
      </c>
      <c r="N152" s="51"/>
      <c r="O152" s="68">
        <v>2024</v>
      </c>
      <c r="P152" s="51" t="s">
        <v>74</v>
      </c>
      <c r="Q152" s="61" t="s">
        <v>498</v>
      </c>
      <c r="R152" s="65" t="s">
        <v>498</v>
      </c>
      <c r="S152" s="87" t="s">
        <v>497</v>
      </c>
      <c r="T152" s="51" t="s">
        <v>499</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14.75">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504</v>
      </c>
      <c r="R153" s="61" t="s">
        <v>504</v>
      </c>
      <c r="S153" s="51"/>
      <c r="T153" s="61" t="s">
        <v>505</v>
      </c>
      <c r="U153" s="80"/>
      <c r="V153" s="84"/>
      <c r="W153" s="84"/>
      <c r="X153" s="80"/>
      <c r="Y153" s="83"/>
      <c r="Z153" s="83"/>
      <c r="AA153" s="80"/>
      <c r="AB153" s="83"/>
      <c r="AC153" s="83"/>
      <c r="AD153" s="83"/>
      <c r="AE153" s="80"/>
    </row>
    <row r="154" spans="1:31" ht="12.75" customHeight="1">
      <c r="A154" s="39">
        <v>751</v>
      </c>
      <c r="B154" s="40">
        <f t="shared" si="53"/>
        <v>2</v>
      </c>
      <c r="C154" s="58" t="s">
        <v>512</v>
      </c>
      <c r="D154" s="41" t="str">
        <f t="shared" si="54"/>
        <v xml:space="preserve">            Annualized Vessel Replacements</v>
      </c>
      <c r="E154" s="41"/>
      <c r="F154" s="41"/>
      <c r="G154" s="41"/>
      <c r="H154" s="45"/>
      <c r="I154" s="63"/>
      <c r="J154" s="51"/>
      <c r="K154" s="61"/>
      <c r="L154" s="51"/>
      <c r="M154" s="51"/>
      <c r="N154" s="51"/>
      <c r="O154" s="68"/>
      <c r="P154" s="51"/>
      <c r="Q154" s="89" t="s">
        <v>504</v>
      </c>
      <c r="R154" s="89" t="s">
        <v>504</v>
      </c>
      <c r="S154" s="51"/>
      <c r="T154" s="89" t="s">
        <v>505</v>
      </c>
      <c r="U154" s="80"/>
      <c r="V154" s="84"/>
      <c r="W154" s="84"/>
      <c r="X154" s="80"/>
      <c r="Y154" s="83"/>
      <c r="Z154" s="83"/>
      <c r="AA154" s="80"/>
      <c r="AB154" s="83"/>
      <c r="AC154" s="83"/>
      <c r="AD154" s="83"/>
      <c r="AE154" s="80"/>
    </row>
    <row r="155" spans="1:31" ht="25.5">
      <c r="A155" s="39">
        <v>752</v>
      </c>
      <c r="B155" s="40">
        <f t="shared" si="53"/>
        <v>2</v>
      </c>
      <c r="C155" s="58" t="s">
        <v>513</v>
      </c>
      <c r="D155" s="41" t="str">
        <f t="shared" si="54"/>
        <v xml:space="preserve">            Annualized Moderator Replacements</v>
      </c>
      <c r="E155" s="41"/>
      <c r="F155" s="41"/>
      <c r="G155" s="41"/>
      <c r="H155" s="45"/>
      <c r="I155" s="63"/>
      <c r="J155" s="51"/>
      <c r="K155" s="61"/>
      <c r="L155" s="51"/>
      <c r="M155" s="51"/>
      <c r="N155" s="51"/>
      <c r="O155" s="68"/>
      <c r="P155" s="51"/>
      <c r="Q155" s="91"/>
      <c r="R155" s="91"/>
      <c r="S155" s="51"/>
      <c r="T155" s="91"/>
      <c r="U155" s="80"/>
      <c r="V155" s="84"/>
      <c r="W155" s="84"/>
      <c r="X155" s="80"/>
      <c r="Y155" s="83"/>
      <c r="Z155" s="83"/>
      <c r="AA155" s="80"/>
      <c r="AB155" s="83"/>
      <c r="AC155" s="83"/>
      <c r="AD155" s="83"/>
      <c r="AE155" s="80"/>
    </row>
    <row r="156" spans="1:31">
      <c r="A156" s="39">
        <v>753</v>
      </c>
      <c r="B156" s="40">
        <f t="shared" si="53"/>
        <v>2</v>
      </c>
      <c r="C156" s="58" t="s">
        <v>514</v>
      </c>
      <c r="D156" s="41" t="str">
        <f t="shared" si="54"/>
        <v xml:space="preserve">            Annualized Reflector Replacements</v>
      </c>
      <c r="E156" s="41"/>
      <c r="F156" s="41"/>
      <c r="G156" s="41"/>
      <c r="H156" s="45"/>
      <c r="I156" s="63"/>
      <c r="J156" s="51"/>
      <c r="K156" s="61"/>
      <c r="L156" s="51"/>
      <c r="M156" s="51"/>
      <c r="N156" s="51"/>
      <c r="O156" s="68"/>
      <c r="P156" s="51"/>
      <c r="Q156" s="91"/>
      <c r="R156" s="91"/>
      <c r="S156" s="51"/>
      <c r="T156" s="91"/>
      <c r="U156" s="80"/>
      <c r="V156" s="84"/>
      <c r="W156" s="84"/>
      <c r="X156" s="80"/>
      <c r="Y156" s="83"/>
      <c r="Z156" s="83"/>
      <c r="AA156" s="80"/>
      <c r="AB156" s="83"/>
      <c r="AC156" s="83"/>
      <c r="AD156" s="83"/>
      <c r="AE156" s="80"/>
    </row>
    <row r="157" spans="1:31" ht="25.5">
      <c r="A157" s="39">
        <v>754</v>
      </c>
      <c r="B157" s="40">
        <f t="shared" si="53"/>
        <v>2</v>
      </c>
      <c r="C157" s="58" t="s">
        <v>515</v>
      </c>
      <c r="D157" s="41" t="str">
        <f t="shared" si="54"/>
        <v xml:space="preserve">            Annualized Reactivity Control Replacements</v>
      </c>
      <c r="E157" s="41"/>
      <c r="F157" s="41"/>
      <c r="G157" s="41"/>
      <c r="H157" s="45"/>
      <c r="I157" s="63"/>
      <c r="J157" s="51"/>
      <c r="K157" s="61"/>
      <c r="L157" s="51"/>
      <c r="M157" s="51"/>
      <c r="N157" s="51"/>
      <c r="O157" s="68"/>
      <c r="P157" s="51"/>
      <c r="Q157" s="91"/>
      <c r="R157" s="91"/>
      <c r="S157" s="51"/>
      <c r="T157" s="91"/>
      <c r="U157" s="80"/>
      <c r="V157" s="84"/>
      <c r="W157" s="84"/>
      <c r="X157" s="80"/>
      <c r="Y157" s="83"/>
      <c r="Z157" s="83"/>
      <c r="AA157" s="80"/>
      <c r="AB157" s="83"/>
      <c r="AC157" s="83"/>
      <c r="AD157" s="83"/>
      <c r="AE157" s="80"/>
    </row>
    <row r="158" spans="1:31" ht="25.5">
      <c r="A158" s="39">
        <v>755</v>
      </c>
      <c r="B158" s="40">
        <f t="shared" si="53"/>
        <v>2</v>
      </c>
      <c r="C158" s="58" t="s">
        <v>516</v>
      </c>
      <c r="D158" s="41" t="str">
        <f t="shared" si="54"/>
        <v xml:space="preserve">            Annualized Integrated Heat Transfer System Replacements</v>
      </c>
      <c r="E158" s="41"/>
      <c r="F158" s="41"/>
      <c r="G158" s="41"/>
      <c r="H158" s="45"/>
      <c r="I158" s="63"/>
      <c r="J158" s="51"/>
      <c r="K158" s="61"/>
      <c r="L158" s="51"/>
      <c r="M158" s="51"/>
      <c r="N158" s="51"/>
      <c r="O158" s="68"/>
      <c r="P158" s="51"/>
      <c r="Q158" s="91"/>
      <c r="R158" s="91"/>
      <c r="S158" s="51"/>
      <c r="T158" s="91"/>
      <c r="U158" s="80"/>
      <c r="V158" s="84"/>
      <c r="W158" s="84"/>
      <c r="X158" s="80"/>
      <c r="Y158" s="83"/>
      <c r="Z158" s="83"/>
      <c r="AA158" s="80"/>
      <c r="AB158" s="83"/>
      <c r="AC158" s="83"/>
      <c r="AD158" s="83"/>
      <c r="AE158" s="80"/>
    </row>
    <row r="159" spans="1:31" ht="25.5" customHeight="1">
      <c r="A159" s="39">
        <v>759</v>
      </c>
      <c r="B159" s="40">
        <f t="shared" si="53"/>
        <v>2</v>
      </c>
      <c r="C159" s="58" t="s">
        <v>517</v>
      </c>
      <c r="D159" s="41" t="str">
        <f t="shared" si="54"/>
        <v xml:space="preserve">            Annualized Misc. Replacements</v>
      </c>
      <c r="E159" s="41"/>
      <c r="F159" s="41"/>
      <c r="G159" s="41"/>
      <c r="H159" s="45"/>
      <c r="I159" s="63"/>
      <c r="J159" s="51"/>
      <c r="K159" s="61"/>
      <c r="L159" s="51"/>
      <c r="M159" s="51"/>
      <c r="N159" s="51"/>
      <c r="O159" s="68"/>
      <c r="P159" s="51"/>
      <c r="Q159" s="90"/>
      <c r="R159" s="90"/>
      <c r="S159" s="51"/>
      <c r="T159" s="90"/>
      <c r="U159" s="80"/>
      <c r="V159" s="84"/>
      <c r="W159" s="84"/>
      <c r="X159" s="80"/>
      <c r="Y159" s="83"/>
      <c r="Z159" s="83"/>
      <c r="AA159" s="80"/>
      <c r="AB159" s="83"/>
      <c r="AC159" s="83"/>
      <c r="AD159" s="83"/>
      <c r="AE159" s="80"/>
    </row>
    <row r="160" spans="1:31" ht="30" customHeight="1">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503</v>
      </c>
      <c r="U160" s="80"/>
      <c r="V160" s="84"/>
      <c r="W160" s="84"/>
      <c r="X160" s="80"/>
      <c r="Y160" s="83"/>
      <c r="Z160" s="83"/>
      <c r="AA160" s="80"/>
      <c r="AB160" s="83"/>
      <c r="AC160" s="83"/>
      <c r="AD160" s="83"/>
      <c r="AE160" s="80"/>
    </row>
    <row r="161" spans="1:31">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76.5">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5.5">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52:T54"/>
    <mergeCell ref="T96:T97"/>
    <mergeCell ref="R57:R59"/>
    <mergeCell ref="R61:R63"/>
    <mergeCell ref="S57:S59"/>
    <mergeCell ref="S61:S63"/>
    <mergeCell ref="S85:S91"/>
    <mergeCell ref="R76:R80"/>
    <mergeCell ref="S76:S80"/>
    <mergeCell ref="R68:R73"/>
    <mergeCell ref="S52:S54"/>
    <mergeCell ref="S96:S97"/>
    <mergeCell ref="Q15:Q17"/>
    <mergeCell ref="Q11:Q13"/>
    <mergeCell ref="R11:R13"/>
    <mergeCell ref="S11:S13"/>
    <mergeCell ref="R15:R17"/>
    <mergeCell ref="S15:S17"/>
    <mergeCell ref="S26:S28"/>
    <mergeCell ref="S37:S39"/>
    <mergeCell ref="S41:S43"/>
    <mergeCell ref="S46:S48"/>
    <mergeCell ref="R22:R24"/>
    <mergeCell ref="R26:R28"/>
    <mergeCell ref="R37:R39"/>
    <mergeCell ref="R41:R43"/>
    <mergeCell ref="R30:R32"/>
    <mergeCell ref="S30:S32"/>
    <mergeCell ref="R3:R4"/>
    <mergeCell ref="S3:S4"/>
    <mergeCell ref="R5:R6"/>
    <mergeCell ref="S5:S6"/>
    <mergeCell ref="S22:S24"/>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T107:T108"/>
    <mergeCell ref="R154:R159"/>
    <mergeCell ref="Q154:Q159"/>
    <mergeCell ref="T154:T159"/>
    <mergeCell ref="Q138:Q141"/>
  </mergeCells>
  <conditionalFormatting sqref="A96:F98 A99:T99 S101:T106 S107:S108 A111:Q112 S111:T112 A122:B127 S122:T127 A128:T128 L129:T129 L130:P130 S130:T134 I131:P131 A134:R134 R138:T143 A144:T147 A148:H149 A150:J152 S152:T152">
    <cfRule type="expression" dxfId="107" priority="226">
      <formula>$B96=3</formula>
    </cfRule>
    <cfRule type="expression" dxfId="106" priority="227">
      <formula>$B96=2</formula>
    </cfRule>
    <cfRule type="expression" dxfId="105" priority="228">
      <formula>$B96&lt;2</formula>
    </cfRule>
  </conditionalFormatting>
  <conditionalFormatting sqref="A81:K81 A111:Q112 S111:T112 A150:J152 S152:T152 A1:AE52">
    <cfRule type="expression" dxfId="104" priority="22">
      <formula>$B1=0</formula>
    </cfRule>
  </conditionalFormatting>
  <conditionalFormatting sqref="A132:P133">
    <cfRule type="expression" dxfId="103" priority="174">
      <formula>$B132=3</formula>
    </cfRule>
    <cfRule type="expression" dxfId="102" priority="175">
      <formula>$B132=2</formula>
    </cfRule>
    <cfRule type="expression" dxfId="101" priority="176">
      <formula>$B132&lt;2</formula>
    </cfRule>
    <cfRule type="expression" dxfId="100" priority="177">
      <formula>$B132=0</formula>
    </cfRule>
  </conditionalFormatting>
  <conditionalFormatting sqref="A136:P143">
    <cfRule type="expression" dxfId="99" priority="122">
      <formula>$B136=3</formula>
    </cfRule>
    <cfRule type="expression" dxfId="98" priority="123">
      <formula>$B136=2</formula>
    </cfRule>
    <cfRule type="expression" dxfId="97" priority="124">
      <formula>$B136&lt;2</formula>
    </cfRule>
    <cfRule type="expression" dxfId="96" priority="125">
      <formula>$B136=0</formula>
    </cfRule>
  </conditionalFormatting>
  <conditionalFormatting sqref="A95:S95">
    <cfRule type="expression" dxfId="95" priority="230">
      <formula>$B95=3</formula>
    </cfRule>
    <cfRule type="expression" dxfId="94" priority="231">
      <formula>$B95=2</formula>
    </cfRule>
    <cfRule type="expression" dxfId="93" priority="232">
      <formula>$B95&lt;2</formula>
    </cfRule>
    <cfRule type="expression" dxfId="92" priority="233">
      <formula>$B95=0</formula>
    </cfRule>
  </conditionalFormatting>
  <conditionalFormatting sqref="A74:T94">
    <cfRule type="expression" dxfId="91" priority="13">
      <formula>$B74=3</formula>
    </cfRule>
    <cfRule type="expression" dxfId="90" priority="14">
      <formula>$B74=2</formula>
    </cfRule>
    <cfRule type="expression" dxfId="89" priority="15">
      <formula>$B74&lt;2</formula>
    </cfRule>
  </conditionalFormatting>
  <conditionalFormatting sqref="A83:T83">
    <cfRule type="expression" dxfId="88" priority="72">
      <formula>$B83=0</formula>
    </cfRule>
  </conditionalFormatting>
  <conditionalFormatting sqref="A99:T99 A113:T121 A128:T128 L129:T129 L130:P130 I131:P131 A134:R134 A144:T147 A148:H149 A96:F98 S101:T106 S107:S108 A122:B127 S122:T127 S130:T134 R138:T143">
    <cfRule type="expression" dxfId="87" priority="229">
      <formula>$B96=0</formula>
    </cfRule>
  </conditionalFormatting>
  <conditionalFormatting sqref="A109:T110 A113:T121">
    <cfRule type="expression" dxfId="86" priority="60">
      <formula>$B109=3</formula>
    </cfRule>
    <cfRule type="expression" dxfId="85" priority="61">
      <formula>$B109=2</formula>
    </cfRule>
    <cfRule type="expression" dxfId="84" priority="62">
      <formula>$B109&lt;2</formula>
    </cfRule>
  </conditionalFormatting>
  <conditionalFormatting sqref="A109:T110">
    <cfRule type="expression" dxfId="83" priority="197">
      <formula>$B109=0</formula>
    </cfRule>
  </conditionalFormatting>
  <conditionalFormatting sqref="A135:T135">
    <cfRule type="expression" dxfId="82" priority="158">
      <formula>$B135=3</formula>
    </cfRule>
    <cfRule type="expression" dxfId="81" priority="159">
      <formula>$B135=2</formula>
    </cfRule>
    <cfRule type="expression" dxfId="80" priority="160">
      <formula>$B135&lt;2</formula>
    </cfRule>
    <cfRule type="expression" dxfId="79" priority="161">
      <formula>$B135=0</formula>
    </cfRule>
  </conditionalFormatting>
  <conditionalFormatting sqref="A161:T164">
    <cfRule type="expression" dxfId="78" priority="90">
      <formula>$B161=3</formula>
    </cfRule>
    <cfRule type="expression" dxfId="77" priority="91">
      <formula>$B161=2</formula>
    </cfRule>
    <cfRule type="expression" dxfId="76" priority="92">
      <formula>$B161&lt;2</formula>
    </cfRule>
    <cfRule type="expression" dxfId="75" priority="93">
      <formula>$B161=0</formula>
    </cfRule>
  </conditionalFormatting>
  <conditionalFormatting sqref="A53:S54 A55:AE107 A108:S108 A109:AE153 A154:P159 A160:AE164 U53:AE54 U108:AE108 Q154:AE154 S155:S159 U155:AE159">
    <cfRule type="expression" dxfId="74" priority="193">
      <formula>$B53=0</formula>
    </cfRule>
  </conditionalFormatting>
  <conditionalFormatting sqref="A53:S54 U53:AE54 A55:AE107 A108:S108 U108:AE108 A109:AE153 Q154:AE154 A154:P159 S155:S159 U155:AE159 A160:AE164 A1:AE52">
    <cfRule type="expression" dxfId="73" priority="191">
      <formula>$B1=2</formula>
    </cfRule>
    <cfRule type="expression" dxfId="72" priority="192">
      <formula>$B1&lt;2</formula>
    </cfRule>
  </conditionalFormatting>
  <conditionalFormatting sqref="A109:AE153 A160:AE164 A55:AE107 A53:S54 U53:AE54 A108:S108 U108:AE108 Q154:AE154 A154:P159 S155:S159 U155:AE159 A1:AE52">
    <cfRule type="expression" dxfId="71" priority="190">
      <formula>$B1=3</formula>
    </cfRule>
  </conditionalFormatting>
  <conditionalFormatting sqref="C122:R122 C123:P127">
    <cfRule type="expression" dxfId="70" priority="49">
      <formula>$B122=3</formula>
    </cfRule>
    <cfRule type="expression" dxfId="69" priority="50">
      <formula>$B122=2</formula>
    </cfRule>
    <cfRule type="expression" dxfId="68" priority="51">
      <formula>$B122&lt;2</formula>
    </cfRule>
    <cfRule type="expression" dxfId="67" priority="52">
      <formula>$B122=0</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5">
      <formula>$B52=3</formula>
    </cfRule>
    <cfRule type="expression" dxfId="64" priority="6">
      <formula>$B52=2</formula>
    </cfRule>
    <cfRule type="expression" dxfId="63" priority="7">
      <formula>$B52&lt;2</formula>
    </cfRule>
    <cfRule type="expression" dxfId="62" priority="8">
      <formula>$B52=0</formula>
    </cfRule>
  </conditionalFormatting>
  <conditionalFormatting sqref="G96:G97">
    <cfRule type="expression" dxfId="61" priority="222">
      <formula>$B96=3</formula>
    </cfRule>
    <cfRule type="expression" dxfId="60" priority="223">
      <formula>$B96=2</formula>
    </cfRule>
    <cfRule type="expression" dxfId="59" priority="224">
      <formula>$B96&lt;2</formula>
    </cfRule>
    <cfRule type="expression" dxfId="58" priority="225">
      <formula>$B96=0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79">
      <formula>_xlfn.ISFORMULA(H71)</formula>
    </cfRule>
    <cfRule type="expression" dxfId="52" priority="83">
      <formula>$B71=0</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5">
      <formula>$B69=3</formula>
    </cfRule>
    <cfRule type="expression" dxfId="48" priority="76">
      <formula>$B69=2</formula>
    </cfRule>
    <cfRule type="expression" dxfId="47" priority="77">
      <formula>$B69&lt;2</formula>
    </cfRule>
  </conditionalFormatting>
  <conditionalFormatting sqref="H68:T68 H69:Q70 S69:T73">
    <cfRule type="expression" dxfId="46" priority="88">
      <formula>$B68=0</formula>
    </cfRule>
  </conditionalFormatting>
  <conditionalFormatting sqref="H68:T68 S69:T73">
    <cfRule type="expression" dxfId="45" priority="85">
      <formula>$B68=3</formula>
    </cfRule>
    <cfRule type="expression" dxfId="44" priority="86">
      <formula>$B68=2</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7">
      <formula>$B129=2</formula>
    </cfRule>
    <cfRule type="expression" dxfId="35" priority="188">
      <formula>$B129&lt;2</formula>
    </cfRule>
    <cfRule type="expression" dxfId="34" priority="189">
      <formula>$B129=0</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2">
      <formula>$B100=3</formula>
    </cfRule>
    <cfRule type="expression" dxfId="27" priority="33">
      <formula>$B100=2</formula>
    </cfRule>
    <cfRule type="expression" dxfId="26" priority="34">
      <formula>$B100&lt;2</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0">
      <formula>$B138=3</formula>
    </cfRule>
    <cfRule type="expression" dxfId="15" priority="171">
      <formula>$B138=2</formula>
    </cfRule>
    <cfRule type="expression" dxfId="14" priority="172">
      <formula>$B138&lt;2</formula>
    </cfRule>
    <cfRule type="expression" dxfId="13" priority="173">
      <formula>$B138=0</formula>
    </cfRule>
  </conditionalFormatting>
  <conditionalFormatting sqref="Q142:Q143">
    <cfRule type="expression" dxfId="12" priority="166">
      <formula>$B142=3</formula>
    </cfRule>
    <cfRule type="expression" dxfId="11" priority="167">
      <formula>$B142=2</formula>
    </cfRule>
    <cfRule type="expression" dxfId="10" priority="168">
      <formula>$B142&lt;2</formula>
    </cfRule>
    <cfRule type="expression" dxfId="9" priority="169">
      <formula>$B142=0</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9" t="s">
        <v>189</v>
      </c>
      <c r="B1" s="110" t="s">
        <v>1</v>
      </c>
      <c r="C1" s="111" t="s">
        <v>318</v>
      </c>
    </row>
    <row r="2" spans="1:5">
      <c r="A2" s="109"/>
      <c r="B2" s="110"/>
      <c r="C2" s="112"/>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13" t="s">
        <v>240</v>
      </c>
      <c r="B2" s="114"/>
      <c r="C2" s="114"/>
      <c r="D2" s="115"/>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13" t="s">
        <v>249</v>
      </c>
      <c r="B7" s="114"/>
      <c r="C7" s="114"/>
      <c r="D7" s="115"/>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13" t="s">
        <v>13</v>
      </c>
      <c r="B12" s="114"/>
      <c r="C12" s="114"/>
      <c r="D12" s="115"/>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13" t="s">
        <v>272</v>
      </c>
      <c r="B20" s="114"/>
      <c r="C20" s="114"/>
      <c r="D20" s="115"/>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13" t="s">
        <v>285</v>
      </c>
      <c r="B30" s="114"/>
      <c r="C30" s="114"/>
      <c r="D30" s="115"/>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13" t="s">
        <v>292</v>
      </c>
      <c r="B37" s="114"/>
      <c r="C37" s="114"/>
      <c r="D37" s="115"/>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13" t="s">
        <v>305</v>
      </c>
      <c r="B44" s="114"/>
      <c r="C44" s="114"/>
      <c r="D44" s="115"/>
    </row>
    <row r="45" spans="1:4" ht="13.5" thickBot="1">
      <c r="A45" s="22" t="s">
        <v>306</v>
      </c>
      <c r="B45" s="7">
        <v>8.3000000000000007</v>
      </c>
      <c r="C45" s="23" t="s">
        <v>271</v>
      </c>
      <c r="D45" s="23" t="s">
        <v>307</v>
      </c>
    </row>
    <row r="46" spans="1:4" ht="13.5" thickBot="1">
      <c r="A46" s="113" t="s">
        <v>308</v>
      </c>
      <c r="B46" s="114"/>
      <c r="C46" s="114"/>
      <c r="D46" s="115"/>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13" t="s">
        <v>315</v>
      </c>
      <c r="B50" s="114"/>
      <c r="C50" s="114"/>
      <c r="D50" s="115"/>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16" t="s">
        <v>480</v>
      </c>
    </row>
    <row r="11" spans="1:3">
      <c r="A11" s="5" t="s">
        <v>469</v>
      </c>
      <c r="B11">
        <v>0.5</v>
      </c>
      <c r="C11" s="116"/>
    </row>
    <row r="12" spans="1:3">
      <c r="A12" s="5" t="s">
        <v>472</v>
      </c>
      <c r="B12">
        <v>0.6</v>
      </c>
      <c r="C12" s="116"/>
    </row>
    <row r="13" spans="1:3">
      <c r="A13" s="35" t="s">
        <v>450</v>
      </c>
      <c r="B13">
        <v>0.4</v>
      </c>
      <c r="C13" s="116"/>
    </row>
    <row r="14" spans="1:3">
      <c r="A14" s="5" t="s">
        <v>467</v>
      </c>
      <c r="B14">
        <v>0.3</v>
      </c>
      <c r="C14" s="116"/>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2025-07-02T22:57:07Z</dcterms:modified>
</cp:coreProperties>
</file>