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0862F8A5-41EC-49D3-AE4A-4EC17C88E3D7}" xr6:coauthVersionLast="47" xr6:coauthVersionMax="47" xr10:uidLastSave="{00000000-0000-0000-0000-000000000000}"/>
  <bookViews>
    <workbookView xWindow="-165" yWindow="-165" windowWidth="29130" windowHeight="16530" tabRatio="877" activeTab="4"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<sst xmlns="http://schemas.openxmlformats.org/spreadsheetml/2006/main" count="1922" uniqueCount="541">
  <si>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</si>
  <si>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</si>
  <si>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</si>
  <si>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</si>
  <si>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</si>
  <si>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</si>
  <si>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</si>
  <si>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</si>
  <si>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</si>
  <si>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</si>
  <si>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</si>
  <si>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</si>
  <si>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</si>
  <si>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</si>
  <si>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</si>
  <si>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</si>
  <si>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</si>
  <si>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</si>
  <si>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</si>
  <si>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</si>
  <si>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</si>
  <si>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</si>
  <si>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</si>
  <si>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</si>
  <si>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</si>
  <si>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</si>
  <si>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</si>
  <si>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</si>
  <si>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</si>
  <si>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</si>
  <si>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</si>
  <si>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</si>
  <si>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</si>
  <si>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</si>
  <si>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</si>
  <si>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</si>
  <si>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</si>
  <si>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</si>
  <si>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</si>
  <si>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</si>
  <si>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</si>
  <si>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</si>
  <si>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</si>
  <si>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</si>
  <si>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</si>
  <si>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</si>
  <si>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</si>
  <si>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</si>
  <si>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</si>
  <si>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</si>
  <si>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</si>
  <si>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</si>
  <si>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</si>
  <si>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</si>
  <si>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</si>
  <si>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</si>
  <si>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</si>
  <si>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</si>
  <si>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</si>
  <si>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</si>
  <si>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</si>
  <si>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</si>
  <si>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</si>
  <si>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</si>
  <si>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</si>
  <si>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</si>
  <si>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</si>
  <si>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</si>
  <si>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</si>
  <si>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</si>
  <si>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</si>
  <si>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</si>
  <si>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</si>
  <si>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</si>
  <si>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</si>
  <si>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</si>
  <si>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</si>
  <si>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</si>
  <si>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</si>
  <si>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</si>
  <si>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</si>
  <si>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</si>
  <si>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</si>
  <si>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</si>
  <si>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</si>
  <si>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</si>
  <si>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</si>
  <si>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</si>
  <si>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</si>
  <si>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</si>
  <si>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</si>
  <si>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</si>
  <si>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</si>
  <si>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</si>
  <si>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</si>
  <si>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</si>
  <si>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</si>
  <si>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</si>
  <si>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</si>
  <si>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</si>
  <si>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</si>
  <si>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</si>
  <si>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</si>
  <si>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</si>
  <si>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</si>
  <si>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</si>
  <si>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</si>
  <si>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</si>
  <si>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</si>
  <si>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</si>
  <si>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</si>
  <si>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</si>
  <si>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</si>
  <si>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</si>
  <si>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</si>
  <si>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</si>
  <si>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</si>
  <si>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</si>
  <si>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</si>
  <si>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</si>
  <si>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</si>
  <si>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</si>
  <si>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</si>
  <si>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</si>
  <si>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</si>
  <si>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</si>
  <si>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</si>
  <si>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</si>
  <si>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</si>
  <si>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</si>
  <si>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</si>
  <si>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</si>
  <si>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</si>
  <si>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</si>
  <si>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</si>
  <si>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</si>
  <si>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</si>
  <si>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</si>
  <si>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</si>
  <si>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</si>
  <si>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</si>
  <si>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</si>
  <si>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</si>
  <si>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</si>
  <si>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</si>
  <si>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</si>
  <si>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</si>
  <si>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</si>
  <si>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</si>
  <si>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</si>
  <si>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</si>
  <si>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</si>
  <si>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</si>
  <si>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</si>
  <si>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</si>
  <si>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</si>
  <si>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</si>
  <si>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</si>
  <si>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</si>
  <si>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</si>
  <si>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</si>
  <si>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</si>
  <si>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</si>
  <si>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</si>
  <si>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</si>
  <si>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</si>
  <si>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</si>
  <si>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</si>
  <si>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</si>
  <si>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</si>
  <si>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</si>
  <si>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</si>
  <si>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</si>
  <si>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</si>
  <si>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</si>
  <si>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</si>
  <si>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</si>
  <si>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</si>
  <si>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</si>
  <si>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</si>
  <si>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</si>
  <si>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</si>
  <si>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</si>
  <si>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</si>
  <si>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</si>
  <si>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</si>
  <si>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</si>
  <si>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</si>
  <si>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</si>
  <si>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</si>
  <si>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</si>
  <si>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</si>
  <si>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</si>
  <si>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</si>
  <si>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</si>
  <si>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</si>
  <si>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</si>
  <si>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</si>
  <si>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</si>
  <si>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</si>
  <si>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</si>
  <si>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</si>
  <si>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</si>
  <si>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</si>
  <si>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</si>
  <si>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</si>
  <si>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</si>
  <si>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</si>
  <si>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</si>
  <si>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</si>
  <si>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</si>
  <si>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</si>
  <si>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</si>
  <si>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</si>
  <si>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</si>
  <si>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</si>
  <si>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</si>
  <si>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</si>
  <si>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</si>
  <si>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</si>
  <si>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</si>
  <si>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</si>
  <si>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</si>
  <si>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</si>
  <si>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</si>
  <si>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</si>
  <si>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</si>
  <si>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</si>
  <si>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</si>
  <si>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</si>
  <si>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</si>
  <si>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</si>
  <si>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</si>
  <si>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</si>
  <si>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</si>
  <si>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</si>
  <si>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</si>
  <si>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</si>
  <si>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</si>
  <si>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</si>
  <si>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</si>
  <si>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</si>
  <si>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</si>
  <si>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</si>
  <si>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</si>
  <si>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</si>
  <si>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</si>
  <si>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</si>
  <si>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</si>
  <si>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</si>
  <si>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</si>
  <si>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</si>
  <si>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</si>
  <si>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</si>
  <si>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</si>
  <si>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</si>
  <si>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</si>
  <si>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</si>
  <si>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</si>
  <si>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</si>
  <si>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</si>
  <si>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</si>
  <si>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</si>
  <si>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</si>
  <si>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</si>
  <si>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</si>
  <si>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</si>
  <si>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</si>
  <si>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</si>
  <si>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</si>
  <si>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</si>
  <si>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</si>
  <si>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</si>
  <si>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</si>
  <si>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</si>
  <si>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</si>
  <si>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</si>
  <si>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</si>
  <si>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</si>
  <si>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</si>
  <si>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</si>
  <si>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</si>
  <si>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</si>
  <si>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</si>
  <si>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</si>
  <si>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</si>
  <si>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</si>
  <si>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</si>
  <si>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</si>
  <si>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</si>
  <si>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</si>
  <si>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</si>
  <si>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</si>
  <si>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</si>
  <si>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</si>
  <si>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</si>
  <si>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</si>
  <si>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</si>
  <si>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</si>
  <si>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</si>
  <si>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</si>
  <si>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</si>
  <si>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</si>
  <si>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</si>
  <si>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</si>
  <si>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</si>
  <si>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</si>
  <si>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</si>
  <si>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</si>
  <si>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</si>
  <si>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</si>
  <si>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</si>
  <si>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</si>
  <si>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</si>
  <si>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</si>
  <si>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</si>
  <si>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</si>
  <si>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</si>
  <si>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</si>
  <si>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</si>
  <si>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</si>
  <si>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</si>
  <si>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</si>
  <si>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</si>
  <si>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</si>
  <si>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</si>
  <si>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</si>
  <si>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</si>
  <si>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</si>
  <si>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</si>
  <si>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</si>
  <si>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</si>
  <si>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</si>
  <si>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</si>
  <si>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</si>
  <si>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</si>
  <si>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</si>
  <si>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</si>
  <si>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</si>
  <si>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</si>
  <si>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</si>
  <si>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</si>
  <si>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</si>
  <si>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</si>
  <si>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</si>
  <si>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</si>
  <si>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</si>
  <si>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</si>
  <si>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</si>
  <si>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</si>
  <si>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</si>
  <si>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</si>
  <si>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</si>
  <si>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</si>
  <si>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</si>
  <si>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</si>
  <si>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</si>
  <si>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</si>
  <si>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</si>
  <si>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</si>
  <si>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</si>
  <si>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</si>
  <si>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</si>
  <si>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</si>
  <si>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</si>
  <si>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</si>
  <si>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</si>
  <si>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</si>
  <si>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</si>
  <si>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</si>
  <si>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</si>
  <si>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</si>
  <si>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</si>
  <si>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</si>
  <si>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</si>
  <si>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</si>
  <si>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</si>
  <si>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</si>
  <si>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</si>
  <si>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</si>
  <si>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</si>
  <si>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</si>
  <si>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</si>
  <si>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</si>
  <si>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</si>
  <si>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</si>
  <si>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</si>
  <si>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</si>
  <si>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</si>
  <si>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</si>
  <si>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</si>
  <si>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</si>
  <si>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</si>
  <si>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</si>
  <si>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</si>
  <si>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</si>
  <si>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</si>
  <si>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</si>
  <si>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</si>
  <si>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</si>
  <si>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</si>
  <si>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</si>
  <si>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</si>
  <si>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</si>
  <si>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</si>
  <si>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</si>
  <si>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</si>
  <si>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</si>
  <si>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</si>
  <si>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</si>
  <si>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</si>
  <si>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</si>
  <si>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</si>
  <si>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</si>
  <si>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</si>
  <si>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</si>
  <si>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</si>
  <si>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</si>
  <si>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</si>
  <si>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</si>
  <si>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</si>
  <si>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</si>
  <si>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</si>
  <si>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</si>
  <si>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</si>
  <si>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</si>
  <si>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</si>
  <si>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</si>
  <si>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</si>
  <si>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</si>
  <si>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</si>
  <si>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</si>
  <si>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</si>
  <si>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</si>
  <si>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</si>
  <si>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</si>
  <si>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</si>
  <si>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</si>
  <si>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</si>
  <si>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</si>
  <si>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</si>
  <si>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</si>
  <si>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</si>
  <si>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</si>
  <si>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</si>
  <si>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</si>
  <si>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</si>
  <si>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</si>
  <si>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</si>
  <si>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</si>
  <si>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</si>
  <si>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</si>
  <si>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</si>
  <si>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</si>
  <si>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</si>
  <si>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</si>
  <si>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</si>
  <si>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</si>
  <si>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</si>
  <si>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</si>
  <si>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</si>
  <si>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</si>
  <si>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</si>
  <si>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</si>
  <si>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</si>
  <si>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</si>
  <si>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</si>
  <si>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</si>
  <si>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</si>
  <si>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</si>
  <si>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</si>
  <si>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</si>
  <si>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</si>
  <si>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</si>
  <si>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</si>
  <si>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</si>
  <si>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</si>
  <si>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</si>
  <si>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</si>
  <si>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</si>
  <si>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</si>
  <si>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</si>
  <si>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</si>
  <si>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</si>
  <si>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</si>
  <si>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</si>
  <si>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</si>
  <si>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</si>
  <si>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</si>
  <si>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</si>
  <si>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</si>
  <si>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</si>
  <si>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</si>
  <si>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</si>
  <si>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</si>
  <si>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</si>
  <si>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</si>
  <si>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</si>
  <si>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</si>
  <si>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</si>
  <si>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</si>
  <si>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</si>
  <si>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</si>
  <si>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</si>
  <si>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</si>
  <si>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</si>
  <si>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</si>
  <si>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</si>
  <si>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</si>
  <si>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</si>
  <si>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</si>
  <si>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</si>
  <si>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</si>
  <si>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</si>
  <si>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</si>
  <si>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</si>
  <si>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</si>
  <si>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</si>
  <si>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</si>
  <si>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</si>
  <si>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</si>
  <si>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</si>
  <si>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</si>
  <si>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</si>
  <si>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</si>
  <si>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</si>
  <si>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</si>
  <si>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</si>
  <si>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</si>
  <si>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</si>
  <si>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</si>
  <si>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</si>
  <si>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</si>
  <si>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</si>
  <si>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</si>
  <si>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</si>
  <si>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</si>
  <si>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</si>
  <si>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</si>
  <si>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</si>
  <si>
    <t>Factory Drums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</si>
</sst>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zoomScaleNormal="100" workbookViewId="0">
      <pane xSplit="7" ySplit="1" topLeftCell="T71" activePane="bottomRight" state="frozen"/>
      <selection pane="topRight" activeCell="H1" sqref="H1"/>
      <selection pane="bottomLeft" activeCell="A2" sqref="A2"/>
      <selection pane="bottomRight" activeCell="U85" sqref="U85:U8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9"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9"/>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9"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9"/>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100"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9"/>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9"/>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100"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9"/>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9"/>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64.5">
      <c r="A18" s="55">
        <v>212.4</v>
      </c>
      <c r="B18" s="40">
        <f t="shared" si="0"/>
        <v>3</v>
      </c>
      <c r="C18" s="44" t="s">
        <v>514</v>
      </c>
      <c r="D18" s="41" t="str">
        <f>REPT("   ", B18*2) &amp; C18</f>
        <v xml:space="preserve">                  Reactor Building Liner</v>
      </c>
      <c r="E18" s="41" t="s">
        <v>341</v>
      </c>
      <c r="F18" s="41" t="s">
        <v>351</v>
      </c>
      <c r="G18" s="41" t="s">
        <v>354</v>
      </c>
      <c r="H18" s="45"/>
      <c r="I18" s="46">
        <f>60848829/9373</f>
        <v>6491.9267043635973</v>
      </c>
      <c r="J18" s="47" t="s">
        <v>518</v>
      </c>
      <c r="K18" s="49" t="s">
        <v>519</v>
      </c>
      <c r="L18" s="48">
        <v>9373</v>
      </c>
      <c r="M18" s="47" t="s">
        <v>517</v>
      </c>
      <c r="N18" s="48">
        <v>1</v>
      </c>
      <c r="O18" s="68">
        <v>2018</v>
      </c>
      <c r="P18" s="47" t="s">
        <v>77</v>
      </c>
      <c r="Q18" s="49" t="s">
        <v>515</v>
      </c>
      <c r="R18" s="49" t="s">
        <v>515</v>
      </c>
      <c r="S18" s="88" t="s">
        <v>516</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64.5">
      <c r="A19" s="55">
        <v>212.5</v>
      </c>
      <c r="B19" s="40">
        <f t="shared" si="0"/>
        <v>3</v>
      </c>
      <c r="C19" s="44" t="s">
        <v>520</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515</v>
      </c>
      <c r="R19" s="49" t="s">
        <v>515</v>
      </c>
      <c r="S19" s="88" t="s">
        <v>516</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100"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9"/>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3"/>
      <c r="R24" s="93"/>
      <c r="S24" s="99"/>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100"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9"/>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9"/>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c r="A29" s="55">
        <v>213.3</v>
      </c>
      <c r="B29" s="40">
        <f t="shared" si="0"/>
        <v>3</v>
      </c>
      <c r="C29" s="44" t="s">
        <v>521</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522</v>
      </c>
      <c r="D30" s="41" t="str">
        <f t="shared" si="1"/>
        <v xml:space="preserve">                        Integrated Heat Exchanger Building Slab Roof</v>
      </c>
      <c r="E30" s="41" t="s">
        <v>341</v>
      </c>
      <c r="F30" s="41" t="s">
        <v>351</v>
      </c>
      <c r="G30" s="41" t="s">
        <v>354</v>
      </c>
      <c r="H30" s="45"/>
      <c r="I30" s="46">
        <f>1200 *1.53</f>
        <v>1836</v>
      </c>
      <c r="J30" s="47" t="s">
        <v>79</v>
      </c>
      <c r="K30" s="49" t="s">
        <v>526</v>
      </c>
      <c r="L30" s="48"/>
      <c r="M30" s="47" t="s">
        <v>81</v>
      </c>
      <c r="N30" s="48"/>
      <c r="O30" s="68">
        <v>2024</v>
      </c>
      <c r="P30" s="47" t="s">
        <v>77</v>
      </c>
      <c r="Q30" s="93" t="s">
        <v>82</v>
      </c>
      <c r="R30" s="93" t="s">
        <v>83</v>
      </c>
      <c r="S30" s="100"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51">
      <c r="A31" s="55">
        <v>213.32</v>
      </c>
      <c r="B31" s="40">
        <f t="shared" si="0"/>
        <v>4</v>
      </c>
      <c r="C31" s="44" t="s">
        <v>523</v>
      </c>
      <c r="D31" s="41" t="str">
        <f t="shared" si="1"/>
        <v xml:space="preserve">                        Integrated Heat Exchanger Building Basement</v>
      </c>
      <c r="E31" s="41" t="s">
        <v>341</v>
      </c>
      <c r="F31" s="41" t="s">
        <v>351</v>
      </c>
      <c r="G31" s="41" t="s">
        <v>354</v>
      </c>
      <c r="H31" s="45"/>
      <c r="I31" s="46">
        <f>943.9*1.53</f>
        <v>1444.1669999999999</v>
      </c>
      <c r="J31" s="47" t="s">
        <v>79</v>
      </c>
      <c r="K31" s="49" t="s">
        <v>527</v>
      </c>
      <c r="L31" s="48"/>
      <c r="M31" s="47" t="s">
        <v>81</v>
      </c>
      <c r="N31" s="48"/>
      <c r="O31" s="68">
        <v>2024</v>
      </c>
      <c r="P31" s="47" t="s">
        <v>77</v>
      </c>
      <c r="Q31" s="93"/>
      <c r="R31" s="93"/>
      <c r="S31" s="99"/>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1">
      <c r="A32" s="55">
        <v>213.33</v>
      </c>
      <c r="B32" s="40">
        <f t="shared" si="0"/>
        <v>4</v>
      </c>
      <c r="C32" s="44" t="s">
        <v>524</v>
      </c>
      <c r="D32" s="41" t="str">
        <f t="shared" si="1"/>
        <v xml:space="preserve">                        Integrated Heat Exchanger Building Walls</v>
      </c>
      <c r="E32" s="41" t="s">
        <v>341</v>
      </c>
      <c r="F32" s="41" t="s">
        <v>351</v>
      </c>
      <c r="G32" s="41" t="s">
        <v>354</v>
      </c>
      <c r="H32" s="45"/>
      <c r="I32" s="46">
        <f>721.21*1.53</f>
        <v>1103.4513000000002</v>
      </c>
      <c r="J32" s="47" t="s">
        <v>79</v>
      </c>
      <c r="K32" s="49" t="s">
        <v>528</v>
      </c>
      <c r="L32" s="48"/>
      <c r="M32" s="47" t="s">
        <v>81</v>
      </c>
      <c r="N32" s="48"/>
      <c r="O32" s="68">
        <v>2024</v>
      </c>
      <c r="P32" s="47" t="s">
        <v>77</v>
      </c>
      <c r="Q32" s="93"/>
      <c r="R32" s="93"/>
      <c r="S32" s="99"/>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64.5">
      <c r="A33" s="55">
        <v>213.34</v>
      </c>
      <c r="B33" s="40">
        <f t="shared" si="0"/>
        <v>4</v>
      </c>
      <c r="C33" s="44" t="s">
        <v>525</v>
      </c>
      <c r="D33" s="41" t="str">
        <f t="shared" si="1"/>
        <v xml:space="preserve">                        Integrated Heat Exchanger Building Liner</v>
      </c>
      <c r="E33" s="41" t="s">
        <v>341</v>
      </c>
      <c r="F33" s="41" t="s">
        <v>351</v>
      </c>
      <c r="G33" s="41" t="s">
        <v>354</v>
      </c>
      <c r="H33" s="45"/>
      <c r="I33" s="46">
        <f>60848829/9373</f>
        <v>6491.9267043635973</v>
      </c>
      <c r="J33" s="47" t="s">
        <v>518</v>
      </c>
      <c r="K33" s="49" t="s">
        <v>529</v>
      </c>
      <c r="L33" s="48">
        <v>9373</v>
      </c>
      <c r="M33" s="47" t="s">
        <v>517</v>
      </c>
      <c r="N33" s="48">
        <v>1</v>
      </c>
      <c r="O33" s="68">
        <v>2018</v>
      </c>
      <c r="P33" s="47" t="s">
        <v>77</v>
      </c>
      <c r="Q33" s="49" t="s">
        <v>515</v>
      </c>
      <c r="R33" s="49" t="s">
        <v>515</v>
      </c>
      <c r="S33" s="88" t="s">
        <v>516</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100"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9"/>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9"/>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100"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9"/>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9"/>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100" t="s">
        <v>84</v>
      </c>
      <c r="T46" s="51"/>
      <c r="U46" s="80" t="s">
        <v>470</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9"/>
      <c r="T47" s="51"/>
      <c r="U47" s="80" t="s">
        <v>470</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9"/>
      <c r="T48" s="51"/>
      <c r="U48" s="80" t="s">
        <v>470</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483</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484</v>
      </c>
      <c r="D52" s="41" t="str">
        <f t="shared" si="1"/>
        <v xml:space="preserve">                              Manipulator Building Slab Roof</v>
      </c>
      <c r="E52" s="41" t="s">
        <v>341</v>
      </c>
      <c r="F52" s="41" t="s">
        <v>351</v>
      </c>
      <c r="G52" s="47" t="s">
        <v>354</v>
      </c>
      <c r="H52" s="45"/>
      <c r="I52" s="46">
        <f>1200 *1.53</f>
        <v>1836</v>
      </c>
      <c r="J52" s="47" t="s">
        <v>79</v>
      </c>
      <c r="K52" s="58" t="s">
        <v>487</v>
      </c>
      <c r="L52" s="47"/>
      <c r="M52" s="47" t="s">
        <v>81</v>
      </c>
      <c r="N52" s="48"/>
      <c r="O52" s="68">
        <v>2024</v>
      </c>
      <c r="P52" s="48" t="s">
        <v>77</v>
      </c>
      <c r="Q52" s="96" t="s">
        <v>82</v>
      </c>
      <c r="R52" s="96" t="s">
        <v>83</v>
      </c>
      <c r="S52" s="105" t="s">
        <v>84</v>
      </c>
      <c r="T52" s="101"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38.25">
      <c r="A53" s="55">
        <v>214.81200000000001</v>
      </c>
      <c r="B53" s="40">
        <f t="shared" si="0"/>
        <v>5</v>
      </c>
      <c r="C53" s="58" t="s">
        <v>485</v>
      </c>
      <c r="D53" s="41" t="str">
        <f t="shared" si="1"/>
        <v xml:space="preserve">                              ManipulatorBuilding Basement</v>
      </c>
      <c r="E53" s="41" t="s">
        <v>341</v>
      </c>
      <c r="F53" s="41" t="s">
        <v>351</v>
      </c>
      <c r="G53" s="47" t="s">
        <v>354</v>
      </c>
      <c r="H53" s="45"/>
      <c r="I53" s="46">
        <f>943.9*1.53</f>
        <v>1444.1669999999999</v>
      </c>
      <c r="J53" s="47" t="s">
        <v>79</v>
      </c>
      <c r="K53" s="58" t="s">
        <v>488</v>
      </c>
      <c r="L53" s="47"/>
      <c r="M53" s="47" t="s">
        <v>81</v>
      </c>
      <c r="N53" s="48"/>
      <c r="O53" s="68">
        <v>2024</v>
      </c>
      <c r="P53" s="48" t="s">
        <v>77</v>
      </c>
      <c r="Q53" s="97"/>
      <c r="R53" s="97"/>
      <c r="S53" s="106"/>
      <c r="T53" s="102"/>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38.25">
      <c r="A54" s="55">
        <v>214.81299999999999</v>
      </c>
      <c r="B54" s="40">
        <f t="shared" si="0"/>
        <v>5</v>
      </c>
      <c r="C54" s="58" t="s">
        <v>486</v>
      </c>
      <c r="D54" s="41" t="str">
        <f t="shared" si="1"/>
        <v xml:space="preserve">                              Manipulator Building Exterior Walls</v>
      </c>
      <c r="E54" s="41" t="s">
        <v>341</v>
      </c>
      <c r="F54" s="41" t="s">
        <v>351</v>
      </c>
      <c r="G54" s="47" t="s">
        <v>354</v>
      </c>
      <c r="H54" s="45"/>
      <c r="I54" s="46">
        <f>721.21*1.53</f>
        <v>1103.4513000000002</v>
      </c>
      <c r="J54" s="47" t="s">
        <v>79</v>
      </c>
      <c r="K54" s="58" t="s">
        <v>489</v>
      </c>
      <c r="L54" s="47"/>
      <c r="M54" s="47" t="s">
        <v>81</v>
      </c>
      <c r="N54" s="48"/>
      <c r="O54" s="68">
        <v>2024</v>
      </c>
      <c r="P54" s="47" t="s">
        <v>77</v>
      </c>
      <c r="Q54" s="98"/>
      <c r="R54" s="98"/>
      <c r="S54" s="107"/>
      <c r="T54" s="103"/>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100"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9"/>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9"/>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100"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9"/>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9"/>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7.3744441860465129</v>
      </c>
      <c r="Z67" s="83">
        <f t="shared" si="7"/>
        <v>10.651974935400519</v>
      </c>
      <c r="AA67" s="80" t="s">
        <v>450</v>
      </c>
      <c r="AB67" s="83" t="s">
        <v>474</v>
      </c>
      <c r="AC67" s="83" t="s">
        <v>475</v>
      </c>
      <c r="AD67" s="83" t="s">
        <v>476</v>
      </c>
      <c r="AE67" s="80" t="s">
        <v>451</v>
      </c>
    </row>
    <row r="68" spans="1:31" ht="30" customHeight="1">
      <c r="A68" s="55">
        <v>221.12</v>
      </c>
      <c r="B68" s="40">
        <f t="shared" si="0"/>
        <v>4</v>
      </c>
      <c r="C68" s="58" t="s">
        <v>129</v>
      </c>
      <c r="D68" s="41" t="str">
        <f t="shared" si="1"/>
        <v xml:space="preserve">                        Outer Vessel Structure</v>
      </c>
      <c r="E68" s="41" t="s">
        <v>341</v>
      </c>
      <c r="F68" s="41" t="s">
        <v>497</v>
      </c>
      <c r="G68" s="41" t="s">
        <v>439</v>
      </c>
      <c r="H68" s="45"/>
      <c r="I68" s="63">
        <v>324.08</v>
      </c>
      <c r="J68" s="51" t="s">
        <v>174</v>
      </c>
      <c r="K68" s="61" t="s">
        <v>180</v>
      </c>
      <c r="L68" s="64"/>
      <c r="M68" s="51"/>
      <c r="N68" s="51"/>
      <c r="O68" s="68">
        <v>2017</v>
      </c>
      <c r="P68" s="51" t="s">
        <v>77</v>
      </c>
      <c r="Q68" s="61" t="s">
        <v>399</v>
      </c>
      <c r="R68" s="94" t="s">
        <v>350</v>
      </c>
      <c r="S68" s="58"/>
      <c r="T68" s="51"/>
      <c r="U68" s="80" t="s">
        <v>471</v>
      </c>
      <c r="V68" s="84">
        <f t="shared" si="4"/>
        <v>0</v>
      </c>
      <c r="W68" s="84">
        <f t="shared" si="5"/>
        <v>0</v>
      </c>
      <c r="X68" s="80" t="s">
        <v>450</v>
      </c>
      <c r="Y68" s="83">
        <f t="shared" si="6"/>
        <v>291.67199999999997</v>
      </c>
      <c r="Z68" s="83">
        <f t="shared" si="7"/>
        <v>421.30399999999997</v>
      </c>
      <c r="AA68" s="80" t="s">
        <v>450</v>
      </c>
      <c r="AB68" s="83" t="s">
        <v>474</v>
      </c>
      <c r="AC68" s="83" t="s">
        <v>475</v>
      </c>
      <c r="AD68" s="83" t="s">
        <v>476</v>
      </c>
      <c r="AE68" s="80" t="s">
        <v>451</v>
      </c>
    </row>
    <row r="69" spans="1:31" ht="30" customHeight="1">
      <c r="A69" s="55">
        <v>221.12</v>
      </c>
      <c r="B69" s="40">
        <f t="shared" si="0"/>
        <v>4</v>
      </c>
      <c r="C69" s="58" t="s">
        <v>129</v>
      </c>
      <c r="D69" s="41" t="str">
        <f t="shared" si="1"/>
        <v xml:space="preserve">                        Outer Vessel Structure</v>
      </c>
      <c r="E69" s="41" t="s">
        <v>341</v>
      </c>
      <c r="F69" s="41" t="s">
        <v>497</v>
      </c>
      <c r="G69" s="41" t="s">
        <v>440</v>
      </c>
      <c r="H69" s="45"/>
      <c r="I69" s="63">
        <v>154.08000000000001</v>
      </c>
      <c r="J69" s="51" t="s">
        <v>174</v>
      </c>
      <c r="K69" s="61" t="s">
        <v>180</v>
      </c>
      <c r="L69" s="64"/>
      <c r="M69" s="51"/>
      <c r="N69" s="51"/>
      <c r="O69" s="68">
        <v>2017</v>
      </c>
      <c r="P69" s="51" t="s">
        <v>77</v>
      </c>
      <c r="Q69" s="61" t="s">
        <v>399</v>
      </c>
      <c r="R69" s="94"/>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441</v>
      </c>
      <c r="H70" s="45"/>
      <c r="I70" s="63">
        <v>444.08</v>
      </c>
      <c r="J70" s="51" t="s">
        <v>174</v>
      </c>
      <c r="K70" s="61" t="s">
        <v>180</v>
      </c>
      <c r="L70" s="64"/>
      <c r="M70" s="51"/>
      <c r="N70" s="51"/>
      <c r="O70" s="68">
        <v>2017</v>
      </c>
      <c r="P70" s="51" t="s">
        <v>77</v>
      </c>
      <c r="Q70" s="61" t="s">
        <v>399</v>
      </c>
      <c r="R70" s="94"/>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c r="A71" s="55">
        <v>221.13</v>
      </c>
      <c r="B71" s="40">
        <f t="shared" si="0"/>
        <v>4</v>
      </c>
      <c r="C71" s="58" t="s">
        <v>130</v>
      </c>
      <c r="D71" s="41" t="str">
        <f t="shared" si="1"/>
        <v xml:space="preserve">                        Inner Vessel Structure</v>
      </c>
      <c r="E71" s="41" t="s">
        <v>341</v>
      </c>
      <c r="F71" s="41" t="s">
        <v>498</v>
      </c>
      <c r="G71" s="41" t="s">
        <v>439</v>
      </c>
      <c r="H71" s="45"/>
      <c r="I71" s="63">
        <v>324.08</v>
      </c>
      <c r="J71" s="51" t="s">
        <v>174</v>
      </c>
      <c r="K71" s="61" t="s">
        <v>177</v>
      </c>
      <c r="L71" s="51"/>
      <c r="M71" s="51"/>
      <c r="N71" s="51"/>
      <c r="O71" s="68">
        <v>2017</v>
      </c>
      <c r="P71" s="51" t="s">
        <v>77</v>
      </c>
      <c r="Q71" s="61" t="s">
        <v>399</v>
      </c>
      <c r="R71" s="94"/>
      <c r="S71" s="58"/>
      <c r="T71" s="61" t="s">
        <v>179</v>
      </c>
      <c r="U71" s="80" t="s">
        <v>471</v>
      </c>
      <c r="V71" s="84">
        <f t="shared" si="4"/>
        <v>0</v>
      </c>
      <c r="W71" s="84">
        <f t="shared" si="5"/>
        <v>0</v>
      </c>
      <c r="X71" s="80" t="s">
        <v>450</v>
      </c>
      <c r="Y71" s="83">
        <f t="shared" si="6"/>
        <v>291.67199999999997</v>
      </c>
      <c r="Z71" s="83">
        <f t="shared" si="7"/>
        <v>421.30399999999997</v>
      </c>
      <c r="AA71" s="80" t="s">
        <v>450</v>
      </c>
      <c r="AB71" s="83" t="s">
        <v>474</v>
      </c>
      <c r="AC71" s="83" t="s">
        <v>475</v>
      </c>
      <c r="AD71" s="83" t="s">
        <v>476</v>
      </c>
      <c r="AE71" s="80" t="s">
        <v>451</v>
      </c>
    </row>
    <row r="72" spans="1:31" ht="30" customHeight="1">
      <c r="A72" s="55">
        <v>221.13</v>
      </c>
      <c r="B72" s="40">
        <f t="shared" si="0"/>
        <v>4</v>
      </c>
      <c r="C72" s="58" t="s">
        <v>130</v>
      </c>
      <c r="D72" s="41" t="str">
        <f t="shared" si="1"/>
        <v xml:space="preserve">                        Inner Vessel Structure</v>
      </c>
      <c r="E72" s="41" t="s">
        <v>341</v>
      </c>
      <c r="F72" s="41" t="s">
        <v>498</v>
      </c>
      <c r="G72" s="41" t="s">
        <v>440</v>
      </c>
      <c r="H72" s="45"/>
      <c r="I72" s="63">
        <v>154.08000000000001</v>
      </c>
      <c r="J72" s="51" t="s">
        <v>174</v>
      </c>
      <c r="K72" s="61" t="s">
        <v>177</v>
      </c>
      <c r="L72" s="51"/>
      <c r="M72" s="51"/>
      <c r="N72" s="51"/>
      <c r="O72" s="68">
        <v>2017</v>
      </c>
      <c r="P72" s="51" t="s">
        <v>77</v>
      </c>
      <c r="Q72" s="61" t="s">
        <v>399</v>
      </c>
      <c r="R72" s="94"/>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441</v>
      </c>
      <c r="H73" s="45"/>
      <c r="I73" s="63">
        <v>444.08</v>
      </c>
      <c r="J73" s="51" t="s">
        <v>174</v>
      </c>
      <c r="K73" s="61" t="s">
        <v>177</v>
      </c>
      <c r="L73" s="51"/>
      <c r="M73" s="51"/>
      <c r="N73" s="51"/>
      <c r="O73" s="68">
        <v>2017</v>
      </c>
      <c r="P73" s="51" t="s">
        <v>77</v>
      </c>
      <c r="Q73" s="61" t="s">
        <v>399</v>
      </c>
      <c r="R73" s="94"/>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4" t="s">
        <v>176</v>
      </c>
      <c r="S76" s="104" t="s">
        <v>447</v>
      </c>
      <c r="T76" s="61" t="s">
        <v>184</v>
      </c>
      <c r="U76" s="80" t="s">
        <v>540</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4"/>
      <c r="S77" s="104"/>
      <c r="T77" s="51"/>
      <c r="U77" s="80" t="s">
        <v>540</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104"/>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4"/>
      <c r="S79" s="104"/>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104"/>
      <c r="T80" s="51"/>
      <c r="U80" s="80" t="s">
        <v>535</v>
      </c>
      <c r="V80" s="84">
        <f t="shared" ref="V80:V143" si="25">0.9*$H80</f>
        <v>0</v>
      </c>
      <c r="W80" s="84">
        <f t="shared" ref="W80:W143" si="26">1.5*H80</f>
        <v>0</v>
      </c>
      <c r="X80" s="80" t="s">
        <v>450</v>
      </c>
      <c r="Y80" s="83">
        <f t="shared" ref="Y80:Y143" si="27">0.9*I80</f>
        <v>9056.6037735849059</v>
      </c>
      <c r="Z80" s="83">
        <f t="shared" ref="Z80:Z143" si="28">1.3*I80</f>
        <v>13081.761006289309</v>
      </c>
      <c r="AA80" s="80" t="s">
        <v>450</v>
      </c>
      <c r="AB80" s="83" t="s">
        <v>474</v>
      </c>
      <c r="AC80" s="83" t="s">
        <v>475</v>
      </c>
      <c r="AD80" s="83" t="s">
        <v>476</v>
      </c>
      <c r="AE80" s="80" t="s">
        <v>451</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534</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436</v>
      </c>
      <c r="R83" s="65" t="s">
        <v>401</v>
      </c>
      <c r="S83" s="67"/>
      <c r="T83" s="51" t="s">
        <v>402</v>
      </c>
      <c r="U83" s="80" t="s">
        <v>540</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4" t="s">
        <v>447</v>
      </c>
      <c r="T85" s="51"/>
      <c r="U85" s="80" t="s">
        <v>535</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4"/>
      <c r="T86" s="51"/>
      <c r="U86" s="80" t="s">
        <v>534</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4"/>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4"/>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4"/>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104"/>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104"/>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c r="A92" s="55">
        <v>221.33</v>
      </c>
      <c r="B92" s="40">
        <f t="shared" si="0"/>
        <v>4</v>
      </c>
      <c r="C92" s="58" t="s">
        <v>444</v>
      </c>
      <c r="D92" s="41" t="str">
        <f>REPT("   ", B93*2) &amp; C92</f>
        <v xml:space="preserve">                        Moderator (Booster)</v>
      </c>
      <c r="E92" s="41" t="s">
        <v>341</v>
      </c>
      <c r="F92" s="41" t="s">
        <v>452</v>
      </c>
      <c r="G92" s="41" t="s">
        <v>332</v>
      </c>
      <c r="H92" s="45"/>
      <c r="I92" s="63">
        <v>1520</v>
      </c>
      <c r="J92" s="51" t="s">
        <v>174</v>
      </c>
      <c r="K92" s="61" t="s">
        <v>442</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448</v>
      </c>
      <c r="S96" s="108" t="s">
        <v>344</v>
      </c>
      <c r="T96" s="94"/>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9"/>
      <c r="T97" s="94"/>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74</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c r="A106" s="55">
        <v>222.6</v>
      </c>
      <c r="B106" s="40">
        <f t="shared" si="47"/>
        <v>3</v>
      </c>
      <c r="C106" s="58" t="s">
        <v>505</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505</v>
      </c>
      <c r="D107" s="41" t="str">
        <f t="shared" si="48"/>
        <v xml:space="preserve">                        Integrated Heat Transfer Vessel</v>
      </c>
      <c r="E107" s="41" t="s">
        <v>341</v>
      </c>
      <c r="F107" s="41" t="s">
        <v>351</v>
      </c>
      <c r="G107" s="41" t="s">
        <v>354</v>
      </c>
      <c r="H107" s="45"/>
      <c r="I107" s="63">
        <v>50</v>
      </c>
      <c r="J107" s="51" t="s">
        <v>174</v>
      </c>
      <c r="K107" s="61" t="s">
        <v>507</v>
      </c>
      <c r="L107" s="51"/>
      <c r="M107" s="51" t="s">
        <v>173</v>
      </c>
      <c r="N107" s="51"/>
      <c r="O107" s="68">
        <v>2004</v>
      </c>
      <c r="P107" s="51" t="s">
        <v>77</v>
      </c>
      <c r="Q107" s="61" t="s">
        <v>359</v>
      </c>
      <c r="R107" s="65" t="s">
        <v>360</v>
      </c>
      <c r="S107" s="87"/>
      <c r="T107" s="90" t="s">
        <v>506</v>
      </c>
      <c r="U107" s="80" t="s">
        <v>466</v>
      </c>
      <c r="V107" s="84">
        <f t="shared" si="25"/>
        <v>0</v>
      </c>
      <c r="W107" s="84">
        <f t="shared" ref="W107:W108" si="50">1.5*H107</f>
        <v>0</v>
      </c>
      <c r="X107" s="80" t="s">
        <v>450</v>
      </c>
      <c r="Y107" s="83">
        <f t="shared" ref="Y107:Y108" si="51">0.9*I107</f>
        <v>45</v>
      </c>
      <c r="Z107" s="83">
        <f t="shared" ref="Z107:Z108" si="52">1.3*I107</f>
        <v>65</v>
      </c>
      <c r="AA107" s="80" t="s">
        <v>450</v>
      </c>
      <c r="AB107" s="83" t="s">
        <v>474</v>
      </c>
      <c r="AC107" s="83" t="s">
        <v>475</v>
      </c>
      <c r="AD107" s="83" t="s">
        <v>476</v>
      </c>
      <c r="AE107" s="80" t="s">
        <v>451</v>
      </c>
    </row>
    <row r="108" spans="1:31" ht="30" customHeight="1">
      <c r="A108" s="55">
        <v>222.62</v>
      </c>
      <c r="B108" s="40">
        <f t="shared" si="47"/>
        <v>4</v>
      </c>
      <c r="C108" s="58" t="s">
        <v>504</v>
      </c>
      <c r="D108" s="41" t="str">
        <f t="shared" si="48"/>
        <v xml:space="preserve">                        Integrated Heat Transfer System Support</v>
      </c>
      <c r="E108" s="41" t="s">
        <v>341</v>
      </c>
      <c r="F108" s="41" t="s">
        <v>351</v>
      </c>
      <c r="G108" s="41" t="s">
        <v>354</v>
      </c>
      <c r="H108" s="45"/>
      <c r="I108" s="63">
        <f>3171011/L108</f>
        <v>8.1938268733850137</v>
      </c>
      <c r="J108" s="51" t="s">
        <v>174</v>
      </c>
      <c r="K108" s="61" t="s">
        <v>507</v>
      </c>
      <c r="L108" s="51">
        <v>387000</v>
      </c>
      <c r="M108" s="51" t="s">
        <v>173</v>
      </c>
      <c r="N108" s="51">
        <v>0.85</v>
      </c>
      <c r="O108" s="68">
        <v>2018</v>
      </c>
      <c r="P108" s="51" t="s">
        <v>77</v>
      </c>
      <c r="Q108" s="61" t="s">
        <v>398</v>
      </c>
      <c r="R108" s="65" t="s">
        <v>360</v>
      </c>
      <c r="S108" s="87"/>
      <c r="T108" s="91"/>
      <c r="U108" s="80" t="s">
        <v>466</v>
      </c>
      <c r="V108" s="84">
        <f t="shared" si="25"/>
        <v>0</v>
      </c>
      <c r="W108" s="84">
        <f t="shared" si="50"/>
        <v>0</v>
      </c>
      <c r="X108" s="80" t="s">
        <v>450</v>
      </c>
      <c r="Y108" s="83">
        <f t="shared" si="51"/>
        <v>7.3744441860465129</v>
      </c>
      <c r="Z108" s="83">
        <f t="shared" si="52"/>
        <v>10.651974935400519</v>
      </c>
      <c r="AA108" s="80" t="s">
        <v>450</v>
      </c>
      <c r="AB108" s="83" t="s">
        <v>474</v>
      </c>
      <c r="AC108" s="83" t="s">
        <v>475</v>
      </c>
      <c r="AD108" s="83" t="s">
        <v>476</v>
      </c>
      <c r="AE108" s="80" t="s">
        <v>451</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466</v>
      </c>
      <c r="V111" s="84">
        <f t="shared" si="25"/>
        <v>0</v>
      </c>
      <c r="W111" s="84">
        <f t="shared" si="26"/>
        <v>0</v>
      </c>
      <c r="X111" s="80" t="s">
        <v>450</v>
      </c>
      <c r="Y111" s="83">
        <f t="shared" si="27"/>
        <v>291.67199999999997</v>
      </c>
      <c r="Z111" s="83">
        <f t="shared" si="28"/>
        <v>421.30399999999997</v>
      </c>
      <c r="AA111" s="80" t="s">
        <v>450</v>
      </c>
      <c r="AB111" s="83" t="s">
        <v>474</v>
      </c>
      <c r="AC111" s="83" t="s">
        <v>475</v>
      </c>
      <c r="AD111" s="83" t="s">
        <v>476</v>
      </c>
      <c r="AE111" s="80" t="s">
        <v>451</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291.67199999999997</v>
      </c>
      <c r="Z112" s="83">
        <f t="shared" si="28"/>
        <v>421.30399999999997</v>
      </c>
      <c r="AA112" s="80" t="s">
        <v>450</v>
      </c>
      <c r="AB112" s="83" t="s">
        <v>474</v>
      </c>
      <c r="AC112" s="83" t="s">
        <v>475</v>
      </c>
      <c r="AD112" s="83" t="s">
        <v>476</v>
      </c>
      <c r="AE112" s="80" t="s">
        <v>451</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466</v>
      </c>
      <c r="V113" s="84">
        <f t="shared" si="25"/>
        <v>410667.3</v>
      </c>
      <c r="W113" s="84">
        <f t="shared" si="26"/>
        <v>684445.5</v>
      </c>
      <c r="X113" s="80" t="s">
        <v>450</v>
      </c>
      <c r="Y113" s="83">
        <f t="shared" si="27"/>
        <v>0</v>
      </c>
      <c r="Z113" s="83">
        <f t="shared" si="28"/>
        <v>0</v>
      </c>
      <c r="AA113" s="80" t="s">
        <v>450</v>
      </c>
      <c r="AB113" s="83" t="s">
        <v>474</v>
      </c>
      <c r="AC113" s="83" t="s">
        <v>475</v>
      </c>
      <c r="AD113" s="83" t="s">
        <v>476</v>
      </c>
      <c r="AE113" s="80" t="s">
        <v>451</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466</v>
      </c>
      <c r="V114" s="84">
        <f t="shared" si="25"/>
        <v>0</v>
      </c>
      <c r="W114" s="84">
        <f t="shared" si="26"/>
        <v>0</v>
      </c>
      <c r="X114" s="80" t="s">
        <v>450</v>
      </c>
      <c r="Y114" s="83">
        <f t="shared" si="27"/>
        <v>106386.9966483936</v>
      </c>
      <c r="Z114" s="83">
        <f t="shared" si="28"/>
        <v>153670.10626990188</v>
      </c>
      <c r="AA114" s="80" t="s">
        <v>450</v>
      </c>
      <c r="AB114" s="83" t="s">
        <v>474</v>
      </c>
      <c r="AC114" s="83" t="s">
        <v>475</v>
      </c>
      <c r="AD114" s="83" t="s">
        <v>476</v>
      </c>
      <c r="AE114" s="80" t="s">
        <v>451</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466</v>
      </c>
      <c r="V115" s="84">
        <f t="shared" si="25"/>
        <v>7650000</v>
      </c>
      <c r="W115" s="84">
        <f t="shared" si="26"/>
        <v>12750000</v>
      </c>
      <c r="X115" s="80" t="s">
        <v>450</v>
      </c>
      <c r="Y115" s="83">
        <f t="shared" si="27"/>
        <v>0</v>
      </c>
      <c r="Z115" s="83">
        <f t="shared" si="28"/>
        <v>0</v>
      </c>
      <c r="AA115" s="80" t="s">
        <v>450</v>
      </c>
      <c r="AB115" s="83" t="s">
        <v>474</v>
      </c>
      <c r="AC115" s="83" t="s">
        <v>475</v>
      </c>
      <c r="AD115" s="83" t="s">
        <v>476</v>
      </c>
      <c r="AE115" s="80" t="s">
        <v>451</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466</v>
      </c>
      <c r="V116" s="84">
        <f t="shared" si="25"/>
        <v>27864</v>
      </c>
      <c r="W116" s="84">
        <f t="shared" si="26"/>
        <v>46440</v>
      </c>
      <c r="X116" s="80" t="s">
        <v>450</v>
      </c>
      <c r="Y116" s="83">
        <f t="shared" si="27"/>
        <v>0</v>
      </c>
      <c r="Z116" s="83">
        <f t="shared" si="28"/>
        <v>0</v>
      </c>
      <c r="AA116" s="80" t="s">
        <v>450</v>
      </c>
      <c r="AB116" s="83" t="s">
        <v>474</v>
      </c>
      <c r="AC116" s="83" t="s">
        <v>475</v>
      </c>
      <c r="AD116" s="83" t="s">
        <v>476</v>
      </c>
      <c r="AE116" s="80" t="s">
        <v>451</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539</v>
      </c>
      <c r="V119" s="84">
        <f t="shared" si="25"/>
        <v>0</v>
      </c>
      <c r="W119" s="84">
        <f t="shared" si="26"/>
        <v>0</v>
      </c>
      <c r="X119" s="80" t="s">
        <v>450</v>
      </c>
      <c r="Y119" s="83">
        <f t="shared" si="27"/>
        <v>11253.6</v>
      </c>
      <c r="Z119" s="83">
        <f t="shared" si="28"/>
        <v>16255.2</v>
      </c>
      <c r="AA119" s="80" t="s">
        <v>450</v>
      </c>
      <c r="AB119" s="83" t="s">
        <v>474</v>
      </c>
      <c r="AC119" s="83" t="s">
        <v>475</v>
      </c>
      <c r="AD119" s="83" t="s">
        <v>476</v>
      </c>
      <c r="AE119" s="80" t="s">
        <v>451</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466</v>
      </c>
      <c r="V120" s="84">
        <f t="shared" si="25"/>
        <v>900000</v>
      </c>
      <c r="W120" s="84">
        <f t="shared" si="26"/>
        <v>1500000</v>
      </c>
      <c r="X120" s="80" t="s">
        <v>469</v>
      </c>
      <c r="Y120" s="83">
        <f t="shared" si="27"/>
        <v>0</v>
      </c>
      <c r="Z120" s="83">
        <f t="shared" si="28"/>
        <v>0</v>
      </c>
      <c r="AA120" s="80" t="s">
        <v>469</v>
      </c>
      <c r="AB120" s="83" t="s">
        <v>469</v>
      </c>
      <c r="AC120" s="83" t="s">
        <v>469</v>
      </c>
      <c r="AD120" s="83" t="s">
        <v>469</v>
      </c>
      <c r="AE120" s="80" t="s">
        <v>469</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5" t="s">
        <v>427</v>
      </c>
      <c r="R122" s="95" t="s">
        <v>365</v>
      </c>
      <c r="S122" s="51"/>
      <c r="T122" s="51"/>
      <c r="U122" s="80" t="s">
        <v>539</v>
      </c>
      <c r="V122" s="84">
        <f t="shared" si="25"/>
        <v>0</v>
      </c>
      <c r="W122" s="84">
        <f t="shared" si="26"/>
        <v>0</v>
      </c>
      <c r="X122" s="80" t="s">
        <v>469</v>
      </c>
      <c r="Y122" s="83">
        <f t="shared" si="27"/>
        <v>11348.108816041417</v>
      </c>
      <c r="Z122" s="83">
        <f t="shared" si="28"/>
        <v>16391.712734282046</v>
      </c>
      <c r="AA122" s="80" t="s">
        <v>469</v>
      </c>
      <c r="AB122" s="83" t="s">
        <v>469</v>
      </c>
      <c r="AC122" s="83" t="s">
        <v>469</v>
      </c>
      <c r="AD122" s="83" t="s">
        <v>469</v>
      </c>
      <c r="AE122" s="80" t="s">
        <v>469</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5"/>
      <c r="R123" s="95"/>
      <c r="S123" s="51"/>
      <c r="T123" s="51"/>
      <c r="U123" s="80" t="s">
        <v>539</v>
      </c>
      <c r="V123" s="84">
        <f t="shared" si="25"/>
        <v>0</v>
      </c>
      <c r="W123" s="84">
        <f t="shared" si="26"/>
        <v>0</v>
      </c>
      <c r="X123" s="80" t="s">
        <v>469</v>
      </c>
      <c r="Y123" s="83">
        <f t="shared" si="27"/>
        <v>9434.7703145026571</v>
      </c>
      <c r="Z123" s="83">
        <f t="shared" si="28"/>
        <v>13628.001565392728</v>
      </c>
      <c r="AA123" s="80" t="s">
        <v>469</v>
      </c>
      <c r="AB123" s="83" t="s">
        <v>469</v>
      </c>
      <c r="AC123" s="83" t="s">
        <v>469</v>
      </c>
      <c r="AD123" s="83" t="s">
        <v>469</v>
      </c>
      <c r="AE123" s="80" t="s">
        <v>469</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5"/>
      <c r="R124" s="95"/>
      <c r="S124" s="51"/>
      <c r="T124" s="51"/>
      <c r="U124" s="80" t="s">
        <v>539</v>
      </c>
      <c r="V124" s="84">
        <f t="shared" si="25"/>
        <v>0</v>
      </c>
      <c r="W124" s="84">
        <f t="shared" si="26"/>
        <v>0</v>
      </c>
      <c r="X124" s="80" t="s">
        <v>469</v>
      </c>
      <c r="Y124" s="83">
        <f t="shared" si="27"/>
        <v>3063.6553641674714</v>
      </c>
      <c r="Z124" s="83">
        <f t="shared" si="28"/>
        <v>4425.2799704641247</v>
      </c>
      <c r="AA124" s="80" t="s">
        <v>469</v>
      </c>
      <c r="AB124" s="83" t="s">
        <v>469</v>
      </c>
      <c r="AC124" s="83" t="s">
        <v>469</v>
      </c>
      <c r="AD124" s="83" t="s">
        <v>469</v>
      </c>
      <c r="AE124" s="80" t="s">
        <v>469</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5"/>
      <c r="R125" s="95"/>
      <c r="S125" s="51"/>
      <c r="T125" s="51"/>
      <c r="U125" s="80" t="s">
        <v>539</v>
      </c>
      <c r="V125" s="84">
        <f t="shared" si="25"/>
        <v>0</v>
      </c>
      <c r="W125" s="84">
        <f t="shared" si="26"/>
        <v>0</v>
      </c>
      <c r="X125" s="80" t="s">
        <v>469</v>
      </c>
      <c r="Y125" s="83">
        <f t="shared" si="27"/>
        <v>8798.5321093791335</v>
      </c>
      <c r="Z125" s="83">
        <f t="shared" si="28"/>
        <v>12708.990824658749</v>
      </c>
      <c r="AA125" s="80" t="s">
        <v>469</v>
      </c>
      <c r="AB125" s="83" t="s">
        <v>469</v>
      </c>
      <c r="AC125" s="83" t="s">
        <v>469</v>
      </c>
      <c r="AD125" s="83" t="s">
        <v>469</v>
      </c>
      <c r="AE125" s="80" t="s">
        <v>469</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5"/>
      <c r="R126" s="95"/>
      <c r="S126" s="51"/>
      <c r="T126" s="51"/>
      <c r="U126" s="80" t="s">
        <v>539</v>
      </c>
      <c r="V126" s="84">
        <f t="shared" si="25"/>
        <v>0</v>
      </c>
      <c r="W126" s="84">
        <f t="shared" si="26"/>
        <v>0</v>
      </c>
      <c r="X126" s="80" t="s">
        <v>469</v>
      </c>
      <c r="Y126" s="83">
        <f t="shared" si="27"/>
        <v>47448.632260586019</v>
      </c>
      <c r="Z126" s="83">
        <f t="shared" si="28"/>
        <v>68536.913265290917</v>
      </c>
      <c r="AA126" s="80" t="s">
        <v>469</v>
      </c>
      <c r="AB126" s="83" t="s">
        <v>469</v>
      </c>
      <c r="AC126" s="83" t="s">
        <v>469</v>
      </c>
      <c r="AD126" s="83" t="s">
        <v>469</v>
      </c>
      <c r="AE126" s="80" t="s">
        <v>469</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5"/>
      <c r="R127" s="95"/>
      <c r="S127" s="51"/>
      <c r="T127" s="51"/>
      <c r="U127" s="80" t="s">
        <v>539</v>
      </c>
      <c r="V127" s="84">
        <f t="shared" si="25"/>
        <v>0</v>
      </c>
      <c r="W127" s="84">
        <f t="shared" si="26"/>
        <v>0</v>
      </c>
      <c r="X127" s="80" t="s">
        <v>469</v>
      </c>
      <c r="Y127" s="83">
        <f t="shared" si="27"/>
        <v>35884.414097756278</v>
      </c>
      <c r="Z127" s="83">
        <f t="shared" si="28"/>
        <v>51833.042585647956</v>
      </c>
      <c r="AA127" s="80" t="s">
        <v>469</v>
      </c>
      <c r="AB127" s="83" t="s">
        <v>469</v>
      </c>
      <c r="AC127" s="83" t="s">
        <v>469</v>
      </c>
      <c r="AD127" s="83" t="s">
        <v>469</v>
      </c>
      <c r="AE127" s="80" t="s">
        <v>469</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4" t="s">
        <v>369</v>
      </c>
      <c r="R129" s="94" t="s">
        <v>370</v>
      </c>
      <c r="S129" s="51"/>
      <c r="T129" s="51"/>
      <c r="U129" s="80" t="s">
        <v>467</v>
      </c>
      <c r="V129" s="84">
        <f t="shared" si="25"/>
        <v>0</v>
      </c>
      <c r="W129" s="84">
        <f t="shared" si="26"/>
        <v>0</v>
      </c>
      <c r="X129" s="80" t="s">
        <v>450</v>
      </c>
      <c r="Y129" s="83">
        <f t="shared" si="27"/>
        <v>165.6</v>
      </c>
      <c r="Z129" s="83">
        <f t="shared" si="28"/>
        <v>239.20000000000002</v>
      </c>
      <c r="AA129" s="80" t="s">
        <v>450</v>
      </c>
      <c r="AB129" s="83" t="s">
        <v>474</v>
      </c>
      <c r="AC129" s="83" t="s">
        <v>475</v>
      </c>
      <c r="AD129" s="83" t="s">
        <v>476</v>
      </c>
      <c r="AE129" s="80" t="s">
        <v>451</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4"/>
      <c r="R130" s="94"/>
      <c r="S130" s="51"/>
      <c r="T130" s="51"/>
      <c r="U130" s="80" t="s">
        <v>467</v>
      </c>
      <c r="V130" s="84">
        <f t="shared" si="25"/>
        <v>0</v>
      </c>
      <c r="W130" s="84">
        <f t="shared" si="26"/>
        <v>0</v>
      </c>
      <c r="X130" s="80" t="s">
        <v>450</v>
      </c>
      <c r="Y130" s="83">
        <f t="shared" si="27"/>
        <v>13.59</v>
      </c>
      <c r="Z130" s="83">
        <f t="shared" si="28"/>
        <v>19.63</v>
      </c>
      <c r="AA130" s="80" t="s">
        <v>450</v>
      </c>
      <c r="AB130" s="83" t="s">
        <v>474</v>
      </c>
      <c r="AC130" s="83" t="s">
        <v>475</v>
      </c>
      <c r="AD130" s="83" t="s">
        <v>476</v>
      </c>
      <c r="AE130" s="80" t="s">
        <v>451</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4"/>
      <c r="R131" s="94"/>
      <c r="S131" s="51"/>
      <c r="T131" s="51"/>
      <c r="U131" s="80" t="s">
        <v>467</v>
      </c>
      <c r="V131" s="84">
        <f t="shared" si="25"/>
        <v>0</v>
      </c>
      <c r="W131" s="84">
        <f t="shared" si="26"/>
        <v>0</v>
      </c>
      <c r="X131" s="80" t="s">
        <v>450</v>
      </c>
      <c r="Y131" s="83">
        <f t="shared" si="27"/>
        <v>165.78</v>
      </c>
      <c r="Z131" s="83">
        <f t="shared" si="28"/>
        <v>239.45999999999998</v>
      </c>
      <c r="AA131" s="80" t="s">
        <v>450</v>
      </c>
      <c r="AB131" s="83" t="s">
        <v>474</v>
      </c>
      <c r="AC131" s="83" t="s">
        <v>475</v>
      </c>
      <c r="AD131" s="83" t="s">
        <v>476</v>
      </c>
      <c r="AE131" s="80" t="s">
        <v>451</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4"/>
      <c r="R132" s="94"/>
      <c r="S132" s="51"/>
      <c r="T132" s="51"/>
      <c r="U132" s="80" t="s">
        <v>466</v>
      </c>
      <c r="V132" s="84">
        <f t="shared" si="25"/>
        <v>0</v>
      </c>
      <c r="W132" s="84">
        <f t="shared" si="26"/>
        <v>0</v>
      </c>
      <c r="X132" s="80" t="s">
        <v>450</v>
      </c>
      <c r="Y132" s="83">
        <f t="shared" si="27"/>
        <v>1368</v>
      </c>
      <c r="Z132" s="83">
        <f t="shared" si="28"/>
        <v>1976</v>
      </c>
      <c r="AA132" s="80" t="s">
        <v>450</v>
      </c>
      <c r="AB132" s="83" t="s">
        <v>474</v>
      </c>
      <c r="AC132" s="83" t="s">
        <v>475</v>
      </c>
      <c r="AD132" s="83" t="s">
        <v>476</v>
      </c>
      <c r="AE132" s="80" t="s">
        <v>451</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4"/>
      <c r="R133" s="94"/>
      <c r="S133" s="51"/>
      <c r="T133" s="51"/>
      <c r="U133" s="80" t="s">
        <v>466</v>
      </c>
      <c r="V133" s="84">
        <f t="shared" si="25"/>
        <v>0</v>
      </c>
      <c r="W133" s="84">
        <f t="shared" si="26"/>
        <v>0</v>
      </c>
      <c r="X133" s="80" t="s">
        <v>450</v>
      </c>
      <c r="Y133" s="83">
        <f t="shared" si="27"/>
        <v>9000</v>
      </c>
      <c r="Z133" s="83">
        <f t="shared" si="28"/>
        <v>13000</v>
      </c>
      <c r="AA133" s="80" t="s">
        <v>450</v>
      </c>
      <c r="AB133" s="83" t="s">
        <v>474</v>
      </c>
      <c r="AC133" s="83" t="s">
        <v>475</v>
      </c>
      <c r="AD133" s="83" t="s">
        <v>476</v>
      </c>
      <c r="AE133" s="80" t="s">
        <v>451</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466</v>
      </c>
      <c r="V134" s="84">
        <f t="shared" si="25"/>
        <v>900000</v>
      </c>
      <c r="W134" s="84">
        <f t="shared" si="26"/>
        <v>1500000</v>
      </c>
      <c r="X134" s="80" t="s">
        <v>450</v>
      </c>
      <c r="Y134" s="83">
        <f t="shared" si="27"/>
        <v>0</v>
      </c>
      <c r="Z134" s="83">
        <f t="shared" si="28"/>
        <v>0</v>
      </c>
      <c r="AA134" s="80" t="s">
        <v>450</v>
      </c>
      <c r="AB134" s="83" t="s">
        <v>474</v>
      </c>
      <c r="AC134" s="83" t="s">
        <v>475</v>
      </c>
      <c r="AD134" s="83" t="s">
        <v>476</v>
      </c>
      <c r="AE134" s="80" t="s">
        <v>451</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470</v>
      </c>
      <c r="V138" s="84">
        <f t="shared" si="25"/>
        <v>2166449.7600000002</v>
      </c>
      <c r="W138" s="84">
        <f t="shared" si="26"/>
        <v>3610749.6000000006</v>
      </c>
      <c r="X138" s="80" t="s">
        <v>450</v>
      </c>
      <c r="Y138" s="83">
        <f t="shared" si="27"/>
        <v>0</v>
      </c>
      <c r="Z138" s="83">
        <f t="shared" si="28"/>
        <v>0</v>
      </c>
      <c r="AA138" s="80" t="s">
        <v>450</v>
      </c>
      <c r="AB138" s="83" t="s">
        <v>474</v>
      </c>
      <c r="AC138" s="83" t="s">
        <v>475</v>
      </c>
      <c r="AD138" s="83" t="s">
        <v>476</v>
      </c>
      <c r="AE138" s="80" t="s">
        <v>451</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470</v>
      </c>
      <c r="V139" s="84">
        <f t="shared" si="25"/>
        <v>749377.25999999989</v>
      </c>
      <c r="W139" s="84">
        <f t="shared" si="26"/>
        <v>1248962.0999999999</v>
      </c>
      <c r="X139" s="80" t="s">
        <v>450</v>
      </c>
      <c r="Y139" s="83">
        <f t="shared" si="27"/>
        <v>0</v>
      </c>
      <c r="Z139" s="83">
        <f t="shared" si="28"/>
        <v>0</v>
      </c>
      <c r="AA139" s="80" t="s">
        <v>450</v>
      </c>
      <c r="AB139" s="83" t="s">
        <v>474</v>
      </c>
      <c r="AC139" s="83" t="s">
        <v>475</v>
      </c>
      <c r="AD139" s="83" t="s">
        <v>476</v>
      </c>
      <c r="AE139" s="80" t="s">
        <v>451</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470</v>
      </c>
      <c r="V140" s="84">
        <f t="shared" si="25"/>
        <v>558282.22896404844</v>
      </c>
      <c r="W140" s="84">
        <f t="shared" si="26"/>
        <v>930470.3816067474</v>
      </c>
      <c r="X140" s="80" t="s">
        <v>450</v>
      </c>
      <c r="Y140" s="83">
        <f t="shared" si="27"/>
        <v>0</v>
      </c>
      <c r="Z140" s="83">
        <f t="shared" si="28"/>
        <v>0</v>
      </c>
      <c r="AA140" s="80" t="s">
        <v>450</v>
      </c>
      <c r="AB140" s="83" t="s">
        <v>474</v>
      </c>
      <c r="AC140" s="83" t="s">
        <v>475</v>
      </c>
      <c r="AD140" s="83" t="s">
        <v>476</v>
      </c>
      <c r="AE140" s="80" t="s">
        <v>451</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470</v>
      </c>
      <c r="V141" s="84">
        <f t="shared" si="25"/>
        <v>375263.04239999974</v>
      </c>
      <c r="W141" s="84">
        <f t="shared" si="26"/>
        <v>625438.40399999951</v>
      </c>
      <c r="X141" s="80" t="s">
        <v>450</v>
      </c>
      <c r="Y141" s="83">
        <f t="shared" si="27"/>
        <v>0</v>
      </c>
      <c r="Z141" s="83">
        <f t="shared" si="28"/>
        <v>0</v>
      </c>
      <c r="AA141" s="80" t="s">
        <v>450</v>
      </c>
      <c r="AB141" s="83" t="s">
        <v>474</v>
      </c>
      <c r="AC141" s="83" t="s">
        <v>475</v>
      </c>
      <c r="AD141" s="83" t="s">
        <v>476</v>
      </c>
      <c r="AE141" s="80" t="s">
        <v>451</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453</v>
      </c>
      <c r="S143" s="51" t="s">
        <v>454</v>
      </c>
      <c r="T143" s="51"/>
      <c r="U143" s="80" t="s">
        <v>467</v>
      </c>
      <c r="V143" s="84">
        <f t="shared" si="25"/>
        <v>270000</v>
      </c>
      <c r="W143" s="84">
        <f t="shared" si="26"/>
        <v>450000</v>
      </c>
      <c r="X143" s="80" t="s">
        <v>450</v>
      </c>
      <c r="Y143" s="83">
        <f t="shared" si="27"/>
        <v>0</v>
      </c>
      <c r="Z143" s="83">
        <f t="shared" si="28"/>
        <v>0</v>
      </c>
      <c r="AA143" s="80" t="s">
        <v>450</v>
      </c>
      <c r="AB143" s="83" t="s">
        <v>474</v>
      </c>
      <c r="AC143" s="83" t="s">
        <v>475</v>
      </c>
      <c r="AD143" s="83" t="s">
        <v>476</v>
      </c>
      <c r="AE143" s="80" t="s">
        <v>451</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467</v>
      </c>
      <c r="V148" s="84">
        <f t="shared" ref="V148:V164" si="57">0.9*$H148</f>
        <v>0</v>
      </c>
      <c r="W148" s="84">
        <f t="shared" ref="W148:W164" si="58">1.5*H148</f>
        <v>0</v>
      </c>
      <c r="X148" s="80" t="s">
        <v>450</v>
      </c>
      <c r="Y148" s="83">
        <f t="shared" ref="Y148:Y164" si="59">0.9*I148</f>
        <v>160650</v>
      </c>
      <c r="Z148" s="83">
        <f t="shared" ref="Z148:Z164" si="60">1.3*I148</f>
        <v>232050</v>
      </c>
      <c r="AA148" s="80" t="s">
        <v>450</v>
      </c>
      <c r="AB148" s="83" t="s">
        <v>474</v>
      </c>
      <c r="AC148" s="83" t="s">
        <v>475</v>
      </c>
      <c r="AD148" s="83" t="s">
        <v>476</v>
      </c>
      <c r="AE148" s="80" t="s">
        <v>451</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467</v>
      </c>
      <c r="V149" s="84">
        <f t="shared" si="57"/>
        <v>0</v>
      </c>
      <c r="W149" s="84">
        <f t="shared" si="58"/>
        <v>0</v>
      </c>
      <c r="X149" s="80" t="s">
        <v>450</v>
      </c>
      <c r="Y149" s="83">
        <f t="shared" si="59"/>
        <v>160650</v>
      </c>
      <c r="Z149" s="83">
        <f t="shared" si="60"/>
        <v>232050</v>
      </c>
      <c r="AA149" s="80" t="s">
        <v>450</v>
      </c>
      <c r="AB149" s="83" t="s">
        <v>474</v>
      </c>
      <c r="AC149" s="83" t="s">
        <v>475</v>
      </c>
      <c r="AD149" s="83" t="s">
        <v>476</v>
      </c>
      <c r="AE149" s="80" t="s">
        <v>451</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467</v>
      </c>
      <c r="V150" s="84">
        <f t="shared" si="57"/>
        <v>0</v>
      </c>
      <c r="W150" s="84">
        <f t="shared" si="58"/>
        <v>0</v>
      </c>
      <c r="X150" s="80" t="s">
        <v>450</v>
      </c>
      <c r="Y150" s="83">
        <f t="shared" si="59"/>
        <v>160650</v>
      </c>
      <c r="Z150" s="83">
        <f t="shared" si="60"/>
        <v>232050</v>
      </c>
      <c r="AA150" s="80" t="s">
        <v>450</v>
      </c>
      <c r="AB150" s="83" t="s">
        <v>474</v>
      </c>
      <c r="AC150" s="83" t="s">
        <v>475</v>
      </c>
      <c r="AD150" s="83" t="s">
        <v>476</v>
      </c>
      <c r="AE150" s="80" t="s">
        <v>451</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469</v>
      </c>
      <c r="AB151" s="83" t="s">
        <v>469</v>
      </c>
      <c r="AC151" s="83" t="s">
        <v>469</v>
      </c>
      <c r="AD151" s="83" t="s">
        <v>469</v>
      </c>
      <c r="AE151" s="80" t="s">
        <v>469</v>
      </c>
    </row>
    <row r="152" spans="1:31" ht="64.5">
      <c r="A152" s="39">
        <v>721</v>
      </c>
      <c r="B152" s="40">
        <f t="shared" si="53"/>
        <v>2</v>
      </c>
      <c r="C152" s="58" t="s">
        <v>491</v>
      </c>
      <c r="D152" s="41" t="str">
        <f t="shared" si="54"/>
        <v xml:space="preserve">            Coolant</v>
      </c>
      <c r="E152" s="41" t="s">
        <v>342</v>
      </c>
      <c r="F152" s="41" t="s">
        <v>351</v>
      </c>
      <c r="G152" s="41" t="s">
        <v>354</v>
      </c>
      <c r="H152" s="45"/>
      <c r="I152" s="63">
        <v>170</v>
      </c>
      <c r="J152" s="51" t="s">
        <v>174</v>
      </c>
      <c r="K152" s="61" t="s">
        <v>496</v>
      </c>
      <c r="L152" s="51"/>
      <c r="M152" s="51" t="s">
        <v>173</v>
      </c>
      <c r="N152" s="51"/>
      <c r="O152" s="68">
        <v>2024</v>
      </c>
      <c r="P152" s="51" t="s">
        <v>74</v>
      </c>
      <c r="Q152" s="61" t="s">
        <v>494</v>
      </c>
      <c r="R152" s="65" t="s">
        <v>494</v>
      </c>
      <c r="S152" s="87" t="s">
        <v>493</v>
      </c>
      <c r="T152" s="51" t="s">
        <v>495</v>
      </c>
      <c r="U152" s="80" t="s">
        <v>467</v>
      </c>
      <c r="V152" s="84">
        <f t="shared" ref="V152" si="61">0.9*$H152</f>
        <v>0</v>
      </c>
      <c r="W152" s="84">
        <f t="shared" ref="W152" si="62">1.5*H152</f>
        <v>0</v>
      </c>
      <c r="X152" s="80" t="s">
        <v>450</v>
      </c>
      <c r="Y152" s="83">
        <f t="shared" ref="Y152" si="63">0.9*I152</f>
        <v>153</v>
      </c>
      <c r="Z152" s="83">
        <f t="shared" ref="Z152" si="64">1.3*I152</f>
        <v>221</v>
      </c>
      <c r="AA152" s="80" t="s">
        <v>450</v>
      </c>
      <c r="AB152" s="83" t="s">
        <v>474</v>
      </c>
      <c r="AC152" s="83" t="s">
        <v>475</v>
      </c>
      <c r="AD152" s="83" t="s">
        <v>476</v>
      </c>
      <c r="AE152" s="80" t="s">
        <v>451</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500</v>
      </c>
      <c r="R153" s="61" t="s">
        <v>500</v>
      </c>
      <c r="S153" s="51"/>
      <c r="T153" s="61" t="s">
        <v>501</v>
      </c>
      <c r="U153" s="80"/>
      <c r="V153" s="84"/>
      <c r="W153" s="84"/>
      <c r="X153" s="80"/>
      <c r="Y153" s="83"/>
      <c r="Z153" s="83"/>
      <c r="AA153" s="80"/>
      <c r="AB153" s="83"/>
      <c r="AC153" s="83"/>
      <c r="AD153" s="83"/>
      <c r="AE153" s="80"/>
    </row>
    <row r="154" spans="1:31" ht="12.75" customHeight="1">
      <c r="A154" s="39">
        <v>751</v>
      </c>
      <c r="B154" s="40">
        <f t="shared" si="53"/>
        <v>2</v>
      </c>
      <c r="C154" s="58" t="s">
        <v>508</v>
      </c>
      <c r="D154" s="41" t="str">
        <f t="shared" si="54"/>
        <v xml:space="preserve">            Annualized Vessel Replacements</v>
      </c>
      <c r="E154" s="41"/>
      <c r="F154" s="41"/>
      <c r="G154" s="41"/>
      <c r="H154" s="45"/>
      <c r="I154" s="63"/>
      <c r="J154" s="51"/>
      <c r="K154" s="61"/>
      <c r="L154" s="51"/>
      <c r="M154" s="51"/>
      <c r="N154" s="51"/>
      <c r="O154" s="68"/>
      <c r="P154" s="51"/>
      <c r="Q154" s="90" t="s">
        <v>500</v>
      </c>
      <c r="R154" s="90" t="s">
        <v>500</v>
      </c>
      <c r="S154" s="51"/>
      <c r="T154" s="90" t="s">
        <v>501</v>
      </c>
      <c r="U154" s="80"/>
      <c r="V154" s="84"/>
      <c r="W154" s="84"/>
      <c r="X154" s="80"/>
      <c r="Y154" s="83"/>
      <c r="Z154" s="83"/>
      <c r="AA154" s="80"/>
      <c r="AB154" s="83"/>
      <c r="AC154" s="83"/>
      <c r="AD154" s="83"/>
      <c r="AE154" s="80"/>
    </row>
    <row r="155" spans="1:31" ht="25.5">
      <c r="A155" s="39">
        <v>752</v>
      </c>
      <c r="B155" s="40">
        <f t="shared" si="53"/>
        <v>2</v>
      </c>
      <c r="C155" s="58" t="s">
        <v>509</v>
      </c>
      <c r="D155" s="41" t="str">
        <f t="shared" si="54"/>
        <v xml:space="preserve">            Annualized Moderator Replacements</v>
      </c>
      <c r="E155" s="41"/>
      <c r="F155" s="41"/>
      <c r="G155" s="41"/>
      <c r="H155" s="45"/>
      <c r="I155" s="63"/>
      <c r="J155" s="51"/>
      <c r="K155" s="61"/>
      <c r="L155" s="51"/>
      <c r="M155" s="51"/>
      <c r="N155" s="51"/>
      <c r="O155" s="68"/>
      <c r="P155" s="51"/>
      <c r="Q155" s="92"/>
      <c r="R155" s="92"/>
      <c r="S155" s="51"/>
      <c r="T155" s="92"/>
      <c r="U155" s="80"/>
      <c r="V155" s="84"/>
      <c r="W155" s="84"/>
      <c r="X155" s="80"/>
      <c r="Y155" s="83"/>
      <c r="Z155" s="83"/>
      <c r="AA155" s="80"/>
      <c r="AB155" s="83"/>
      <c r="AC155" s="83"/>
      <c r="AD155" s="83"/>
      <c r="AE155" s="80"/>
    </row>
    <row r="156" spans="1:31">
      <c r="A156" s="39">
        <v>753</v>
      </c>
      <c r="B156" s="40">
        <f t="shared" si="53"/>
        <v>2</v>
      </c>
      <c r="C156" s="58" t="s">
        <v>510</v>
      </c>
      <c r="D156" s="41" t="str">
        <f t="shared" si="54"/>
        <v xml:space="preserve">            Annualized Reflector Replacements</v>
      </c>
      <c r="E156" s="41"/>
      <c r="F156" s="41"/>
      <c r="G156" s="41"/>
      <c r="H156" s="45"/>
      <c r="I156" s="63"/>
      <c r="J156" s="51"/>
      <c r="K156" s="61"/>
      <c r="L156" s="51"/>
      <c r="M156" s="51"/>
      <c r="N156" s="51"/>
      <c r="O156" s="68"/>
      <c r="P156" s="51"/>
      <c r="Q156" s="92"/>
      <c r="R156" s="92"/>
      <c r="S156" s="51"/>
      <c r="T156" s="92"/>
      <c r="U156" s="80"/>
      <c r="V156" s="84"/>
      <c r="W156" s="84"/>
      <c r="X156" s="80"/>
      <c r="Y156" s="83"/>
      <c r="Z156" s="83"/>
      <c r="AA156" s="80"/>
      <c r="AB156" s="83"/>
      <c r="AC156" s="83"/>
      <c r="AD156" s="83"/>
      <c r="AE156" s="80"/>
    </row>
    <row r="157" spans="1:31" ht="25.5">
      <c r="A157" s="39">
        <v>754</v>
      </c>
      <c r="B157" s="40">
        <f t="shared" si="53"/>
        <v>2</v>
      </c>
      <c r="C157" s="58" t="s">
        <v>511</v>
      </c>
      <c r="D157" s="41" t="str">
        <f t="shared" si="54"/>
        <v xml:space="preserve">            Annualized Reactivity Control Replacements</v>
      </c>
      <c r="E157" s="41"/>
      <c r="F157" s="41"/>
      <c r="G157" s="41"/>
      <c r="H157" s="45"/>
      <c r="I157" s="63"/>
      <c r="J157" s="51"/>
      <c r="K157" s="61"/>
      <c r="L157" s="51"/>
      <c r="M157" s="51"/>
      <c r="N157" s="51"/>
      <c r="O157" s="68"/>
      <c r="P157" s="51"/>
      <c r="Q157" s="92"/>
      <c r="R157" s="92"/>
      <c r="S157" s="51"/>
      <c r="T157" s="92"/>
      <c r="U157" s="80"/>
      <c r="V157" s="84"/>
      <c r="W157" s="84"/>
      <c r="X157" s="80"/>
      <c r="Y157" s="83"/>
      <c r="Z157" s="83"/>
      <c r="AA157" s="80"/>
      <c r="AB157" s="83"/>
      <c r="AC157" s="83"/>
      <c r="AD157" s="83"/>
      <c r="AE157" s="80"/>
    </row>
    <row r="158" spans="1:31" ht="25.5">
      <c r="A158" s="39">
        <v>755</v>
      </c>
      <c r="B158" s="40">
        <f t="shared" si="53"/>
        <v>2</v>
      </c>
      <c r="C158" s="58" t="s">
        <v>512</v>
      </c>
      <c r="D158" s="41" t="str">
        <f t="shared" si="54"/>
        <v xml:space="preserve">            Annualized Integrated Heat Transfer System Replacements</v>
      </c>
      <c r="E158" s="41"/>
      <c r="F158" s="41"/>
      <c r="G158" s="41"/>
      <c r="H158" s="45"/>
      <c r="I158" s="63"/>
      <c r="J158" s="51"/>
      <c r="K158" s="61"/>
      <c r="L158" s="51"/>
      <c r="M158" s="51"/>
      <c r="N158" s="51"/>
      <c r="O158" s="68"/>
      <c r="P158" s="51"/>
      <c r="Q158" s="92"/>
      <c r="R158" s="92"/>
      <c r="S158" s="51"/>
      <c r="T158" s="92"/>
      <c r="U158" s="80"/>
      <c r="V158" s="84"/>
      <c r="W158" s="84"/>
      <c r="X158" s="80"/>
      <c r="Y158" s="83"/>
      <c r="Z158" s="83"/>
      <c r="AA158" s="80"/>
      <c r="AB158" s="83"/>
      <c r="AC158" s="83"/>
      <c r="AD158" s="83"/>
      <c r="AE158" s="80"/>
    </row>
    <row r="159" spans="1:31" ht="25.5" customHeight="1">
      <c r="A159" s="39">
        <v>759</v>
      </c>
      <c r="B159" s="40">
        <f t="shared" si="53"/>
        <v>2</v>
      </c>
      <c r="C159" s="58" t="s">
        <v>513</v>
      </c>
      <c r="D159" s="41" t="str">
        <f t="shared" si="54"/>
        <v xml:space="preserve">            Annualized Misc. Replacements</v>
      </c>
      <c r="E159" s="41"/>
      <c r="F159" s="41"/>
      <c r="G159" s="41"/>
      <c r="H159" s="45"/>
      <c r="I159" s="63"/>
      <c r="J159" s="51"/>
      <c r="K159" s="61"/>
      <c r="L159" s="51"/>
      <c r="M159" s="51"/>
      <c r="N159" s="51"/>
      <c r="O159" s="68"/>
      <c r="P159" s="51"/>
      <c r="Q159" s="91"/>
      <c r="R159" s="91"/>
      <c r="S159" s="51"/>
      <c r="T159" s="91"/>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499</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467</v>
      </c>
      <c r="V162" s="84">
        <f t="shared" si="57"/>
        <v>0</v>
      </c>
      <c r="W162" s="84">
        <f t="shared" si="58"/>
        <v>0</v>
      </c>
      <c r="X162" s="80" t="s">
        <v>450</v>
      </c>
      <c r="Y162" s="83">
        <f t="shared" si="59"/>
        <v>160650</v>
      </c>
      <c r="Z162" s="83">
        <f t="shared" si="60"/>
        <v>232050</v>
      </c>
      <c r="AA162" s="80" t="s">
        <v>450</v>
      </c>
      <c r="AB162" s="83" t="s">
        <v>474</v>
      </c>
      <c r="AC162" s="83" t="s">
        <v>475</v>
      </c>
      <c r="AD162" s="83" t="s">
        <v>476</v>
      </c>
      <c r="AE162" s="80" t="s">
        <v>451</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467</v>
      </c>
      <c r="V164" s="84">
        <f t="shared" si="57"/>
        <v>0</v>
      </c>
      <c r="W164" s="84">
        <f t="shared" si="58"/>
        <v>0</v>
      </c>
      <c r="X164" s="80" t="s">
        <v>450</v>
      </c>
      <c r="Y164" s="83">
        <f t="shared" si="59"/>
        <v>0.9</v>
      </c>
      <c r="Z164" s="83">
        <f t="shared" si="60"/>
        <v>1.3</v>
      </c>
      <c r="AA164" s="80" t="s">
        <v>450</v>
      </c>
      <c r="AB164" s="83" t="s">
        <v>474</v>
      </c>
      <c r="AC164" s="83" t="s">
        <v>475</v>
      </c>
      <c r="AD164" s="83" t="s">
        <v>476</v>
      </c>
      <c r="AE164" s="80" t="s">
        <v>451</v>
      </c>
    </row>
  </sheetData>
  <autoFilter ref="A1:Z164"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R154:R159"/>
    <mergeCell ref="Q154:Q159"/>
    <mergeCell ref="T154:T159"/>
    <mergeCell ref="Q138:Q141"/>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11:Q112 S111:T112 A150:J152 S152:T152 A1:AE52">
    <cfRule type="expression" dxfId="104" priority="22">
      <formula>$B1=0</formula>
    </cfRule>
  </conditionalFormatting>
  <conditionalFormatting sqref="A132:P133">
    <cfRule type="expression" dxfId="103" priority="177">
      <formula>$B132=0</formula>
    </cfRule>
    <cfRule type="expression" dxfId="102" priority="174">
      <formula>$B132=3</formula>
    </cfRule>
    <cfRule type="expression" dxfId="101" priority="175">
      <formula>$B132=2</formula>
    </cfRule>
    <cfRule type="expression" dxfId="100" priority="176">
      <formula>$B132&lt;2</formula>
    </cfRule>
  </conditionalFormatting>
  <conditionalFormatting sqref="A136:P143">
    <cfRule type="expression" dxfId="99" priority="124">
      <formula>$B136&lt;2</formula>
    </cfRule>
    <cfRule type="expression" dxfId="98" priority="125">
      <formula>$B136=0</formula>
    </cfRule>
    <cfRule type="expression" dxfId="97" priority="122">
      <formula>$B136=3</formula>
    </cfRule>
    <cfRule type="expression" dxfId="96" priority="123">
      <formula>$B136=2</formula>
    </cfRule>
  </conditionalFormatting>
  <conditionalFormatting sqref="A53:S54 A108:S108 A109:AE153 A154:P159 A160:AE164 U53:AE54 U108:AE108 Q154:AE154 S155:S159 U155:AE159 A55:AE107">
    <cfRule type="expression" dxfId="95" priority="193">
      <formula>$B53=0</formula>
    </cfRule>
  </conditionalFormatting>
  <conditionalFormatting sqref="A95:S95">
    <cfRule type="expression" dxfId="94" priority="233">
      <formula>$B95=0</formula>
    </cfRule>
    <cfRule type="expression" dxfId="93" priority="231">
      <formula>$B95=2</formula>
    </cfRule>
    <cfRule type="expression" dxfId="92" priority="230">
      <formula>$B95=3</formula>
    </cfRule>
    <cfRule type="expression" dxfId="91" priority="232">
      <formula>$B95&lt;2</formula>
    </cfRule>
  </conditionalFormatting>
  <conditionalFormatting sqref="A74:T94">
    <cfRule type="expression" dxfId="90" priority="13">
      <formula>$B74=3</formula>
    </cfRule>
    <cfRule type="expression" dxfId="89" priority="15">
      <formula>$B74&lt;2</formula>
    </cfRule>
    <cfRule type="expression" dxfId="88" priority="14">
      <formula>$B74=2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53:S54 U53:AE54 A108:S108 U108:AE108 A109:AE153 Q154:AE154 A154:P159 S155:S159 U155:AE159 A160:AE164 A1:AE52 A55:AE107">
    <cfRule type="expression" dxfId="73" priority="191">
      <formula>$B1=2</formula>
    </cfRule>
    <cfRule type="expression" dxfId="72" priority="192">
      <formula>$B1&lt;2</formula>
    </cfRule>
  </conditionalFormatting>
  <conditionalFormatting sqref="A109:AE153 A160:AE164 A53:S54 U53:AE54 A108:S108 U108:AE108 Q154:AE154 A154:P159 S155:S159 U155:AE159 A1:AE52 A55:AE107">
    <cfRule type="expression" dxfId="71" priority="190">
      <formula>$B1=3</formula>
    </cfRule>
  </conditionalFormatting>
  <conditionalFormatting sqref="C122:R122 C123:P127">
    <cfRule type="expression" dxfId="70" priority="52">
      <formula>$B122=0</formula>
    </cfRule>
    <cfRule type="expression" dxfId="69" priority="51">
      <formula>$B122&lt;2</formula>
    </cfRule>
    <cfRule type="expression" dxfId="68" priority="50">
      <formula>$B122=2</formula>
    </cfRule>
    <cfRule type="expression" dxfId="67" priority="49">
      <formula>$B122=3</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6">
      <formula>$B52=2</formula>
    </cfRule>
    <cfRule type="expression" dxfId="64" priority="7">
      <formula>$B52&lt;2</formula>
    </cfRule>
    <cfRule type="expression" dxfId="63" priority="8">
      <formula>$B52=0</formula>
    </cfRule>
    <cfRule type="expression" dxfId="62" priority="5">
      <formula>$B52=3</formula>
    </cfRule>
  </conditionalFormatting>
  <conditionalFormatting sqref="G96:G97">
    <cfRule type="expression" dxfId="61" priority="225">
      <formula>$B96=0</formula>
    </cfRule>
    <cfRule type="expression" dxfId="60" priority="224">
      <formula>$B96&lt;2</formula>
    </cfRule>
    <cfRule type="expression" dxfId="59" priority="222">
      <formula>$B96=3</formula>
    </cfRule>
    <cfRule type="expression" dxfId="58" priority="223">
      <formula>$B96=2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6">
      <formula>$B69=2</formula>
    </cfRule>
    <cfRule type="expression" dxfId="48" priority="77">
      <formula>$B69&lt;2</formula>
    </cfRule>
    <cfRule type="expression" dxfId="47" priority="75">
      <formula>$B69=3</formula>
    </cfRule>
  </conditionalFormatting>
  <conditionalFormatting sqref="H68:T68 H69:Q70 S69:T73">
    <cfRule type="expression" dxfId="46" priority="88">
      <formula>$B68=0</formula>
    </cfRule>
  </conditionalFormatting>
  <conditionalFormatting sqref="H68:T68 S69:T73">
    <cfRule type="expression" dxfId="45" priority="87">
      <formula>$B68&lt;2</formula>
    </cfRule>
    <cfRule type="expression" dxfId="44" priority="85">
      <formula>$B68=3</formula>
    </cfRule>
    <cfRule type="expression" dxfId="43" priority="86">
      <formula>$B68=2</formula>
    </cfRule>
  </conditionalFormatting>
  <conditionalFormatting sqref="I81">
    <cfRule type="expression" dxfId="42" priority="21">
      <formula>_xlfn.ISFORMULA(I81)</formula>
    </cfRule>
  </conditionalFormatting>
  <conditionalFormatting sqref="I148:J149">
    <cfRule type="expression" dxfId="41" priority="109">
      <formula>$B149=0</formula>
    </cfRule>
    <cfRule type="expression" dxfId="40" priority="108">
      <formula>$B149&lt;2</formula>
    </cfRule>
    <cfRule type="expression" dxfId="39" priority="107">
      <formula>$B149=2</formula>
    </cfRule>
    <cfRule type="expression" dxfId="38" priority="106">
      <formula>$B149=3</formula>
    </cfRule>
  </conditionalFormatting>
  <conditionalFormatting sqref="I129:K130">
    <cfRule type="expression" dxfId="37" priority="188">
      <formula>$B129&lt;2</formula>
    </cfRule>
    <cfRule type="expression" dxfId="36" priority="187">
      <formula>$B129=2</formula>
    </cfRule>
    <cfRule type="expression" dxfId="35" priority="186">
      <formula>$B129=3</formula>
    </cfRule>
    <cfRule type="expression" dxfId="34" priority="189">
      <formula>$B129=0</formula>
    </cfRule>
  </conditionalFormatting>
  <conditionalFormatting sqref="J100">
    <cfRule type="expression" dxfId="33" priority="35">
      <formula>$B100=0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8">
      <formula>$B142&lt;2</formula>
    </cfRule>
    <cfRule type="expression" dxfId="11" priority="169">
      <formula>$B142=0</formula>
    </cfRule>
    <cfRule type="expression" dxfId="10" priority="167">
      <formula>$B142=2</formula>
    </cfRule>
    <cfRule type="expression" dxfId="9" priority="166">
      <formula>$B142=3</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3">
      <formula>$B95&lt;2</formula>
    </cfRule>
    <cfRule type="expression" dxfId="1" priority="254">
      <formula>$B95=0</formula>
    </cfRule>
    <cfRule type="expression" dxfId="0" priority="252">
      <formula>$B95=2</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Parameters'!$A$9:$A$17</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tabSelected="1" topLeftCell="A2" zoomScale="164" workbookViewId="0">
      <selection activeCell="C19" sqref="C19"/>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530</v>
      </c>
      <c r="D1" s="36" t="s">
        <v>531</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470</v>
      </c>
      <c r="B9">
        <v>0.08</v>
      </c>
      <c r="C9" s="117" t="s">
        <v>532</v>
      </c>
      <c r="D9" s="117" t="s">
        <v>533</v>
      </c>
      <c r="E9" s="117" t="s">
        <v>536</v>
      </c>
    </row>
    <row r="10" spans="1:5" ht="15" customHeight="1">
      <c r="A10" s="5" t="s">
        <v>467</v>
      </c>
      <c r="B10">
        <v>0</v>
      </c>
      <c r="C10" s="117"/>
      <c r="D10" s="117"/>
      <c r="E10" s="117"/>
    </row>
    <row r="11" spans="1:5">
      <c r="A11" s="5" t="s">
        <v>468</v>
      </c>
      <c r="B11">
        <v>0</v>
      </c>
      <c r="C11" s="117"/>
      <c r="D11" s="117"/>
      <c r="E11" s="117"/>
    </row>
    <row r="12" spans="1:5">
      <c r="A12" s="5" t="s">
        <v>471</v>
      </c>
      <c r="B12">
        <v>0.18443169820109745</v>
      </c>
      <c r="C12" s="117"/>
      <c r="D12" s="117"/>
      <c r="E12" s="117"/>
    </row>
    <row r="13" spans="1:5">
      <c r="A13" s="5" t="s">
        <v>540</v>
      </c>
      <c r="B13">
        <v>0.24138000000000001</v>
      </c>
      <c r="C13" s="117"/>
      <c r="D13" s="117"/>
      <c r="E13" s="117"/>
    </row>
    <row r="14" spans="1:5">
      <c r="A14" s="5" t="s">
        <v>466</v>
      </c>
      <c r="B14" s="89">
        <v>0.22962848022115534</v>
      </c>
      <c r="C14" s="117"/>
      <c r="D14" s="117"/>
      <c r="E14" s="117"/>
    </row>
    <row r="15" spans="1:5">
      <c r="A15" s="5" t="s">
        <v>534</v>
      </c>
      <c r="B15">
        <v>0.41505377678599265</v>
      </c>
      <c r="C15" s="117"/>
      <c r="D15" s="117"/>
      <c r="E15" s="117"/>
    </row>
    <row r="16" spans="1:5">
      <c r="A16" s="5" t="s">
        <v>535</v>
      </c>
      <c r="B16">
        <v>0.39914905811401724</v>
      </c>
      <c r="C16" s="117"/>
      <c r="D16" s="117"/>
      <c r="E16" s="117"/>
    </row>
    <row r="17" spans="1:5">
      <c r="A17" s="5" t="s">
        <v>539</v>
      </c>
      <c r="B17">
        <v>0.05</v>
      </c>
      <c r="C17" s="117"/>
      <c r="D17" t="s">
        <v>537</v>
      </c>
      <c r="E17" t="s">
        <v>538</v>
      </c>
    </row>
  </sheetData>
  <mergeCells count="3">
    <mergeCell ref="E9:E16"/>
    <mergeCell ref="C9:C17"/>
    <mergeCell ref="D9:D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2025-07-21T19:15:38Z</dcterms:modified>
</cp:coreProperties>
</file>