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860" yWindow="4840" windowWidth="25600" windowHeight="16060" tabRatio="500"/>
  </bookViews>
  <sheets>
    <sheet name="Sheet1" sheetId="1" r:id="rId1"/>
    <sheet name="Sheet3" sheetId="3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E3" i="1"/>
  <c r="K3" i="1"/>
  <c r="M3" i="1"/>
  <c r="H4" i="1"/>
  <c r="D4" i="1"/>
  <c r="E4" i="1"/>
  <c r="K4" i="1"/>
  <c r="M4" i="1"/>
  <c r="H5" i="1"/>
  <c r="D5" i="1"/>
  <c r="E5" i="1"/>
  <c r="K5" i="1"/>
  <c r="M5" i="1"/>
  <c r="F6" i="1"/>
  <c r="H6" i="1"/>
  <c r="E6" i="1"/>
  <c r="K6" i="1"/>
  <c r="M6" i="1"/>
  <c r="H7" i="1"/>
  <c r="D7" i="1"/>
  <c r="E7" i="1"/>
  <c r="K7" i="1"/>
  <c r="M7" i="1"/>
  <c r="H8" i="1"/>
  <c r="E8" i="1"/>
  <c r="K8" i="1"/>
  <c r="M8" i="1"/>
  <c r="H9" i="1"/>
  <c r="E9" i="1"/>
  <c r="K9" i="1"/>
  <c r="M9" i="1"/>
  <c r="F10" i="1"/>
  <c r="H10" i="1"/>
  <c r="D10" i="1"/>
  <c r="E10" i="1"/>
  <c r="K10" i="1"/>
  <c r="M10" i="1"/>
  <c r="F11" i="1"/>
  <c r="H11" i="1"/>
  <c r="D11" i="1"/>
  <c r="E11" i="1"/>
  <c r="K11" i="1"/>
  <c r="M11" i="1"/>
  <c r="H12" i="1"/>
  <c r="D12" i="1"/>
  <c r="E12" i="1"/>
  <c r="K12" i="1"/>
  <c r="M12" i="1"/>
  <c r="H13" i="1"/>
  <c r="E13" i="1"/>
  <c r="K13" i="1"/>
  <c r="M13" i="1"/>
  <c r="H14" i="1"/>
  <c r="K14" i="1"/>
  <c r="M14" i="1"/>
  <c r="H15" i="1"/>
  <c r="D15" i="1"/>
  <c r="E15" i="1"/>
  <c r="K15" i="1"/>
  <c r="M15" i="1"/>
  <c r="K16" i="1"/>
  <c r="M16" i="1"/>
  <c r="H2" i="1"/>
  <c r="E2" i="1"/>
  <c r="K2" i="1"/>
  <c r="M2" i="1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O44" i="3"/>
  <c r="B43" i="3"/>
  <c r="C43" i="3"/>
  <c r="D43" i="3"/>
  <c r="E43" i="3"/>
  <c r="F43" i="3"/>
  <c r="G43" i="3"/>
  <c r="H43" i="3"/>
  <c r="I43" i="3"/>
  <c r="J43" i="3"/>
  <c r="K43" i="3"/>
  <c r="L43" i="3"/>
  <c r="B44" i="3"/>
  <c r="D16" i="1"/>
  <c r="D14" i="1"/>
</calcChain>
</file>

<file path=xl/sharedStrings.xml><?xml version="1.0" encoding="utf-8"?>
<sst xmlns="http://schemas.openxmlformats.org/spreadsheetml/2006/main" count="113" uniqueCount="84">
  <si>
    <r>
      <t>Date
(</t>
    </r>
    <r>
      <rPr>
        <sz val="14"/>
        <color theme="1"/>
        <rFont val="宋体"/>
        <family val="2"/>
        <charset val="134"/>
      </rPr>
      <t>时间)</t>
    </r>
  </si>
  <si>
    <r>
      <t>Name
(</t>
    </r>
    <r>
      <rPr>
        <sz val="14"/>
        <color theme="1"/>
        <rFont val="宋体"/>
        <family val="2"/>
        <charset val="134"/>
      </rPr>
      <t>产品名称)</t>
    </r>
  </si>
  <si>
    <r>
      <t>Num
(</t>
    </r>
    <r>
      <rPr>
        <sz val="14"/>
        <color theme="1"/>
        <rFont val="宋体"/>
        <family val="2"/>
        <charset val="134"/>
      </rPr>
      <t>数量</t>
    </r>
    <r>
      <rPr>
        <sz val="14"/>
        <color theme="1"/>
        <rFont val="Calibri"/>
        <family val="2"/>
        <scheme val="minor"/>
      </rPr>
      <t>)</t>
    </r>
  </si>
  <si>
    <r>
      <t>Single Buy Price
(</t>
    </r>
    <r>
      <rPr>
        <sz val="14"/>
        <color theme="1"/>
        <rFont val="宋体"/>
        <family val="2"/>
        <charset val="134"/>
      </rPr>
      <t>单价</t>
    </r>
    <r>
      <rPr>
        <sz val="14"/>
        <color theme="1"/>
        <rFont val="Calibri"/>
        <family val="2"/>
        <scheme val="minor"/>
      </rPr>
      <t>)</t>
    </r>
  </si>
  <si>
    <r>
      <t>Total Cost
(</t>
    </r>
    <r>
      <rPr>
        <sz val="14"/>
        <color theme="1"/>
        <rFont val="宋体"/>
        <family val="2"/>
        <charset val="134"/>
      </rPr>
      <t>总价</t>
    </r>
    <r>
      <rPr>
        <sz val="14"/>
        <color theme="1"/>
        <rFont val="Calibri"/>
        <family val="2"/>
        <scheme val="minor"/>
      </rPr>
      <t>)</t>
    </r>
  </si>
  <si>
    <r>
      <t>Received Num
(</t>
    </r>
    <r>
      <rPr>
        <sz val="14"/>
        <color theme="1"/>
        <rFont val="宋体"/>
        <family val="2"/>
        <charset val="134"/>
      </rPr>
      <t>收货数</t>
    </r>
    <r>
      <rPr>
        <sz val="14"/>
        <color theme="1"/>
        <rFont val="Calibri"/>
        <family val="2"/>
        <scheme val="minor"/>
      </rPr>
      <t>)</t>
    </r>
  </si>
  <si>
    <r>
      <t>Single Sell Price
(</t>
    </r>
    <r>
      <rPr>
        <sz val="14"/>
        <color theme="1"/>
        <rFont val="宋体"/>
        <family val="2"/>
        <charset val="134"/>
      </rPr>
      <t>单卖价</t>
    </r>
    <r>
      <rPr>
        <sz val="14"/>
        <color theme="1"/>
        <rFont val="Calibri"/>
        <family val="2"/>
        <scheme val="minor"/>
      </rPr>
      <t>)</t>
    </r>
  </si>
  <si>
    <r>
      <t>Total Sell Price
(</t>
    </r>
    <r>
      <rPr>
        <sz val="14"/>
        <color theme="1"/>
        <rFont val="宋体"/>
        <family val="2"/>
        <charset val="134"/>
      </rPr>
      <t>总卖价</t>
    </r>
    <r>
      <rPr>
        <sz val="14"/>
        <color theme="1"/>
        <rFont val="Calibri"/>
        <family val="2"/>
        <scheme val="minor"/>
      </rPr>
      <t>)</t>
    </r>
  </si>
  <si>
    <r>
      <t>Received Money
(</t>
    </r>
    <r>
      <rPr>
        <sz val="14"/>
        <color theme="1"/>
        <rFont val="宋体"/>
        <family val="2"/>
        <charset val="134"/>
      </rPr>
      <t>收到货款</t>
    </r>
    <r>
      <rPr>
        <sz val="14"/>
        <color theme="1"/>
        <rFont val="Calibri"/>
        <family val="2"/>
        <scheme val="minor"/>
      </rPr>
      <t>)</t>
    </r>
  </si>
  <si>
    <r>
      <t>Other Cost
(</t>
    </r>
    <r>
      <rPr>
        <sz val="14"/>
        <color theme="1"/>
        <rFont val="宋体"/>
        <family val="2"/>
        <charset val="134"/>
      </rPr>
      <t>其他成本</t>
    </r>
    <r>
      <rPr>
        <sz val="14"/>
        <color theme="1"/>
        <rFont val="Calibri"/>
        <family val="2"/>
        <scheme val="minor"/>
      </rPr>
      <t>)</t>
    </r>
  </si>
  <si>
    <r>
      <t>Buyer
(</t>
    </r>
    <r>
      <rPr>
        <sz val="14"/>
        <color theme="1"/>
        <rFont val="宋体"/>
        <family val="2"/>
        <charset val="134"/>
      </rPr>
      <t>买家</t>
    </r>
    <r>
      <rPr>
        <sz val="14"/>
        <color theme="1"/>
        <rFont val="Calibri"/>
        <family val="2"/>
        <scheme val="minor"/>
      </rPr>
      <t>)</t>
    </r>
  </si>
  <si>
    <r>
      <t>Pay Card
(</t>
    </r>
    <r>
      <rPr>
        <sz val="14"/>
        <color theme="1"/>
        <rFont val="宋体"/>
        <family val="2"/>
        <charset val="134"/>
      </rPr>
      <t>支付卡</t>
    </r>
    <r>
      <rPr>
        <sz val="14"/>
        <color theme="1"/>
        <rFont val="Calibri"/>
        <family val="2"/>
        <scheme val="minor"/>
      </rPr>
      <t>)</t>
    </r>
  </si>
  <si>
    <r>
      <t>Where to buy
(</t>
    </r>
    <r>
      <rPr>
        <sz val="14"/>
        <color theme="1"/>
        <rFont val="宋体"/>
        <family val="2"/>
        <charset val="134"/>
      </rPr>
      <t>购买地</t>
    </r>
    <r>
      <rPr>
        <sz val="14"/>
        <color theme="1"/>
        <rFont val="Calibri"/>
        <family val="2"/>
        <scheme val="minor"/>
      </rPr>
      <t>)</t>
    </r>
  </si>
  <si>
    <t>4k</t>
  </si>
  <si>
    <t>shaoyang</t>
  </si>
  <si>
    <t>cal250</t>
  </si>
  <si>
    <t>cal750</t>
  </si>
  <si>
    <t>Dell 5003sLV</t>
  </si>
  <si>
    <t>FIA1350</t>
  </si>
  <si>
    <t>Pla1400</t>
  </si>
  <si>
    <t>Pla500</t>
  </si>
  <si>
    <t>check225</t>
  </si>
  <si>
    <t>Nintendo 3DS</t>
  </si>
  <si>
    <t>Beats Solo</t>
  </si>
  <si>
    <t>PS4 500G</t>
  </si>
  <si>
    <t>Xbox 360 500g call of duty</t>
  </si>
  <si>
    <t>Xbox 360 kinect</t>
  </si>
  <si>
    <t>Xbox 360 peggle</t>
  </si>
  <si>
    <t>Nabi 2s</t>
  </si>
  <si>
    <t>dis2000calP2300</t>
  </si>
  <si>
    <t>AA3200Hilton3100</t>
  </si>
  <si>
    <t>Wii U infinity</t>
  </si>
  <si>
    <t>iPad air 2</t>
  </si>
  <si>
    <t>shaoyang,4k</t>
  </si>
  <si>
    <r>
      <t>Profit
(</t>
    </r>
    <r>
      <rPr>
        <sz val="14"/>
        <color theme="1"/>
        <rFont val="宋体"/>
        <family val="2"/>
        <charset val="134"/>
      </rPr>
      <t>利润</t>
    </r>
    <r>
      <rPr>
        <sz val="14"/>
        <color theme="1"/>
        <rFont val="Calibri"/>
        <family val="2"/>
        <scheme val="minor"/>
      </rPr>
      <t>)</t>
    </r>
  </si>
  <si>
    <t>Toshiba C55B5293 N2830@ebay</t>
  </si>
  <si>
    <t>Dell 3531</t>
  </si>
  <si>
    <t>officedepot</t>
  </si>
  <si>
    <t>ebay</t>
  </si>
  <si>
    <t>bestbuy</t>
  </si>
  <si>
    <t>mircrosoft</t>
  </si>
  <si>
    <t>Dell-i3043-1252BKL</t>
  </si>
  <si>
    <t>Coffee machine</t>
  </si>
  <si>
    <t>SPG945</t>
  </si>
  <si>
    <t>Target</t>
  </si>
  <si>
    <t>Walmart</t>
  </si>
  <si>
    <t>Discover</t>
  </si>
  <si>
    <t>Freedom</t>
  </si>
  <si>
    <t>Office Depot</t>
  </si>
  <si>
    <t>Amazon</t>
  </si>
  <si>
    <t>Sapphire</t>
  </si>
  <si>
    <t>Staples</t>
  </si>
  <si>
    <t>Microsoft</t>
  </si>
  <si>
    <t>LEGO</t>
  </si>
  <si>
    <t>Aadvantage</t>
  </si>
  <si>
    <t>Best Buy</t>
  </si>
  <si>
    <t>Hillton</t>
  </si>
  <si>
    <t>Platinum</t>
  </si>
  <si>
    <t>Carlson</t>
  </si>
  <si>
    <t>SPG</t>
  </si>
  <si>
    <t>IHG</t>
  </si>
  <si>
    <t>Hyatt</t>
  </si>
  <si>
    <t>Newegg</t>
  </si>
  <si>
    <t>CITI Forward</t>
  </si>
  <si>
    <t>Gamestop</t>
  </si>
  <si>
    <t>Toshiba</t>
  </si>
  <si>
    <t>US Airway</t>
  </si>
  <si>
    <t>Carlson Premier</t>
  </si>
  <si>
    <t>Cash Rewards</t>
  </si>
  <si>
    <t>United Airline</t>
  </si>
  <si>
    <t>Southwest</t>
  </si>
  <si>
    <t>Hilton Citi</t>
  </si>
  <si>
    <t>IN TOTAL</t>
  </si>
  <si>
    <t>Pla410</t>
  </si>
  <si>
    <t>FIA3220</t>
  </si>
  <si>
    <t>Forward350</t>
  </si>
  <si>
    <t>check</t>
  </si>
  <si>
    <t>staples</t>
  </si>
  <si>
    <t>UScash675</t>
  </si>
  <si>
    <t>iPad mini 1</t>
  </si>
  <si>
    <t>11-28-2014</t>
  </si>
  <si>
    <t>Other CB</t>
  </si>
  <si>
    <t>Total Profit</t>
  </si>
  <si>
    <t>if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</si>
</sst>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4"/>
      <color theme="1"/>
      <name val="Calibri"/>
      <family val="2"/>
      <scheme val="minor"/>
    </font>
    <font>
      <sz val="14"/>
      <color theme="1"/>
      <name val="宋体"/>
      <family val="2"/>
      <charset val="134"/>
    </font>
    <font>
      <sz val="14"/>
      <color rgb="FF111111"/>
      <name val="Calibri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3" fillId="5" borderId="1" xfId="0" applyFont="1" applyFill="1" applyBorder="1"/>
    <xf numFmtId="0" fontId="6" fillId="5" borderId="1" xfId="0" applyFont="1" applyFill="1" applyBorder="1"/>
    <xf numFmtId="0" fontId="3" fillId="6" borderId="0" xfId="0" applyFont="1" applyFill="1"/>
    <xf numFmtId="0" fontId="7" fillId="6" borderId="0" xfId="0" applyFont="1" applyFill="1"/>
    <xf numFmtId="0" fontId="3" fillId="3" borderId="0" xfId="0" applyFont="1" applyFill="1" applyBorder="1"/>
    <xf numFmtId="0" fontId="6" fillId="0" borderId="0" xfId="0" applyFont="1"/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K8" sqref="K8"/>
    </sheetView>
  </sheetViews>
  <sheetFormatPr baseColWidth="10" defaultRowHeight="18" x14ac:dyDescent="0"/>
  <cols>
    <col min="1" max="1" width="23.33203125" style="5" customWidth="1"/>
    <col min="2" max="2" width="25.6640625" style="11" customWidth="1"/>
    <col min="3" max="3" width="9.6640625" style="5" customWidth="1"/>
    <col min="4" max="4" width="11.33203125" style="5" customWidth="1"/>
    <col min="5" max="5" width="10.5" style="5" customWidth="1"/>
    <col min="6" max="6" width="10.5" style="7" customWidth="1"/>
    <col min="7" max="7" width="11.83203125" style="5" customWidth="1"/>
    <col min="8" max="8" width="10.5" style="5" customWidth="1"/>
    <col min="9" max="9" width="12" style="8" customWidth="1"/>
    <col min="10" max="10" width="12.5" style="5" customWidth="1"/>
    <col min="11" max="13" width="9.33203125" style="5" customWidth="1"/>
    <col min="14" max="14" width="15.1640625" style="14" customWidth="1"/>
    <col min="15" max="16" width="13.1640625" style="7" customWidth="1"/>
    <col min="17" max="17" width="19.5" style="14" customWidth="1"/>
    <col min="18" max="16384" width="10.83203125" style="5"/>
  </cols>
  <sheetData>
    <row r="1" spans="1:17" ht="40" customHeight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34</v>
      </c>
      <c r="L1" s="1" t="s">
        <v>81</v>
      </c>
      <c r="M1" s="1" t="s">
        <v>82</v>
      </c>
      <c r="N1" s="12" t="s">
        <v>10</v>
      </c>
      <c r="O1" s="4" t="s">
        <v>12</v>
      </c>
      <c r="P1" s="4" t="s">
        <v>83</v>
      </c>
      <c r="Q1" s="12" t="s">
        <v>11</v>
      </c>
    </row>
    <row r="2" spans="1:17" ht="20" customHeight="1">
      <c r="A2" s="5" t="s">
        <v>80</v>
      </c>
      <c r="B2" s="10" t="s">
        <v>79</v>
      </c>
      <c r="C2" s="5">
        <v>49</v>
      </c>
      <c r="D2" s="6">
        <v>181.25</v>
      </c>
      <c r="E2" s="6">
        <f>D2*C2</f>
        <v>8881.25</v>
      </c>
      <c r="F2" s="7">
        <v>49</v>
      </c>
      <c r="G2" s="5">
        <v>215</v>
      </c>
      <c r="H2" s="5">
        <f>F2*G2</f>
        <v>10535</v>
      </c>
      <c r="I2" s="8">
        <v>10535</v>
      </c>
      <c r="J2" s="5">
        <v>0</v>
      </c>
      <c r="K2" s="6">
        <f>H2-E2</f>
        <v>1653.75</v>
      </c>
      <c r="L2" s="6">
        <v>0</v>
      </c>
      <c r="M2" s="6">
        <f>K2+L2</f>
        <v>1653.75</v>
      </c>
      <c r="N2" s="13" t="s">
        <v>33</v>
      </c>
      <c r="P2" s="7" t="b">
        <v>1</v>
      </c>
      <c r="Q2" s="16" t="s">
        <v>29</v>
      </c>
    </row>
    <row r="3" spans="1:17" ht="20" customHeight="1">
      <c r="A3" s="26" t="s">
        <v>80</v>
      </c>
      <c r="B3" s="10" t="s">
        <v>32</v>
      </c>
      <c r="C3" s="5">
        <v>24</v>
      </c>
      <c r="D3" s="6">
        <v>385.03</v>
      </c>
      <c r="E3" s="6">
        <f>D3*C3</f>
        <v>9240.7199999999993</v>
      </c>
      <c r="F3" s="7">
        <v>24</v>
      </c>
      <c r="G3" s="5">
        <v>420</v>
      </c>
      <c r="H3" s="5">
        <f>F3*G3</f>
        <v>10080</v>
      </c>
      <c r="I3" s="9">
        <v>10080</v>
      </c>
      <c r="J3" s="7">
        <v>0</v>
      </c>
      <c r="K3" s="6">
        <f>H3-E3</f>
        <v>839.28000000000065</v>
      </c>
      <c r="L3" s="6">
        <v>0</v>
      </c>
      <c r="M3" s="6">
        <f t="shared" ref="M3:M16" si="0">K3+L3</f>
        <v>839.28000000000065</v>
      </c>
      <c r="N3" s="14" t="s">
        <v>14</v>
      </c>
      <c r="P3" s="7" t="b">
        <v>1</v>
      </c>
      <c r="Q3" s="16" t="s">
        <v>30</v>
      </c>
    </row>
    <row r="4" spans="1:17" ht="18" customHeight="1">
      <c r="A4" s="26" t="s">
        <v>80</v>
      </c>
      <c r="B4" s="10" t="s">
        <v>31</v>
      </c>
      <c r="C4" s="5">
        <v>5</v>
      </c>
      <c r="D4" s="6">
        <f>39.99+39.99*7.255%</f>
        <v>42.891274500000002</v>
      </c>
      <c r="E4" s="6">
        <f>D4*C4</f>
        <v>214.45637250000001</v>
      </c>
      <c r="F4" s="7">
        <v>5</v>
      </c>
      <c r="G4" s="5">
        <v>45</v>
      </c>
      <c r="H4" s="5">
        <f>F4*G4</f>
        <v>225</v>
      </c>
      <c r="I4" s="9">
        <v>225</v>
      </c>
      <c r="J4" s="7">
        <v>0</v>
      </c>
      <c r="K4" s="6">
        <f>H4-E4</f>
        <v>10.543627499999985</v>
      </c>
      <c r="L4" s="6">
        <v>0</v>
      </c>
      <c r="M4" s="6">
        <f t="shared" si="0"/>
        <v>10.543627499999985</v>
      </c>
      <c r="N4" s="14" t="s">
        <v>13</v>
      </c>
      <c r="P4" s="7" t="b">
        <v>1</v>
      </c>
      <c r="Q4" s="16" t="s">
        <v>21</v>
      </c>
    </row>
    <row r="5" spans="1:17" ht="18" customHeight="1">
      <c r="A5" s="26" t="s">
        <v>80</v>
      </c>
      <c r="B5" s="10" t="s">
        <v>26</v>
      </c>
      <c r="C5" s="5">
        <v>3</v>
      </c>
      <c r="D5" s="6">
        <f>179+179*7.25%</f>
        <v>191.97749999999999</v>
      </c>
      <c r="E5" s="6">
        <f t="shared" ref="E5:E13" si="1">D5*C5</f>
        <v>575.9325</v>
      </c>
      <c r="F5" s="7">
        <v>3</v>
      </c>
      <c r="G5" s="5">
        <v>225</v>
      </c>
      <c r="H5" s="5">
        <f>F5*G5</f>
        <v>675</v>
      </c>
      <c r="I5" s="9">
        <v>675</v>
      </c>
      <c r="J5" s="7">
        <v>0</v>
      </c>
      <c r="K5" s="6">
        <f>H5-E5</f>
        <v>99.067499999999995</v>
      </c>
      <c r="L5" s="6">
        <v>0</v>
      </c>
      <c r="M5" s="6">
        <f t="shared" si="0"/>
        <v>99.067499999999995</v>
      </c>
      <c r="N5" s="14" t="s">
        <v>14</v>
      </c>
      <c r="P5" s="7" t="b">
        <v>1</v>
      </c>
      <c r="Q5" s="16" t="s">
        <v>78</v>
      </c>
    </row>
    <row r="6" spans="1:17" ht="18" customHeight="1">
      <c r="A6" s="26" t="s">
        <v>80</v>
      </c>
      <c r="B6" s="10" t="s">
        <v>27</v>
      </c>
      <c r="C6" s="5">
        <v>2</v>
      </c>
      <c r="D6" s="6">
        <v>106.18</v>
      </c>
      <c r="E6" s="6">
        <f t="shared" si="1"/>
        <v>212.36</v>
      </c>
      <c r="F6" s="7">
        <f>C6</f>
        <v>2</v>
      </c>
      <c r="G6" s="5">
        <v>125</v>
      </c>
      <c r="H6" s="5">
        <f>F6*G6</f>
        <v>250</v>
      </c>
      <c r="I6" s="9">
        <v>250</v>
      </c>
      <c r="J6" s="7">
        <v>0</v>
      </c>
      <c r="K6" s="6">
        <f>H6-E6</f>
        <v>37.639999999999986</v>
      </c>
      <c r="L6" s="6">
        <v>0</v>
      </c>
      <c r="M6" s="6">
        <f t="shared" si="0"/>
        <v>37.639999999999986</v>
      </c>
      <c r="N6" s="14" t="s">
        <v>14</v>
      </c>
      <c r="P6" s="7" t="b">
        <v>1</v>
      </c>
      <c r="Q6" s="16" t="s">
        <v>15</v>
      </c>
    </row>
    <row r="7" spans="1:17" ht="18" customHeight="1">
      <c r="A7" s="26" t="s">
        <v>80</v>
      </c>
      <c r="B7" s="11" t="s">
        <v>28</v>
      </c>
      <c r="C7" s="5">
        <v>4</v>
      </c>
      <c r="D7" s="6">
        <f>99*1.0725</f>
        <v>106.17749999999999</v>
      </c>
      <c r="E7" s="5">
        <f>C7*D7</f>
        <v>424.71</v>
      </c>
      <c r="F7" s="7">
        <v>4</v>
      </c>
      <c r="G7" s="5">
        <v>130</v>
      </c>
      <c r="H7" s="5">
        <f>G7*C7</f>
        <v>520</v>
      </c>
      <c r="I7" s="8">
        <v>520</v>
      </c>
      <c r="J7" s="5">
        <v>0</v>
      </c>
      <c r="K7" s="5">
        <f>H7-E7</f>
        <v>95.29000000000002</v>
      </c>
      <c r="L7" s="6">
        <v>0</v>
      </c>
      <c r="M7" s="6">
        <f t="shared" si="0"/>
        <v>95.29000000000002</v>
      </c>
      <c r="N7" s="14" t="s">
        <v>14</v>
      </c>
      <c r="P7" s="7" t="b">
        <v>1</v>
      </c>
      <c r="Q7" s="14" t="s">
        <v>20</v>
      </c>
    </row>
    <row r="8" spans="1:17" ht="18" customHeight="1">
      <c r="A8" s="26" t="s">
        <v>80</v>
      </c>
      <c r="B8" s="17" t="s">
        <v>24</v>
      </c>
      <c r="C8" s="5">
        <v>2</v>
      </c>
      <c r="D8" s="5">
        <v>329.99</v>
      </c>
      <c r="E8" s="5">
        <f>D8*C8</f>
        <v>659.98</v>
      </c>
      <c r="F8" s="7">
        <v>2</v>
      </c>
      <c r="G8" s="5">
        <v>355</v>
      </c>
      <c r="H8" s="5">
        <f>G8*C8</f>
        <v>710</v>
      </c>
      <c r="I8" s="8">
        <v>710</v>
      </c>
      <c r="J8" s="7">
        <v>0</v>
      </c>
      <c r="K8" s="6">
        <f>H8-E8-J8</f>
        <v>50.019999999999982</v>
      </c>
      <c r="L8" s="6">
        <v>0</v>
      </c>
      <c r="M8" s="6">
        <f t="shared" si="0"/>
        <v>50.019999999999982</v>
      </c>
      <c r="N8" s="14" t="s">
        <v>14</v>
      </c>
      <c r="P8" s="7" t="b">
        <v>1</v>
      </c>
      <c r="Q8" s="14" t="s">
        <v>16</v>
      </c>
    </row>
    <row r="9" spans="1:17" ht="18" customHeight="1">
      <c r="A9" s="26" t="s">
        <v>80</v>
      </c>
      <c r="B9" s="17" t="s">
        <v>22</v>
      </c>
      <c r="C9" s="5">
        <v>8</v>
      </c>
      <c r="D9" s="5">
        <v>160.83000000000001</v>
      </c>
      <c r="E9" s="6">
        <f>D9*C9</f>
        <v>1286.6400000000001</v>
      </c>
      <c r="F9" s="7">
        <v>8</v>
      </c>
      <c r="G9" s="5">
        <v>175</v>
      </c>
      <c r="H9" s="5">
        <f>G9*C9</f>
        <v>1400</v>
      </c>
      <c r="I9" s="8">
        <v>1400</v>
      </c>
      <c r="J9" s="5">
        <v>0</v>
      </c>
      <c r="K9" s="6">
        <f>H9-E9-J9</f>
        <v>113.3599999999999</v>
      </c>
      <c r="L9" s="6">
        <v>0</v>
      </c>
      <c r="M9" s="6">
        <f t="shared" si="0"/>
        <v>113.3599999999999</v>
      </c>
      <c r="N9" s="15" t="s">
        <v>14</v>
      </c>
      <c r="P9" s="7" t="b">
        <v>1</v>
      </c>
      <c r="Q9" s="14" t="s">
        <v>19</v>
      </c>
    </row>
    <row r="10" spans="1:17" ht="18" customHeight="1">
      <c r="A10" s="26" t="s">
        <v>80</v>
      </c>
      <c r="B10" s="10" t="s">
        <v>25</v>
      </c>
      <c r="C10" s="5">
        <v>6</v>
      </c>
      <c r="D10" s="6">
        <f>643.47/3</f>
        <v>214.49</v>
      </c>
      <c r="E10" s="6">
        <f>D10*C10</f>
        <v>1286.94</v>
      </c>
      <c r="F10" s="7">
        <f>C10</f>
        <v>6</v>
      </c>
      <c r="G10" s="5">
        <v>225</v>
      </c>
      <c r="H10" s="5">
        <f>F10*G10</f>
        <v>1350</v>
      </c>
      <c r="I10" s="9">
        <v>1350</v>
      </c>
      <c r="J10" s="7">
        <v>0</v>
      </c>
      <c r="K10" s="6">
        <f>H10-E10</f>
        <v>63.059999999999945</v>
      </c>
      <c r="L10" s="6">
        <v>0</v>
      </c>
      <c r="M10" s="6">
        <f t="shared" si="0"/>
        <v>63.059999999999945</v>
      </c>
      <c r="N10" s="14" t="s">
        <v>14</v>
      </c>
      <c r="P10" s="7" t="b">
        <v>1</v>
      </c>
      <c r="Q10" s="16" t="s">
        <v>18</v>
      </c>
    </row>
    <row r="11" spans="1:17" ht="18" customHeight="1">
      <c r="A11" s="26" t="s">
        <v>80</v>
      </c>
      <c r="B11" s="17" t="s">
        <v>23</v>
      </c>
      <c r="C11" s="5">
        <v>9</v>
      </c>
      <c r="D11" s="6">
        <f>79+79*7.25%</f>
        <v>84.727500000000006</v>
      </c>
      <c r="E11" s="6">
        <f t="shared" si="1"/>
        <v>762.54750000000001</v>
      </c>
      <c r="F11" s="7">
        <f>C11</f>
        <v>9</v>
      </c>
      <c r="G11" s="5">
        <v>105</v>
      </c>
      <c r="H11" s="5">
        <f>F11*G11</f>
        <v>945</v>
      </c>
      <c r="I11" s="8">
        <v>945</v>
      </c>
      <c r="J11" s="7">
        <v>0</v>
      </c>
      <c r="K11" s="6">
        <f>H11-E11</f>
        <v>182.45249999999999</v>
      </c>
      <c r="L11" s="6">
        <v>0</v>
      </c>
      <c r="M11" s="6">
        <f t="shared" si="0"/>
        <v>182.45249999999999</v>
      </c>
      <c r="N11" s="14" t="s">
        <v>14</v>
      </c>
      <c r="O11" s="7" t="s">
        <v>39</v>
      </c>
      <c r="P11" s="7" t="b">
        <v>1</v>
      </c>
      <c r="Q11" s="16" t="s">
        <v>43</v>
      </c>
    </row>
    <row r="12" spans="1:17" ht="18" customHeight="1">
      <c r="A12" s="26" t="s">
        <v>80</v>
      </c>
      <c r="B12" s="17" t="s">
        <v>17</v>
      </c>
      <c r="C12" s="5">
        <v>7</v>
      </c>
      <c r="D12" s="6">
        <f>399+399*7.25%</f>
        <v>427.92750000000001</v>
      </c>
      <c r="E12" s="6">
        <f>C12*D12</f>
        <v>2995.4925000000003</v>
      </c>
      <c r="F12" s="7">
        <v>7</v>
      </c>
      <c r="G12" s="5">
        <v>460</v>
      </c>
      <c r="H12" s="5">
        <f>G12*C12</f>
        <v>3220</v>
      </c>
      <c r="I12" s="8">
        <v>3220</v>
      </c>
      <c r="J12" s="7">
        <v>0</v>
      </c>
      <c r="K12" s="6">
        <f>H12-E12-J12</f>
        <v>224.50749999999971</v>
      </c>
      <c r="L12" s="6">
        <v>0</v>
      </c>
      <c r="M12" s="6">
        <f t="shared" si="0"/>
        <v>224.50749999999971</v>
      </c>
      <c r="N12" s="14" t="s">
        <v>14</v>
      </c>
      <c r="O12" s="7" t="s">
        <v>40</v>
      </c>
      <c r="P12" s="7" t="b">
        <v>1</v>
      </c>
      <c r="Q12" s="16" t="s">
        <v>74</v>
      </c>
    </row>
    <row r="13" spans="1:17" ht="18" customHeight="1">
      <c r="A13" s="26" t="s">
        <v>80</v>
      </c>
      <c r="B13" s="17" t="s">
        <v>35</v>
      </c>
      <c r="C13" s="5">
        <v>2</v>
      </c>
      <c r="D13" s="5">
        <v>214.49</v>
      </c>
      <c r="E13" s="6">
        <f t="shared" si="1"/>
        <v>428.98</v>
      </c>
      <c r="F13" s="7">
        <v>2</v>
      </c>
      <c r="G13" s="5">
        <v>225</v>
      </c>
      <c r="H13" s="6">
        <f>G13*F13</f>
        <v>450</v>
      </c>
      <c r="I13" s="8">
        <v>450</v>
      </c>
      <c r="J13" s="7">
        <v>0</v>
      </c>
      <c r="K13" s="6">
        <f>H13-E13</f>
        <v>21.019999999999982</v>
      </c>
      <c r="L13" s="6">
        <v>0</v>
      </c>
      <c r="M13" s="6">
        <f t="shared" si="0"/>
        <v>21.019999999999982</v>
      </c>
      <c r="N13" s="15" t="s">
        <v>13</v>
      </c>
      <c r="O13" s="7" t="s">
        <v>38</v>
      </c>
      <c r="P13" s="7" t="b">
        <v>1</v>
      </c>
      <c r="Q13" s="14" t="s">
        <v>76</v>
      </c>
    </row>
    <row r="14" spans="1:17" ht="18" customHeight="1">
      <c r="A14" s="26" t="s">
        <v>80</v>
      </c>
      <c r="B14" s="18" t="s">
        <v>36</v>
      </c>
      <c r="C14" s="5">
        <v>5</v>
      </c>
      <c r="D14" s="5">
        <f>E14/C14</f>
        <v>193.04000000000002</v>
      </c>
      <c r="E14" s="6">
        <v>965.2</v>
      </c>
      <c r="F14" s="7">
        <v>5</v>
      </c>
      <c r="G14" s="5">
        <v>225</v>
      </c>
      <c r="H14" s="6">
        <f>G14*F14</f>
        <v>1125</v>
      </c>
      <c r="I14" s="8">
        <v>1125</v>
      </c>
      <c r="J14" s="7">
        <v>0</v>
      </c>
      <c r="K14" s="6">
        <f>H14-E14</f>
        <v>159.79999999999995</v>
      </c>
      <c r="L14" s="6">
        <v>0</v>
      </c>
      <c r="M14" s="6">
        <f t="shared" si="0"/>
        <v>159.79999999999995</v>
      </c>
      <c r="N14" s="14" t="s">
        <v>13</v>
      </c>
      <c r="O14" s="7" t="s">
        <v>37</v>
      </c>
      <c r="P14" s="7" t="b">
        <v>1</v>
      </c>
      <c r="Q14" s="14" t="s">
        <v>76</v>
      </c>
    </row>
    <row r="15" spans="1:17" ht="18" customHeight="1">
      <c r="A15" s="26" t="s">
        <v>80</v>
      </c>
      <c r="B15" s="18" t="s">
        <v>41</v>
      </c>
      <c r="C15" s="5">
        <v>1</v>
      </c>
      <c r="D15" s="6">
        <f>299*1.0725</f>
        <v>320.67750000000001</v>
      </c>
      <c r="E15" s="6">
        <f>D15*C15</f>
        <v>320.67750000000001</v>
      </c>
      <c r="F15" s="7">
        <v>1</v>
      </c>
      <c r="G15" s="5">
        <v>350</v>
      </c>
      <c r="H15" s="6">
        <f>G15*F15</f>
        <v>350</v>
      </c>
      <c r="I15" s="8">
        <v>350</v>
      </c>
      <c r="J15" s="7">
        <v>0</v>
      </c>
      <c r="K15" s="6">
        <f>H15-E15</f>
        <v>29.322499999999991</v>
      </c>
      <c r="L15" s="6">
        <v>0</v>
      </c>
      <c r="M15" s="6">
        <f t="shared" si="0"/>
        <v>29.322499999999991</v>
      </c>
      <c r="N15" s="14" t="s">
        <v>14</v>
      </c>
      <c r="O15" s="7" t="s">
        <v>40</v>
      </c>
      <c r="P15" s="7" t="b">
        <v>1</v>
      </c>
      <c r="Q15" s="14" t="s">
        <v>75</v>
      </c>
    </row>
    <row r="16" spans="1:17" ht="18" customHeight="1">
      <c r="A16" s="26" t="s">
        <v>80</v>
      </c>
      <c r="B16" s="18" t="s">
        <v>42</v>
      </c>
      <c r="C16" s="5">
        <v>5</v>
      </c>
      <c r="D16" s="6">
        <f>E16/5</f>
        <v>86.926000000000002</v>
      </c>
      <c r="E16" s="6">
        <v>434.63</v>
      </c>
      <c r="F16" s="7">
        <v>5</v>
      </c>
      <c r="G16" s="5">
        <v>82</v>
      </c>
      <c r="H16" s="6">
        <v>510</v>
      </c>
      <c r="I16" s="8">
        <v>510</v>
      </c>
      <c r="J16" s="7">
        <v>0</v>
      </c>
      <c r="K16" s="6">
        <f>H16-E16+50</f>
        <v>125.37</v>
      </c>
      <c r="L16" s="6">
        <v>0</v>
      </c>
      <c r="M16" s="6">
        <f t="shared" si="0"/>
        <v>125.37</v>
      </c>
      <c r="N16" s="14" t="s">
        <v>14</v>
      </c>
      <c r="O16" s="7" t="s">
        <v>77</v>
      </c>
      <c r="P16" s="7" t="b">
        <v>1</v>
      </c>
      <c r="Q16" s="14" t="s">
        <v>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opLeftCell="A18" workbookViewId="0">
      <selection activeCell="H9" sqref="H9"/>
    </sheetView>
  </sheetViews>
  <sheetFormatPr baseColWidth="10" defaultRowHeight="19" customHeight="1" x14ac:dyDescent="0"/>
  <cols>
    <col min="1" max="1" width="10.83203125" style="5"/>
    <col min="2" max="2" width="9.1640625" style="5" customWidth="1"/>
    <col min="3" max="3" width="10.83203125" style="5"/>
    <col min="4" max="4" width="13.33203125" style="5" customWidth="1"/>
    <col min="5" max="5" width="8.83203125" style="5" customWidth="1"/>
    <col min="6" max="6" width="8.1640625" style="5" customWidth="1"/>
    <col min="7" max="7" width="10.83203125" style="5"/>
    <col min="8" max="8" width="8.1640625" style="5" customWidth="1"/>
    <col min="9" max="9" width="10.83203125" style="5"/>
    <col min="10" max="10" width="8.83203125" style="5" customWidth="1"/>
    <col min="11" max="11" width="10.83203125" style="5"/>
    <col min="12" max="12" width="8.6640625" style="5" customWidth="1"/>
    <col min="13" max="13" width="3" style="20" customWidth="1"/>
    <col min="14" max="14" width="10.83203125" style="5"/>
    <col min="15" max="15" width="9.6640625" style="5" customWidth="1"/>
    <col min="16" max="16" width="9.5" style="5" customWidth="1"/>
    <col min="17" max="23" width="10.83203125" style="5" customWidth="1"/>
    <col min="24" max="16384" width="10.83203125" style="5"/>
  </cols>
  <sheetData>
    <row r="1" spans="2:31" ht="19" customHeight="1">
      <c r="B1" s="21" t="s">
        <v>44</v>
      </c>
      <c r="C1" s="21" t="s">
        <v>45</v>
      </c>
      <c r="D1" s="21" t="s">
        <v>48</v>
      </c>
      <c r="E1" s="21" t="s">
        <v>49</v>
      </c>
      <c r="F1" s="21" t="s">
        <v>51</v>
      </c>
      <c r="G1" s="21" t="s">
        <v>52</v>
      </c>
      <c r="H1" s="21" t="s">
        <v>53</v>
      </c>
      <c r="I1" s="21" t="s">
        <v>55</v>
      </c>
      <c r="J1" s="21" t="s">
        <v>62</v>
      </c>
      <c r="K1" s="21" t="s">
        <v>64</v>
      </c>
      <c r="L1" s="22" t="s">
        <v>65</v>
      </c>
      <c r="O1" s="21" t="s">
        <v>47</v>
      </c>
      <c r="P1" s="21" t="s">
        <v>50</v>
      </c>
      <c r="Q1" s="21" t="s">
        <v>54</v>
      </c>
      <c r="R1" s="21" t="s">
        <v>56</v>
      </c>
      <c r="S1" s="21" t="s">
        <v>57</v>
      </c>
      <c r="T1" s="21" t="s">
        <v>67</v>
      </c>
      <c r="U1" s="21" t="s">
        <v>59</v>
      </c>
      <c r="V1" s="21" t="s">
        <v>60</v>
      </c>
      <c r="W1" s="21" t="s">
        <v>61</v>
      </c>
      <c r="X1" s="21" t="s">
        <v>63</v>
      </c>
      <c r="Y1" s="21" t="s">
        <v>46</v>
      </c>
      <c r="Z1" s="21" t="s">
        <v>66</v>
      </c>
      <c r="AA1" s="21" t="s">
        <v>58</v>
      </c>
      <c r="AB1" s="21" t="s">
        <v>68</v>
      </c>
      <c r="AC1" s="21" t="s">
        <v>69</v>
      </c>
      <c r="AD1" s="21" t="s">
        <v>70</v>
      </c>
      <c r="AE1" s="21" t="s">
        <v>71</v>
      </c>
    </row>
    <row r="2" spans="2:31" ht="19" customHeight="1">
      <c r="B2" s="21">
        <v>21.25</v>
      </c>
      <c r="C2" s="21">
        <v>106.08</v>
      </c>
      <c r="D2" s="21"/>
      <c r="E2" s="21">
        <v>268.11</v>
      </c>
      <c r="F2" s="21">
        <v>84.63</v>
      </c>
      <c r="G2" s="21"/>
      <c r="H2" s="21">
        <v>139.31</v>
      </c>
      <c r="I2" s="21">
        <v>513.54</v>
      </c>
      <c r="J2" s="21">
        <v>329.99</v>
      </c>
      <c r="K2" s="21">
        <v>643.47</v>
      </c>
      <c r="L2" s="21">
        <v>214.49</v>
      </c>
      <c r="O2" s="21">
        <v>96.42</v>
      </c>
      <c r="P2" s="21">
        <v>21.25</v>
      </c>
      <c r="Q2" s="21">
        <v>384.13</v>
      </c>
      <c r="R2" s="21">
        <v>140</v>
      </c>
      <c r="S2" s="21">
        <v>106.08</v>
      </c>
      <c r="T2" s="21">
        <v>140</v>
      </c>
      <c r="U2" s="21">
        <v>855.98</v>
      </c>
      <c r="V2" s="22">
        <v>80</v>
      </c>
      <c r="W2" s="21">
        <v>80</v>
      </c>
      <c r="X2" s="21">
        <v>1274.02</v>
      </c>
      <c r="Y2" s="21">
        <v>1</v>
      </c>
      <c r="Z2" s="21">
        <v>621.22</v>
      </c>
      <c r="AA2" s="21">
        <v>212.36</v>
      </c>
      <c r="AB2" s="21">
        <v>214.49</v>
      </c>
      <c r="AC2" s="21">
        <v>202.51</v>
      </c>
      <c r="AD2" s="21">
        <v>522.51</v>
      </c>
      <c r="AE2" s="21">
        <v>725.01</v>
      </c>
    </row>
    <row r="3" spans="2:31" ht="19" customHeight="1">
      <c r="B3" s="21">
        <v>80</v>
      </c>
      <c r="C3" s="21">
        <v>106.18</v>
      </c>
      <c r="D3" s="21"/>
      <c r="E3" s="21"/>
      <c r="F3" s="21"/>
      <c r="G3" s="21">
        <v>86.78</v>
      </c>
      <c r="H3" s="21">
        <v>139.31</v>
      </c>
      <c r="I3" s="21">
        <v>666.78</v>
      </c>
      <c r="J3" s="21">
        <v>329.99</v>
      </c>
      <c r="K3" s="21">
        <v>643.47</v>
      </c>
      <c r="L3" s="21">
        <v>214.49</v>
      </c>
      <c r="O3" s="21">
        <v>106.18</v>
      </c>
      <c r="P3" s="21">
        <v>80</v>
      </c>
      <c r="Q3" s="21">
        <v>666.78</v>
      </c>
      <c r="R3" s="21">
        <v>140</v>
      </c>
      <c r="S3" s="21">
        <v>170.06</v>
      </c>
      <c r="T3" s="21">
        <v>140</v>
      </c>
      <c r="U3" s="21"/>
      <c r="V3" s="21">
        <v>80</v>
      </c>
      <c r="W3" s="21">
        <v>80</v>
      </c>
      <c r="X3" s="21"/>
      <c r="Y3" s="21">
        <v>86.78</v>
      </c>
      <c r="Z3" s="21"/>
      <c r="AA3" s="21">
        <v>321.66000000000003</v>
      </c>
      <c r="AB3" s="21"/>
      <c r="AC3" s="21">
        <v>329.99</v>
      </c>
      <c r="AD3" s="21"/>
      <c r="AE3" s="21"/>
    </row>
    <row r="4" spans="2:31" ht="19" customHeight="1">
      <c r="B4" s="21">
        <v>80</v>
      </c>
      <c r="C4" s="21">
        <v>212.36</v>
      </c>
      <c r="D4" s="21"/>
      <c r="E4" s="21"/>
      <c r="F4" s="21"/>
      <c r="G4" s="21">
        <v>353.91</v>
      </c>
      <c r="H4" s="21"/>
      <c r="I4" s="21">
        <v>855.98</v>
      </c>
      <c r="J4" s="21"/>
      <c r="K4" s="21"/>
      <c r="L4" s="21"/>
      <c r="O4" s="21">
        <v>122.98</v>
      </c>
      <c r="P4" s="21">
        <v>80</v>
      </c>
      <c r="Q4" s="21">
        <v>765.01</v>
      </c>
      <c r="R4" s="21">
        <v>569.91999999999996</v>
      </c>
      <c r="S4" s="21">
        <v>231.26</v>
      </c>
      <c r="T4" s="21">
        <v>362.51</v>
      </c>
      <c r="U4" s="21"/>
      <c r="V4" s="21">
        <v>362.51</v>
      </c>
      <c r="W4" s="21">
        <v>329.99</v>
      </c>
      <c r="X4" s="21"/>
      <c r="Y4" s="21">
        <v>139.31</v>
      </c>
      <c r="Z4" s="21"/>
      <c r="AA4" s="21">
        <v>418.28</v>
      </c>
      <c r="AB4" s="21"/>
      <c r="AC4" s="21"/>
      <c r="AD4" s="21"/>
      <c r="AE4" s="21"/>
    </row>
    <row r="5" spans="2:31" ht="19" customHeight="1">
      <c r="B5" s="21">
        <v>80</v>
      </c>
      <c r="C5" s="21">
        <v>321.66000000000003</v>
      </c>
      <c r="D5" s="21">
        <v>965.2</v>
      </c>
      <c r="E5" s="21"/>
      <c r="F5" s="21"/>
      <c r="G5" s="21">
        <v>427.93</v>
      </c>
      <c r="H5" s="21"/>
      <c r="I5" s="21"/>
      <c r="J5" s="21"/>
      <c r="K5" s="21"/>
      <c r="L5" s="21"/>
      <c r="O5" s="21">
        <v>268.11</v>
      </c>
      <c r="P5" s="21">
        <v>84.63</v>
      </c>
      <c r="Q5" s="21">
        <v>1045.01</v>
      </c>
      <c r="R5" s="21">
        <v>623.64</v>
      </c>
      <c r="S5" s="21">
        <v>353.91</v>
      </c>
      <c r="T5" s="21">
        <v>370.06</v>
      </c>
      <c r="U5" s="21"/>
      <c r="V5" s="21">
        <v>1569.92</v>
      </c>
      <c r="W5" s="21">
        <v>362.51</v>
      </c>
      <c r="X5" s="21"/>
      <c r="Y5" s="21">
        <v>202.48</v>
      </c>
      <c r="Z5" s="21"/>
      <c r="AA5" s="21"/>
      <c r="AB5" s="21"/>
      <c r="AC5" s="21"/>
      <c r="AD5" s="21"/>
      <c r="AE5" s="21"/>
    </row>
    <row r="6" spans="2:31" ht="19" customHeight="1">
      <c r="B6" s="21">
        <v>80</v>
      </c>
      <c r="C6" s="21">
        <v>321.66000000000003</v>
      </c>
      <c r="D6" s="21"/>
      <c r="E6" s="21"/>
      <c r="F6" s="21"/>
      <c r="G6" s="21">
        <v>748.61</v>
      </c>
      <c r="H6" s="21"/>
      <c r="I6" s="21"/>
      <c r="J6" s="21"/>
      <c r="K6" s="21"/>
      <c r="L6" s="21"/>
      <c r="O6" s="21">
        <v>289.25</v>
      </c>
      <c r="P6" s="21">
        <v>139.31</v>
      </c>
      <c r="Q6" s="21"/>
      <c r="R6" s="21">
        <v>770.06</v>
      </c>
      <c r="S6" s="21">
        <v>418.24</v>
      </c>
      <c r="T6" s="21">
        <v>384.13</v>
      </c>
      <c r="U6" s="21"/>
      <c r="V6" s="21"/>
      <c r="W6" s="21"/>
      <c r="X6" s="21"/>
      <c r="Y6" s="21">
        <v>214.49</v>
      </c>
      <c r="Z6" s="21"/>
      <c r="AA6" s="21"/>
      <c r="AB6" s="21"/>
      <c r="AC6" s="21"/>
      <c r="AD6" s="21"/>
      <c r="AE6" s="21"/>
    </row>
    <row r="7" spans="2:31" ht="19" customHeight="1">
      <c r="B7" s="21">
        <v>80</v>
      </c>
      <c r="C7" s="21">
        <v>321.66000000000003</v>
      </c>
      <c r="D7" s="21"/>
      <c r="E7" s="21"/>
      <c r="F7" s="21"/>
      <c r="G7" s="21">
        <v>855.86</v>
      </c>
      <c r="H7" s="21"/>
      <c r="I7" s="21"/>
      <c r="J7" s="21"/>
      <c r="K7" s="21"/>
      <c r="L7" s="21"/>
      <c r="O7" s="21">
        <v>360.82</v>
      </c>
      <c r="P7" s="21">
        <v>140</v>
      </c>
      <c r="Q7" s="21"/>
      <c r="R7" s="21">
        <v>1283.79</v>
      </c>
      <c r="S7" s="21">
        <v>466.28</v>
      </c>
      <c r="T7" s="21">
        <v>965.2</v>
      </c>
      <c r="U7" s="21"/>
      <c r="V7" s="21"/>
      <c r="W7" s="21"/>
      <c r="X7" s="21"/>
      <c r="Y7" s="21">
        <v>321.66000000000003</v>
      </c>
      <c r="Z7" s="21"/>
      <c r="AA7" s="21"/>
      <c r="AB7" s="21"/>
      <c r="AC7" s="21"/>
      <c r="AD7" s="21"/>
      <c r="AE7" s="21"/>
    </row>
    <row r="8" spans="2:31" ht="19" customHeight="1">
      <c r="B8" s="21">
        <v>80</v>
      </c>
      <c r="C8" s="21"/>
      <c r="D8" s="21"/>
      <c r="E8" s="21"/>
      <c r="F8" s="21"/>
      <c r="G8" s="21">
        <v>1283.79</v>
      </c>
      <c r="H8" s="21"/>
      <c r="I8" s="21"/>
      <c r="J8" s="21"/>
      <c r="K8" s="21"/>
      <c r="L8" s="21"/>
      <c r="O8" s="21">
        <v>418.24</v>
      </c>
      <c r="P8" s="21">
        <v>140</v>
      </c>
      <c r="Q8" s="21"/>
      <c r="R8" s="21"/>
      <c r="S8" s="21">
        <v>513.54</v>
      </c>
      <c r="T8" s="21">
        <v>1046.47</v>
      </c>
      <c r="U8" s="21"/>
      <c r="V8" s="21"/>
      <c r="W8" s="21"/>
      <c r="X8" s="21"/>
      <c r="Y8" s="21">
        <v>321.66000000000003</v>
      </c>
      <c r="Z8" s="21"/>
      <c r="AA8" s="21"/>
      <c r="AB8" s="21"/>
      <c r="AC8" s="21"/>
      <c r="AD8" s="21"/>
      <c r="AE8" s="21"/>
    </row>
    <row r="9" spans="2:31" ht="19" customHeight="1">
      <c r="B9" s="21">
        <v>122.98</v>
      </c>
      <c r="C9" s="21"/>
      <c r="D9" s="21"/>
      <c r="E9" s="21"/>
      <c r="F9" s="21"/>
      <c r="G9" s="21"/>
      <c r="H9" s="21"/>
      <c r="I9" s="21"/>
      <c r="J9" s="21"/>
      <c r="K9" s="21"/>
      <c r="L9" s="21"/>
      <c r="O9" s="21"/>
      <c r="P9" s="21">
        <v>362.51</v>
      </c>
      <c r="Q9" s="21"/>
      <c r="R9" s="21"/>
      <c r="S9" s="21"/>
      <c r="T9" s="21"/>
      <c r="U9" s="21"/>
      <c r="V9" s="21"/>
      <c r="W9" s="21"/>
      <c r="X9" s="21"/>
      <c r="Y9" s="21">
        <v>385.03</v>
      </c>
      <c r="Z9" s="21"/>
      <c r="AA9" s="21"/>
      <c r="AB9" s="21"/>
      <c r="AC9" s="21"/>
      <c r="AD9" s="21"/>
      <c r="AE9" s="21"/>
    </row>
    <row r="10" spans="2:31" ht="19" customHeight="1">
      <c r="B10" s="21">
        <v>140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O10" s="21"/>
      <c r="P10" s="21">
        <v>362.51</v>
      </c>
      <c r="Q10" s="21"/>
      <c r="R10" s="21"/>
      <c r="S10" s="21"/>
      <c r="T10" s="21"/>
      <c r="U10" s="21"/>
      <c r="V10" s="21"/>
      <c r="W10" s="21"/>
      <c r="X10" s="21"/>
      <c r="Y10" s="21">
        <v>427.93</v>
      </c>
      <c r="Z10" s="21"/>
      <c r="AA10" s="21"/>
      <c r="AB10" s="21"/>
      <c r="AC10" s="21"/>
      <c r="AD10" s="21"/>
      <c r="AE10" s="21"/>
    </row>
    <row r="11" spans="2:31" ht="19" customHeight="1">
      <c r="B11" s="21">
        <v>140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O11" s="21"/>
      <c r="P11" s="21">
        <v>748.61</v>
      </c>
      <c r="Q11" s="21"/>
      <c r="R11" s="21"/>
      <c r="S11" s="21"/>
      <c r="T11" s="21"/>
      <c r="U11" s="21"/>
      <c r="V11" s="21"/>
      <c r="W11" s="21"/>
      <c r="X11" s="21"/>
      <c r="Y11" s="21">
        <v>643.47</v>
      </c>
      <c r="Z11" s="21"/>
      <c r="AA11" s="21"/>
      <c r="AB11" s="21"/>
      <c r="AC11" s="21"/>
      <c r="AD11" s="21"/>
      <c r="AE11" s="21"/>
    </row>
    <row r="12" spans="2:31" ht="19" customHeight="1">
      <c r="B12" s="21">
        <v>140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O12" s="21"/>
      <c r="P12" s="21">
        <v>770.06</v>
      </c>
      <c r="Q12" s="21"/>
      <c r="R12" s="21"/>
      <c r="S12" s="21"/>
      <c r="T12" s="21"/>
      <c r="U12" s="21"/>
      <c r="V12" s="21"/>
      <c r="W12" s="21"/>
      <c r="X12" s="21"/>
      <c r="Y12" s="21">
        <v>643.47</v>
      </c>
      <c r="Z12" s="21"/>
      <c r="AA12" s="21"/>
      <c r="AB12" s="21"/>
      <c r="AC12" s="21"/>
      <c r="AD12" s="21"/>
      <c r="AE12" s="21"/>
    </row>
    <row r="13" spans="2:31" ht="19" customHeight="1">
      <c r="B13" s="21">
        <v>140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O13" s="21"/>
      <c r="P13" s="21">
        <v>855.86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2:31" ht="19" customHeight="1">
      <c r="B14" s="21">
        <v>140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2:31" ht="19" customHeight="1">
      <c r="B15" s="21">
        <v>140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2:31" ht="19" customHeight="1">
      <c r="B16" s="21">
        <v>170.06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2:31" ht="19" customHeight="1">
      <c r="B17" s="21">
        <v>202.51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2:31" ht="19" customHeight="1">
      <c r="B18" s="21">
        <v>231.26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2:31" ht="19" customHeight="1">
      <c r="B19" s="21">
        <v>360.82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spans="2:31" ht="19" customHeight="1">
      <c r="B20" s="21">
        <v>362.51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2:31" ht="19" customHeight="1">
      <c r="B21" s="21">
        <v>362.51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2:31" ht="19" customHeight="1">
      <c r="B22" s="21">
        <v>362.51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2:31" ht="19" customHeight="1">
      <c r="B23" s="21">
        <v>362.51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2:31" ht="19" customHeight="1">
      <c r="B24" s="21">
        <v>362.51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2:31" ht="19" customHeight="1">
      <c r="B25" s="21">
        <v>370.06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2:31" ht="19" customHeight="1">
      <c r="B26" s="21">
        <v>384.13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spans="2:31" ht="19" customHeight="1">
      <c r="B27" s="21">
        <v>384.13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2:31" ht="19" customHeight="1">
      <c r="B28" s="21">
        <v>385.03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2:31" ht="19" customHeight="1">
      <c r="B29" s="21">
        <v>418.28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2:31" ht="19" customHeight="1">
      <c r="B30" s="21">
        <v>466.28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spans="2:31" ht="19" customHeight="1">
      <c r="B31" s="21">
        <v>522.51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spans="2:31" ht="19" customHeight="1">
      <c r="B32" s="21">
        <v>569.91999999999996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:31" ht="19" customHeight="1">
      <c r="B33" s="21">
        <v>621.22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:31" ht="19" customHeight="1">
      <c r="B34" s="21">
        <v>623.64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1:31" ht="19" customHeight="1">
      <c r="B35" s="21">
        <v>725.01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ht="19" customHeight="1">
      <c r="B36" s="21">
        <v>765.01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ht="19" customHeight="1">
      <c r="B37" s="21">
        <v>770.06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1:31" ht="19" customHeight="1">
      <c r="B38" s="21">
        <v>770.06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 ht="19" customHeight="1">
      <c r="B39" s="21">
        <v>1045.01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19" customHeight="1">
      <c r="B40" s="21">
        <v>1046.47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ht="19" customHeight="1">
      <c r="B41" s="21">
        <v>1274.02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ht="19" customHeight="1">
      <c r="B42" s="21">
        <v>1569.92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ht="19" customHeight="1">
      <c r="B43" s="19">
        <f>SUM(B2:B42)</f>
        <v>16952.190000000002</v>
      </c>
      <c r="C43" s="25">
        <f>SUM(C2:C42)</f>
        <v>1389.6000000000001</v>
      </c>
      <c r="D43" s="19">
        <f t="shared" ref="D43:AE43" si="0">SUM(D2:D42)</f>
        <v>965.2</v>
      </c>
      <c r="E43" s="19">
        <f t="shared" si="0"/>
        <v>268.11</v>
      </c>
      <c r="F43" s="19">
        <f t="shared" si="0"/>
        <v>84.63</v>
      </c>
      <c r="G43" s="19">
        <f t="shared" si="0"/>
        <v>3756.88</v>
      </c>
      <c r="H43" s="19">
        <f t="shared" si="0"/>
        <v>278.62</v>
      </c>
      <c r="I43" s="19">
        <f t="shared" si="0"/>
        <v>2036.3</v>
      </c>
      <c r="J43" s="19">
        <f t="shared" si="0"/>
        <v>659.98</v>
      </c>
      <c r="K43" s="19">
        <f>SUM(K2:K42)</f>
        <v>1286.94</v>
      </c>
      <c r="L43" s="19">
        <f t="shared" si="0"/>
        <v>428.98</v>
      </c>
      <c r="N43" s="19"/>
      <c r="O43" s="19">
        <f t="shared" si="0"/>
        <v>1662</v>
      </c>
      <c r="P43" s="19">
        <f t="shared" si="0"/>
        <v>3784.7400000000002</v>
      </c>
      <c r="Q43" s="19">
        <f t="shared" si="0"/>
        <v>2860.93</v>
      </c>
      <c r="R43" s="19">
        <f t="shared" si="0"/>
        <v>3527.41</v>
      </c>
      <c r="S43" s="19">
        <f t="shared" si="0"/>
        <v>2259.37</v>
      </c>
      <c r="T43" s="19">
        <f t="shared" si="0"/>
        <v>3408.37</v>
      </c>
      <c r="U43" s="19">
        <f t="shared" si="0"/>
        <v>855.98</v>
      </c>
      <c r="V43" s="19">
        <f t="shared" si="0"/>
        <v>2092.4300000000003</v>
      </c>
      <c r="W43" s="19">
        <f t="shared" si="0"/>
        <v>852.5</v>
      </c>
      <c r="X43" s="19">
        <f t="shared" si="0"/>
        <v>1274.02</v>
      </c>
      <c r="Y43" s="19">
        <f t="shared" si="0"/>
        <v>3387.2800000000007</v>
      </c>
      <c r="Z43" s="19">
        <f t="shared" si="0"/>
        <v>621.22</v>
      </c>
      <c r="AA43" s="19">
        <f t="shared" si="0"/>
        <v>952.3</v>
      </c>
      <c r="AB43" s="19">
        <f t="shared" si="0"/>
        <v>214.49</v>
      </c>
      <c r="AC43" s="19">
        <f t="shared" si="0"/>
        <v>532.5</v>
      </c>
      <c r="AD43" s="19">
        <f t="shared" si="0"/>
        <v>522.51</v>
      </c>
      <c r="AE43" s="19">
        <f t="shared" si="0"/>
        <v>725.01</v>
      </c>
    </row>
    <row r="44" spans="1:31" ht="19" customHeight="1">
      <c r="A44" s="23" t="s">
        <v>72</v>
      </c>
      <c r="B44" s="24">
        <f>SUM(B43:L43)</f>
        <v>28107.43</v>
      </c>
      <c r="N44" s="23" t="s">
        <v>72</v>
      </c>
      <c r="O44" s="24">
        <f>SUM(O43:AE43)</f>
        <v>29533.059999999998</v>
      </c>
    </row>
  </sheetData>
  <sortState ref="P2:P39">
    <sortCondition ref="P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uncc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Juan Chen</cp:lastModifiedBy>
  <dcterms:created xsi:type="dcterms:W3CDTF">2014-10-01T20:37:49Z</dcterms:created>
  <dcterms:modified xsi:type="dcterms:W3CDTF">2015-07-07T03:02:33Z</dcterms:modified>
</cp:coreProperties>
</file>