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M:\CS26020\"/>
    </mc:Choice>
  </mc:AlternateContent>
  <bookViews>
    <workbookView xWindow="0" yWindow="0" windowWidth="23040" windowHeight="9648" activeTab="1"/>
  </bookViews>
  <sheets>
    <sheet name="White" sheetId="1" r:id="rId1"/>
    <sheet name="White Background" sheetId="2" r:id="rId2"/>
    <sheet name="Black Background" sheetId="3" r:id="rId3"/>
    <sheet name="Encoders" sheetId="4" r:id="rId4"/>
    <sheet name="Encoder1" sheetId="5" r:id="rId5"/>
  </sheets>
  <definedNames>
    <definedName name="_xlchart.v1.0" hidden="1">Encoder1!$A$3</definedName>
    <definedName name="_xlchart.v1.1" hidden="1">Encoder1!$C$3:$AZ$3</definedName>
    <definedName name="_xlchart.v1.10" hidden="1">Encoder1!$A$6</definedName>
    <definedName name="_xlchart.v1.11" hidden="1">Encoder1!$C$6:$AZ$6</definedName>
    <definedName name="_xlchart.v1.12" hidden="1">Encoder1!$A$16</definedName>
    <definedName name="_xlchart.v1.13" hidden="1">Encoder1!$C$16:$AZ$16</definedName>
    <definedName name="_xlchart.v1.14" hidden="1">Encoder1!$A$5</definedName>
    <definedName name="_xlchart.v1.15" hidden="1">Encoder1!$C$5:$AZ$5</definedName>
    <definedName name="_xlchart.v1.16" hidden="1">Encoder1!$A$2</definedName>
    <definedName name="_xlchart.v1.17" hidden="1">Encoder1!$C$2:$AZ$2</definedName>
    <definedName name="_xlchart.v1.18" hidden="1">(Encoder1!$A$15,Encoder1!$C$15:$AZ$15)</definedName>
    <definedName name="_xlchart.v1.19" hidden="1">Encoder1!$A$14</definedName>
    <definedName name="_xlchart.v1.2" hidden="1">Encoder1!$A$12</definedName>
    <definedName name="_xlchart.v1.20" hidden="1">Encoder1!$C$14:$AZ$14</definedName>
    <definedName name="_xlchart.v1.21" hidden="1">Encoder1!$A$17</definedName>
    <definedName name="_xlchart.v1.22" hidden="1">Encoder1!$C$17:$AZ$17</definedName>
    <definedName name="_xlchart.v1.3" hidden="1">Encoder1!$C$12:$AZ$12</definedName>
    <definedName name="_xlchart.v1.4" hidden="1">Encoder1!$A$7</definedName>
    <definedName name="_xlchart.v1.5" hidden="1">Encoder1!$C$7:$AZ$7</definedName>
    <definedName name="_xlchart.v1.6" hidden="1">Encoder1!$A$13</definedName>
    <definedName name="_xlchart.v1.7" hidden="1">Encoder1!$C$13:$BB$13</definedName>
    <definedName name="_xlchart.v1.8" hidden="1">Encoder1!$A$4</definedName>
    <definedName name="_xlchart.v1.9" hidden="1">Encoder1!$C$4:$AZ$4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5" i="5" l="1"/>
  <c r="BE15" i="5"/>
  <c r="BF15" i="5"/>
  <c r="BH15" i="5"/>
  <c r="BI15" i="5"/>
  <c r="BJ15" i="5"/>
  <c r="BD16" i="5"/>
  <c r="BE16" i="5"/>
  <c r="BF16" i="5"/>
  <c r="BG16" i="5"/>
  <c r="BH16" i="5"/>
  <c r="BI16" i="5"/>
  <c r="BJ16" i="5"/>
  <c r="BD5" i="5"/>
  <c r="BE5" i="5"/>
  <c r="BF5" i="5"/>
  <c r="BH5" i="5"/>
  <c r="BI5" i="5"/>
  <c r="BJ5" i="5"/>
  <c r="O2" i="2"/>
  <c r="BD13" i="5"/>
  <c r="BE13" i="5"/>
  <c r="BF13" i="5"/>
  <c r="BH13" i="5"/>
  <c r="BI13" i="5"/>
  <c r="BJ13" i="5"/>
  <c r="BD3" i="5"/>
  <c r="BE3" i="5"/>
  <c r="BF3" i="5"/>
  <c r="BH3" i="5"/>
  <c r="BI3" i="5"/>
  <c r="BJ3" i="5"/>
  <c r="BD12" i="5"/>
  <c r="BD14" i="5"/>
  <c r="BD17" i="5"/>
  <c r="BD18" i="5"/>
  <c r="BE2" i="5"/>
  <c r="BG2" i="5" s="1"/>
  <c r="BF2" i="5"/>
  <c r="BH2" i="5"/>
  <c r="BI2" i="5"/>
  <c r="BJ2" i="5"/>
  <c r="BD4" i="5"/>
  <c r="BE4" i="5"/>
  <c r="BF4" i="5"/>
  <c r="BH4" i="5"/>
  <c r="BI4" i="5"/>
  <c r="BJ4" i="5"/>
  <c r="BD6" i="5"/>
  <c r="BE6" i="5"/>
  <c r="BF6" i="5"/>
  <c r="BH6" i="5"/>
  <c r="BI6" i="5"/>
  <c r="BJ6" i="5"/>
  <c r="BD7" i="5"/>
  <c r="BE7" i="5"/>
  <c r="BG7" i="5" s="1"/>
  <c r="BF7" i="5"/>
  <c r="BH7" i="5"/>
  <c r="BI7" i="5"/>
  <c r="BJ7" i="5"/>
  <c r="BD8" i="5"/>
  <c r="BE8" i="5"/>
  <c r="BG8" i="5" s="1"/>
  <c r="BF8" i="5"/>
  <c r="BH8" i="5"/>
  <c r="BI8" i="5"/>
  <c r="BJ8" i="5"/>
  <c r="BE12" i="5"/>
  <c r="BF12" i="5"/>
  <c r="BG12" i="5"/>
  <c r="BH12" i="5"/>
  <c r="BI12" i="5"/>
  <c r="BJ12" i="5"/>
  <c r="BE14" i="5"/>
  <c r="BF14" i="5"/>
  <c r="BH14" i="5"/>
  <c r="BI14" i="5"/>
  <c r="BJ14" i="5"/>
  <c r="BE17" i="5"/>
  <c r="BG17" i="5" s="1"/>
  <c r="BF17" i="5"/>
  <c r="BH17" i="5"/>
  <c r="BI17" i="5"/>
  <c r="BJ17" i="5"/>
  <c r="BE18" i="5"/>
  <c r="BG18" i="5" s="1"/>
  <c r="BF18" i="5"/>
  <c r="BH18" i="5"/>
  <c r="BI18" i="5"/>
  <c r="BJ18" i="5"/>
  <c r="BG15" i="5" l="1"/>
  <c r="BG5" i="5"/>
  <c r="BG4" i="5"/>
  <c r="BG6" i="5"/>
  <c r="BG14" i="5"/>
  <c r="BG13" i="5"/>
  <c r="BG3" i="5"/>
  <c r="BD2" i="5"/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7" i="4"/>
  <c r="S2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7" i="4"/>
  <c r="R28" i="4"/>
  <c r="R2" i="4"/>
  <c r="L10" i="2"/>
  <c r="L13" i="2"/>
  <c r="L18" i="2"/>
  <c r="L21" i="2"/>
  <c r="L26" i="2"/>
  <c r="M19" i="3"/>
  <c r="E36" i="2"/>
  <c r="G36" i="2"/>
  <c r="E35" i="2"/>
  <c r="G35" i="2"/>
  <c r="C36" i="2"/>
  <c r="C35" i="2"/>
  <c r="C31" i="1"/>
  <c r="C32" i="1"/>
  <c r="C33" i="1"/>
  <c r="C34" i="1"/>
  <c r="J26" i="3"/>
  <c r="K26" i="3" s="1"/>
  <c r="L26" i="3" s="1"/>
  <c r="M26" i="3" s="1"/>
  <c r="H26" i="3"/>
  <c r="F26" i="3"/>
  <c r="D26" i="3"/>
  <c r="J25" i="3"/>
  <c r="K25" i="3" s="1"/>
  <c r="L25" i="3" s="1"/>
  <c r="M25" i="3" s="1"/>
  <c r="H25" i="3"/>
  <c r="F25" i="3"/>
  <c r="D25" i="3"/>
  <c r="J24" i="3"/>
  <c r="K24" i="3" s="1"/>
  <c r="L24" i="3" s="1"/>
  <c r="M24" i="3" s="1"/>
  <c r="H24" i="3"/>
  <c r="F24" i="3"/>
  <c r="D24" i="3"/>
  <c r="J23" i="3"/>
  <c r="K23" i="3" s="1"/>
  <c r="L23" i="3" s="1"/>
  <c r="M23" i="3" s="1"/>
  <c r="H23" i="3"/>
  <c r="F23" i="3"/>
  <c r="D23" i="3"/>
  <c r="J22" i="3"/>
  <c r="K22" i="3" s="1"/>
  <c r="L22" i="3" s="1"/>
  <c r="M22" i="3" s="1"/>
  <c r="H22" i="3"/>
  <c r="F22" i="3"/>
  <c r="D22" i="3"/>
  <c r="J21" i="3"/>
  <c r="K21" i="3" s="1"/>
  <c r="L21" i="3" s="1"/>
  <c r="M21" i="3" s="1"/>
  <c r="H21" i="3"/>
  <c r="F21" i="3"/>
  <c r="D21" i="3"/>
  <c r="J20" i="3"/>
  <c r="K20" i="3" s="1"/>
  <c r="L20" i="3" s="1"/>
  <c r="M20" i="3" s="1"/>
  <c r="H20" i="3"/>
  <c r="F20" i="3"/>
  <c r="D20" i="3"/>
  <c r="J19" i="3"/>
  <c r="K19" i="3" s="1"/>
  <c r="L19" i="3" s="1"/>
  <c r="H19" i="3"/>
  <c r="F19" i="3"/>
  <c r="D19" i="3"/>
  <c r="J18" i="3"/>
  <c r="K18" i="3" s="1"/>
  <c r="L18" i="3" s="1"/>
  <c r="M18" i="3" s="1"/>
  <c r="H18" i="3"/>
  <c r="F18" i="3"/>
  <c r="D18" i="3"/>
  <c r="J17" i="3"/>
  <c r="K17" i="3" s="1"/>
  <c r="L17" i="3" s="1"/>
  <c r="M17" i="3" s="1"/>
  <c r="H17" i="3"/>
  <c r="N17" i="3" s="1"/>
  <c r="F17" i="3"/>
  <c r="D17" i="3"/>
  <c r="J16" i="3"/>
  <c r="K16" i="3" s="1"/>
  <c r="L16" i="3" s="1"/>
  <c r="M16" i="3" s="1"/>
  <c r="H16" i="3"/>
  <c r="F16" i="3"/>
  <c r="D16" i="3"/>
  <c r="J15" i="3"/>
  <c r="K15" i="3" s="1"/>
  <c r="L15" i="3" s="1"/>
  <c r="M15" i="3" s="1"/>
  <c r="H15" i="3"/>
  <c r="F15" i="3"/>
  <c r="D15" i="3"/>
  <c r="J14" i="3"/>
  <c r="K14" i="3" s="1"/>
  <c r="L14" i="3" s="1"/>
  <c r="M14" i="3" s="1"/>
  <c r="H14" i="3"/>
  <c r="F14" i="3"/>
  <c r="D14" i="3"/>
  <c r="N14" i="3" s="1"/>
  <c r="J13" i="3"/>
  <c r="K13" i="3" s="1"/>
  <c r="L13" i="3" s="1"/>
  <c r="M13" i="3" s="1"/>
  <c r="H13" i="3"/>
  <c r="F13" i="3"/>
  <c r="D13" i="3"/>
  <c r="J12" i="3"/>
  <c r="K12" i="3" s="1"/>
  <c r="L12" i="3" s="1"/>
  <c r="M12" i="3" s="1"/>
  <c r="H12" i="3"/>
  <c r="F12" i="3"/>
  <c r="D12" i="3"/>
  <c r="J11" i="3"/>
  <c r="K11" i="3" s="1"/>
  <c r="L11" i="3" s="1"/>
  <c r="M11" i="3" s="1"/>
  <c r="H11" i="3"/>
  <c r="F11" i="3"/>
  <c r="D11" i="3"/>
  <c r="J10" i="3"/>
  <c r="K10" i="3" s="1"/>
  <c r="L10" i="3" s="1"/>
  <c r="M10" i="3" s="1"/>
  <c r="H10" i="3"/>
  <c r="F10" i="3"/>
  <c r="D10" i="3"/>
  <c r="N10" i="3" s="1"/>
  <c r="J9" i="3"/>
  <c r="K9" i="3" s="1"/>
  <c r="L9" i="3" s="1"/>
  <c r="M9" i="3" s="1"/>
  <c r="H9" i="3"/>
  <c r="N9" i="3" s="1"/>
  <c r="F9" i="3"/>
  <c r="D9" i="3"/>
  <c r="J8" i="3"/>
  <c r="K8" i="3" s="1"/>
  <c r="L8" i="3" s="1"/>
  <c r="M8" i="3" s="1"/>
  <c r="H8" i="3"/>
  <c r="F8" i="3"/>
  <c r="D8" i="3"/>
  <c r="J7" i="3"/>
  <c r="K7" i="3" s="1"/>
  <c r="L7" i="3" s="1"/>
  <c r="M7" i="3" s="1"/>
  <c r="H7" i="3"/>
  <c r="F7" i="3"/>
  <c r="D7" i="3"/>
  <c r="J6" i="3"/>
  <c r="K6" i="3" s="1"/>
  <c r="L6" i="3" s="1"/>
  <c r="M6" i="3" s="1"/>
  <c r="H6" i="3"/>
  <c r="F6" i="3"/>
  <c r="D6" i="3"/>
  <c r="J5" i="3"/>
  <c r="K5" i="3" s="1"/>
  <c r="L5" i="3" s="1"/>
  <c r="M5" i="3" s="1"/>
  <c r="H5" i="3"/>
  <c r="F5" i="3"/>
  <c r="D5" i="3"/>
  <c r="J4" i="3"/>
  <c r="K4" i="3" s="1"/>
  <c r="L4" i="3" s="1"/>
  <c r="M4" i="3" s="1"/>
  <c r="H4" i="3"/>
  <c r="F4" i="3"/>
  <c r="D4" i="3"/>
  <c r="J3" i="3"/>
  <c r="K3" i="3" s="1"/>
  <c r="L3" i="3" s="1"/>
  <c r="M3" i="3" s="1"/>
  <c r="H3" i="3"/>
  <c r="F3" i="3"/>
  <c r="D3" i="3"/>
  <c r="J2" i="3"/>
  <c r="K2" i="3" s="1"/>
  <c r="L2" i="3" s="1"/>
  <c r="M2" i="3" s="1"/>
  <c r="H2" i="3"/>
  <c r="F2" i="3"/>
  <c r="D2" i="3"/>
  <c r="D32" i="3" s="1"/>
  <c r="M5" i="2"/>
  <c r="M9" i="2"/>
  <c r="M10" i="2"/>
  <c r="M13" i="2"/>
  <c r="M17" i="2"/>
  <c r="M18" i="2"/>
  <c r="M21" i="2"/>
  <c r="M25" i="2"/>
  <c r="M26" i="2"/>
  <c r="J3" i="2"/>
  <c r="K3" i="2" s="1"/>
  <c r="L3" i="2" s="1"/>
  <c r="J4" i="2"/>
  <c r="J36" i="2" s="1"/>
  <c r="J5" i="2"/>
  <c r="J6" i="2"/>
  <c r="J7" i="2"/>
  <c r="J8" i="2"/>
  <c r="K8" i="2" s="1"/>
  <c r="L8" i="2" s="1"/>
  <c r="J9" i="2"/>
  <c r="J10" i="2"/>
  <c r="K10" i="2" s="1"/>
  <c r="J11" i="2"/>
  <c r="K11" i="2" s="1"/>
  <c r="L11" i="2" s="1"/>
  <c r="J12" i="2"/>
  <c r="J13" i="2"/>
  <c r="J14" i="2"/>
  <c r="J15" i="2"/>
  <c r="J16" i="2"/>
  <c r="K16" i="2" s="1"/>
  <c r="L16" i="2" s="1"/>
  <c r="J17" i="2"/>
  <c r="J18" i="2"/>
  <c r="K18" i="2" s="1"/>
  <c r="J19" i="2"/>
  <c r="J20" i="2"/>
  <c r="J21" i="2"/>
  <c r="J22" i="2"/>
  <c r="J23" i="2"/>
  <c r="J24" i="2"/>
  <c r="K24" i="2" s="1"/>
  <c r="L24" i="2" s="1"/>
  <c r="J25" i="2"/>
  <c r="K25" i="2" s="1"/>
  <c r="L25" i="2" s="1"/>
  <c r="J26" i="2"/>
  <c r="K26" i="2" s="1"/>
  <c r="J2" i="2"/>
  <c r="K2" i="2" s="1"/>
  <c r="L2" i="2" s="1"/>
  <c r="D32" i="2"/>
  <c r="H3" i="2"/>
  <c r="H3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F3" i="2"/>
  <c r="F3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M3" i="2" s="1"/>
  <c r="D4" i="2"/>
  <c r="M4" i="2" s="1"/>
  <c r="D5" i="2"/>
  <c r="D6" i="2"/>
  <c r="M6" i="2" s="1"/>
  <c r="D7" i="2"/>
  <c r="M7" i="2" s="1"/>
  <c r="D8" i="2"/>
  <c r="M8" i="2" s="1"/>
  <c r="D9" i="2"/>
  <c r="D10" i="2"/>
  <c r="D11" i="2"/>
  <c r="M11" i="2" s="1"/>
  <c r="D12" i="2"/>
  <c r="M12" i="2" s="1"/>
  <c r="D13" i="2"/>
  <c r="D14" i="2"/>
  <c r="M14" i="2" s="1"/>
  <c r="D15" i="2"/>
  <c r="M15" i="2" s="1"/>
  <c r="D16" i="2"/>
  <c r="M16" i="2" s="1"/>
  <c r="D17" i="2"/>
  <c r="D18" i="2"/>
  <c r="D19" i="2"/>
  <c r="M19" i="2" s="1"/>
  <c r="D20" i="2"/>
  <c r="M20" i="2" s="1"/>
  <c r="D21" i="2"/>
  <c r="D22" i="2"/>
  <c r="M22" i="2" s="1"/>
  <c r="D23" i="2"/>
  <c r="M23" i="2" s="1"/>
  <c r="D24" i="2"/>
  <c r="M24" i="2" s="1"/>
  <c r="D25" i="2"/>
  <c r="D26" i="2"/>
  <c r="D2" i="2"/>
  <c r="M2" i="2" s="1"/>
  <c r="F2" i="2"/>
  <c r="H2" i="2"/>
  <c r="H36" i="2" s="1"/>
  <c r="K5" i="2"/>
  <c r="L5" i="2" s="1"/>
  <c r="K6" i="2"/>
  <c r="L6" i="2" s="1"/>
  <c r="K12" i="2"/>
  <c r="L12" i="2" s="1"/>
  <c r="K13" i="2"/>
  <c r="K14" i="2"/>
  <c r="L14" i="2" s="1"/>
  <c r="K15" i="2"/>
  <c r="L15" i="2" s="1"/>
  <c r="K19" i="2"/>
  <c r="L19" i="2" s="1"/>
  <c r="K21" i="2"/>
  <c r="K22" i="2"/>
  <c r="L22" i="2" s="1"/>
  <c r="M32" i="2" l="1"/>
  <c r="M33" i="2"/>
  <c r="P17" i="2" s="1"/>
  <c r="S17" i="2" s="1"/>
  <c r="M36" i="2"/>
  <c r="M35" i="2"/>
  <c r="J35" i="2"/>
  <c r="K4" i="2"/>
  <c r="L4" i="2" s="1"/>
  <c r="D33" i="2"/>
  <c r="F36" i="2"/>
  <c r="F33" i="2"/>
  <c r="F35" i="2"/>
  <c r="P24" i="2"/>
  <c r="S24" i="2" s="1"/>
  <c r="K23" i="2"/>
  <c r="L23" i="2" s="1"/>
  <c r="D36" i="2"/>
  <c r="K9" i="2"/>
  <c r="L9" i="2" s="1"/>
  <c r="H32" i="2"/>
  <c r="F38" i="2" s="1"/>
  <c r="N11" i="3"/>
  <c r="N15" i="3"/>
  <c r="N23" i="3"/>
  <c r="D35" i="2"/>
  <c r="K20" i="2"/>
  <c r="L20" i="2" s="1"/>
  <c r="K7" i="2"/>
  <c r="L7" i="2" s="1"/>
  <c r="K17" i="2"/>
  <c r="L17" i="2" s="1"/>
  <c r="H35" i="2"/>
  <c r="M33" i="3"/>
  <c r="M32" i="3"/>
  <c r="L33" i="3"/>
  <c r="V7" i="3" s="1"/>
  <c r="W7" i="3" s="1"/>
  <c r="L32" i="3"/>
  <c r="N26" i="3"/>
  <c r="N25" i="3"/>
  <c r="N22" i="3"/>
  <c r="N21" i="3"/>
  <c r="N18" i="3"/>
  <c r="N13" i="3"/>
  <c r="N5" i="3"/>
  <c r="H33" i="3"/>
  <c r="N19" i="3"/>
  <c r="N16" i="3"/>
  <c r="N8" i="3"/>
  <c r="N7" i="3"/>
  <c r="N6" i="3"/>
  <c r="F32" i="3"/>
  <c r="F34" i="3" s="1"/>
  <c r="H32" i="3"/>
  <c r="N3" i="3"/>
  <c r="N4" i="3"/>
  <c r="N20" i="3"/>
  <c r="N24" i="3"/>
  <c r="N12" i="3"/>
  <c r="K33" i="3"/>
  <c r="K32" i="3"/>
  <c r="D33" i="3"/>
  <c r="G34" i="3" s="1"/>
  <c r="P22" i="3" s="1"/>
  <c r="S22" i="3" s="1"/>
  <c r="F33" i="3"/>
  <c r="N2" i="3"/>
  <c r="D3" i="1"/>
  <c r="D4" i="1"/>
  <c r="D5" i="1"/>
  <c r="D3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8" i="1" l="1"/>
  <c r="G16" i="1"/>
  <c r="G24" i="1"/>
  <c r="G4" i="1"/>
  <c r="G12" i="1"/>
  <c r="G19" i="1"/>
  <c r="G21" i="1"/>
  <c r="P11" i="3"/>
  <c r="S11" i="3" s="1"/>
  <c r="L32" i="2"/>
  <c r="P15" i="2"/>
  <c r="S15" i="2" s="1"/>
  <c r="P8" i="2"/>
  <c r="S8" i="2" s="1"/>
  <c r="P12" i="2"/>
  <c r="S12" i="2" s="1"/>
  <c r="P13" i="2"/>
  <c r="S13" i="2" s="1"/>
  <c r="P19" i="3"/>
  <c r="S19" i="3" s="1"/>
  <c r="P7" i="2"/>
  <c r="S7" i="2" s="1"/>
  <c r="Y2" i="3"/>
  <c r="Z2" i="3" s="1"/>
  <c r="P4" i="3"/>
  <c r="S4" i="3" s="1"/>
  <c r="D34" i="1"/>
  <c r="D33" i="1"/>
  <c r="D31" i="1"/>
  <c r="G9" i="1" s="1"/>
  <c r="P10" i="3"/>
  <c r="S10" i="3" s="1"/>
  <c r="P20" i="3"/>
  <c r="S20" i="3" s="1"/>
  <c r="P5" i="3"/>
  <c r="S5" i="3" s="1"/>
  <c r="P23" i="2"/>
  <c r="S23" i="2" s="1"/>
  <c r="P16" i="2"/>
  <c r="S16" i="2" s="1"/>
  <c r="P20" i="2"/>
  <c r="S20" i="2" s="1"/>
  <c r="P21" i="2"/>
  <c r="S21" i="2" s="1"/>
  <c r="P4" i="2"/>
  <c r="S4" i="2" s="1"/>
  <c r="L33" i="2"/>
  <c r="U7" i="2" s="1"/>
  <c r="V7" i="2" s="1"/>
  <c r="P5" i="2"/>
  <c r="S5" i="2" s="1"/>
  <c r="K33" i="2"/>
  <c r="P25" i="2"/>
  <c r="S25" i="2" s="1"/>
  <c r="P18" i="3"/>
  <c r="S18" i="3" s="1"/>
  <c r="U9" i="2"/>
  <c r="V9" i="2" s="1"/>
  <c r="P13" i="3"/>
  <c r="S13" i="3" s="1"/>
  <c r="P6" i="3"/>
  <c r="S6" i="3" s="1"/>
  <c r="P9" i="2"/>
  <c r="S9" i="2" s="1"/>
  <c r="K32" i="2"/>
  <c r="P8" i="3"/>
  <c r="S8" i="3" s="1"/>
  <c r="P26" i="3"/>
  <c r="S26" i="3" s="1"/>
  <c r="P12" i="3"/>
  <c r="S12" i="3" s="1"/>
  <c r="P21" i="3"/>
  <c r="S21" i="3" s="1"/>
  <c r="P14" i="3"/>
  <c r="S14" i="3" s="1"/>
  <c r="F39" i="2"/>
  <c r="P23" i="3"/>
  <c r="S23" i="3" s="1"/>
  <c r="P2" i="2"/>
  <c r="S2" i="2" s="1"/>
  <c r="P10" i="2"/>
  <c r="S10" i="2" s="1"/>
  <c r="P18" i="2"/>
  <c r="S18" i="2" s="1"/>
  <c r="P26" i="2"/>
  <c r="S26" i="2" s="1"/>
  <c r="P11" i="2"/>
  <c r="S11" i="2" s="1"/>
  <c r="P6" i="2"/>
  <c r="S6" i="2" s="1"/>
  <c r="P22" i="2"/>
  <c r="S22" i="2" s="1"/>
  <c r="P14" i="2"/>
  <c r="S14" i="2" s="1"/>
  <c r="P3" i="2"/>
  <c r="S3" i="2" s="1"/>
  <c r="P19" i="2"/>
  <c r="S19" i="2" s="1"/>
  <c r="P2" i="3"/>
  <c r="S2" i="3" s="1"/>
  <c r="P7" i="3"/>
  <c r="S7" i="3" s="1"/>
  <c r="P16" i="3"/>
  <c r="S16" i="3" s="1"/>
  <c r="K36" i="2"/>
  <c r="U4" i="2"/>
  <c r="V4" i="2" s="1"/>
  <c r="P9" i="3"/>
  <c r="S9" i="3" s="1"/>
  <c r="P25" i="3"/>
  <c r="S25" i="3" s="1"/>
  <c r="P17" i="3"/>
  <c r="S17" i="3" s="1"/>
  <c r="P15" i="3"/>
  <c r="S15" i="3" s="1"/>
  <c r="P24" i="3"/>
  <c r="S24" i="3" s="1"/>
  <c r="U17" i="2"/>
  <c r="V17" i="2" s="1"/>
  <c r="K35" i="2"/>
  <c r="P3" i="3"/>
  <c r="S3" i="3" s="1"/>
  <c r="U23" i="2"/>
  <c r="V23" i="2" s="1"/>
  <c r="V3" i="3"/>
  <c r="W3" i="3" s="1"/>
  <c r="Y17" i="3"/>
  <c r="Z17" i="3" s="1"/>
  <c r="Y4" i="3"/>
  <c r="Z4" i="3" s="1"/>
  <c r="Y11" i="3"/>
  <c r="Z11" i="3" s="1"/>
  <c r="Y13" i="3"/>
  <c r="Z13" i="3" s="1"/>
  <c r="Y16" i="3"/>
  <c r="Z16" i="3" s="1"/>
  <c r="Y21" i="3"/>
  <c r="Z21" i="3" s="1"/>
  <c r="Y18" i="3"/>
  <c r="Z18" i="3" s="1"/>
  <c r="Y20" i="3"/>
  <c r="Z20" i="3" s="1"/>
  <c r="Y14" i="3"/>
  <c r="Z14" i="3" s="1"/>
  <c r="Y9" i="3"/>
  <c r="Z9" i="3" s="1"/>
  <c r="Y5" i="3"/>
  <c r="Z5" i="3" s="1"/>
  <c r="Y22" i="3"/>
  <c r="Z22" i="3" s="1"/>
  <c r="Y10" i="3"/>
  <c r="Z10" i="3" s="1"/>
  <c r="Y12" i="3"/>
  <c r="Z12" i="3" s="1"/>
  <c r="Y15" i="3"/>
  <c r="Z15" i="3" s="1"/>
  <c r="Y19" i="3"/>
  <c r="Z19" i="3" s="1"/>
  <c r="Y3" i="3"/>
  <c r="Z3" i="3" s="1"/>
  <c r="Y6" i="3"/>
  <c r="Z6" i="3" s="1"/>
  <c r="Y8" i="3"/>
  <c r="Z8" i="3" s="1"/>
  <c r="Y7" i="3"/>
  <c r="Z7" i="3" s="1"/>
  <c r="V14" i="3"/>
  <c r="W14" i="3" s="1"/>
  <c r="V22" i="3"/>
  <c r="W22" i="3" s="1"/>
  <c r="V16" i="3"/>
  <c r="W16" i="3" s="1"/>
  <c r="V23" i="3"/>
  <c r="W23" i="3" s="1"/>
  <c r="V5" i="3"/>
  <c r="W5" i="3" s="1"/>
  <c r="V19" i="3"/>
  <c r="W19" i="3" s="1"/>
  <c r="V13" i="3"/>
  <c r="W13" i="3" s="1"/>
  <c r="V11" i="3"/>
  <c r="W11" i="3" s="1"/>
  <c r="V21" i="3"/>
  <c r="W21" i="3" s="1"/>
  <c r="V17" i="3"/>
  <c r="W17" i="3" s="1"/>
  <c r="V10" i="3"/>
  <c r="W10" i="3" s="1"/>
  <c r="V20" i="3"/>
  <c r="W20" i="3" s="1"/>
  <c r="V15" i="3"/>
  <c r="W15" i="3" s="1"/>
  <c r="V24" i="3"/>
  <c r="W24" i="3" s="1"/>
  <c r="V4" i="3"/>
  <c r="W4" i="3" s="1"/>
  <c r="V9" i="3"/>
  <c r="W9" i="3" s="1"/>
  <c r="V6" i="3"/>
  <c r="W6" i="3" s="1"/>
  <c r="V25" i="3"/>
  <c r="W25" i="3" s="1"/>
  <c r="V2" i="3"/>
  <c r="W2" i="3" s="1"/>
  <c r="V26" i="3"/>
  <c r="W26" i="3" s="1"/>
  <c r="V12" i="3"/>
  <c r="W12" i="3" s="1"/>
  <c r="V8" i="3"/>
  <c r="W8" i="3" s="1"/>
  <c r="V18" i="3"/>
  <c r="W18" i="3" s="1"/>
  <c r="N33" i="3"/>
  <c r="N32" i="3"/>
  <c r="E21" i="1"/>
  <c r="E13" i="1"/>
  <c r="E5" i="1"/>
  <c r="E6" i="1"/>
  <c r="E20" i="1"/>
  <c r="E12" i="1"/>
  <c r="E4" i="1"/>
  <c r="E15" i="1"/>
  <c r="E14" i="1"/>
  <c r="E2" i="1"/>
  <c r="E19" i="1"/>
  <c r="E11" i="1"/>
  <c r="E3" i="1"/>
  <c r="E23" i="1"/>
  <c r="E22" i="1"/>
  <c r="E26" i="1"/>
  <c r="E18" i="1"/>
  <c r="E10" i="1"/>
  <c r="E25" i="1"/>
  <c r="E9" i="1"/>
  <c r="E7" i="1"/>
  <c r="E17" i="1"/>
  <c r="E24" i="1"/>
  <c r="E16" i="1"/>
  <c r="Z37" i="3" l="1"/>
  <c r="G11" i="1"/>
  <c r="G26" i="1"/>
  <c r="G8" i="1"/>
  <c r="S34" i="3"/>
  <c r="S38" i="3"/>
  <c r="S40" i="3" s="1"/>
  <c r="S36" i="3"/>
  <c r="S37" i="3"/>
  <c r="S39" i="3"/>
  <c r="S35" i="3"/>
  <c r="Z35" i="3"/>
  <c r="G3" i="1"/>
  <c r="G18" i="1"/>
  <c r="G23" i="1"/>
  <c r="G6" i="1"/>
  <c r="G10" i="1"/>
  <c r="G15" i="1"/>
  <c r="S35" i="2"/>
  <c r="S34" i="2"/>
  <c r="S39" i="2"/>
  <c r="S38" i="2"/>
  <c r="S40" i="2" s="1"/>
  <c r="S37" i="2"/>
  <c r="S36" i="2"/>
  <c r="G20" i="1"/>
  <c r="G25" i="1"/>
  <c r="G7" i="1"/>
  <c r="Q11" i="3"/>
  <c r="T11" i="3" s="1"/>
  <c r="Q19" i="3"/>
  <c r="T19" i="3" s="1"/>
  <c r="Q3" i="3"/>
  <c r="T3" i="3" s="1"/>
  <c r="Q8" i="3"/>
  <c r="T8" i="3" s="1"/>
  <c r="Q15" i="3"/>
  <c r="T15" i="3" s="1"/>
  <c r="Q22" i="3"/>
  <c r="T22" i="3" s="1"/>
  <c r="Q12" i="3"/>
  <c r="T12" i="3" s="1"/>
  <c r="Q18" i="3"/>
  <c r="T18" i="3" s="1"/>
  <c r="Q2" i="3"/>
  <c r="T2" i="3" s="1"/>
  <c r="Q7" i="3"/>
  <c r="T7" i="3" s="1"/>
  <c r="Q6" i="3"/>
  <c r="T6" i="3" s="1"/>
  <c r="Q4" i="3"/>
  <c r="T4" i="3" s="1"/>
  <c r="Q17" i="3"/>
  <c r="T17" i="3" s="1"/>
  <c r="Q16" i="3"/>
  <c r="T16" i="3" s="1"/>
  <c r="Q23" i="3"/>
  <c r="T23" i="3" s="1"/>
  <c r="Q20" i="3"/>
  <c r="T20" i="3" s="1"/>
  <c r="Q10" i="3"/>
  <c r="T10" i="3" s="1"/>
  <c r="Q21" i="3"/>
  <c r="T21" i="3" s="1"/>
  <c r="Q24" i="3"/>
  <c r="T24" i="3" s="1"/>
  <c r="Q13" i="3"/>
  <c r="T13" i="3" s="1"/>
  <c r="Q14" i="3"/>
  <c r="T14" i="3" s="1"/>
  <c r="Q9" i="3"/>
  <c r="T9" i="3" s="1"/>
  <c r="Q5" i="3"/>
  <c r="T5" i="3" s="1"/>
  <c r="Q25" i="3"/>
  <c r="T25" i="3" s="1"/>
  <c r="Q26" i="3"/>
  <c r="T26" i="3" s="1"/>
  <c r="Z36" i="3"/>
  <c r="W35" i="3"/>
  <c r="U10" i="2"/>
  <c r="V10" i="2" s="1"/>
  <c r="U21" i="2"/>
  <c r="V21" i="2" s="1"/>
  <c r="U25" i="2"/>
  <c r="V25" i="2" s="1"/>
  <c r="U11" i="2"/>
  <c r="V11" i="2" s="1"/>
  <c r="U6" i="2"/>
  <c r="V6" i="2" s="1"/>
  <c r="U26" i="2"/>
  <c r="V26" i="2" s="1"/>
  <c r="U16" i="2"/>
  <c r="V16" i="2" s="1"/>
  <c r="U14" i="2"/>
  <c r="V14" i="2" s="1"/>
  <c r="U3" i="2"/>
  <c r="V3" i="2" s="1"/>
  <c r="U2" i="2"/>
  <c r="V2" i="2" s="1"/>
  <c r="U13" i="2"/>
  <c r="V13" i="2" s="1"/>
  <c r="U5" i="2"/>
  <c r="V5" i="2" s="1"/>
  <c r="U18" i="2"/>
  <c r="V18" i="2" s="1"/>
  <c r="U22" i="2"/>
  <c r="V22" i="2" s="1"/>
  <c r="U19" i="2"/>
  <c r="V19" i="2" s="1"/>
  <c r="U8" i="2"/>
  <c r="V8" i="2" s="1"/>
  <c r="U12" i="2"/>
  <c r="V12" i="2" s="1"/>
  <c r="U24" i="2"/>
  <c r="V24" i="2" s="1"/>
  <c r="U15" i="2"/>
  <c r="V15" i="2" s="1"/>
  <c r="U20" i="2"/>
  <c r="V20" i="2" s="1"/>
  <c r="G13" i="1"/>
  <c r="G22" i="1"/>
  <c r="G17" i="1"/>
  <c r="G2" i="1"/>
  <c r="O23" i="2"/>
  <c r="R23" i="2" s="1"/>
  <c r="O6" i="2"/>
  <c r="R6" i="2" s="1"/>
  <c r="O19" i="2"/>
  <c r="R19" i="2" s="1"/>
  <c r="O11" i="2"/>
  <c r="R11" i="2" s="1"/>
  <c r="O15" i="2"/>
  <c r="R15" i="2" s="1"/>
  <c r="O21" i="2"/>
  <c r="R21" i="2" s="1"/>
  <c r="O3" i="2"/>
  <c r="R3" i="2" s="1"/>
  <c r="O22" i="2"/>
  <c r="R22" i="2" s="1"/>
  <c r="O7" i="2"/>
  <c r="R7" i="2" s="1"/>
  <c r="O13" i="2"/>
  <c r="R13" i="2" s="1"/>
  <c r="O12" i="2"/>
  <c r="R12" i="2" s="1"/>
  <c r="O26" i="2"/>
  <c r="R26" i="2" s="1"/>
  <c r="O24" i="2"/>
  <c r="R24" i="2" s="1"/>
  <c r="O9" i="2"/>
  <c r="R9" i="2" s="1"/>
  <c r="O5" i="2"/>
  <c r="R5" i="2" s="1"/>
  <c r="O18" i="2"/>
  <c r="R18" i="2" s="1"/>
  <c r="O16" i="2"/>
  <c r="R16" i="2" s="1"/>
  <c r="O25" i="2"/>
  <c r="R25" i="2" s="1"/>
  <c r="O10" i="2"/>
  <c r="R10" i="2" s="1"/>
  <c r="O8" i="2"/>
  <c r="R8" i="2" s="1"/>
  <c r="O20" i="2"/>
  <c r="R20" i="2" s="1"/>
  <c r="R2" i="2"/>
  <c r="O17" i="2"/>
  <c r="R17" i="2" s="1"/>
  <c r="O14" i="2"/>
  <c r="R14" i="2" s="1"/>
  <c r="O4" i="2"/>
  <c r="R4" i="2" s="1"/>
  <c r="G5" i="1"/>
  <c r="G14" i="1"/>
  <c r="Z38" i="3"/>
  <c r="Z39" i="3"/>
  <c r="Z34" i="3"/>
  <c r="W39" i="3"/>
  <c r="W37" i="3"/>
  <c r="W36" i="3"/>
  <c r="W34" i="3"/>
  <c r="W38" i="3"/>
  <c r="F7" i="1"/>
  <c r="F17" i="1"/>
  <c r="F20" i="1"/>
  <c r="F22" i="1"/>
  <c r="F6" i="1"/>
  <c r="F16" i="1"/>
  <c r="F25" i="1"/>
  <c r="F23" i="1"/>
  <c r="F14" i="1"/>
  <c r="F10" i="1"/>
  <c r="F8" i="1"/>
  <c r="F18" i="1"/>
  <c r="F3" i="1"/>
  <c r="F5" i="1"/>
  <c r="F26" i="1"/>
  <c r="F11" i="1"/>
  <c r="F13" i="1"/>
  <c r="F19" i="1"/>
  <c r="F4" i="1"/>
  <c r="F24" i="1"/>
  <c r="F9" i="1"/>
  <c r="F2" i="1"/>
  <c r="F12" i="1"/>
  <c r="F21" i="1"/>
  <c r="F15" i="1"/>
  <c r="V39" i="2" l="1"/>
  <c r="V38" i="2"/>
  <c r="V36" i="2"/>
  <c r="V37" i="2"/>
  <c r="V35" i="2"/>
  <c r="V34" i="2"/>
  <c r="T35" i="3"/>
  <c r="T37" i="3"/>
  <c r="T38" i="3"/>
  <c r="T39" i="3"/>
  <c r="T36" i="3"/>
  <c r="T34" i="3"/>
  <c r="Z40" i="3"/>
  <c r="W40" i="3"/>
  <c r="T40" i="3" l="1"/>
  <c r="V40" i="2"/>
</calcChain>
</file>

<file path=xl/sharedStrings.xml><?xml version="1.0" encoding="utf-8"?>
<sst xmlns="http://schemas.openxmlformats.org/spreadsheetml/2006/main" count="80" uniqueCount="45">
  <si>
    <t>LOG</t>
  </si>
  <si>
    <t>READING</t>
  </si>
  <si>
    <t>MM</t>
  </si>
  <si>
    <t>mx</t>
  </si>
  <si>
    <t>mx+c</t>
  </si>
  <si>
    <t>Intercept</t>
  </si>
  <si>
    <t>Gradient</t>
  </si>
  <si>
    <t>Readings 1</t>
  </si>
  <si>
    <t>Readings 2</t>
  </si>
  <si>
    <t>Readings 3</t>
  </si>
  <si>
    <t>Average</t>
  </si>
  <si>
    <t>LOG 1</t>
  </si>
  <si>
    <t>LOG 2</t>
  </si>
  <si>
    <t>LOG 3</t>
  </si>
  <si>
    <t>LOG of Average</t>
  </si>
  <si>
    <t>Average of LOG</t>
  </si>
  <si>
    <t>Standard Deviation</t>
  </si>
  <si>
    <t>Median</t>
  </si>
  <si>
    <t>Average Intercept</t>
  </si>
  <si>
    <t>Average Gradient</t>
  </si>
  <si>
    <t>average</t>
  </si>
  <si>
    <t>median</t>
  </si>
  <si>
    <t>max</t>
  </si>
  <si>
    <t>min</t>
  </si>
  <si>
    <t>range</t>
  </si>
  <si>
    <t>std dev</t>
  </si>
  <si>
    <t>LOG of Log</t>
  </si>
  <si>
    <t>Log of Log of Log</t>
  </si>
  <si>
    <t>LOG of LOG</t>
  </si>
  <si>
    <t>Power</t>
  </si>
  <si>
    <t>R</t>
  </si>
  <si>
    <t>L</t>
  </si>
  <si>
    <t>POWER</t>
  </si>
  <si>
    <t>R2</t>
  </si>
  <si>
    <t>L2</t>
  </si>
  <si>
    <t>R3</t>
  </si>
  <si>
    <t>L3</t>
  </si>
  <si>
    <t>R4</t>
  </si>
  <si>
    <t>L4</t>
  </si>
  <si>
    <t>R Average</t>
  </si>
  <si>
    <t>L Average</t>
  </si>
  <si>
    <t>Max</t>
  </si>
  <si>
    <t>Min</t>
  </si>
  <si>
    <t>Range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</si>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</sst>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White!$C$2:$C$26</c:f>
              <c:numCache>
                <c:formatCode>General</c:formatCode>
                <c:ptCount val="25"/>
                <c:pt idx="0">
                  <c:v>3800</c:v>
                </c:pt>
                <c:pt idx="1">
                  <c:v>3700</c:v>
                </c:pt>
                <c:pt idx="2">
                  <c:v>2700</c:v>
                </c:pt>
                <c:pt idx="3">
                  <c:v>1600</c:v>
                </c:pt>
                <c:pt idx="4">
                  <c:v>1200</c:v>
                </c:pt>
                <c:pt idx="5">
                  <c:v>900</c:v>
                </c:pt>
                <c:pt idx="6">
                  <c:v>625</c:v>
                </c:pt>
                <c:pt idx="7">
                  <c:v>580</c:v>
                </c:pt>
                <c:pt idx="8">
                  <c:v>360</c:v>
                </c:pt>
                <c:pt idx="9">
                  <c:v>300</c:v>
                </c:pt>
                <c:pt idx="10">
                  <c:v>250</c:v>
                </c:pt>
                <c:pt idx="11">
                  <c:v>215</c:v>
                </c:pt>
                <c:pt idx="12">
                  <c:v>150</c:v>
                </c:pt>
                <c:pt idx="13">
                  <c:v>140</c:v>
                </c:pt>
                <c:pt idx="14">
                  <c:v>110</c:v>
                </c:pt>
                <c:pt idx="15">
                  <c:v>85</c:v>
                </c:pt>
                <c:pt idx="16">
                  <c:v>59</c:v>
                </c:pt>
                <c:pt idx="17">
                  <c:v>50</c:v>
                </c:pt>
                <c:pt idx="18">
                  <c:v>29</c:v>
                </c:pt>
                <c:pt idx="19">
                  <c:v>20</c:v>
                </c:pt>
                <c:pt idx="20">
                  <c:v>25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5-4C0F-9302-BA0BBF27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01912"/>
        <c:axId val="321402240"/>
      </c:lineChart>
      <c:catAx>
        <c:axId val="3214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2240"/>
        <c:crosses val="autoZero"/>
        <c:auto val="1"/>
        <c:lblAlgn val="ctr"/>
        <c:lblOffset val="100"/>
        <c:noMultiLvlLbl val="0"/>
      </c:catAx>
      <c:valAx>
        <c:axId val="321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 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28772278975711E-2"/>
          <c:y val="0.11764880558023888"/>
          <c:w val="0.8329880672367872"/>
          <c:h val="0.7462995582951355"/>
        </c:manualLayout>
      </c:layout>
      <c:lineChart>
        <c:grouping val="standard"/>
        <c:varyColors val="0"/>
        <c:ser>
          <c:idx val="3"/>
          <c:order val="1"/>
          <c:tx>
            <c:strRef>
              <c:f>Encoder1!$A$1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</c:numRef>
            </c:plus>
            <c:min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Encoder1!$BD$2:$BD$8</c:f>
              <c:numCache>
                <c:formatCode>General</c:formatCode>
                <c:ptCount val="7"/>
                <c:pt idx="0">
                  <c:v>657.32</c:v>
                </c:pt>
                <c:pt idx="1">
                  <c:v>796.54</c:v>
                </c:pt>
                <c:pt idx="2">
                  <c:v>923.94</c:v>
                </c:pt>
                <c:pt idx="3">
                  <c:v>1050.0333333333333</c:v>
                </c:pt>
                <c:pt idx="4">
                  <c:v>1117.1666666666667</c:v>
                </c:pt>
                <c:pt idx="5">
                  <c:v>1314.8</c:v>
                </c:pt>
                <c:pt idx="6">
                  <c:v>1402.4333333333334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A9-4A11-97C2-F79C9BC19908}"/>
            </c:ext>
          </c:extLst>
        </c:ser>
        <c:ser>
          <c:idx val="1"/>
          <c:order val="3"/>
          <c:tx>
            <c:strRef>
              <c:f>Encoder1!$A$1</c:f>
              <c:strCache>
                <c:ptCount val="1"/>
                <c:pt idx="0">
                  <c:v>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  <c:extLst xmlns:c15="http://schemas.microsoft.com/office/drawing/2012/chart"/>
              </c:numRef>
            </c:plus>
            <c:min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Encoder1!$BD$2:$BD$8</c:f>
              <c:numCache>
                <c:formatCode>General</c:formatCode>
                <c:ptCount val="7"/>
                <c:pt idx="0">
                  <c:v>657.32</c:v>
                </c:pt>
                <c:pt idx="1">
                  <c:v>796.54</c:v>
                </c:pt>
                <c:pt idx="2">
                  <c:v>923.94</c:v>
                </c:pt>
                <c:pt idx="3">
                  <c:v>1050.0333333333333</c:v>
                </c:pt>
                <c:pt idx="4">
                  <c:v>1117.1666666666667</c:v>
                </c:pt>
                <c:pt idx="5">
                  <c:v>1314.8</c:v>
                </c:pt>
                <c:pt idx="6">
                  <c:v>1402.4333333333334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9FA9-4A11-97C2-F79C9BC1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54592"/>
        <c:axId val="560355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Encoder1!$A$11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Encoder1!$BH$12:$BH$18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23.276803904316409</c:v>
                        </c:pt>
                        <c:pt idx="1">
                          <c:v>2.5012796724876667</c:v>
                        </c:pt>
                        <c:pt idx="2">
                          <c:v>9.316651759081692</c:v>
                        </c:pt>
                        <c:pt idx="3">
                          <c:v>42.031324297745158</c:v>
                        </c:pt>
                        <c:pt idx="4">
                          <c:v>39.417424235144203</c:v>
                        </c:pt>
                        <c:pt idx="5">
                          <c:v>7.050925865129738</c:v>
                        </c:pt>
                        <c:pt idx="6">
                          <c:v>47.827978794378872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Encoder1!$BI$12:$BI$18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23.513122692988055</c:v>
                        </c:pt>
                        <c:pt idx="1">
                          <c:v>2.526674025800137</c:v>
                        </c:pt>
                        <c:pt idx="2">
                          <c:v>9.4112394811432019</c:v>
                        </c:pt>
                        <c:pt idx="3">
                          <c:v>42.749860522727367</c:v>
                        </c:pt>
                        <c:pt idx="4">
                          <c:v>40.091275170884579</c:v>
                        </c:pt>
                        <c:pt idx="5">
                          <c:v>7.1714632438206962</c:v>
                        </c:pt>
                        <c:pt idx="6">
                          <c:v>48.645610308627539</c:v>
                        </c:pt>
                      </c:numCache>
                    </c:numRef>
                  </c:minus>
                  <c:spPr>
                    <a:ln>
                      <a:solidFill>
                        <a:schemeClr val="accent1"/>
                      </a:solidFill>
                    </a:ln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Encoder1!$BD$12:$BD$18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700.48</c:v>
                      </c:pt>
                      <c:pt idx="1">
                        <c:v>799.06</c:v>
                      </c:pt>
                      <c:pt idx="2">
                        <c:v>953</c:v>
                      </c:pt>
                      <c:pt idx="3">
                        <c:v>1053.6333333333334</c:v>
                      </c:pt>
                      <c:pt idx="4">
                        <c:v>1126</c:v>
                      </c:pt>
                      <c:pt idx="5">
                        <c:v>1319.4666666666667</c:v>
                      </c:pt>
                      <c:pt idx="6">
                        <c:v>1404.4666666666667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FA9-4A11-97C2-F79C9BC19908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Encoder1!$A$11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Encoder1!$BH$12:$BH$18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23.276803904316409</c:v>
                        </c:pt>
                        <c:pt idx="1">
                          <c:v>2.5012796724876667</c:v>
                        </c:pt>
                        <c:pt idx="2">
                          <c:v>9.316651759081692</c:v>
                        </c:pt>
                        <c:pt idx="3">
                          <c:v>42.031324297745158</c:v>
                        </c:pt>
                        <c:pt idx="4">
                          <c:v>39.417424235144203</c:v>
                        </c:pt>
                        <c:pt idx="5">
                          <c:v>7.050925865129738</c:v>
                        </c:pt>
                        <c:pt idx="6">
                          <c:v>47.827978794378872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Encoder1!$BI$12:$BI$18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23.513122692988055</c:v>
                        </c:pt>
                        <c:pt idx="1">
                          <c:v>2.526674025800137</c:v>
                        </c:pt>
                        <c:pt idx="2">
                          <c:v>9.4112394811432019</c:v>
                        </c:pt>
                        <c:pt idx="3">
                          <c:v>42.749860522727367</c:v>
                        </c:pt>
                        <c:pt idx="4">
                          <c:v>40.091275170884579</c:v>
                        </c:pt>
                        <c:pt idx="5">
                          <c:v>7.1714632438206962</c:v>
                        </c:pt>
                        <c:pt idx="6">
                          <c:v>48.645610308627539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Encoder1!$BD$12:$BD$18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700.48</c:v>
                      </c:pt>
                      <c:pt idx="1">
                        <c:v>799.06</c:v>
                      </c:pt>
                      <c:pt idx="2">
                        <c:v>953</c:v>
                      </c:pt>
                      <c:pt idx="3">
                        <c:v>1053.6333333333334</c:v>
                      </c:pt>
                      <c:pt idx="4">
                        <c:v>1126</c:v>
                      </c:pt>
                      <c:pt idx="5">
                        <c:v>1319.4666666666667</c:v>
                      </c:pt>
                      <c:pt idx="6">
                        <c:v>1404.4666666666667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A9-4A11-97C2-F79C9BC19908}"/>
                  </c:ext>
                </c:extLst>
              </c15:ser>
            </c15:filteredLineSeries>
          </c:ext>
        </c:extLst>
      </c:lineChart>
      <c:catAx>
        <c:axId val="560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576"/>
        <c:crosses val="autoZero"/>
        <c:auto val="1"/>
        <c:lblAlgn val="ctr"/>
        <c:lblOffset val="100"/>
        <c:noMultiLvlLbl val="0"/>
      </c:catAx>
      <c:valAx>
        <c:axId val="560355576"/>
        <c:scaling>
          <c:orientation val="minMax"/>
          <c:max val="14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Encoder Ticks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59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53271747631351"/>
          <c:y val="0.10040910038944031"/>
          <c:w val="0.81167511291601691"/>
          <c:h val="0.71031714825287517"/>
        </c:manualLayout>
      </c:layout>
      <c:lineChart>
        <c:grouping val="standard"/>
        <c:varyColors val="0"/>
        <c:ser>
          <c:idx val="2"/>
          <c:order val="0"/>
          <c:tx>
            <c:strRef>
              <c:f>Encoder1!$A$11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Encoder1!$BH$12:$BH$18</c:f>
                <c:numCache>
                  <c:formatCode>General</c:formatCode>
                  <c:ptCount val="7"/>
                  <c:pt idx="0">
                    <c:v>23.276803904316409</c:v>
                  </c:pt>
                  <c:pt idx="1">
                    <c:v>2.5012796724876667</c:v>
                  </c:pt>
                  <c:pt idx="2">
                    <c:v>9.316651759081692</c:v>
                  </c:pt>
                  <c:pt idx="3">
                    <c:v>42.031324297745158</c:v>
                  </c:pt>
                  <c:pt idx="4">
                    <c:v>39.417424235144203</c:v>
                  </c:pt>
                  <c:pt idx="5">
                    <c:v>7.050925865129738</c:v>
                  </c:pt>
                  <c:pt idx="6">
                    <c:v>47.827978794378872</c:v>
                  </c:pt>
                </c:numCache>
              </c:numRef>
            </c:plus>
            <c:minus>
              <c:numRef>
                <c:f>Encoder1!$BI$12:$BI$18</c:f>
                <c:numCache>
                  <c:formatCode>General</c:formatCode>
                  <c:ptCount val="7"/>
                  <c:pt idx="0">
                    <c:v>23.513122692988055</c:v>
                  </c:pt>
                  <c:pt idx="1">
                    <c:v>2.526674025800137</c:v>
                  </c:pt>
                  <c:pt idx="2">
                    <c:v>9.4112394811432019</c:v>
                  </c:pt>
                  <c:pt idx="3">
                    <c:v>42.749860522727367</c:v>
                  </c:pt>
                  <c:pt idx="4">
                    <c:v>40.091275170884579</c:v>
                  </c:pt>
                  <c:pt idx="5">
                    <c:v>7.1714632438206962</c:v>
                  </c:pt>
                  <c:pt idx="6">
                    <c:v>48.645610308627539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Encoder1!$BD$12:$BD$18</c:f>
              <c:numCache>
                <c:formatCode>General</c:formatCode>
                <c:ptCount val="7"/>
                <c:pt idx="0">
                  <c:v>700.48</c:v>
                </c:pt>
                <c:pt idx="1">
                  <c:v>799.06</c:v>
                </c:pt>
                <c:pt idx="2">
                  <c:v>953</c:v>
                </c:pt>
                <c:pt idx="3">
                  <c:v>1053.6333333333334</c:v>
                </c:pt>
                <c:pt idx="4">
                  <c:v>1126</c:v>
                </c:pt>
                <c:pt idx="5">
                  <c:v>1319.4666666666667</c:v>
                </c:pt>
                <c:pt idx="6">
                  <c:v>1404.4666666666667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ADF-835A-AF314FF3BDFB}"/>
            </c:ext>
          </c:extLst>
        </c:ser>
        <c:ser>
          <c:idx val="0"/>
          <c:order val="2"/>
          <c:tx>
            <c:strRef>
              <c:f>Encoder1!$A$11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Encoder1!$BH$12:$BH$18</c:f>
                <c:numCache>
                  <c:formatCode>General</c:formatCode>
                  <c:ptCount val="7"/>
                  <c:pt idx="0">
                    <c:v>23.276803904316409</c:v>
                  </c:pt>
                  <c:pt idx="1">
                    <c:v>2.5012796724876667</c:v>
                  </c:pt>
                  <c:pt idx="2">
                    <c:v>9.316651759081692</c:v>
                  </c:pt>
                  <c:pt idx="3">
                    <c:v>42.031324297745158</c:v>
                  </c:pt>
                  <c:pt idx="4">
                    <c:v>39.417424235144203</c:v>
                  </c:pt>
                  <c:pt idx="5">
                    <c:v>7.050925865129738</c:v>
                  </c:pt>
                  <c:pt idx="6">
                    <c:v>47.827978794378872</c:v>
                  </c:pt>
                </c:numCache>
              </c:numRef>
            </c:plus>
            <c:minus>
              <c:numRef>
                <c:f>Encoder1!$BI$12:$BI$18</c:f>
                <c:numCache>
                  <c:formatCode>General</c:formatCode>
                  <c:ptCount val="7"/>
                  <c:pt idx="0">
                    <c:v>23.513122692988055</c:v>
                  </c:pt>
                  <c:pt idx="1">
                    <c:v>2.526674025800137</c:v>
                  </c:pt>
                  <c:pt idx="2">
                    <c:v>9.4112394811432019</c:v>
                  </c:pt>
                  <c:pt idx="3">
                    <c:v>42.749860522727367</c:v>
                  </c:pt>
                  <c:pt idx="4">
                    <c:v>40.091275170884579</c:v>
                  </c:pt>
                  <c:pt idx="5">
                    <c:v>7.1714632438206962</c:v>
                  </c:pt>
                  <c:pt idx="6">
                    <c:v>48.645610308627539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Encoder1!$BD$12:$BD$18</c:f>
              <c:numCache>
                <c:formatCode>General</c:formatCode>
                <c:ptCount val="7"/>
                <c:pt idx="0">
                  <c:v>700.48</c:v>
                </c:pt>
                <c:pt idx="1">
                  <c:v>799.06</c:v>
                </c:pt>
                <c:pt idx="2">
                  <c:v>953</c:v>
                </c:pt>
                <c:pt idx="3">
                  <c:v>1053.6333333333334</c:v>
                </c:pt>
                <c:pt idx="4">
                  <c:v>1126</c:v>
                </c:pt>
                <c:pt idx="5">
                  <c:v>1319.4666666666667</c:v>
                </c:pt>
                <c:pt idx="6">
                  <c:v>1404.4666666666667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ADF-835A-AF314FF3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54592"/>
        <c:axId val="560355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Encoder1!$A$1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minus>
                  <c:spPr>
                    <a:ln>
                      <a:solidFill>
                        <a:srgbClr val="FFC000"/>
                      </a:solidFill>
                    </a:ln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Encoder1!$BD$2:$BD$8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657.32</c:v>
                      </c:pt>
                      <c:pt idx="1">
                        <c:v>796.54</c:v>
                      </c:pt>
                      <c:pt idx="2">
                        <c:v>923.94</c:v>
                      </c:pt>
                      <c:pt idx="3">
                        <c:v>1050.0333333333333</c:v>
                      </c:pt>
                      <c:pt idx="4">
                        <c:v>1117.1666666666667</c:v>
                      </c:pt>
                      <c:pt idx="5">
                        <c:v>1314.8</c:v>
                      </c:pt>
                      <c:pt idx="6">
                        <c:v>1402.4333333333334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AD-4ADF-835A-AF314FF3BDFB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FFC000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Encoder1!$BD$2:$BD$8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657.32</c:v>
                      </c:pt>
                      <c:pt idx="1">
                        <c:v>796.54</c:v>
                      </c:pt>
                      <c:pt idx="2">
                        <c:v>923.94</c:v>
                      </c:pt>
                      <c:pt idx="3">
                        <c:v>1050.0333333333333</c:v>
                      </c:pt>
                      <c:pt idx="4">
                        <c:v>1117.1666666666667</c:v>
                      </c:pt>
                      <c:pt idx="5">
                        <c:v>1314.8</c:v>
                      </c:pt>
                      <c:pt idx="6">
                        <c:v>1402.4333333333334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AD-4ADF-835A-AF314FF3BDFB}"/>
                  </c:ext>
                </c:extLst>
              </c15:ser>
            </c15:filteredLineSeries>
          </c:ext>
        </c:extLst>
      </c:lineChart>
      <c:catAx>
        <c:axId val="560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576"/>
        <c:crosses val="autoZero"/>
        <c:auto val="1"/>
        <c:lblAlgn val="ctr"/>
        <c:lblOffset val="100"/>
        <c:noMultiLvlLbl val="0"/>
      </c:catAx>
      <c:valAx>
        <c:axId val="560355576"/>
        <c:scaling>
          <c:orientation val="minMax"/>
          <c:max val="14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Encoder Ticks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59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White!$D$2:$D$26</c:f>
              <c:numCache>
                <c:formatCode>General</c:formatCode>
                <c:ptCount val="25"/>
                <c:pt idx="0">
                  <c:v>3.5797835966168101</c:v>
                </c:pt>
                <c:pt idx="1">
                  <c:v>3.568201724066995</c:v>
                </c:pt>
                <c:pt idx="2">
                  <c:v>3.4313637641589874</c:v>
                </c:pt>
                <c:pt idx="3">
                  <c:v>3.2041199826559246</c:v>
                </c:pt>
                <c:pt idx="4">
                  <c:v>3.0791812460476247</c:v>
                </c:pt>
                <c:pt idx="5">
                  <c:v>2.9542425094393248</c:v>
                </c:pt>
                <c:pt idx="6">
                  <c:v>2.7958800173440754</c:v>
                </c:pt>
                <c:pt idx="7">
                  <c:v>2.7634279935629373</c:v>
                </c:pt>
                <c:pt idx="8">
                  <c:v>2.5563025007672873</c:v>
                </c:pt>
                <c:pt idx="9">
                  <c:v>2.4771212547196626</c:v>
                </c:pt>
                <c:pt idx="10">
                  <c:v>2.3979400086720375</c:v>
                </c:pt>
                <c:pt idx="11">
                  <c:v>2.3324384599156054</c:v>
                </c:pt>
                <c:pt idx="12">
                  <c:v>2.1760912590556813</c:v>
                </c:pt>
                <c:pt idx="13">
                  <c:v>2.1461280356782382</c:v>
                </c:pt>
                <c:pt idx="14">
                  <c:v>2.0413926851582249</c:v>
                </c:pt>
                <c:pt idx="15">
                  <c:v>1.9294189257142926</c:v>
                </c:pt>
                <c:pt idx="16">
                  <c:v>1.7708520116421442</c:v>
                </c:pt>
                <c:pt idx="17">
                  <c:v>1.6989700043360187</c:v>
                </c:pt>
                <c:pt idx="18">
                  <c:v>1.4623979978989561</c:v>
                </c:pt>
                <c:pt idx="19">
                  <c:v>1.3010299956639813</c:v>
                </c:pt>
                <c:pt idx="20">
                  <c:v>1.3979400086720377</c:v>
                </c:pt>
                <c:pt idx="21">
                  <c:v>1.3010299956639813</c:v>
                </c:pt>
                <c:pt idx="22">
                  <c:v>1.2787536009528289</c:v>
                </c:pt>
                <c:pt idx="23">
                  <c:v>1.255272505103306</c:v>
                </c:pt>
                <c:pt idx="24">
                  <c:v>0.6020599913279624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B-4FCF-8055-911CC4AD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96920"/>
        <c:axId val="430499544"/>
      </c:lineChart>
      <c:catAx>
        <c:axId val="4304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9544"/>
        <c:crosses val="autoZero"/>
        <c:auto val="1"/>
        <c:lblAlgn val="ctr"/>
        <c:lblOffset val="100"/>
        <c:noMultiLvlLbl val="0"/>
      </c:catAx>
      <c:valAx>
        <c:axId val="4304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'White Background'!$C$1</c:f>
              <c:strCache>
                <c:ptCount val="1"/>
                <c:pt idx="0">
                  <c:v>Readings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Background'!$C$2:$C$26</c:f>
              <c:numCache>
                <c:formatCode>General</c:formatCode>
                <c:ptCount val="25"/>
                <c:pt idx="0">
                  <c:v>3835</c:v>
                </c:pt>
                <c:pt idx="1">
                  <c:v>3766</c:v>
                </c:pt>
                <c:pt idx="2">
                  <c:v>2550</c:v>
                </c:pt>
                <c:pt idx="3">
                  <c:v>1750</c:v>
                </c:pt>
                <c:pt idx="4">
                  <c:v>1200</c:v>
                </c:pt>
                <c:pt idx="5">
                  <c:v>845</c:v>
                </c:pt>
                <c:pt idx="6">
                  <c:v>656</c:v>
                </c:pt>
                <c:pt idx="7">
                  <c:v>488</c:v>
                </c:pt>
                <c:pt idx="8">
                  <c:v>394</c:v>
                </c:pt>
                <c:pt idx="9">
                  <c:v>314</c:v>
                </c:pt>
                <c:pt idx="10">
                  <c:v>261</c:v>
                </c:pt>
                <c:pt idx="11">
                  <c:v>214</c:v>
                </c:pt>
                <c:pt idx="12">
                  <c:v>180</c:v>
                </c:pt>
                <c:pt idx="13">
                  <c:v>150</c:v>
                </c:pt>
                <c:pt idx="14">
                  <c:v>126</c:v>
                </c:pt>
                <c:pt idx="15">
                  <c:v>103</c:v>
                </c:pt>
                <c:pt idx="16">
                  <c:v>89</c:v>
                </c:pt>
                <c:pt idx="17">
                  <c:v>72</c:v>
                </c:pt>
                <c:pt idx="18">
                  <c:v>60</c:v>
                </c:pt>
                <c:pt idx="19">
                  <c:v>51</c:v>
                </c:pt>
                <c:pt idx="20">
                  <c:v>42</c:v>
                </c:pt>
                <c:pt idx="21">
                  <c:v>34</c:v>
                </c:pt>
                <c:pt idx="22">
                  <c:v>30</c:v>
                </c:pt>
                <c:pt idx="23">
                  <c:v>18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9-488F-BC67-56CC6B7FEA84}"/>
            </c:ext>
          </c:extLst>
        </c:ser>
        <c:ser>
          <c:idx val="4"/>
          <c:order val="4"/>
          <c:tx>
            <c:strRef>
              <c:f>'White Background'!$E$1</c:f>
              <c:strCache>
                <c:ptCount val="1"/>
                <c:pt idx="0">
                  <c:v>Readings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Background'!$E$2:$E$26</c:f>
              <c:numCache>
                <c:formatCode>General</c:formatCode>
                <c:ptCount val="25"/>
                <c:pt idx="0">
                  <c:v>3835</c:v>
                </c:pt>
                <c:pt idx="1">
                  <c:v>3797</c:v>
                </c:pt>
                <c:pt idx="2">
                  <c:v>2794</c:v>
                </c:pt>
                <c:pt idx="3">
                  <c:v>1824</c:v>
                </c:pt>
                <c:pt idx="4">
                  <c:v>1249</c:v>
                </c:pt>
                <c:pt idx="5">
                  <c:v>917</c:v>
                </c:pt>
                <c:pt idx="6">
                  <c:v>677</c:v>
                </c:pt>
                <c:pt idx="7">
                  <c:v>530</c:v>
                </c:pt>
                <c:pt idx="8">
                  <c:v>414</c:v>
                </c:pt>
                <c:pt idx="9">
                  <c:v>327</c:v>
                </c:pt>
                <c:pt idx="10">
                  <c:v>269</c:v>
                </c:pt>
                <c:pt idx="11">
                  <c:v>221</c:v>
                </c:pt>
                <c:pt idx="12">
                  <c:v>187</c:v>
                </c:pt>
                <c:pt idx="13">
                  <c:v>155</c:v>
                </c:pt>
                <c:pt idx="14">
                  <c:v>129</c:v>
                </c:pt>
                <c:pt idx="15">
                  <c:v>108</c:v>
                </c:pt>
                <c:pt idx="16">
                  <c:v>91</c:v>
                </c:pt>
                <c:pt idx="17">
                  <c:v>76</c:v>
                </c:pt>
                <c:pt idx="18">
                  <c:v>63</c:v>
                </c:pt>
                <c:pt idx="19">
                  <c:v>52</c:v>
                </c:pt>
                <c:pt idx="20">
                  <c:v>43</c:v>
                </c:pt>
                <c:pt idx="21">
                  <c:v>34</c:v>
                </c:pt>
                <c:pt idx="22">
                  <c:v>31</c:v>
                </c:pt>
                <c:pt idx="23">
                  <c:v>24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9-488F-BC67-56CC6B7FEA84}"/>
            </c:ext>
          </c:extLst>
        </c:ser>
        <c:ser>
          <c:idx val="6"/>
          <c:order val="6"/>
          <c:tx>
            <c:strRef>
              <c:f>'White Background'!$G$1</c:f>
              <c:strCache>
                <c:ptCount val="1"/>
                <c:pt idx="0">
                  <c:v>Readings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Background'!$G$2:$G$26</c:f>
              <c:numCache>
                <c:formatCode>General</c:formatCode>
                <c:ptCount val="25"/>
                <c:pt idx="0">
                  <c:v>3845</c:v>
                </c:pt>
                <c:pt idx="1">
                  <c:v>3820</c:v>
                </c:pt>
                <c:pt idx="2">
                  <c:v>2947</c:v>
                </c:pt>
                <c:pt idx="3">
                  <c:v>1980</c:v>
                </c:pt>
                <c:pt idx="4">
                  <c:v>1444</c:v>
                </c:pt>
                <c:pt idx="5">
                  <c:v>1053</c:v>
                </c:pt>
                <c:pt idx="6">
                  <c:v>779</c:v>
                </c:pt>
                <c:pt idx="7">
                  <c:v>580</c:v>
                </c:pt>
                <c:pt idx="8">
                  <c:v>471</c:v>
                </c:pt>
                <c:pt idx="9">
                  <c:v>367</c:v>
                </c:pt>
                <c:pt idx="10">
                  <c:v>315</c:v>
                </c:pt>
                <c:pt idx="11">
                  <c:v>260</c:v>
                </c:pt>
                <c:pt idx="12">
                  <c:v>217</c:v>
                </c:pt>
                <c:pt idx="13">
                  <c:v>174</c:v>
                </c:pt>
                <c:pt idx="14">
                  <c:v>156</c:v>
                </c:pt>
                <c:pt idx="15">
                  <c:v>126</c:v>
                </c:pt>
                <c:pt idx="16">
                  <c:v>105</c:v>
                </c:pt>
                <c:pt idx="17">
                  <c:v>90</c:v>
                </c:pt>
                <c:pt idx="18">
                  <c:v>72</c:v>
                </c:pt>
                <c:pt idx="19">
                  <c:v>56</c:v>
                </c:pt>
                <c:pt idx="20">
                  <c:v>53</c:v>
                </c:pt>
                <c:pt idx="21">
                  <c:v>45</c:v>
                </c:pt>
                <c:pt idx="22">
                  <c:v>39</c:v>
                </c:pt>
                <c:pt idx="23">
                  <c:v>25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9-488F-BC67-56CC6B7FEA84}"/>
            </c:ext>
          </c:extLst>
        </c:ser>
        <c:ser>
          <c:idx val="9"/>
          <c:order val="9"/>
          <c:tx>
            <c:strRef>
              <c:f>'White Background'!$J$1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Background'!$J$2:$J$26</c:f>
              <c:numCache>
                <c:formatCode>General</c:formatCode>
                <c:ptCount val="25"/>
                <c:pt idx="0">
                  <c:v>3838.3333333333335</c:v>
                </c:pt>
                <c:pt idx="1">
                  <c:v>3794.3333333333335</c:v>
                </c:pt>
                <c:pt idx="2">
                  <c:v>2763.6666666666665</c:v>
                </c:pt>
                <c:pt idx="3">
                  <c:v>1851.3333333333333</c:v>
                </c:pt>
                <c:pt idx="4">
                  <c:v>1297.6666666666667</c:v>
                </c:pt>
                <c:pt idx="5">
                  <c:v>938.33333333333337</c:v>
                </c:pt>
                <c:pt idx="6">
                  <c:v>704</c:v>
                </c:pt>
                <c:pt idx="7">
                  <c:v>532.66666666666663</c:v>
                </c:pt>
                <c:pt idx="8">
                  <c:v>426.33333333333331</c:v>
                </c:pt>
                <c:pt idx="9">
                  <c:v>336</c:v>
                </c:pt>
                <c:pt idx="10">
                  <c:v>281.66666666666669</c:v>
                </c:pt>
                <c:pt idx="11">
                  <c:v>231.66666666666666</c:v>
                </c:pt>
                <c:pt idx="12">
                  <c:v>194.66666666666666</c:v>
                </c:pt>
                <c:pt idx="13">
                  <c:v>159.66666666666666</c:v>
                </c:pt>
                <c:pt idx="14">
                  <c:v>137</c:v>
                </c:pt>
                <c:pt idx="15">
                  <c:v>112.33333333333333</c:v>
                </c:pt>
                <c:pt idx="16">
                  <c:v>95</c:v>
                </c:pt>
                <c:pt idx="17">
                  <c:v>79.333333333333329</c:v>
                </c:pt>
                <c:pt idx="18">
                  <c:v>65</c:v>
                </c:pt>
                <c:pt idx="19">
                  <c:v>53</c:v>
                </c:pt>
                <c:pt idx="20">
                  <c:v>46</c:v>
                </c:pt>
                <c:pt idx="21">
                  <c:v>37.666666666666664</c:v>
                </c:pt>
                <c:pt idx="22">
                  <c:v>33.333333333333336</c:v>
                </c:pt>
                <c:pt idx="23">
                  <c:v>22.333333333333332</c:v>
                </c:pt>
                <c:pt idx="24">
                  <c:v>19.333333333333332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9-488F-BC67-56CC6B7F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9280"/>
        <c:axId val="49959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'White Background'!$A$1</c15:sqref>
                        </c15:formulaRef>
                      </c:ext>
                    </c:extLst>
                    <c:strCache>
                      <c:ptCount val="1"/>
                      <c:pt idx="0">
                        <c:v>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9-488F-BC67-56CC6B7FEA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9-488F-BC67-56CC6B7FEA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Background'!$D$1</c15:sqref>
                        </c15:formulaRef>
                      </c:ext>
                    </c:extLst>
                    <c:strCache>
                      <c:ptCount val="1"/>
                      <c:pt idx="0">
                        <c:v>LOG 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3.5837653682849999</c:v>
                      </c:pt>
                      <c:pt idx="1">
                        <c:v>3.5758803156806458</c:v>
                      </c:pt>
                      <c:pt idx="2">
                        <c:v>3.406540180433955</c:v>
                      </c:pt>
                      <c:pt idx="3">
                        <c:v>3.2430380486862944</c:v>
                      </c:pt>
                      <c:pt idx="4">
                        <c:v>3.0791812460476247</c:v>
                      </c:pt>
                      <c:pt idx="5">
                        <c:v>2.9268567089496922</c:v>
                      </c:pt>
                      <c:pt idx="6">
                        <c:v>2.8169038393756605</c:v>
                      </c:pt>
                      <c:pt idx="7">
                        <c:v>2.6884198220027105</c:v>
                      </c:pt>
                      <c:pt idx="8">
                        <c:v>2.5954962218255742</c:v>
                      </c:pt>
                      <c:pt idx="9">
                        <c:v>2.4969296480732148</c:v>
                      </c:pt>
                      <c:pt idx="10">
                        <c:v>2.4166405073382808</c:v>
                      </c:pt>
                      <c:pt idx="11">
                        <c:v>2.330413773349191</c:v>
                      </c:pt>
                      <c:pt idx="12">
                        <c:v>2.255272505103306</c:v>
                      </c:pt>
                      <c:pt idx="13">
                        <c:v>2.1760912590556813</c:v>
                      </c:pt>
                      <c:pt idx="14">
                        <c:v>2.1003705451175629</c:v>
                      </c:pt>
                      <c:pt idx="15">
                        <c:v>2.012837224705172</c:v>
                      </c:pt>
                      <c:pt idx="16">
                        <c:v>1.9493900066449128</c:v>
                      </c:pt>
                      <c:pt idx="17">
                        <c:v>1.8573324964312685</c:v>
                      </c:pt>
                      <c:pt idx="18">
                        <c:v>1.7781512503836436</c:v>
                      </c:pt>
                      <c:pt idx="19">
                        <c:v>1.7075701760979363</c:v>
                      </c:pt>
                      <c:pt idx="20">
                        <c:v>1.6232492903979006</c:v>
                      </c:pt>
                      <c:pt idx="21">
                        <c:v>1.5314789170422551</c:v>
                      </c:pt>
                      <c:pt idx="22">
                        <c:v>1.4771212547196624</c:v>
                      </c:pt>
                      <c:pt idx="23">
                        <c:v>1.255272505103306</c:v>
                      </c:pt>
                      <c:pt idx="24">
                        <c:v>1.2041199826559248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29-488F-BC67-56CC6B7FEA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Background'!$F$1</c15:sqref>
                        </c15:formulaRef>
                      </c:ext>
                    </c:extLst>
                    <c:strCache>
                      <c:ptCount val="1"/>
                      <c:pt idx="0">
                        <c:v>LOG 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3.5837653682849999</c:v>
                      </c:pt>
                      <c:pt idx="1">
                        <c:v>3.5794405971397971</c:v>
                      </c:pt>
                      <c:pt idx="2">
                        <c:v>3.446226401778163</c:v>
                      </c:pt>
                      <c:pt idx="3">
                        <c:v>3.2610248339923973</c:v>
                      </c:pt>
                      <c:pt idx="4">
                        <c:v>3.0965624383741357</c:v>
                      </c:pt>
                      <c:pt idx="5">
                        <c:v>2.9623693356700209</c:v>
                      </c:pt>
                      <c:pt idx="6">
                        <c:v>2.8305886686851442</c:v>
                      </c:pt>
                      <c:pt idx="7">
                        <c:v>2.7242758696007892</c:v>
                      </c:pt>
                      <c:pt idx="8">
                        <c:v>2.6170003411208991</c:v>
                      </c:pt>
                      <c:pt idx="9">
                        <c:v>2.514547752660286</c:v>
                      </c:pt>
                      <c:pt idx="10">
                        <c:v>2.4297522800024081</c:v>
                      </c:pt>
                      <c:pt idx="11">
                        <c:v>2.3443922736851106</c:v>
                      </c:pt>
                      <c:pt idx="12">
                        <c:v>2.271841606536499</c:v>
                      </c:pt>
                      <c:pt idx="13">
                        <c:v>2.1903316981702914</c:v>
                      </c:pt>
                      <c:pt idx="14">
                        <c:v>2.1105897102992488</c:v>
                      </c:pt>
                      <c:pt idx="15">
                        <c:v>2.0334237554869499</c:v>
                      </c:pt>
                      <c:pt idx="16">
                        <c:v>1.9590413923210936</c:v>
                      </c:pt>
                      <c:pt idx="17">
                        <c:v>1.8808135922807914</c:v>
                      </c:pt>
                      <c:pt idx="18">
                        <c:v>1.7993405494535817</c:v>
                      </c:pt>
                      <c:pt idx="19">
                        <c:v>1.7160033436347992</c:v>
                      </c:pt>
                      <c:pt idx="20">
                        <c:v>1.6334684555795864</c:v>
                      </c:pt>
                      <c:pt idx="21">
                        <c:v>1.5314789170422551</c:v>
                      </c:pt>
                      <c:pt idx="22">
                        <c:v>1.4913616938342726</c:v>
                      </c:pt>
                      <c:pt idx="23">
                        <c:v>1.3802112417116059</c:v>
                      </c:pt>
                      <c:pt idx="24">
                        <c:v>1.3010299956639813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29-488F-BC67-56CC6B7FEA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Background'!$H$1</c15:sqref>
                        </c15:formulaRef>
                      </c:ext>
                    </c:extLst>
                    <c:strCache>
                      <c:ptCount val="1"/>
                      <c:pt idx="0">
                        <c:v>LOG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3.5848963441374497</c:v>
                      </c:pt>
                      <c:pt idx="1">
                        <c:v>3.5820633629117089</c:v>
                      </c:pt>
                      <c:pt idx="2">
                        <c:v>3.4693801358499252</c:v>
                      </c:pt>
                      <c:pt idx="3">
                        <c:v>3.2966651902615309</c:v>
                      </c:pt>
                      <c:pt idx="4">
                        <c:v>3.1595671932336202</c:v>
                      </c:pt>
                      <c:pt idx="5">
                        <c:v>3.0224283711854865</c:v>
                      </c:pt>
                      <c:pt idx="6">
                        <c:v>2.8915374576725643</c:v>
                      </c:pt>
                      <c:pt idx="7">
                        <c:v>2.7634279935629373</c:v>
                      </c:pt>
                      <c:pt idx="8">
                        <c:v>2.6730209071288962</c:v>
                      </c:pt>
                      <c:pt idx="9">
                        <c:v>2.5646660642520893</c:v>
                      </c:pt>
                      <c:pt idx="10">
                        <c:v>2.4983105537896004</c:v>
                      </c:pt>
                      <c:pt idx="11">
                        <c:v>2.4149733479708178</c:v>
                      </c:pt>
                      <c:pt idx="12">
                        <c:v>2.3364597338485296</c:v>
                      </c:pt>
                      <c:pt idx="13">
                        <c:v>2.2405492482825999</c:v>
                      </c:pt>
                      <c:pt idx="14">
                        <c:v>2.1931245983544616</c:v>
                      </c:pt>
                      <c:pt idx="15">
                        <c:v>2.1003705451175629</c:v>
                      </c:pt>
                      <c:pt idx="16">
                        <c:v>2.0211892990699383</c:v>
                      </c:pt>
                      <c:pt idx="17">
                        <c:v>1.954242509439325</c:v>
                      </c:pt>
                      <c:pt idx="18">
                        <c:v>1.8573324964312685</c:v>
                      </c:pt>
                      <c:pt idx="19">
                        <c:v>1.7481880270062005</c:v>
                      </c:pt>
                      <c:pt idx="20">
                        <c:v>1.7242758696007889</c:v>
                      </c:pt>
                      <c:pt idx="21">
                        <c:v>1.6532125137753437</c:v>
                      </c:pt>
                      <c:pt idx="22">
                        <c:v>1.5910646070264991</c:v>
                      </c:pt>
                      <c:pt idx="23">
                        <c:v>1.3979400086720377</c:v>
                      </c:pt>
                      <c:pt idx="24">
                        <c:v>1.3424226808222062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29-488F-BC67-56CC6B7FEA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29-488F-BC67-56CC6B7FEA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Background'!$K$1</c15:sqref>
                        </c15:formulaRef>
                      </c:ext>
                    </c:extLst>
                    <c:strCache>
                      <c:ptCount val="1"/>
                      <c:pt idx="0">
                        <c:v>LOG of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3.5841426875805875</c:v>
                      </c:pt>
                      <c:pt idx="1">
                        <c:v>3.5791354811304767</c:v>
                      </c:pt>
                      <c:pt idx="2">
                        <c:v>3.4414856604253194</c:v>
                      </c:pt>
                      <c:pt idx="3">
                        <c:v>3.2674846206945762</c:v>
                      </c:pt>
                      <c:pt idx="4">
                        <c:v>3.1131631489984994</c:v>
                      </c:pt>
                      <c:pt idx="5">
                        <c:v>2.9723571444677028</c:v>
                      </c:pt>
                      <c:pt idx="6">
                        <c:v>2.847572659142112</c:v>
                      </c:pt>
                      <c:pt idx="7">
                        <c:v>2.7264555202583103</c:v>
                      </c:pt>
                      <c:pt idx="8">
                        <c:v>2.6297492897589914</c:v>
                      </c:pt>
                      <c:pt idx="9">
                        <c:v>2.5263392773898441</c:v>
                      </c:pt>
                      <c:pt idx="10">
                        <c:v>2.44973545423003</c:v>
                      </c:pt>
                      <c:pt idx="11">
                        <c:v>2.3648635498704516</c:v>
                      </c:pt>
                      <c:pt idx="12">
                        <c:v>2.2892915923927371</c:v>
                      </c:pt>
                      <c:pt idx="13">
                        <c:v>2.2032142586949006</c:v>
                      </c:pt>
                      <c:pt idx="14">
                        <c:v>2.1367205671564067</c:v>
                      </c:pt>
                      <c:pt idx="15">
                        <c:v>2.0505086461516764</c:v>
                      </c:pt>
                      <c:pt idx="16">
                        <c:v>1.9777236052888478</c:v>
                      </c:pt>
                      <c:pt idx="17">
                        <c:v>1.8994557023368495</c:v>
                      </c:pt>
                      <c:pt idx="18">
                        <c:v>1.8129133566428555</c:v>
                      </c:pt>
                      <c:pt idx="19">
                        <c:v>1.7242758696007889</c:v>
                      </c:pt>
                      <c:pt idx="20">
                        <c:v>1.6627578316815741</c:v>
                      </c:pt>
                      <c:pt idx="21">
                        <c:v>1.5759571887637573</c:v>
                      </c:pt>
                      <c:pt idx="22">
                        <c:v>1.5228787452803376</c:v>
                      </c:pt>
                      <c:pt idx="23">
                        <c:v>1.3489535479811641</c:v>
                      </c:pt>
                      <c:pt idx="24">
                        <c:v>1.2863067388432747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29-488F-BC67-56CC6B7FEA8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Background'!$M$1</c15:sqref>
                        </c15:formulaRef>
                      </c:ext>
                    </c:extLst>
                    <c:strCache>
                      <c:ptCount val="1"/>
                      <c:pt idx="0">
                        <c:v>Average of LOG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Background'!$M$2:$M$26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3.5841423602358162</c:v>
                      </c:pt>
                      <c:pt idx="1">
                        <c:v>3.5791280919107176</c:v>
                      </c:pt>
                      <c:pt idx="2">
                        <c:v>3.4407155726873477</c:v>
                      </c:pt>
                      <c:pt idx="3">
                        <c:v>3.2669093576467412</c:v>
                      </c:pt>
                      <c:pt idx="4">
                        <c:v>3.1117702925517938</c:v>
                      </c:pt>
                      <c:pt idx="5">
                        <c:v>2.9705514719350661</c:v>
                      </c:pt>
                      <c:pt idx="6">
                        <c:v>2.8463433219111232</c:v>
                      </c:pt>
                      <c:pt idx="7">
                        <c:v>2.7253745617221452</c:v>
                      </c:pt>
                      <c:pt idx="8">
                        <c:v>2.6285058233584562</c:v>
                      </c:pt>
                      <c:pt idx="9">
                        <c:v>2.5253811549951966</c:v>
                      </c:pt>
                      <c:pt idx="10">
                        <c:v>2.4482344470434296</c:v>
                      </c:pt>
                      <c:pt idx="11">
                        <c:v>2.3632597983350401</c:v>
                      </c:pt>
                      <c:pt idx="12">
                        <c:v>2.2878579484961112</c:v>
                      </c:pt>
                      <c:pt idx="13">
                        <c:v>2.2023240685028576</c:v>
                      </c:pt>
                      <c:pt idx="14">
                        <c:v>2.134694951257091</c:v>
                      </c:pt>
                      <c:pt idx="15">
                        <c:v>2.0488771751032284</c:v>
                      </c:pt>
                      <c:pt idx="16">
                        <c:v>1.9765402326786481</c:v>
                      </c:pt>
                      <c:pt idx="17">
                        <c:v>1.8974628660504615</c:v>
                      </c:pt>
                      <c:pt idx="18">
                        <c:v>1.8116080987561645</c:v>
                      </c:pt>
                      <c:pt idx="19">
                        <c:v>1.7239205155796453</c:v>
                      </c:pt>
                      <c:pt idx="20">
                        <c:v>1.6603312051927588</c:v>
                      </c:pt>
                      <c:pt idx="21">
                        <c:v>1.5720567826199512</c:v>
                      </c:pt>
                      <c:pt idx="22">
                        <c:v>1.5198491851934779</c:v>
                      </c:pt>
                      <c:pt idx="23">
                        <c:v>1.3444745851623165</c:v>
                      </c:pt>
                      <c:pt idx="24">
                        <c:v>1.2825242197140374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429-488F-BC67-56CC6B7FEA84}"/>
                  </c:ext>
                </c:extLst>
              </c15:ser>
            </c15:filteredLineSeries>
          </c:ext>
        </c:extLst>
      </c:lineChart>
      <c:catAx>
        <c:axId val="4995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064"/>
        <c:crosses val="autoZero"/>
        <c:auto val="1"/>
        <c:lblAlgn val="ctr"/>
        <c:lblOffset val="100"/>
        <c:noMultiLvlLbl val="0"/>
      </c:catAx>
      <c:valAx>
        <c:axId val="499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'White Background'!$D$1</c:f>
              <c:strCache>
                <c:ptCount val="1"/>
                <c:pt idx="0">
                  <c:v>LOG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Background'!$D$2:$D$26</c:f>
              <c:numCache>
                <c:formatCode>General</c:formatCode>
                <c:ptCount val="25"/>
                <c:pt idx="0">
                  <c:v>3.5837653682849999</c:v>
                </c:pt>
                <c:pt idx="1">
                  <c:v>3.5758803156806458</c:v>
                </c:pt>
                <c:pt idx="2">
                  <c:v>3.406540180433955</c:v>
                </c:pt>
                <c:pt idx="3">
                  <c:v>3.2430380486862944</c:v>
                </c:pt>
                <c:pt idx="4">
                  <c:v>3.0791812460476247</c:v>
                </c:pt>
                <c:pt idx="5">
                  <c:v>2.9268567089496922</c:v>
                </c:pt>
                <c:pt idx="6">
                  <c:v>2.8169038393756605</c:v>
                </c:pt>
                <c:pt idx="7">
                  <c:v>2.6884198220027105</c:v>
                </c:pt>
                <c:pt idx="8">
                  <c:v>2.5954962218255742</c:v>
                </c:pt>
                <c:pt idx="9">
                  <c:v>2.4969296480732148</c:v>
                </c:pt>
                <c:pt idx="10">
                  <c:v>2.4166405073382808</c:v>
                </c:pt>
                <c:pt idx="11">
                  <c:v>2.330413773349191</c:v>
                </c:pt>
                <c:pt idx="12">
                  <c:v>2.255272505103306</c:v>
                </c:pt>
                <c:pt idx="13">
                  <c:v>2.1760912590556813</c:v>
                </c:pt>
                <c:pt idx="14">
                  <c:v>2.1003705451175629</c:v>
                </c:pt>
                <c:pt idx="15">
                  <c:v>2.012837224705172</c:v>
                </c:pt>
                <c:pt idx="16">
                  <c:v>1.9493900066449128</c:v>
                </c:pt>
                <c:pt idx="17">
                  <c:v>1.8573324964312685</c:v>
                </c:pt>
                <c:pt idx="18">
                  <c:v>1.7781512503836436</c:v>
                </c:pt>
                <c:pt idx="19">
                  <c:v>1.7075701760979363</c:v>
                </c:pt>
                <c:pt idx="20">
                  <c:v>1.6232492903979006</c:v>
                </c:pt>
                <c:pt idx="21">
                  <c:v>1.5314789170422551</c:v>
                </c:pt>
                <c:pt idx="22">
                  <c:v>1.4771212547196624</c:v>
                </c:pt>
                <c:pt idx="23">
                  <c:v>1.255272505103306</c:v>
                </c:pt>
                <c:pt idx="24">
                  <c:v>1.2041199826559248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A-4AFB-ACC1-DEF3124F1255}"/>
            </c:ext>
          </c:extLst>
        </c:ser>
        <c:ser>
          <c:idx val="5"/>
          <c:order val="5"/>
          <c:tx>
            <c:strRef>
              <c:f>'White Background'!$F$1</c:f>
              <c:strCache>
                <c:ptCount val="1"/>
                <c:pt idx="0">
                  <c:v>LOG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Background'!$F$2:$F$26</c:f>
              <c:numCache>
                <c:formatCode>General</c:formatCode>
                <c:ptCount val="25"/>
                <c:pt idx="0">
                  <c:v>3.5837653682849999</c:v>
                </c:pt>
                <c:pt idx="1">
                  <c:v>3.5794405971397971</c:v>
                </c:pt>
                <c:pt idx="2">
                  <c:v>3.446226401778163</c:v>
                </c:pt>
                <c:pt idx="3">
                  <c:v>3.2610248339923973</c:v>
                </c:pt>
                <c:pt idx="4">
                  <c:v>3.0965624383741357</c:v>
                </c:pt>
                <c:pt idx="5">
                  <c:v>2.9623693356700209</c:v>
                </c:pt>
                <c:pt idx="6">
                  <c:v>2.8305886686851442</c:v>
                </c:pt>
                <c:pt idx="7">
                  <c:v>2.7242758696007892</c:v>
                </c:pt>
                <c:pt idx="8">
                  <c:v>2.6170003411208991</c:v>
                </c:pt>
                <c:pt idx="9">
                  <c:v>2.514547752660286</c:v>
                </c:pt>
                <c:pt idx="10">
                  <c:v>2.4297522800024081</c:v>
                </c:pt>
                <c:pt idx="11">
                  <c:v>2.3443922736851106</c:v>
                </c:pt>
                <c:pt idx="12">
                  <c:v>2.271841606536499</c:v>
                </c:pt>
                <c:pt idx="13">
                  <c:v>2.1903316981702914</c:v>
                </c:pt>
                <c:pt idx="14">
                  <c:v>2.1105897102992488</c:v>
                </c:pt>
                <c:pt idx="15">
                  <c:v>2.0334237554869499</c:v>
                </c:pt>
                <c:pt idx="16">
                  <c:v>1.9590413923210936</c:v>
                </c:pt>
                <c:pt idx="17">
                  <c:v>1.8808135922807914</c:v>
                </c:pt>
                <c:pt idx="18">
                  <c:v>1.7993405494535817</c:v>
                </c:pt>
                <c:pt idx="19">
                  <c:v>1.7160033436347992</c:v>
                </c:pt>
                <c:pt idx="20">
                  <c:v>1.6334684555795864</c:v>
                </c:pt>
                <c:pt idx="21">
                  <c:v>1.5314789170422551</c:v>
                </c:pt>
                <c:pt idx="22">
                  <c:v>1.4913616938342726</c:v>
                </c:pt>
                <c:pt idx="23">
                  <c:v>1.3802112417116059</c:v>
                </c:pt>
                <c:pt idx="24">
                  <c:v>1.3010299956639813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A-4AFB-ACC1-DEF3124F1255}"/>
            </c:ext>
          </c:extLst>
        </c:ser>
        <c:ser>
          <c:idx val="7"/>
          <c:order val="7"/>
          <c:tx>
            <c:strRef>
              <c:f>'White Background'!$H$1</c:f>
              <c:strCache>
                <c:ptCount val="1"/>
                <c:pt idx="0">
                  <c:v>LOG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Background'!$H$2:$H$26</c:f>
              <c:numCache>
                <c:formatCode>General</c:formatCode>
                <c:ptCount val="25"/>
                <c:pt idx="0">
                  <c:v>3.5848963441374497</c:v>
                </c:pt>
                <c:pt idx="1">
                  <c:v>3.5820633629117089</c:v>
                </c:pt>
                <c:pt idx="2">
                  <c:v>3.4693801358499252</c:v>
                </c:pt>
                <c:pt idx="3">
                  <c:v>3.2966651902615309</c:v>
                </c:pt>
                <c:pt idx="4">
                  <c:v>3.1595671932336202</c:v>
                </c:pt>
                <c:pt idx="5">
                  <c:v>3.0224283711854865</c:v>
                </c:pt>
                <c:pt idx="6">
                  <c:v>2.8915374576725643</c:v>
                </c:pt>
                <c:pt idx="7">
                  <c:v>2.7634279935629373</c:v>
                </c:pt>
                <c:pt idx="8">
                  <c:v>2.6730209071288962</c:v>
                </c:pt>
                <c:pt idx="9">
                  <c:v>2.5646660642520893</c:v>
                </c:pt>
                <c:pt idx="10">
                  <c:v>2.4983105537896004</c:v>
                </c:pt>
                <c:pt idx="11">
                  <c:v>2.4149733479708178</c:v>
                </c:pt>
                <c:pt idx="12">
                  <c:v>2.3364597338485296</c:v>
                </c:pt>
                <c:pt idx="13">
                  <c:v>2.2405492482825999</c:v>
                </c:pt>
                <c:pt idx="14">
                  <c:v>2.1931245983544616</c:v>
                </c:pt>
                <c:pt idx="15">
                  <c:v>2.1003705451175629</c:v>
                </c:pt>
                <c:pt idx="16">
                  <c:v>2.0211892990699383</c:v>
                </c:pt>
                <c:pt idx="17">
                  <c:v>1.954242509439325</c:v>
                </c:pt>
                <c:pt idx="18">
                  <c:v>1.8573324964312685</c:v>
                </c:pt>
                <c:pt idx="19">
                  <c:v>1.7481880270062005</c:v>
                </c:pt>
                <c:pt idx="20">
                  <c:v>1.7242758696007889</c:v>
                </c:pt>
                <c:pt idx="21">
                  <c:v>1.6532125137753437</c:v>
                </c:pt>
                <c:pt idx="22">
                  <c:v>1.5910646070264991</c:v>
                </c:pt>
                <c:pt idx="23">
                  <c:v>1.3979400086720377</c:v>
                </c:pt>
                <c:pt idx="24">
                  <c:v>1.3424226808222062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6A-4AFB-ACC1-DEF3124F1255}"/>
            </c:ext>
          </c:extLst>
        </c:ser>
        <c:ser>
          <c:idx val="10"/>
          <c:order val="10"/>
          <c:tx>
            <c:strRef>
              <c:f>'White Background'!$K$1</c:f>
              <c:strCache>
                <c:ptCount val="1"/>
                <c:pt idx="0">
                  <c:v>LOG of Average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Background'!$K$2:$K$26</c:f>
              <c:numCache>
                <c:formatCode>General</c:formatCode>
                <c:ptCount val="25"/>
                <c:pt idx="0">
                  <c:v>3.5841426875805875</c:v>
                </c:pt>
                <c:pt idx="1">
                  <c:v>3.5791354811304767</c:v>
                </c:pt>
                <c:pt idx="2">
                  <c:v>3.4414856604253194</c:v>
                </c:pt>
                <c:pt idx="3">
                  <c:v>3.2674846206945762</c:v>
                </c:pt>
                <c:pt idx="4">
                  <c:v>3.1131631489984994</c:v>
                </c:pt>
                <c:pt idx="5">
                  <c:v>2.9723571444677028</c:v>
                </c:pt>
                <c:pt idx="6">
                  <c:v>2.847572659142112</c:v>
                </c:pt>
                <c:pt idx="7">
                  <c:v>2.7264555202583103</c:v>
                </c:pt>
                <c:pt idx="8">
                  <c:v>2.6297492897589914</c:v>
                </c:pt>
                <c:pt idx="9">
                  <c:v>2.5263392773898441</c:v>
                </c:pt>
                <c:pt idx="10">
                  <c:v>2.44973545423003</c:v>
                </c:pt>
                <c:pt idx="11">
                  <c:v>2.3648635498704516</c:v>
                </c:pt>
                <c:pt idx="12">
                  <c:v>2.2892915923927371</c:v>
                </c:pt>
                <c:pt idx="13">
                  <c:v>2.2032142586949006</c:v>
                </c:pt>
                <c:pt idx="14">
                  <c:v>2.1367205671564067</c:v>
                </c:pt>
                <c:pt idx="15">
                  <c:v>2.0505086461516764</c:v>
                </c:pt>
                <c:pt idx="16">
                  <c:v>1.9777236052888478</c:v>
                </c:pt>
                <c:pt idx="17">
                  <c:v>1.8994557023368495</c:v>
                </c:pt>
                <c:pt idx="18">
                  <c:v>1.8129133566428555</c:v>
                </c:pt>
                <c:pt idx="19">
                  <c:v>1.7242758696007889</c:v>
                </c:pt>
                <c:pt idx="20">
                  <c:v>1.6627578316815741</c:v>
                </c:pt>
                <c:pt idx="21">
                  <c:v>1.5759571887637573</c:v>
                </c:pt>
                <c:pt idx="22">
                  <c:v>1.5228787452803376</c:v>
                </c:pt>
                <c:pt idx="23">
                  <c:v>1.3489535479811641</c:v>
                </c:pt>
                <c:pt idx="24">
                  <c:v>1.2863067388432747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6A-4AFB-ACC1-DEF3124F1255}"/>
            </c:ext>
          </c:extLst>
        </c:ser>
        <c:ser>
          <c:idx val="11"/>
          <c:order val="11"/>
          <c:tx>
            <c:strRef>
              <c:f>'White Background'!$M$1</c:f>
              <c:strCache>
                <c:ptCount val="1"/>
                <c:pt idx="0">
                  <c:v>Average of LOG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Background'!$M$2:$M$26</c:f>
              <c:numCache>
                <c:formatCode>General</c:formatCode>
                <c:ptCount val="25"/>
                <c:pt idx="0">
                  <c:v>3.5841423602358162</c:v>
                </c:pt>
                <c:pt idx="1">
                  <c:v>3.5791280919107176</c:v>
                </c:pt>
                <c:pt idx="2">
                  <c:v>3.4407155726873477</c:v>
                </c:pt>
                <c:pt idx="3">
                  <c:v>3.2669093576467412</c:v>
                </c:pt>
                <c:pt idx="4">
                  <c:v>3.1117702925517938</c:v>
                </c:pt>
                <c:pt idx="5">
                  <c:v>2.9705514719350661</c:v>
                </c:pt>
                <c:pt idx="6">
                  <c:v>2.8463433219111232</c:v>
                </c:pt>
                <c:pt idx="7">
                  <c:v>2.7253745617221452</c:v>
                </c:pt>
                <c:pt idx="8">
                  <c:v>2.6285058233584562</c:v>
                </c:pt>
                <c:pt idx="9">
                  <c:v>2.5253811549951966</c:v>
                </c:pt>
                <c:pt idx="10">
                  <c:v>2.4482344470434296</c:v>
                </c:pt>
                <c:pt idx="11">
                  <c:v>2.3632597983350401</c:v>
                </c:pt>
                <c:pt idx="12">
                  <c:v>2.2878579484961112</c:v>
                </c:pt>
                <c:pt idx="13">
                  <c:v>2.2023240685028576</c:v>
                </c:pt>
                <c:pt idx="14">
                  <c:v>2.134694951257091</c:v>
                </c:pt>
                <c:pt idx="15">
                  <c:v>2.0488771751032284</c:v>
                </c:pt>
                <c:pt idx="16">
                  <c:v>1.9765402326786481</c:v>
                </c:pt>
                <c:pt idx="17">
                  <c:v>1.8974628660504615</c:v>
                </c:pt>
                <c:pt idx="18">
                  <c:v>1.8116080987561645</c:v>
                </c:pt>
                <c:pt idx="19">
                  <c:v>1.7239205155796453</c:v>
                </c:pt>
                <c:pt idx="20">
                  <c:v>1.6603312051927588</c:v>
                </c:pt>
                <c:pt idx="21">
                  <c:v>1.5720567826199512</c:v>
                </c:pt>
                <c:pt idx="22">
                  <c:v>1.5198491851934779</c:v>
                </c:pt>
                <c:pt idx="23">
                  <c:v>1.3444745851623165</c:v>
                </c:pt>
                <c:pt idx="24">
                  <c:v>1.2825242197140374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6A-4AFB-ACC1-DEF3124F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15600"/>
        <c:axId val="4997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'White Background'!$A$1</c15:sqref>
                        </c15:formulaRef>
                      </c:ext>
                    </c:extLst>
                    <c:strCache>
                      <c:ptCount val="1"/>
                      <c:pt idx="0">
                        <c:v>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6A-4AFB-ACC1-DEF3124F12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6A-4AFB-ACC1-DEF3124F12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Background'!$C$1</c15:sqref>
                        </c15:formulaRef>
                      </c:ext>
                    </c:extLst>
                    <c:strCache>
                      <c:ptCount val="1"/>
                      <c:pt idx="0">
                        <c:v>Readings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3835</c:v>
                      </c:pt>
                      <c:pt idx="1">
                        <c:v>3766</c:v>
                      </c:pt>
                      <c:pt idx="2">
                        <c:v>2550</c:v>
                      </c:pt>
                      <c:pt idx="3">
                        <c:v>1750</c:v>
                      </c:pt>
                      <c:pt idx="4">
                        <c:v>1200</c:v>
                      </c:pt>
                      <c:pt idx="5">
                        <c:v>845</c:v>
                      </c:pt>
                      <c:pt idx="6">
                        <c:v>656</c:v>
                      </c:pt>
                      <c:pt idx="7">
                        <c:v>488</c:v>
                      </c:pt>
                      <c:pt idx="8">
                        <c:v>394</c:v>
                      </c:pt>
                      <c:pt idx="9">
                        <c:v>314</c:v>
                      </c:pt>
                      <c:pt idx="10">
                        <c:v>261</c:v>
                      </c:pt>
                      <c:pt idx="11">
                        <c:v>214</c:v>
                      </c:pt>
                      <c:pt idx="12">
                        <c:v>180</c:v>
                      </c:pt>
                      <c:pt idx="13">
                        <c:v>150</c:v>
                      </c:pt>
                      <c:pt idx="14">
                        <c:v>126</c:v>
                      </c:pt>
                      <c:pt idx="15">
                        <c:v>103</c:v>
                      </c:pt>
                      <c:pt idx="16">
                        <c:v>89</c:v>
                      </c:pt>
                      <c:pt idx="17">
                        <c:v>72</c:v>
                      </c:pt>
                      <c:pt idx="18">
                        <c:v>60</c:v>
                      </c:pt>
                      <c:pt idx="19">
                        <c:v>51</c:v>
                      </c:pt>
                      <c:pt idx="20">
                        <c:v>42</c:v>
                      </c:pt>
                      <c:pt idx="21">
                        <c:v>34</c:v>
                      </c:pt>
                      <c:pt idx="22">
                        <c:v>30</c:v>
                      </c:pt>
                      <c:pt idx="23">
                        <c:v>18</c:v>
                      </c:pt>
                      <c:pt idx="2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6A-4AFB-ACC1-DEF3124F12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Background'!$E$1</c15:sqref>
                        </c15:formulaRef>
                      </c:ext>
                    </c:extLst>
                    <c:strCache>
                      <c:ptCount val="1"/>
                      <c:pt idx="0">
                        <c:v>Readings 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3835</c:v>
                      </c:pt>
                      <c:pt idx="1">
                        <c:v>3797</c:v>
                      </c:pt>
                      <c:pt idx="2">
                        <c:v>2794</c:v>
                      </c:pt>
                      <c:pt idx="3">
                        <c:v>1824</c:v>
                      </c:pt>
                      <c:pt idx="4">
                        <c:v>1249</c:v>
                      </c:pt>
                      <c:pt idx="5">
                        <c:v>917</c:v>
                      </c:pt>
                      <c:pt idx="6">
                        <c:v>677</c:v>
                      </c:pt>
                      <c:pt idx="7">
                        <c:v>530</c:v>
                      </c:pt>
                      <c:pt idx="8">
                        <c:v>414</c:v>
                      </c:pt>
                      <c:pt idx="9">
                        <c:v>327</c:v>
                      </c:pt>
                      <c:pt idx="10">
                        <c:v>269</c:v>
                      </c:pt>
                      <c:pt idx="11">
                        <c:v>221</c:v>
                      </c:pt>
                      <c:pt idx="12">
                        <c:v>187</c:v>
                      </c:pt>
                      <c:pt idx="13">
                        <c:v>155</c:v>
                      </c:pt>
                      <c:pt idx="14">
                        <c:v>129</c:v>
                      </c:pt>
                      <c:pt idx="15">
                        <c:v>108</c:v>
                      </c:pt>
                      <c:pt idx="16">
                        <c:v>91</c:v>
                      </c:pt>
                      <c:pt idx="17">
                        <c:v>76</c:v>
                      </c:pt>
                      <c:pt idx="18">
                        <c:v>63</c:v>
                      </c:pt>
                      <c:pt idx="19">
                        <c:v>52</c:v>
                      </c:pt>
                      <c:pt idx="20">
                        <c:v>43</c:v>
                      </c:pt>
                      <c:pt idx="21">
                        <c:v>34</c:v>
                      </c:pt>
                      <c:pt idx="22">
                        <c:v>31</c:v>
                      </c:pt>
                      <c:pt idx="23">
                        <c:v>24</c:v>
                      </c:pt>
                      <c:pt idx="24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6A-4AFB-ACC1-DEF3124F12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Background'!$G$1</c15:sqref>
                        </c15:formulaRef>
                      </c:ext>
                    </c:extLst>
                    <c:strCache>
                      <c:ptCount val="1"/>
                      <c:pt idx="0">
                        <c:v>Readings 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3845</c:v>
                      </c:pt>
                      <c:pt idx="1">
                        <c:v>3820</c:v>
                      </c:pt>
                      <c:pt idx="2">
                        <c:v>2947</c:v>
                      </c:pt>
                      <c:pt idx="3">
                        <c:v>1980</c:v>
                      </c:pt>
                      <c:pt idx="4">
                        <c:v>1444</c:v>
                      </c:pt>
                      <c:pt idx="5">
                        <c:v>1053</c:v>
                      </c:pt>
                      <c:pt idx="6">
                        <c:v>779</c:v>
                      </c:pt>
                      <c:pt idx="7">
                        <c:v>580</c:v>
                      </c:pt>
                      <c:pt idx="8">
                        <c:v>471</c:v>
                      </c:pt>
                      <c:pt idx="9">
                        <c:v>367</c:v>
                      </c:pt>
                      <c:pt idx="10">
                        <c:v>315</c:v>
                      </c:pt>
                      <c:pt idx="11">
                        <c:v>260</c:v>
                      </c:pt>
                      <c:pt idx="12">
                        <c:v>217</c:v>
                      </c:pt>
                      <c:pt idx="13">
                        <c:v>174</c:v>
                      </c:pt>
                      <c:pt idx="14">
                        <c:v>156</c:v>
                      </c:pt>
                      <c:pt idx="15">
                        <c:v>126</c:v>
                      </c:pt>
                      <c:pt idx="16">
                        <c:v>105</c:v>
                      </c:pt>
                      <c:pt idx="17">
                        <c:v>90</c:v>
                      </c:pt>
                      <c:pt idx="18">
                        <c:v>72</c:v>
                      </c:pt>
                      <c:pt idx="19">
                        <c:v>56</c:v>
                      </c:pt>
                      <c:pt idx="20">
                        <c:v>53</c:v>
                      </c:pt>
                      <c:pt idx="21">
                        <c:v>45</c:v>
                      </c:pt>
                      <c:pt idx="22">
                        <c:v>39</c:v>
                      </c:pt>
                      <c:pt idx="23">
                        <c:v>25</c:v>
                      </c:pt>
                      <c:pt idx="24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6A-4AFB-ACC1-DEF3124F12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6A-4AFB-ACC1-DEF3124F12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3838.3333333333335</c:v>
                      </c:pt>
                      <c:pt idx="1">
                        <c:v>3794.3333333333335</c:v>
                      </c:pt>
                      <c:pt idx="2">
                        <c:v>2763.6666666666665</c:v>
                      </c:pt>
                      <c:pt idx="3">
                        <c:v>1851.3333333333333</c:v>
                      </c:pt>
                      <c:pt idx="4">
                        <c:v>1297.6666666666667</c:v>
                      </c:pt>
                      <c:pt idx="5">
                        <c:v>938.33333333333337</c:v>
                      </c:pt>
                      <c:pt idx="6">
                        <c:v>704</c:v>
                      </c:pt>
                      <c:pt idx="7">
                        <c:v>532.66666666666663</c:v>
                      </c:pt>
                      <c:pt idx="8">
                        <c:v>426.33333333333331</c:v>
                      </c:pt>
                      <c:pt idx="9">
                        <c:v>336</c:v>
                      </c:pt>
                      <c:pt idx="10">
                        <c:v>281.66666666666669</c:v>
                      </c:pt>
                      <c:pt idx="11">
                        <c:v>231.66666666666666</c:v>
                      </c:pt>
                      <c:pt idx="12">
                        <c:v>194.66666666666666</c:v>
                      </c:pt>
                      <c:pt idx="13">
                        <c:v>159.66666666666666</c:v>
                      </c:pt>
                      <c:pt idx="14">
                        <c:v>137</c:v>
                      </c:pt>
                      <c:pt idx="15">
                        <c:v>112.33333333333333</c:v>
                      </c:pt>
                      <c:pt idx="16">
                        <c:v>95</c:v>
                      </c:pt>
                      <c:pt idx="17">
                        <c:v>79.333333333333329</c:v>
                      </c:pt>
                      <c:pt idx="18">
                        <c:v>65</c:v>
                      </c:pt>
                      <c:pt idx="19">
                        <c:v>53</c:v>
                      </c:pt>
                      <c:pt idx="20">
                        <c:v>46</c:v>
                      </c:pt>
                      <c:pt idx="21">
                        <c:v>37.666666666666664</c:v>
                      </c:pt>
                      <c:pt idx="22">
                        <c:v>33.333333333333336</c:v>
                      </c:pt>
                      <c:pt idx="23">
                        <c:v>22.333333333333332</c:v>
                      </c:pt>
                      <c:pt idx="24">
                        <c:v>19.333333333333332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6A-4AFB-ACC1-DEF3124F1255}"/>
                  </c:ext>
                </c:extLst>
              </c15:ser>
            </c15:filteredLineSeries>
          </c:ext>
        </c:extLst>
      </c:lineChart>
      <c:catAx>
        <c:axId val="49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8552"/>
        <c:crosses val="autoZero"/>
        <c:auto val="1"/>
        <c:lblAlgn val="ctr"/>
        <c:lblOffset val="100"/>
        <c:noMultiLvlLbl val="0"/>
      </c:catAx>
      <c:valAx>
        <c:axId val="499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528490431579E-2"/>
          <c:y val="3.1571536954313098E-2"/>
          <c:w val="0.9404418621929177"/>
          <c:h val="0.93251925793836932"/>
        </c:manualLayout>
      </c:layout>
      <c:lineChart>
        <c:grouping val="standard"/>
        <c:varyColors val="0"/>
        <c:ser>
          <c:idx val="0"/>
          <c:order val="0"/>
          <c:tx>
            <c:strRef>
              <c:f>'White Background'!$U$1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Background'!$U$2:$U$26</c:f>
              <c:numCache>
                <c:formatCode>General</c:formatCode>
                <c:ptCount val="25"/>
                <c:pt idx="0">
                  <c:v>9.1204324899755704</c:v>
                </c:pt>
                <c:pt idx="1">
                  <c:v>9.2899247453820237</c:v>
                </c:pt>
                <c:pt idx="2">
                  <c:v>14.044611145274018</c:v>
                </c:pt>
                <c:pt idx="3">
                  <c:v>20.334739197606837</c:v>
                </c:pt>
                <c:pt idx="4">
                  <c:v>26.200338535363187</c:v>
                </c:pt>
                <c:pt idx="5">
                  <c:v>31.811685021179414</c:v>
                </c:pt>
                <c:pt idx="6">
                  <c:v>37.011351831429593</c:v>
                </c:pt>
                <c:pt idx="7">
                  <c:v>42.280870082714344</c:v>
                </c:pt>
                <c:pt idx="8">
                  <c:v>46.659221175609247</c:v>
                </c:pt>
                <c:pt idx="9">
                  <c:v>51.52291881029295</c:v>
                </c:pt>
                <c:pt idx="10">
                  <c:v>55.25597019942461</c:v>
                </c:pt>
                <c:pt idx="11">
                  <c:v>59.530761560647051</c:v>
                </c:pt>
                <c:pt idx="12">
                  <c:v>63.468293544622696</c:v>
                </c:pt>
                <c:pt idx="13">
                  <c:v>68.114723713144954</c:v>
                </c:pt>
                <c:pt idx="14">
                  <c:v>71.830053156293758</c:v>
                </c:pt>
                <c:pt idx="15">
                  <c:v>76.823127965796431</c:v>
                </c:pt>
                <c:pt idx="16">
                  <c:v>81.204811460336117</c:v>
                </c:pt>
                <c:pt idx="17">
                  <c:v>86.100264863237797</c:v>
                </c:pt>
                <c:pt idx="18">
                  <c:v>91.753828885089618</c:v>
                </c:pt>
                <c:pt idx="19">
                  <c:v>97.831205859696595</c:v>
                </c:pt>
                <c:pt idx="20">
                  <c:v>102.23570801481986</c:v>
                </c:pt>
                <c:pt idx="21">
                  <c:v>108.73581236207605</c:v>
                </c:pt>
                <c:pt idx="22">
                  <c:v>112.88944591569162</c:v>
                </c:pt>
                <c:pt idx="23">
                  <c:v>127.59229000760787</c:v>
                </c:pt>
                <c:pt idx="24">
                  <c:v>133.35760945668747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EFA-9DFB-29CC18840F30}"/>
            </c:ext>
          </c:extLst>
        </c:ser>
        <c:ser>
          <c:idx val="1"/>
          <c:order val="1"/>
          <c:tx>
            <c:strRef>
              <c:f>'White Background'!$V$1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Background'!$V$2:$V$26</c:f>
              <c:numCache>
                <c:formatCode>General</c:formatCode>
                <c:ptCount val="25"/>
                <c:pt idx="0">
                  <c:v>-4.1204324899755704</c:v>
                </c:pt>
                <c:pt idx="1">
                  <c:v>0.71007525461797627</c:v>
                </c:pt>
                <c:pt idx="2">
                  <c:v>0.95538885472598167</c:v>
                </c:pt>
                <c:pt idx="3">
                  <c:v>-0.33473919760683657</c:v>
                </c:pt>
                <c:pt idx="4">
                  <c:v>-1.200338535363187</c:v>
                </c:pt>
                <c:pt idx="5">
                  <c:v>-1.8116850211794144</c:v>
                </c:pt>
                <c:pt idx="6">
                  <c:v>-2.0113518314295931</c:v>
                </c:pt>
                <c:pt idx="7">
                  <c:v>-2.280870082714344</c:v>
                </c:pt>
                <c:pt idx="8">
                  <c:v>-1.6592211756092468</c:v>
                </c:pt>
                <c:pt idx="9">
                  <c:v>-1.5229188102929498</c:v>
                </c:pt>
                <c:pt idx="10">
                  <c:v>-0.25597019942460975</c:v>
                </c:pt>
                <c:pt idx="11">
                  <c:v>0.4692384393529494</c:v>
                </c:pt>
                <c:pt idx="12">
                  <c:v>1.5317064553773037</c:v>
                </c:pt>
                <c:pt idx="13">
                  <c:v>1.8852762868550457</c:v>
                </c:pt>
                <c:pt idx="14">
                  <c:v>3.1699468437062421</c:v>
                </c:pt>
                <c:pt idx="15">
                  <c:v>3.1768720342035692</c:v>
                </c:pt>
                <c:pt idx="16">
                  <c:v>3.7951885396638829</c:v>
                </c:pt>
                <c:pt idx="17">
                  <c:v>3.8997351367622031</c:v>
                </c:pt>
                <c:pt idx="18">
                  <c:v>3.246171114910382</c:v>
                </c:pt>
                <c:pt idx="19">
                  <c:v>2.1687941403034046</c:v>
                </c:pt>
                <c:pt idx="20">
                  <c:v>2.7642919851801366</c:v>
                </c:pt>
                <c:pt idx="21">
                  <c:v>1.2641876379239534</c:v>
                </c:pt>
                <c:pt idx="22">
                  <c:v>2.1105540843083759</c:v>
                </c:pt>
                <c:pt idx="23">
                  <c:v>-7.5922900076078719</c:v>
                </c:pt>
                <c:pt idx="24">
                  <c:v>-8.3576094566874701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7-4EFA-9DFB-29CC18840F30}"/>
            </c:ext>
          </c:extLst>
        </c:ser>
        <c:ser>
          <c:idx val="2"/>
          <c:order val="2"/>
          <c:tx>
            <c:strRef>
              <c:f>'White Background'!$W$1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Background'!$W$2:$W$26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7-4EFA-9DFB-29CC18840F30}"/>
            </c:ext>
          </c:extLst>
        </c:ser>
        <c:ser>
          <c:idx val="3"/>
          <c:order val="3"/>
          <c:tx>
            <c:strRef>
              <c:f>'White Background'!$X$1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Background'!$X$2:$X$26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7-4EFA-9DFB-29CC18840F30}"/>
            </c:ext>
          </c:extLst>
        </c:ser>
        <c:ser>
          <c:idx val="4"/>
          <c:order val="4"/>
          <c:tx>
            <c:strRef>
              <c:f>'White Background'!$Y$1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Background'!$Y$2:$Y$26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7-4EFA-9DFB-29CC18840F30}"/>
            </c:ext>
          </c:extLst>
        </c:ser>
        <c:ser>
          <c:idx val="5"/>
          <c:order val="5"/>
          <c:tx>
            <c:strRef>
              <c:f>'White Background'!$Z$1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Background'!$Z$2:$Z$26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7-4EFA-9DFB-29CC1884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46224"/>
        <c:axId val="505545896"/>
      </c:lineChart>
      <c:catAx>
        <c:axId val="505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5896"/>
        <c:crosses val="autoZero"/>
        <c:auto val="1"/>
        <c:lblAlgn val="ctr"/>
        <c:lblOffset val="100"/>
        <c:noMultiLvlLbl val="0"/>
      </c:catAx>
      <c:valAx>
        <c:axId val="5055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 Background'!$C$1</c:f>
              <c:strCache>
                <c:ptCount val="1"/>
                <c:pt idx="0">
                  <c:v>Readings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Background'!$C$2:$C$26</c:f>
              <c:numCache>
                <c:formatCode>General</c:formatCode>
                <c:ptCount val="25"/>
                <c:pt idx="0">
                  <c:v>1929</c:v>
                </c:pt>
                <c:pt idx="1">
                  <c:v>1364</c:v>
                </c:pt>
                <c:pt idx="2">
                  <c:v>884</c:v>
                </c:pt>
                <c:pt idx="3">
                  <c:v>594</c:v>
                </c:pt>
                <c:pt idx="4">
                  <c:v>434</c:v>
                </c:pt>
                <c:pt idx="5">
                  <c:v>323</c:v>
                </c:pt>
                <c:pt idx="6">
                  <c:v>246</c:v>
                </c:pt>
                <c:pt idx="7">
                  <c:v>184</c:v>
                </c:pt>
                <c:pt idx="8">
                  <c:v>141</c:v>
                </c:pt>
                <c:pt idx="9">
                  <c:v>112</c:v>
                </c:pt>
                <c:pt idx="10">
                  <c:v>89</c:v>
                </c:pt>
                <c:pt idx="11">
                  <c:v>72</c:v>
                </c:pt>
                <c:pt idx="12">
                  <c:v>56</c:v>
                </c:pt>
                <c:pt idx="13">
                  <c:v>42</c:v>
                </c:pt>
                <c:pt idx="14">
                  <c:v>39</c:v>
                </c:pt>
                <c:pt idx="15">
                  <c:v>31</c:v>
                </c:pt>
                <c:pt idx="16">
                  <c:v>29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E1-4131-9350-4AB93768F2CC}"/>
            </c:ext>
          </c:extLst>
        </c:ser>
        <c:ser>
          <c:idx val="2"/>
          <c:order val="2"/>
          <c:tx>
            <c:strRef>
              <c:f>'Black Background'!$E$1</c:f>
              <c:strCache>
                <c:ptCount val="1"/>
                <c:pt idx="0">
                  <c:v>Readings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Background'!$E$2:$E$26</c:f>
              <c:numCache>
                <c:formatCode>General</c:formatCode>
                <c:ptCount val="25"/>
                <c:pt idx="0">
                  <c:v>2040</c:v>
                </c:pt>
                <c:pt idx="1">
                  <c:v>1379</c:v>
                </c:pt>
                <c:pt idx="2">
                  <c:v>925</c:v>
                </c:pt>
                <c:pt idx="3">
                  <c:v>629</c:v>
                </c:pt>
                <c:pt idx="4">
                  <c:v>436</c:v>
                </c:pt>
                <c:pt idx="5">
                  <c:v>335</c:v>
                </c:pt>
                <c:pt idx="6">
                  <c:v>247</c:v>
                </c:pt>
                <c:pt idx="7">
                  <c:v>186</c:v>
                </c:pt>
                <c:pt idx="8">
                  <c:v>148</c:v>
                </c:pt>
                <c:pt idx="9">
                  <c:v>116</c:v>
                </c:pt>
                <c:pt idx="10">
                  <c:v>91</c:v>
                </c:pt>
                <c:pt idx="11">
                  <c:v>70</c:v>
                </c:pt>
                <c:pt idx="12">
                  <c:v>55</c:v>
                </c:pt>
                <c:pt idx="13">
                  <c:v>42</c:v>
                </c:pt>
                <c:pt idx="14">
                  <c:v>39</c:v>
                </c:pt>
                <c:pt idx="15">
                  <c:v>32</c:v>
                </c:pt>
                <c:pt idx="16">
                  <c:v>30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E1-4131-9350-4AB93768F2CC}"/>
            </c:ext>
          </c:extLst>
        </c:ser>
        <c:ser>
          <c:idx val="4"/>
          <c:order val="4"/>
          <c:tx>
            <c:strRef>
              <c:f>'Black Background'!$G$1</c:f>
              <c:strCache>
                <c:ptCount val="1"/>
                <c:pt idx="0">
                  <c:v>Readings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Background'!$G$2:$G$26</c:f>
              <c:numCache>
                <c:formatCode>General</c:formatCode>
                <c:ptCount val="25"/>
                <c:pt idx="0">
                  <c:v>2018</c:v>
                </c:pt>
                <c:pt idx="1">
                  <c:v>1452</c:v>
                </c:pt>
                <c:pt idx="2">
                  <c:v>920</c:v>
                </c:pt>
                <c:pt idx="3">
                  <c:v>625</c:v>
                </c:pt>
                <c:pt idx="4">
                  <c:v>442</c:v>
                </c:pt>
                <c:pt idx="5">
                  <c:v>315</c:v>
                </c:pt>
                <c:pt idx="6">
                  <c:v>237</c:v>
                </c:pt>
                <c:pt idx="7">
                  <c:v>185</c:v>
                </c:pt>
                <c:pt idx="8">
                  <c:v>149</c:v>
                </c:pt>
                <c:pt idx="9">
                  <c:v>116</c:v>
                </c:pt>
                <c:pt idx="10">
                  <c:v>92</c:v>
                </c:pt>
                <c:pt idx="11">
                  <c:v>71</c:v>
                </c:pt>
                <c:pt idx="12">
                  <c:v>56</c:v>
                </c:pt>
                <c:pt idx="13">
                  <c:v>41</c:v>
                </c:pt>
                <c:pt idx="14">
                  <c:v>37</c:v>
                </c:pt>
                <c:pt idx="15">
                  <c:v>27</c:v>
                </c:pt>
                <c:pt idx="16">
                  <c:v>16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E1-4131-9350-4AB93768F2CC}"/>
            </c:ext>
          </c:extLst>
        </c:ser>
        <c:ser>
          <c:idx val="7"/>
          <c:order val="7"/>
          <c:tx>
            <c:strRef>
              <c:f>'Black Background'!$J$1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Background'!$J$2:$J$26</c:f>
              <c:numCache>
                <c:formatCode>General</c:formatCode>
                <c:ptCount val="25"/>
                <c:pt idx="0">
                  <c:v>1995.6666666666667</c:v>
                </c:pt>
                <c:pt idx="1">
                  <c:v>1398.3333333333333</c:v>
                </c:pt>
                <c:pt idx="2">
                  <c:v>909.66666666666663</c:v>
                </c:pt>
                <c:pt idx="3">
                  <c:v>616</c:v>
                </c:pt>
                <c:pt idx="4">
                  <c:v>437.33333333333331</c:v>
                </c:pt>
                <c:pt idx="5">
                  <c:v>324.33333333333331</c:v>
                </c:pt>
                <c:pt idx="6">
                  <c:v>243.33333333333334</c:v>
                </c:pt>
                <c:pt idx="7">
                  <c:v>185</c:v>
                </c:pt>
                <c:pt idx="8">
                  <c:v>146</c:v>
                </c:pt>
                <c:pt idx="9">
                  <c:v>114.66666666666667</c:v>
                </c:pt>
                <c:pt idx="10">
                  <c:v>90.666666666666671</c:v>
                </c:pt>
                <c:pt idx="11">
                  <c:v>71</c:v>
                </c:pt>
                <c:pt idx="12">
                  <c:v>55.666666666666664</c:v>
                </c:pt>
                <c:pt idx="13">
                  <c:v>41.666666666666664</c:v>
                </c:pt>
                <c:pt idx="14">
                  <c:v>38.333333333333336</c:v>
                </c:pt>
                <c:pt idx="15">
                  <c:v>30</c:v>
                </c:pt>
                <c:pt idx="16">
                  <c:v>25</c:v>
                </c:pt>
                <c:pt idx="17">
                  <c:v>15</c:v>
                </c:pt>
                <c:pt idx="18">
                  <c:v>11.666666666666666</c:v>
                </c:pt>
                <c:pt idx="19">
                  <c:v>11</c:v>
                </c:pt>
                <c:pt idx="20">
                  <c:v>10.333333333333334</c:v>
                </c:pt>
                <c:pt idx="21">
                  <c:v>9.3333333333333339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E1-4131-9350-4AB93768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9280"/>
        <c:axId val="49959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'Black Background'!$D$1</c15:sqref>
                        </c15:formulaRef>
                      </c:ext>
                    </c:extLst>
                    <c:strCache>
                      <c:ptCount val="1"/>
                      <c:pt idx="0">
                        <c:v>LOG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'Black Background'!$D$2:$D$26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3.2853322276438846</c:v>
                      </c:pt>
                      <c:pt idx="1">
                        <c:v>3.1348143703204601</c:v>
                      </c:pt>
                      <c:pt idx="2">
                        <c:v>2.9464522650130731</c:v>
                      </c:pt>
                      <c:pt idx="3">
                        <c:v>2.7737864449811935</c:v>
                      </c:pt>
                      <c:pt idx="4">
                        <c:v>2.6374897295125108</c:v>
                      </c:pt>
                      <c:pt idx="5">
                        <c:v>2.509202522331103</c:v>
                      </c:pt>
                      <c:pt idx="6">
                        <c:v>2.3909351071033793</c:v>
                      </c:pt>
                      <c:pt idx="7">
                        <c:v>2.2648178230095364</c:v>
                      </c:pt>
                      <c:pt idx="8">
                        <c:v>2.1492191126553797</c:v>
                      </c:pt>
                      <c:pt idx="9">
                        <c:v>2.0492180226701815</c:v>
                      </c:pt>
                      <c:pt idx="10">
                        <c:v>1.9493900066449128</c:v>
                      </c:pt>
                      <c:pt idx="11">
                        <c:v>1.8573324964312685</c:v>
                      </c:pt>
                      <c:pt idx="12">
                        <c:v>1.7481880270062005</c:v>
                      </c:pt>
                      <c:pt idx="13">
                        <c:v>1.6232492903979006</c:v>
                      </c:pt>
                      <c:pt idx="14">
                        <c:v>1.5910646070264991</c:v>
                      </c:pt>
                      <c:pt idx="15">
                        <c:v>1.4913616938342726</c:v>
                      </c:pt>
                      <c:pt idx="16">
                        <c:v>1.4623979978989561</c:v>
                      </c:pt>
                      <c:pt idx="17">
                        <c:v>1.2041199826559248</c:v>
                      </c:pt>
                      <c:pt idx="18">
                        <c:v>1.0791812460476249</c:v>
                      </c:pt>
                      <c:pt idx="19">
                        <c:v>1.0413926851582251</c:v>
                      </c:pt>
                      <c:pt idx="20">
                        <c:v>1</c:v>
                      </c:pt>
                      <c:pt idx="21">
                        <c:v>0.95424250943932487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FE1-4131-9350-4AB93768F2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Background'!$F$1</c15:sqref>
                        </c15:formulaRef>
                      </c:ext>
                    </c:extLst>
                    <c:strCache>
                      <c:ptCount val="1"/>
                      <c:pt idx="0">
                        <c:v>LOG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3.3096301674258988</c:v>
                      </c:pt>
                      <c:pt idx="1">
                        <c:v>3.1395642661758498</c:v>
                      </c:pt>
                      <c:pt idx="2">
                        <c:v>2.9661417327390325</c:v>
                      </c:pt>
                      <c:pt idx="3">
                        <c:v>2.7986506454452691</c:v>
                      </c:pt>
                      <c:pt idx="4">
                        <c:v>2.6394864892685859</c:v>
                      </c:pt>
                      <c:pt idx="5">
                        <c:v>2.5250448070368452</c:v>
                      </c:pt>
                      <c:pt idx="6">
                        <c:v>2.3926969532596658</c:v>
                      </c:pt>
                      <c:pt idx="7">
                        <c:v>2.2695129442179165</c:v>
                      </c:pt>
                      <c:pt idx="8">
                        <c:v>2.1702617153949575</c:v>
                      </c:pt>
                      <c:pt idx="9">
                        <c:v>2.0644579892269186</c:v>
                      </c:pt>
                      <c:pt idx="10">
                        <c:v>1.9590413923210936</c:v>
                      </c:pt>
                      <c:pt idx="11">
                        <c:v>1.8450980400142569</c:v>
                      </c:pt>
                      <c:pt idx="12">
                        <c:v>1.7403626894942439</c:v>
                      </c:pt>
                      <c:pt idx="13">
                        <c:v>1.6232492903979006</c:v>
                      </c:pt>
                      <c:pt idx="14">
                        <c:v>1.5910646070264991</c:v>
                      </c:pt>
                      <c:pt idx="15">
                        <c:v>1.505149978319906</c:v>
                      </c:pt>
                      <c:pt idx="16">
                        <c:v>1.4771212547196624</c:v>
                      </c:pt>
                      <c:pt idx="17">
                        <c:v>1.146128035678238</c:v>
                      </c:pt>
                      <c:pt idx="18">
                        <c:v>1.0413926851582251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0.95424250943932487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FE1-4131-9350-4AB93768F2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Background'!$H$1</c15:sqref>
                        </c15:formulaRef>
                      </c:ext>
                    </c:extLst>
                    <c:strCache>
                      <c:ptCount val="1"/>
                      <c:pt idx="0">
                        <c:v>LOG 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3.3049211619008916</c:v>
                      </c:pt>
                      <c:pt idx="1">
                        <c:v>3.1619666163640749</c:v>
                      </c:pt>
                      <c:pt idx="2">
                        <c:v>2.9637878273455551</c:v>
                      </c:pt>
                      <c:pt idx="3">
                        <c:v>2.7958800173440754</c:v>
                      </c:pt>
                      <c:pt idx="4">
                        <c:v>2.6454222693490919</c:v>
                      </c:pt>
                      <c:pt idx="5">
                        <c:v>2.4983105537896004</c:v>
                      </c:pt>
                      <c:pt idx="6">
                        <c:v>2.374748346010104</c:v>
                      </c:pt>
                      <c:pt idx="7">
                        <c:v>2.2671717284030137</c:v>
                      </c:pt>
                      <c:pt idx="8">
                        <c:v>2.173186268412274</c:v>
                      </c:pt>
                      <c:pt idx="9">
                        <c:v>2.0644579892269186</c:v>
                      </c:pt>
                      <c:pt idx="10">
                        <c:v>1.9637878273455553</c:v>
                      </c:pt>
                      <c:pt idx="11">
                        <c:v>1.8512583487190752</c:v>
                      </c:pt>
                      <c:pt idx="12">
                        <c:v>1.7481880270062005</c:v>
                      </c:pt>
                      <c:pt idx="13">
                        <c:v>1.6127838567197355</c:v>
                      </c:pt>
                      <c:pt idx="14">
                        <c:v>1.568201724066995</c:v>
                      </c:pt>
                      <c:pt idx="15">
                        <c:v>1.4313637641589874</c:v>
                      </c:pt>
                      <c:pt idx="16">
                        <c:v>1.2041199826559248</c:v>
                      </c:pt>
                      <c:pt idx="17">
                        <c:v>1.1760912590556813</c:v>
                      </c:pt>
                      <c:pt idx="18">
                        <c:v>1.0791812460476249</c:v>
                      </c:pt>
                      <c:pt idx="19">
                        <c:v>1.0791812460476249</c:v>
                      </c:pt>
                      <c:pt idx="20">
                        <c:v>1.0413926851582251</c:v>
                      </c:pt>
                      <c:pt idx="21">
                        <c:v>1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FE1-4131-9350-4AB93768F2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E1-4131-9350-4AB93768F2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Background'!$K$1</c15:sqref>
                        </c15:formulaRef>
                      </c:ext>
                    </c:extLst>
                    <c:strCache>
                      <c:ptCount val="1"/>
                      <c:pt idx="0">
                        <c:v>LOG of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3.3000880034260223</c:v>
                      </c:pt>
                      <c:pt idx="1">
                        <c:v>3.1456107104450566</c:v>
                      </c:pt>
                      <c:pt idx="2">
                        <c:v>2.9588822809502342</c:v>
                      </c:pt>
                      <c:pt idx="3">
                        <c:v>2.7895807121644256</c:v>
                      </c:pt>
                      <c:pt idx="4">
                        <c:v>2.6408125803199791</c:v>
                      </c:pt>
                      <c:pt idx="5">
                        <c:v>2.5109915855486893</c:v>
                      </c:pt>
                      <c:pt idx="6">
                        <c:v>2.3862016054007933</c:v>
                      </c:pt>
                      <c:pt idx="7">
                        <c:v>2.2671717284030137</c:v>
                      </c:pt>
                      <c:pt idx="8">
                        <c:v>2.1643528557844371</c:v>
                      </c:pt>
                      <c:pt idx="9">
                        <c:v>2.0594371878518678</c:v>
                      </c:pt>
                      <c:pt idx="10">
                        <c:v>1.9574476493145363</c:v>
                      </c:pt>
                      <c:pt idx="11">
                        <c:v>1.8512583487190752</c:v>
                      </c:pt>
                      <c:pt idx="12">
                        <c:v>1.7455952164279209</c:v>
                      </c:pt>
                      <c:pt idx="13">
                        <c:v>1.6197887582883939</c:v>
                      </c:pt>
                      <c:pt idx="14">
                        <c:v>1.5835765856339492</c:v>
                      </c:pt>
                      <c:pt idx="15">
                        <c:v>1.4771212547196624</c:v>
                      </c:pt>
                      <c:pt idx="16">
                        <c:v>1.3979400086720377</c:v>
                      </c:pt>
                      <c:pt idx="17">
                        <c:v>1.1760912590556813</c:v>
                      </c:pt>
                      <c:pt idx="18">
                        <c:v>1.0669467896306131</c:v>
                      </c:pt>
                      <c:pt idx="19">
                        <c:v>1.0413926851582251</c:v>
                      </c:pt>
                      <c:pt idx="20">
                        <c:v>1.0142404391146103</c:v>
                      </c:pt>
                      <c:pt idx="21">
                        <c:v>0.97003677662255683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E1-4131-9350-4AB93768F2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Background'!$N$1</c15:sqref>
                        </c15:formulaRef>
                      </c:ext>
                    </c:extLst>
                    <c:strCache>
                      <c:ptCount val="1"/>
                      <c:pt idx="0">
                        <c:v>Average of LOG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Background'!$N$2:$N$26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3.2999611856568918</c:v>
                      </c:pt>
                      <c:pt idx="1">
                        <c:v>3.1454484176201283</c:v>
                      </c:pt>
                      <c:pt idx="2">
                        <c:v>2.9587939416992204</c:v>
                      </c:pt>
                      <c:pt idx="3">
                        <c:v>2.7894390359235128</c:v>
                      </c:pt>
                      <c:pt idx="4">
                        <c:v>2.640799496043396</c:v>
                      </c:pt>
                      <c:pt idx="5">
                        <c:v>2.5108526277191832</c:v>
                      </c:pt>
                      <c:pt idx="6">
                        <c:v>2.3861268021243833</c:v>
                      </c:pt>
                      <c:pt idx="7">
                        <c:v>2.2671674985434889</c:v>
                      </c:pt>
                      <c:pt idx="8">
                        <c:v>2.1642223654875372</c:v>
                      </c:pt>
                      <c:pt idx="9">
                        <c:v>2.0593780003746729</c:v>
                      </c:pt>
                      <c:pt idx="10">
                        <c:v>1.9574064087705205</c:v>
                      </c:pt>
                      <c:pt idx="11">
                        <c:v>1.8512296283882002</c:v>
                      </c:pt>
                      <c:pt idx="12">
                        <c:v>1.7455795811688815</c:v>
                      </c:pt>
                      <c:pt idx="13">
                        <c:v>1.619760812505179</c:v>
                      </c:pt>
                      <c:pt idx="14">
                        <c:v>1.5834436460399977</c:v>
                      </c:pt>
                      <c:pt idx="15">
                        <c:v>1.4759584787710551</c:v>
                      </c:pt>
                      <c:pt idx="16">
                        <c:v>1.3812130784248478</c:v>
                      </c:pt>
                      <c:pt idx="17">
                        <c:v>1.1754464257966146</c:v>
                      </c:pt>
                      <c:pt idx="18">
                        <c:v>1.0665850590844916</c:v>
                      </c:pt>
                      <c:pt idx="19">
                        <c:v>1.0401913104019502</c:v>
                      </c:pt>
                      <c:pt idx="20">
                        <c:v>1.0137975617194084</c:v>
                      </c:pt>
                      <c:pt idx="21">
                        <c:v>0.96949500629288321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E1-4131-9350-4AB93768F2CC}"/>
                  </c:ext>
                </c:extLst>
              </c15:ser>
            </c15:filteredLineSeries>
          </c:ext>
        </c:extLst>
      </c:lineChart>
      <c:catAx>
        <c:axId val="4995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064"/>
        <c:crosses val="autoZero"/>
        <c:auto val="1"/>
        <c:lblAlgn val="ctr"/>
        <c:lblOffset val="100"/>
        <c:noMultiLvlLbl val="0"/>
      </c:catAx>
      <c:valAx>
        <c:axId val="499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'Black Background'!$D$1</c:f>
              <c:strCache>
                <c:ptCount val="1"/>
                <c:pt idx="0">
                  <c:v>LOG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Background'!$D$2:$D$26</c:f>
              <c:numCache>
                <c:formatCode>General</c:formatCode>
                <c:ptCount val="25"/>
                <c:pt idx="0">
                  <c:v>3.2853322276438846</c:v>
                </c:pt>
                <c:pt idx="1">
                  <c:v>3.1348143703204601</c:v>
                </c:pt>
                <c:pt idx="2">
                  <c:v>2.9464522650130731</c:v>
                </c:pt>
                <c:pt idx="3">
                  <c:v>2.7737864449811935</c:v>
                </c:pt>
                <c:pt idx="4">
                  <c:v>2.6374897295125108</c:v>
                </c:pt>
                <c:pt idx="5">
                  <c:v>2.509202522331103</c:v>
                </c:pt>
                <c:pt idx="6">
                  <c:v>2.3909351071033793</c:v>
                </c:pt>
                <c:pt idx="7">
                  <c:v>2.2648178230095364</c:v>
                </c:pt>
                <c:pt idx="8">
                  <c:v>2.1492191126553797</c:v>
                </c:pt>
                <c:pt idx="9">
                  <c:v>2.0492180226701815</c:v>
                </c:pt>
                <c:pt idx="10">
                  <c:v>1.9493900066449128</c:v>
                </c:pt>
                <c:pt idx="11">
                  <c:v>1.8573324964312685</c:v>
                </c:pt>
                <c:pt idx="12">
                  <c:v>1.7481880270062005</c:v>
                </c:pt>
                <c:pt idx="13">
                  <c:v>1.6232492903979006</c:v>
                </c:pt>
                <c:pt idx="14">
                  <c:v>1.5910646070264991</c:v>
                </c:pt>
                <c:pt idx="15">
                  <c:v>1.4913616938342726</c:v>
                </c:pt>
                <c:pt idx="16">
                  <c:v>1.4623979978989561</c:v>
                </c:pt>
                <c:pt idx="17">
                  <c:v>1.2041199826559248</c:v>
                </c:pt>
                <c:pt idx="18">
                  <c:v>1.0791812460476249</c:v>
                </c:pt>
                <c:pt idx="19">
                  <c:v>1.0413926851582251</c:v>
                </c:pt>
                <c:pt idx="20">
                  <c:v>1</c:v>
                </c:pt>
                <c:pt idx="21">
                  <c:v>0.95424250943932487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4-4828-B717-4B89E153E8F7}"/>
            </c:ext>
          </c:extLst>
        </c:ser>
        <c:ser>
          <c:idx val="3"/>
          <c:order val="3"/>
          <c:tx>
            <c:strRef>
              <c:f>'Black Background'!$F$1</c:f>
              <c:strCache>
                <c:ptCount val="1"/>
                <c:pt idx="0">
                  <c:v>LOG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Background'!$F$2:$F$26</c:f>
              <c:numCache>
                <c:formatCode>General</c:formatCode>
                <c:ptCount val="25"/>
                <c:pt idx="0">
                  <c:v>3.3096301674258988</c:v>
                </c:pt>
                <c:pt idx="1">
                  <c:v>3.1395642661758498</c:v>
                </c:pt>
                <c:pt idx="2">
                  <c:v>2.9661417327390325</c:v>
                </c:pt>
                <c:pt idx="3">
                  <c:v>2.7986506454452691</c:v>
                </c:pt>
                <c:pt idx="4">
                  <c:v>2.6394864892685859</c:v>
                </c:pt>
                <c:pt idx="5">
                  <c:v>2.5250448070368452</c:v>
                </c:pt>
                <c:pt idx="6">
                  <c:v>2.3926969532596658</c:v>
                </c:pt>
                <c:pt idx="7">
                  <c:v>2.2695129442179165</c:v>
                </c:pt>
                <c:pt idx="8">
                  <c:v>2.1702617153949575</c:v>
                </c:pt>
                <c:pt idx="9">
                  <c:v>2.0644579892269186</c:v>
                </c:pt>
                <c:pt idx="10">
                  <c:v>1.9590413923210936</c:v>
                </c:pt>
                <c:pt idx="11">
                  <c:v>1.8450980400142569</c:v>
                </c:pt>
                <c:pt idx="12">
                  <c:v>1.7403626894942439</c:v>
                </c:pt>
                <c:pt idx="13">
                  <c:v>1.6232492903979006</c:v>
                </c:pt>
                <c:pt idx="14">
                  <c:v>1.5910646070264991</c:v>
                </c:pt>
                <c:pt idx="15">
                  <c:v>1.505149978319906</c:v>
                </c:pt>
                <c:pt idx="16">
                  <c:v>1.4771212547196624</c:v>
                </c:pt>
                <c:pt idx="17">
                  <c:v>1.146128035678238</c:v>
                </c:pt>
                <c:pt idx="18">
                  <c:v>1.0413926851582251</c:v>
                </c:pt>
                <c:pt idx="19">
                  <c:v>1</c:v>
                </c:pt>
                <c:pt idx="20">
                  <c:v>1</c:v>
                </c:pt>
                <c:pt idx="21">
                  <c:v>0.95424250943932487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4-4828-B717-4B89E153E8F7}"/>
            </c:ext>
          </c:extLst>
        </c:ser>
        <c:ser>
          <c:idx val="5"/>
          <c:order val="5"/>
          <c:tx>
            <c:strRef>
              <c:f>'Black Background'!$H$1</c:f>
              <c:strCache>
                <c:ptCount val="1"/>
                <c:pt idx="0">
                  <c:v>LOG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Background'!$H$2:$H$26</c:f>
              <c:numCache>
                <c:formatCode>General</c:formatCode>
                <c:ptCount val="25"/>
                <c:pt idx="0">
                  <c:v>3.3049211619008916</c:v>
                </c:pt>
                <c:pt idx="1">
                  <c:v>3.1619666163640749</c:v>
                </c:pt>
                <c:pt idx="2">
                  <c:v>2.9637878273455551</c:v>
                </c:pt>
                <c:pt idx="3">
                  <c:v>2.7958800173440754</c:v>
                </c:pt>
                <c:pt idx="4">
                  <c:v>2.6454222693490919</c:v>
                </c:pt>
                <c:pt idx="5">
                  <c:v>2.4983105537896004</c:v>
                </c:pt>
                <c:pt idx="6">
                  <c:v>2.374748346010104</c:v>
                </c:pt>
                <c:pt idx="7">
                  <c:v>2.2671717284030137</c:v>
                </c:pt>
                <c:pt idx="8">
                  <c:v>2.173186268412274</c:v>
                </c:pt>
                <c:pt idx="9">
                  <c:v>2.0644579892269186</c:v>
                </c:pt>
                <c:pt idx="10">
                  <c:v>1.9637878273455553</c:v>
                </c:pt>
                <c:pt idx="11">
                  <c:v>1.8512583487190752</c:v>
                </c:pt>
                <c:pt idx="12">
                  <c:v>1.7481880270062005</c:v>
                </c:pt>
                <c:pt idx="13">
                  <c:v>1.6127838567197355</c:v>
                </c:pt>
                <c:pt idx="14">
                  <c:v>1.568201724066995</c:v>
                </c:pt>
                <c:pt idx="15">
                  <c:v>1.4313637641589874</c:v>
                </c:pt>
                <c:pt idx="16">
                  <c:v>1.2041199826559248</c:v>
                </c:pt>
                <c:pt idx="17">
                  <c:v>1.1760912590556813</c:v>
                </c:pt>
                <c:pt idx="18">
                  <c:v>1.0791812460476249</c:v>
                </c:pt>
                <c:pt idx="19">
                  <c:v>1.0791812460476249</c:v>
                </c:pt>
                <c:pt idx="20">
                  <c:v>1.0413926851582251</c:v>
                </c:pt>
                <c:pt idx="21">
                  <c:v>1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4-4828-B717-4B89E153E8F7}"/>
            </c:ext>
          </c:extLst>
        </c:ser>
        <c:ser>
          <c:idx val="8"/>
          <c:order val="8"/>
          <c:tx>
            <c:strRef>
              <c:f>'Black Background'!$K$1</c:f>
              <c:strCache>
                <c:ptCount val="1"/>
                <c:pt idx="0">
                  <c:v>LOG of 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Background'!$K$2:$K$26</c:f>
              <c:numCache>
                <c:formatCode>General</c:formatCode>
                <c:ptCount val="25"/>
                <c:pt idx="0">
                  <c:v>3.3000880034260223</c:v>
                </c:pt>
                <c:pt idx="1">
                  <c:v>3.1456107104450566</c:v>
                </c:pt>
                <c:pt idx="2">
                  <c:v>2.9588822809502342</c:v>
                </c:pt>
                <c:pt idx="3">
                  <c:v>2.7895807121644256</c:v>
                </c:pt>
                <c:pt idx="4">
                  <c:v>2.6408125803199791</c:v>
                </c:pt>
                <c:pt idx="5">
                  <c:v>2.5109915855486893</c:v>
                </c:pt>
                <c:pt idx="6">
                  <c:v>2.3862016054007933</c:v>
                </c:pt>
                <c:pt idx="7">
                  <c:v>2.2671717284030137</c:v>
                </c:pt>
                <c:pt idx="8">
                  <c:v>2.1643528557844371</c:v>
                </c:pt>
                <c:pt idx="9">
                  <c:v>2.0594371878518678</c:v>
                </c:pt>
                <c:pt idx="10">
                  <c:v>1.9574476493145363</c:v>
                </c:pt>
                <c:pt idx="11">
                  <c:v>1.8512583487190752</c:v>
                </c:pt>
                <c:pt idx="12">
                  <c:v>1.7455952164279209</c:v>
                </c:pt>
                <c:pt idx="13">
                  <c:v>1.6197887582883939</c:v>
                </c:pt>
                <c:pt idx="14">
                  <c:v>1.5835765856339492</c:v>
                </c:pt>
                <c:pt idx="15">
                  <c:v>1.4771212547196624</c:v>
                </c:pt>
                <c:pt idx="16">
                  <c:v>1.3979400086720377</c:v>
                </c:pt>
                <c:pt idx="17">
                  <c:v>1.1760912590556813</c:v>
                </c:pt>
                <c:pt idx="18">
                  <c:v>1.0669467896306131</c:v>
                </c:pt>
                <c:pt idx="19">
                  <c:v>1.0413926851582251</c:v>
                </c:pt>
                <c:pt idx="20">
                  <c:v>1.0142404391146103</c:v>
                </c:pt>
                <c:pt idx="21">
                  <c:v>0.97003677662255683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94-4828-B717-4B89E153E8F7}"/>
            </c:ext>
          </c:extLst>
        </c:ser>
        <c:ser>
          <c:idx val="9"/>
          <c:order val="9"/>
          <c:tx>
            <c:strRef>
              <c:f>'Black Background'!$N$1</c:f>
              <c:strCache>
                <c:ptCount val="1"/>
                <c:pt idx="0">
                  <c:v>Average of LOG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Background'!$N$2:$N$26</c:f>
              <c:numCache>
                <c:formatCode>General</c:formatCode>
                <c:ptCount val="25"/>
                <c:pt idx="0">
                  <c:v>3.2999611856568918</c:v>
                </c:pt>
                <c:pt idx="1">
                  <c:v>3.1454484176201283</c:v>
                </c:pt>
                <c:pt idx="2">
                  <c:v>2.9587939416992204</c:v>
                </c:pt>
                <c:pt idx="3">
                  <c:v>2.7894390359235128</c:v>
                </c:pt>
                <c:pt idx="4">
                  <c:v>2.640799496043396</c:v>
                </c:pt>
                <c:pt idx="5">
                  <c:v>2.5108526277191832</c:v>
                </c:pt>
                <c:pt idx="6">
                  <c:v>2.3861268021243833</c:v>
                </c:pt>
                <c:pt idx="7">
                  <c:v>2.2671674985434889</c:v>
                </c:pt>
                <c:pt idx="8">
                  <c:v>2.1642223654875372</c:v>
                </c:pt>
                <c:pt idx="9">
                  <c:v>2.0593780003746729</c:v>
                </c:pt>
                <c:pt idx="10">
                  <c:v>1.9574064087705205</c:v>
                </c:pt>
                <c:pt idx="11">
                  <c:v>1.8512296283882002</c:v>
                </c:pt>
                <c:pt idx="12">
                  <c:v>1.7455795811688815</c:v>
                </c:pt>
                <c:pt idx="13">
                  <c:v>1.619760812505179</c:v>
                </c:pt>
                <c:pt idx="14">
                  <c:v>1.5834436460399977</c:v>
                </c:pt>
                <c:pt idx="15">
                  <c:v>1.4759584787710551</c:v>
                </c:pt>
                <c:pt idx="16">
                  <c:v>1.3812130784248478</c:v>
                </c:pt>
                <c:pt idx="17">
                  <c:v>1.1754464257966146</c:v>
                </c:pt>
                <c:pt idx="18">
                  <c:v>1.0665850590844916</c:v>
                </c:pt>
                <c:pt idx="19">
                  <c:v>1.0401913104019502</c:v>
                </c:pt>
                <c:pt idx="20">
                  <c:v>1.0137975617194084</c:v>
                </c:pt>
                <c:pt idx="21">
                  <c:v>0.96949500629288321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94-4828-B717-4B89E153E8F7}"/>
            </c:ext>
          </c:extLst>
        </c:ser>
        <c:ser>
          <c:idx val="10"/>
          <c:order val="10"/>
          <c:tx>
            <c:strRef>
              <c:f>'Black Background'!$L$1</c:f>
              <c:strCache>
                <c:ptCount val="1"/>
                <c:pt idx="0">
                  <c:v>LOG of Log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Background'!$L$2:$L$26</c:f>
              <c:numCache>
                <c:formatCode>General</c:formatCode>
                <c:ptCount val="25"/>
                <c:pt idx="0">
                  <c:v>0.51852552136052599</c:v>
                </c:pt>
                <c:pt idx="1">
                  <c:v>0.49770497487764814</c:v>
                </c:pt>
                <c:pt idx="2">
                  <c:v>0.47112768711037523</c:v>
                </c:pt>
                <c:pt idx="3">
                  <c:v>0.44553893156123936</c:v>
                </c:pt>
                <c:pt idx="4">
                  <c:v>0.42173758022203311</c:v>
                </c:pt>
                <c:pt idx="5">
                  <c:v>0.3998452573740553</c:v>
                </c:pt>
                <c:pt idx="6">
                  <c:v>0.37770713355656188</c:v>
                </c:pt>
                <c:pt idx="7">
                  <c:v>0.35548441729156449</c:v>
                </c:pt>
                <c:pt idx="8">
                  <c:v>0.33532806550464883</c:v>
                </c:pt>
                <c:pt idx="9">
                  <c:v>0.3137485506574153</c:v>
                </c:pt>
                <c:pt idx="10">
                  <c:v>0.29169015595713671</c:v>
                </c:pt>
                <c:pt idx="11">
                  <c:v>0.26746703009480149</c:v>
                </c:pt>
                <c:pt idx="12">
                  <c:v>0.24194354311949337</c:v>
                </c:pt>
                <c:pt idx="13">
                  <c:v>0.20945838053549473</c:v>
                </c:pt>
                <c:pt idx="14">
                  <c:v>0.19963907175840087</c:v>
                </c:pt>
                <c:pt idx="15">
                  <c:v>0.16941614737301472</c:v>
                </c:pt>
                <c:pt idx="16">
                  <c:v>0.14548853445563695</c:v>
                </c:pt>
                <c:pt idx="17">
                  <c:v>7.0441022221912994E-2</c:v>
                </c:pt>
                <c:pt idx="18">
                  <c:v>2.8142760993320755E-2</c:v>
                </c:pt>
                <c:pt idx="19">
                  <c:v>1.7614522824428838E-2</c:v>
                </c:pt>
                <c:pt idx="20">
                  <c:v>6.1409224553998715E-3</c:v>
                </c:pt>
                <c:pt idx="21">
                  <c:v>-1.3211800185850239E-2</c:v>
                </c:pt>
                <c:pt idx="22">
                  <c:v>-2.034124046656138E-2</c:v>
                </c:pt>
                <c:pt idx="23">
                  <c:v>-2.034124046656138E-2</c:v>
                </c:pt>
                <c:pt idx="24">
                  <c:v>-4.4268972934662386E-2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94-4828-B717-4B89E153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15600"/>
        <c:axId val="4997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'Black Background'!$C$1</c15:sqref>
                        </c15:formulaRef>
                      </c:ext>
                    </c:extLst>
                    <c:strCache>
                      <c:ptCount val="1"/>
                      <c:pt idx="0">
                        <c:v>Readings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'Black Background'!$C$2:$C$26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1929</c:v>
                      </c:pt>
                      <c:pt idx="1">
                        <c:v>1364</c:v>
                      </c:pt>
                      <c:pt idx="2">
                        <c:v>884</c:v>
                      </c:pt>
                      <c:pt idx="3">
                        <c:v>594</c:v>
                      </c:pt>
                      <c:pt idx="4">
                        <c:v>434</c:v>
                      </c:pt>
                      <c:pt idx="5">
                        <c:v>323</c:v>
                      </c:pt>
                      <c:pt idx="6">
                        <c:v>246</c:v>
                      </c:pt>
                      <c:pt idx="7">
                        <c:v>184</c:v>
                      </c:pt>
                      <c:pt idx="8">
                        <c:v>141</c:v>
                      </c:pt>
                      <c:pt idx="9">
                        <c:v>112</c:v>
                      </c:pt>
                      <c:pt idx="10">
                        <c:v>89</c:v>
                      </c:pt>
                      <c:pt idx="11">
                        <c:v>72</c:v>
                      </c:pt>
                      <c:pt idx="12">
                        <c:v>56</c:v>
                      </c:pt>
                      <c:pt idx="13">
                        <c:v>42</c:v>
                      </c:pt>
                      <c:pt idx="14">
                        <c:v>39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94-4828-B717-4B89E153E8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Background'!$E$1</c15:sqref>
                        </c15:formulaRef>
                      </c:ext>
                    </c:extLst>
                    <c:strCache>
                      <c:ptCount val="1"/>
                      <c:pt idx="0">
                        <c:v>Readings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2040</c:v>
                      </c:pt>
                      <c:pt idx="1">
                        <c:v>1379</c:v>
                      </c:pt>
                      <c:pt idx="2">
                        <c:v>925</c:v>
                      </c:pt>
                      <c:pt idx="3">
                        <c:v>629</c:v>
                      </c:pt>
                      <c:pt idx="4">
                        <c:v>436</c:v>
                      </c:pt>
                      <c:pt idx="5">
                        <c:v>335</c:v>
                      </c:pt>
                      <c:pt idx="6">
                        <c:v>247</c:v>
                      </c:pt>
                      <c:pt idx="7">
                        <c:v>186</c:v>
                      </c:pt>
                      <c:pt idx="8">
                        <c:v>148</c:v>
                      </c:pt>
                      <c:pt idx="9">
                        <c:v>116</c:v>
                      </c:pt>
                      <c:pt idx="10">
                        <c:v>91</c:v>
                      </c:pt>
                      <c:pt idx="11">
                        <c:v>70</c:v>
                      </c:pt>
                      <c:pt idx="12">
                        <c:v>55</c:v>
                      </c:pt>
                      <c:pt idx="13">
                        <c:v>42</c:v>
                      </c:pt>
                      <c:pt idx="14">
                        <c:v>39</c:v>
                      </c:pt>
                      <c:pt idx="15">
                        <c:v>32</c:v>
                      </c:pt>
                      <c:pt idx="16">
                        <c:v>30</c:v>
                      </c:pt>
                      <c:pt idx="17">
                        <c:v>14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94-4828-B717-4B89E153E8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Background'!$G$1</c15:sqref>
                        </c15:formulaRef>
                      </c:ext>
                    </c:extLst>
                    <c:strCache>
                      <c:ptCount val="1"/>
                      <c:pt idx="0">
                        <c:v>Readings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2018</c:v>
                      </c:pt>
                      <c:pt idx="1">
                        <c:v>1452</c:v>
                      </c:pt>
                      <c:pt idx="2">
                        <c:v>920</c:v>
                      </c:pt>
                      <c:pt idx="3">
                        <c:v>625</c:v>
                      </c:pt>
                      <c:pt idx="4">
                        <c:v>442</c:v>
                      </c:pt>
                      <c:pt idx="5">
                        <c:v>315</c:v>
                      </c:pt>
                      <c:pt idx="6">
                        <c:v>237</c:v>
                      </c:pt>
                      <c:pt idx="7">
                        <c:v>185</c:v>
                      </c:pt>
                      <c:pt idx="8">
                        <c:v>149</c:v>
                      </c:pt>
                      <c:pt idx="9">
                        <c:v>116</c:v>
                      </c:pt>
                      <c:pt idx="10">
                        <c:v>92</c:v>
                      </c:pt>
                      <c:pt idx="11">
                        <c:v>71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37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15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94-4828-B717-4B89E153E8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94-4828-B717-4B89E153E8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1995.6666666666667</c:v>
                      </c:pt>
                      <c:pt idx="1">
                        <c:v>1398.3333333333333</c:v>
                      </c:pt>
                      <c:pt idx="2">
                        <c:v>909.66666666666663</c:v>
                      </c:pt>
                      <c:pt idx="3">
                        <c:v>616</c:v>
                      </c:pt>
                      <c:pt idx="4">
                        <c:v>437.33333333333331</c:v>
                      </c:pt>
                      <c:pt idx="5">
                        <c:v>324.33333333333331</c:v>
                      </c:pt>
                      <c:pt idx="6">
                        <c:v>243.33333333333334</c:v>
                      </c:pt>
                      <c:pt idx="7">
                        <c:v>185</c:v>
                      </c:pt>
                      <c:pt idx="8">
                        <c:v>146</c:v>
                      </c:pt>
                      <c:pt idx="9">
                        <c:v>114.66666666666667</c:v>
                      </c:pt>
                      <c:pt idx="10">
                        <c:v>90.666666666666671</c:v>
                      </c:pt>
                      <c:pt idx="11">
                        <c:v>71</c:v>
                      </c:pt>
                      <c:pt idx="12">
                        <c:v>55.666666666666664</c:v>
                      </c:pt>
                      <c:pt idx="13">
                        <c:v>41.666666666666664</c:v>
                      </c:pt>
                      <c:pt idx="14">
                        <c:v>38.333333333333336</c:v>
                      </c:pt>
                      <c:pt idx="15">
                        <c:v>30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11.666666666666666</c:v>
                      </c:pt>
                      <c:pt idx="19">
                        <c:v>11</c:v>
                      </c:pt>
                      <c:pt idx="20">
                        <c:v>10.333333333333334</c:v>
                      </c:pt>
                      <c:pt idx="21">
                        <c:v>9.3333333333333339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94-4828-B717-4B89E153E8F7}"/>
                  </c:ext>
                </c:extLst>
              </c15:ser>
            </c15:filteredLineSeries>
          </c:ext>
        </c:extLst>
      </c:lineChart>
      <c:catAx>
        <c:axId val="49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8552"/>
        <c:crosses val="autoZero"/>
        <c:auto val="1"/>
        <c:lblAlgn val="ctr"/>
        <c:lblOffset val="100"/>
        <c:noMultiLvlLbl val="0"/>
      </c:catAx>
      <c:valAx>
        <c:axId val="499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Encoders!$B$1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Encoders!$B$2:$B$17</c:f>
              <c:numCache>
                <c:formatCode>General</c:formatCode>
                <c:ptCount val="16"/>
                <c:pt idx="0">
                  <c:v>0</c:v>
                </c:pt>
                <c:pt idx="1">
                  <c:v>699</c:v>
                </c:pt>
                <c:pt idx="2">
                  <c:v>851</c:v>
                </c:pt>
                <c:pt idx="3">
                  <c:v>950</c:v>
                </c:pt>
                <c:pt idx="4">
                  <c:v>1061</c:v>
                </c:pt>
                <c:pt idx="5">
                  <c:v>1158</c:v>
                </c:pt>
                <c:pt idx="6">
                  <c:v>1254</c:v>
                </c:pt>
                <c:pt idx="7">
                  <c:v>1320</c:v>
                </c:pt>
                <c:pt idx="8">
                  <c:v>1386</c:v>
                </c:pt>
                <c:pt idx="9">
                  <c:v>1425</c:v>
                </c:pt>
                <c:pt idx="10">
                  <c:v>1457</c:v>
                </c:pt>
                <c:pt idx="11">
                  <c:v>1460</c:v>
                </c:pt>
                <c:pt idx="12">
                  <c:v>1460</c:v>
                </c:pt>
                <c:pt idx="13">
                  <c:v>1462</c:v>
                </c:pt>
                <c:pt idx="14">
                  <c:v>1459</c:v>
                </c:pt>
                <c:pt idx="15">
                  <c:v>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8-4265-9B8F-A860DBB868C8}"/>
            </c:ext>
          </c:extLst>
        </c:ser>
        <c:ser>
          <c:idx val="2"/>
          <c:order val="2"/>
          <c:tx>
            <c:strRef>
              <c:f>Encoders!$C$1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Encoders!$C$2:$C$17</c:f>
              <c:numCache>
                <c:formatCode>General</c:formatCode>
                <c:ptCount val="16"/>
                <c:pt idx="0">
                  <c:v>0</c:v>
                </c:pt>
                <c:pt idx="1">
                  <c:v>709</c:v>
                </c:pt>
                <c:pt idx="2">
                  <c:v>854</c:v>
                </c:pt>
                <c:pt idx="3">
                  <c:v>950</c:v>
                </c:pt>
                <c:pt idx="4">
                  <c:v>1066</c:v>
                </c:pt>
                <c:pt idx="5">
                  <c:v>1163</c:v>
                </c:pt>
                <c:pt idx="6">
                  <c:v>1254</c:v>
                </c:pt>
                <c:pt idx="7">
                  <c:v>1326</c:v>
                </c:pt>
                <c:pt idx="8">
                  <c:v>1378</c:v>
                </c:pt>
                <c:pt idx="9">
                  <c:v>1418</c:v>
                </c:pt>
                <c:pt idx="10">
                  <c:v>1448</c:v>
                </c:pt>
                <c:pt idx="11">
                  <c:v>1446</c:v>
                </c:pt>
                <c:pt idx="12">
                  <c:v>1451</c:v>
                </c:pt>
                <c:pt idx="13">
                  <c:v>1452</c:v>
                </c:pt>
                <c:pt idx="14">
                  <c:v>1452</c:v>
                </c:pt>
                <c:pt idx="15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8-4265-9B8F-A860DBB868C8}"/>
            </c:ext>
          </c:extLst>
        </c:ser>
        <c:ser>
          <c:idx val="3"/>
          <c:order val="3"/>
          <c:tx>
            <c:strRef>
              <c:f>Encoders!$D$1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Encoders!$D$2:$D$17</c:f>
              <c:numCache>
                <c:formatCode>General</c:formatCode>
                <c:ptCount val="16"/>
                <c:pt idx="0">
                  <c:v>0</c:v>
                </c:pt>
                <c:pt idx="1">
                  <c:v>682</c:v>
                </c:pt>
                <c:pt idx="2">
                  <c:v>825</c:v>
                </c:pt>
                <c:pt idx="3">
                  <c:v>922</c:v>
                </c:pt>
                <c:pt idx="4">
                  <c:v>1029</c:v>
                </c:pt>
                <c:pt idx="5">
                  <c:v>1126</c:v>
                </c:pt>
                <c:pt idx="6">
                  <c:v>1211</c:v>
                </c:pt>
                <c:pt idx="7">
                  <c:v>1288</c:v>
                </c:pt>
                <c:pt idx="8">
                  <c:v>1346</c:v>
                </c:pt>
                <c:pt idx="9">
                  <c:v>1380</c:v>
                </c:pt>
                <c:pt idx="10">
                  <c:v>1406</c:v>
                </c:pt>
                <c:pt idx="11">
                  <c:v>1407</c:v>
                </c:pt>
                <c:pt idx="12">
                  <c:v>1405</c:v>
                </c:pt>
                <c:pt idx="13">
                  <c:v>1408</c:v>
                </c:pt>
                <c:pt idx="14">
                  <c:v>1406</c:v>
                </c:pt>
                <c:pt idx="15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8-4265-9B8F-A860DBB868C8}"/>
            </c:ext>
          </c:extLst>
        </c:ser>
        <c:ser>
          <c:idx val="4"/>
          <c:order val="4"/>
          <c:tx>
            <c:strRef>
              <c:f>Encoders!$E$1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Encoders!$E$2:$E$17</c:f>
              <c:numCache>
                <c:formatCode>General</c:formatCode>
                <c:ptCount val="16"/>
                <c:pt idx="0">
                  <c:v>0</c:v>
                </c:pt>
                <c:pt idx="1">
                  <c:v>684</c:v>
                </c:pt>
                <c:pt idx="2">
                  <c:v>826</c:v>
                </c:pt>
                <c:pt idx="3">
                  <c:v>924</c:v>
                </c:pt>
                <c:pt idx="4">
                  <c:v>1034</c:v>
                </c:pt>
                <c:pt idx="5">
                  <c:v>1130</c:v>
                </c:pt>
                <c:pt idx="6">
                  <c:v>1212</c:v>
                </c:pt>
                <c:pt idx="7">
                  <c:v>1280</c:v>
                </c:pt>
                <c:pt idx="8">
                  <c:v>1332</c:v>
                </c:pt>
                <c:pt idx="9">
                  <c:v>1371</c:v>
                </c:pt>
                <c:pt idx="10">
                  <c:v>1402</c:v>
                </c:pt>
                <c:pt idx="11">
                  <c:v>1401</c:v>
                </c:pt>
                <c:pt idx="12">
                  <c:v>1398</c:v>
                </c:pt>
                <c:pt idx="13">
                  <c:v>1400</c:v>
                </c:pt>
                <c:pt idx="14">
                  <c:v>1394</c:v>
                </c:pt>
                <c:pt idx="15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8-4265-9B8F-A860DBB8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572064"/>
        <c:axId val="503572392"/>
      </c:barChart>
      <c:lineChart>
        <c:grouping val="standard"/>
        <c:varyColors val="0"/>
        <c:ser>
          <c:idx val="0"/>
          <c:order val="0"/>
          <c:tx>
            <c:strRef>
              <c:f>Encoders!$A$1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Encoders!$A$2:$A$17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4265-9B8F-A860DBB8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4624"/>
        <c:axId val="507360032"/>
      </c:lineChart>
      <c:catAx>
        <c:axId val="50357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72392"/>
        <c:crosses val="autoZero"/>
        <c:auto val="1"/>
        <c:lblAlgn val="ctr"/>
        <c:lblOffset val="100"/>
        <c:noMultiLvlLbl val="0"/>
      </c:catAx>
      <c:valAx>
        <c:axId val="5035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72064"/>
        <c:crosses val="autoZero"/>
        <c:crossBetween val="between"/>
      </c:valAx>
      <c:valAx>
        <c:axId val="50736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4624"/>
        <c:crosses val="max"/>
        <c:crossBetween val="between"/>
      </c:valAx>
      <c:catAx>
        <c:axId val="50736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6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Encoders!$R$1</c:f>
              <c:strCache>
                <c:ptCount val="1"/>
                <c:pt idx="0">
                  <c:v>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Encoders!$H$2:$H$28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Encoders!$R$2:$R$28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664.5</c:v>
                </c:pt>
                <c:pt idx="11">
                  <c:v>638.66666666666663</c:v>
                </c:pt>
                <c:pt idx="12">
                  <c:v>648</c:v>
                </c:pt>
                <c:pt idx="13">
                  <c:v>700.75</c:v>
                </c:pt>
                <c:pt idx="14">
                  <c:v>736</c:v>
                </c:pt>
                <c:pt idx="15">
                  <c:v>796.5</c:v>
                </c:pt>
                <c:pt idx="16">
                  <c:v>795.5</c:v>
                </c:pt>
                <c:pt idx="17">
                  <c:v>790.75</c:v>
                </c:pt>
                <c:pt idx="18">
                  <c:v>785.5</c:v>
                </c:pt>
                <c:pt idx="19">
                  <c:v>795.5</c:v>
                </c:pt>
                <c:pt idx="20">
                  <c:v>806.25</c:v>
                </c:pt>
                <c:pt idx="25">
                  <c:v>846.75</c:v>
                </c:pt>
                <c:pt idx="26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FA-42D6-8D96-6C6F19D3C38A}"/>
            </c:ext>
          </c:extLst>
        </c:ser>
        <c:ser>
          <c:idx val="1"/>
          <c:order val="1"/>
          <c:tx>
            <c:strRef>
              <c:f>Encoders!$S$1</c:f>
              <c:strCache>
                <c:ptCount val="1"/>
                <c:pt idx="0">
                  <c:v>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Encoders!$H$2:$H$28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Encoders!$S$2:$S$28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675.5</c:v>
                </c:pt>
                <c:pt idx="11">
                  <c:v>650</c:v>
                </c:pt>
                <c:pt idx="12">
                  <c:v>612.25</c:v>
                </c:pt>
                <c:pt idx="13">
                  <c:v>695.75</c:v>
                </c:pt>
                <c:pt idx="14">
                  <c:v>738.66666666666663</c:v>
                </c:pt>
                <c:pt idx="15">
                  <c:v>799.5</c:v>
                </c:pt>
                <c:pt idx="16">
                  <c:v>797.5</c:v>
                </c:pt>
                <c:pt idx="17">
                  <c:v>793</c:v>
                </c:pt>
                <c:pt idx="18">
                  <c:v>787.25</c:v>
                </c:pt>
                <c:pt idx="19">
                  <c:v>797</c:v>
                </c:pt>
                <c:pt idx="20">
                  <c:v>809</c:v>
                </c:pt>
                <c:pt idx="25">
                  <c:v>848.75</c:v>
                </c:pt>
                <c:pt idx="26">
                  <c:v>857.75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FA-42D6-8D96-6C6F19D3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07240"/>
        <c:axId val="679101336"/>
      </c:lineChart>
      <c:catAx>
        <c:axId val="6791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1336"/>
        <c:crosses val="autoZero"/>
        <c:auto val="1"/>
        <c:lblAlgn val="ctr"/>
        <c:lblOffset val="100"/>
        <c:noMultiLvlLbl val="0"/>
      </c:catAx>
      <c:valAx>
        <c:axId val="6791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</cx:chartData>
  <cx:chart>
    <cx:title pos="t" align="ctr" overlay="0">
      <cx:tx>
        <cx:txData>
          <cx:v>10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10 R</a:t>
          </a:r>
        </a:p>
      </cx:txPr>
    </cx:title>
    <cx:plotArea>
      <cx:plotAreaRegion>
        <cx:series layoutId="clusteredColumn" uniqueId="{AE47F5EC-61C1-4CBC-A19C-29BBE03D2DBE}">
          <cx:tx>
            <cx:txData>
              <cx:f>_xlchart.v1.16</cx:f>
              <cx:v>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txData>
          <cx:v>20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20 L</a:t>
          </a:r>
        </a:p>
      </cx:txPr>
    </cx:title>
    <cx:plotArea>
      <cx:plotAreaRegion>
        <cx:series layoutId="clusteredColumn" uniqueId="{C0926043-AAAB-4142-B698-46D763991021}">
          <cx:tx>
            <cx:txData>
              <cx:f>_xlchart.v1.6</cx:f>
              <cx:v>20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</cx:chartData>
  <cx:chart>
    <cx:title pos="t" align="ctr" overlay="0">
      <cx:tx>
        <cx:txData>
          <cx:v>40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40 R</a:t>
          </a:r>
        </a:p>
      </cx:txPr>
    </cx:title>
    <cx:plotArea>
      <cx:plotAreaRegion>
        <cx:series layoutId="clusteredColumn" uniqueId="{6A893261-3336-4165-895B-E566C27F4722}">
          <cx:tx>
            <cx:txData>
              <cx:f>_xlchart.v1.14</cx:f>
              <cx:v>40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</cx:chartData>
  <cx:chart>
    <cx:title pos="t" align="ctr" overlay="0">
      <cx:tx>
        <cx:txData>
          <cx:v>40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40 L</a:t>
          </a:r>
        </a:p>
      </cx:txPr>
    </cx:title>
    <cx:plotArea>
      <cx:plotAreaRegion>
        <cx:series layoutId="clusteredColumn" uniqueId="{42F62725-7C67-4F15-8E8A-BB8061F3F0F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10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10 L</a:t>
          </a:r>
        </a:p>
      </cx:txPr>
    </cx:title>
    <cx:plotArea>
      <cx:plotAreaRegion>
        <cx:series layoutId="clusteredColumn" uniqueId="{466954EA-2313-41B5-8489-3DDB34DFF2A2}">
          <cx:tx>
            <cx:txData>
              <cx:f>_xlchart.v1.2</cx:f>
              <cx:v>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</cx:chartData>
  <cx:chart>
    <cx:title pos="t" align="ctr" overlay="0">
      <cx:tx>
        <cx:txData>
          <cx:v>50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50 R</a:t>
          </a:r>
        </a:p>
      </cx:txPr>
    </cx:title>
    <cx:plotArea>
      <cx:plotAreaRegion>
        <cx:series layoutId="clusteredColumn" uniqueId="{09D1CE20-446E-4A4D-811B-EA483C9E8E78}">
          <cx:tx>
            <cx:txData>
              <cx:f>_xlchart.v1.10</cx:f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>
      <cx:tx>
        <cx:txData>
          <cx:v>30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30 R</a:t>
          </a:r>
        </a:p>
      </cx:txPr>
    </cx:title>
    <cx:plotArea>
      <cx:plotAreaRegion>
        <cx:series layoutId="clusteredColumn" uniqueId="{6A893261-3336-4165-895B-E566C27F4722}">
          <cx:tx>
            <cx:txData>
              <cx:f>_xlchart.v1.8</cx:f>
              <cx:v>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</cx:chartData>
  <cx:chart>
    <cx:title pos="t" align="ctr" overlay="0">
      <cx:tx>
        <cx:txData>
          <cx:v>30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30 L</a:t>
          </a:r>
        </a:p>
      </cx:txPr>
    </cx:title>
    <cx:plotArea>
      <cx:plotAreaRegion>
        <cx:series layoutId="clusteredColumn" uniqueId="{C01AEB22-4D65-407D-8C9B-F6333761B630}">
          <cx:tx>
            <cx:txData>
              <cx:f>_xlchart.v1.19</cx:f>
              <cx:v>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_xlchart.v1.22</cx:f>
      </cx:numDim>
    </cx:data>
  </cx:chartData>
  <cx:chart>
    <cx:title pos="t" align="ctr" overlay="0">
      <cx:tx>
        <cx:txData>
          <cx:v>70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70 L</a:t>
          </a:r>
        </a:p>
      </cx:txPr>
    </cx:title>
    <cx:plotArea>
      <cx:plotAreaRegion>
        <cx:series layoutId="clusteredColumn" uniqueId="{9C9BADE0-1E3C-4804-B032-60D3A4F76CBE}">
          <cx:tx>
            <cx:txData>
              <cx:f>_xlchart.v1.21</cx:f>
              <cx:v>70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70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70 R</a:t>
          </a:r>
        </a:p>
      </cx:txPr>
    </cx:title>
    <cx:plotArea>
      <cx:plotAreaRegion>
        <cx:series layoutId="clusteredColumn" uniqueId="{DE0D111F-C52C-458C-837E-2517F888EF43}">
          <cx:tx>
            <cx:txData>
              <cx:f>_xlchart.v1.4</cx:f>
              <cx:v>70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</cx:chartData>
  <cx:chart>
    <cx:title pos="t" align="ctr" overlay="0">
      <cx:tx>
        <cx:txData>
          <cx:v>50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50 L</a:t>
          </a:r>
        </a:p>
      </cx:txPr>
    </cx:title>
    <cx:plotArea>
      <cx:plotAreaRegion>
        <cx:series layoutId="clusteredColumn" uniqueId="{0FEAABCF-CBC8-4D19-97A3-18CADA5A176A}">
          <cx:tx>
            <cx:txData>
              <cx:f>_xlchart.v1.12</cx:f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20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20 R</a:t>
          </a:r>
        </a:p>
      </cx:txPr>
    </cx:title>
    <cx:plotArea>
      <cx:plotAreaRegion>
        <cx:series layoutId="clusteredColumn" uniqueId="{AE47F5EC-61C1-4CBC-A19C-29BBE03D2DBE}">
          <cx:tx>
            <cx:txData>
              <cx:f>_xlchart.v1.0</cx:f>
              <cx:v>20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0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9.xml"/><Relationship Id="rId5" Type="http://schemas.microsoft.com/office/2014/relationships/chartEx" Target="../charts/chartEx5.xml"/><Relationship Id="rId10" Type="http://schemas.openxmlformats.org/officeDocument/2006/relationships/chart" Target="../charts/chart11.xml"/><Relationship Id="rId4" Type="http://schemas.microsoft.com/office/2014/relationships/chartEx" Target="../charts/chartEx4.xml"/><Relationship Id="rId9" Type="http://schemas.openxmlformats.org/officeDocument/2006/relationships/chart" Target="../charts/chart10.xml"/><Relationship Id="rId1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262974</xdr:colOff>
      <xdr:row>0</xdr:row>
      <xdr:rowOff>72887</xdr:rowOff>
    </xdr:from>
    <xdr:to>
      <xdr:col>16</xdr:col>
      <xdr:colOff>567773</xdr:colOff>
      <xdr:row>14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195470</xdr:colOff>
      <xdr:row>15</xdr:row>
      <xdr:rowOff>78685</xdr:rowOff>
    </xdr:from>
    <xdr:to>
      <xdr:col>16</xdr:col>
      <xdr:colOff>500269</xdr:colOff>
      <xdr:row>29</xdr:row>
      <xdr:rowOff>154885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218461</xdr:colOff>
      <xdr:row>44</xdr:row>
      <xdr:rowOff>14955</xdr:rowOff>
    </xdr:from>
    <xdr:to>
      <xdr:col>23</xdr:col>
      <xdr:colOff>272889</xdr:colOff>
      <xdr:row>65</xdr:row>
      <xdr:rowOff>1347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445217</xdr:colOff>
      <xdr:row>42</xdr:row>
      <xdr:rowOff>71099</xdr:rowOff>
    </xdr:from>
    <xdr:to>
      <xdr:col>10</xdr:col>
      <xdr:colOff>834381</xdr:colOff>
      <xdr:row>66</xdr:row>
      <xdr:rowOff>140455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166688</xdr:colOff>
      <xdr:row>48</xdr:row>
      <xdr:rowOff>132671</xdr:rowOff>
    </xdr:from>
    <xdr:to>
      <xdr:col>37</xdr:col>
      <xdr:colOff>282349</xdr:colOff>
      <xdr:row>82</xdr:row>
      <xdr:rowOff>91848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201269</xdr:colOff>
      <xdr:row>41</xdr:row>
      <xdr:rowOff>128286</xdr:rowOff>
    </xdr:from>
    <xdr:to>
      <xdr:col>24</xdr:col>
      <xdr:colOff>238380</xdr:colOff>
      <xdr:row>62</xdr:row>
      <xdr:rowOff>114678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149669</xdr:rowOff>
    </xdr:from>
    <xdr:to>
      <xdr:col>10</xdr:col>
      <xdr:colOff>302575</xdr:colOff>
      <xdr:row>65</xdr:row>
      <xdr:rowOff>28525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152400</xdr:rowOff>
    </xdr:from>
    <xdr:to>
      <xdr:col>7</xdr:col>
      <xdr:colOff>304800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200024</xdr:colOff>
      <xdr:row>30</xdr:row>
      <xdr:rowOff>171449</xdr:rowOff>
    </xdr:from>
    <xdr:to>
      <xdr:col>27</xdr:col>
      <xdr:colOff>400049</xdr:colOff>
      <xdr:row>57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556535</xdr:colOff>
      <xdr:row>19</xdr:row>
      <xdr:rowOff>91168</xdr:rowOff>
    </xdr:from>
    <xdr:to>
      <xdr:col>9</xdr:col>
      <xdr:colOff>249013</xdr:colOff>
      <xdr:row>33</xdr:row>
      <xdr:rowOff>167368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135" y="3565888"/>
              <a:ext cx="4569278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393310</xdr:colOff>
      <xdr:row>39</xdr:row>
      <xdr:rowOff>29192</xdr:rowOff>
    </xdr:from>
    <xdr:to>
      <xdr:col>9</xdr:col>
      <xdr:colOff>82323</xdr:colOff>
      <xdr:row>53</xdr:row>
      <xdr:rowOff>105392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10" y="7161512"/>
              <a:ext cx="456581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74219</xdr:colOff>
      <xdr:row>19</xdr:row>
      <xdr:rowOff>170089</xdr:rowOff>
    </xdr:from>
    <xdr:to>
      <xdr:col>40</xdr:col>
      <xdr:colOff>379019</xdr:colOff>
      <xdr:row>34</xdr:row>
      <xdr:rowOff>55789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1019" y="3644809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68037</xdr:colOff>
      <xdr:row>19</xdr:row>
      <xdr:rowOff>51954</xdr:rowOff>
    </xdr:from>
    <xdr:to>
      <xdr:col>24</xdr:col>
      <xdr:colOff>372837</xdr:colOff>
      <xdr:row>33</xdr:row>
      <xdr:rowOff>128154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1237" y="3526674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608610</xdr:colOff>
      <xdr:row>37</xdr:row>
      <xdr:rowOff>70509</xdr:rowOff>
    </xdr:from>
    <xdr:to>
      <xdr:col>24</xdr:col>
      <xdr:colOff>307275</xdr:colOff>
      <xdr:row>51</xdr:row>
      <xdr:rowOff>146709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2210" y="6837069"/>
              <a:ext cx="457546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156792</xdr:colOff>
      <xdr:row>37</xdr:row>
      <xdr:rowOff>68653</xdr:rowOff>
    </xdr:from>
    <xdr:to>
      <xdr:col>54</xdr:col>
      <xdr:colOff>98653</xdr:colOff>
      <xdr:row>51</xdr:row>
      <xdr:rowOff>144853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7592" y="6835213"/>
              <a:ext cx="3599461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169472</xdr:colOff>
      <xdr:row>20</xdr:row>
      <xdr:rowOff>61541</xdr:rowOff>
    </xdr:from>
    <xdr:to>
      <xdr:col>55</xdr:col>
      <xdr:colOff>217715</xdr:colOff>
      <xdr:row>34</xdr:row>
      <xdr:rowOff>137741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0272" y="3719141"/>
              <a:ext cx="431544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343581</xdr:colOff>
      <xdr:row>37</xdr:row>
      <xdr:rowOff>70818</xdr:rowOff>
    </xdr:from>
    <xdr:to>
      <xdr:col>40</xdr:col>
      <xdr:colOff>35441</xdr:colOff>
      <xdr:row>51</xdr:row>
      <xdr:rowOff>147018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50781" y="6837378"/>
              <a:ext cx="456866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196933</xdr:colOff>
      <xdr:row>56</xdr:row>
      <xdr:rowOff>77437</xdr:rowOff>
    </xdr:from>
    <xdr:to>
      <xdr:col>17</xdr:col>
      <xdr:colOff>220435</xdr:colOff>
      <xdr:row>77</xdr:row>
      <xdr:rowOff>84364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440870</xdr:colOff>
      <xdr:row>57</xdr:row>
      <xdr:rowOff>104404</xdr:rowOff>
    </xdr:from>
    <xdr:to>
      <xdr:col>30</xdr:col>
      <xdr:colOff>476250</xdr:colOff>
      <xdr:row>78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356507</xdr:colOff>
      <xdr:row>19</xdr:row>
      <xdr:rowOff>32658</xdr:rowOff>
    </xdr:from>
    <xdr:to>
      <xdr:col>17</xdr:col>
      <xdr:colOff>51707</xdr:colOff>
      <xdr:row>33</xdr:row>
      <xdr:rowOff>108858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2907" y="36521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176893</xdr:colOff>
      <xdr:row>38</xdr:row>
      <xdr:rowOff>136072</xdr:rowOff>
    </xdr:from>
    <xdr:to>
      <xdr:col>16</xdr:col>
      <xdr:colOff>481693</xdr:colOff>
      <xdr:row>53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3293" y="708551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23813</xdr:colOff>
      <xdr:row>19</xdr:row>
      <xdr:rowOff>142875</xdr:rowOff>
    </xdr:from>
    <xdr:to>
      <xdr:col>32</xdr:col>
      <xdr:colOff>328613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3813" y="361759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374196</xdr:colOff>
      <xdr:row>37</xdr:row>
      <xdr:rowOff>47625</xdr:rowOff>
    </xdr:from>
    <xdr:to>
      <xdr:col>32</xdr:col>
      <xdr:colOff>59871</xdr:colOff>
      <xdr:row>51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4596" y="6814185"/>
              <a:ext cx="456247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4" zoomScale="115" zoomScaleNormal="115" workbookViewId="0">
      <selection activeCell="D30" sqref="D30"/>
    </sheetView>
  </sheetViews>
  <sheetFormatPr defaultRowHeight="14.4" x14ac:dyDescent="0.3"/>
  <sheetData>
    <row r="1" spans="1:7" x14ac:dyDescent="0.3">
      <c r="A1" t="s">
        <v>2</v>
      </c>
      <c r="C1" t="s">
        <v>1</v>
      </c>
      <c r="D1" t="s">
        <v>0</v>
      </c>
      <c r="E1" t="s">
        <v>3</v>
      </c>
      <c r="F1" t="s">
        <v>4</v>
      </c>
      <c r="G1" t="s">
        <v>4</v>
      </c>
    </row>
    <row r="2" spans="1:7" x14ac:dyDescent="0.3">
      <c r="A2">
        <v>5</v>
      </c>
      <c r="C2">
        <v>3800</v>
      </c>
      <c r="D2">
        <f>LOG10(C2)</f>
        <v>3.5797835966168101</v>
      </c>
      <c r="E2">
        <f>D2*$D$32</f>
        <v>-158.94164333888284</v>
      </c>
      <c r="F2">
        <f>E2+$D$31</f>
        <v>4.628272533590291</v>
      </c>
      <c r="G2">
        <f>LOG10(C2)*$D$32+$D$31</f>
        <v>4.628272533590291</v>
      </c>
    </row>
    <row r="3" spans="1:7" x14ac:dyDescent="0.3">
      <c r="A3">
        <v>10</v>
      </c>
      <c r="C3">
        <v>3700</v>
      </c>
      <c r="D3">
        <f t="shared" ref="D3:D26" si="0">LOG10(C3)</f>
        <v>3.568201724066995</v>
      </c>
      <c r="E3">
        <f t="shared" ref="E3:E26" si="1">D3*$D$32</f>
        <v>-158.42741061885226</v>
      </c>
      <c r="F3">
        <f t="shared" ref="F3:F25" si="2">E3+$D$31</f>
        <v>5.1425052536208682</v>
      </c>
      <c r="G3">
        <f t="shared" ref="G3:G26" si="3">LOG10(C3)*$D$32+$D$31</f>
        <v>5.1425052536208682</v>
      </c>
    </row>
    <row r="4" spans="1:7" x14ac:dyDescent="0.3">
      <c r="A4">
        <v>15</v>
      </c>
      <c r="C4">
        <v>2700</v>
      </c>
      <c r="D4">
        <f t="shared" si="0"/>
        <v>3.4313637641589874</v>
      </c>
      <c r="E4">
        <f t="shared" si="1"/>
        <v>-152.35183380480302</v>
      </c>
      <c r="F4">
        <f t="shared" si="2"/>
        <v>11.21808206767011</v>
      </c>
      <c r="G4">
        <f t="shared" si="3"/>
        <v>11.21808206767011</v>
      </c>
    </row>
    <row r="5" spans="1:7" x14ac:dyDescent="0.3">
      <c r="A5">
        <v>20</v>
      </c>
      <c r="C5">
        <v>1600</v>
      </c>
      <c r="D5">
        <f t="shared" si="0"/>
        <v>3.2041199826559246</v>
      </c>
      <c r="E5">
        <f t="shared" si="1"/>
        <v>-142.26225741119819</v>
      </c>
      <c r="F5">
        <f t="shared" si="2"/>
        <v>21.30765846127494</v>
      </c>
      <c r="G5">
        <f t="shared" si="3"/>
        <v>21.30765846127494</v>
      </c>
    </row>
    <row r="6" spans="1:7" x14ac:dyDescent="0.3">
      <c r="A6">
        <v>25</v>
      </c>
      <c r="C6">
        <v>1200</v>
      </c>
      <c r="D6">
        <f t="shared" si="0"/>
        <v>3.0791812460476247</v>
      </c>
      <c r="E6">
        <f t="shared" si="1"/>
        <v>-136.71500362413283</v>
      </c>
      <c r="F6">
        <f t="shared" si="2"/>
        <v>26.854912248340298</v>
      </c>
      <c r="G6">
        <f t="shared" si="3"/>
        <v>26.854912248340298</v>
      </c>
    </row>
    <row r="7" spans="1:7" x14ac:dyDescent="0.3">
      <c r="A7">
        <v>30</v>
      </c>
      <c r="C7">
        <v>900</v>
      </c>
      <c r="D7">
        <f t="shared" si="0"/>
        <v>2.9542425094393248</v>
      </c>
      <c r="E7">
        <f t="shared" si="1"/>
        <v>-131.16774983706748</v>
      </c>
      <c r="F7">
        <f t="shared" si="2"/>
        <v>32.402166035405656</v>
      </c>
      <c r="G7">
        <f t="shared" si="3"/>
        <v>32.402166035405656</v>
      </c>
    </row>
    <row r="8" spans="1:7" x14ac:dyDescent="0.3">
      <c r="A8">
        <v>35</v>
      </c>
      <c r="C8">
        <v>625</v>
      </c>
      <c r="D8">
        <f t="shared" si="0"/>
        <v>2.7958800173440754</v>
      </c>
      <c r="E8">
        <f t="shared" si="1"/>
        <v>-124.13648829359097</v>
      </c>
      <c r="F8">
        <f t="shared" si="2"/>
        <v>39.43342757888216</v>
      </c>
      <c r="G8">
        <f t="shared" si="3"/>
        <v>39.43342757888216</v>
      </c>
    </row>
    <row r="9" spans="1:7" x14ac:dyDescent="0.3">
      <c r="A9">
        <v>40</v>
      </c>
      <c r="C9">
        <v>580</v>
      </c>
      <c r="D9">
        <f t="shared" si="0"/>
        <v>2.7634279935629373</v>
      </c>
      <c r="E9">
        <f t="shared" si="1"/>
        <v>-122.6956252217781</v>
      </c>
      <c r="F9">
        <f t="shared" si="2"/>
        <v>40.874290650695031</v>
      </c>
      <c r="G9">
        <f t="shared" si="3"/>
        <v>40.874290650695031</v>
      </c>
    </row>
    <row r="10" spans="1:7" x14ac:dyDescent="0.3">
      <c r="A10">
        <v>45</v>
      </c>
      <c r="C10">
        <v>360</v>
      </c>
      <c r="D10">
        <f t="shared" si="0"/>
        <v>2.5563025007672873</v>
      </c>
      <c r="E10">
        <f t="shared" si="1"/>
        <v>-113.49929664107019</v>
      </c>
      <c r="F10">
        <f t="shared" si="2"/>
        <v>50.070619231402944</v>
      </c>
      <c r="G10">
        <f t="shared" si="3"/>
        <v>50.070619231402944</v>
      </c>
    </row>
    <row r="11" spans="1:7" x14ac:dyDescent="0.3">
      <c r="A11">
        <v>50</v>
      </c>
      <c r="C11">
        <v>300</v>
      </c>
      <c r="D11">
        <f t="shared" si="0"/>
        <v>2.4771212547196626</v>
      </c>
      <c r="E11">
        <f t="shared" si="1"/>
        <v>-109.98366586933194</v>
      </c>
      <c r="F11">
        <f t="shared" si="2"/>
        <v>53.586250003141188</v>
      </c>
      <c r="G11">
        <f t="shared" si="3"/>
        <v>53.586250003141188</v>
      </c>
    </row>
    <row r="12" spans="1:7" x14ac:dyDescent="0.3">
      <c r="A12">
        <v>55</v>
      </c>
      <c r="C12">
        <v>250</v>
      </c>
      <c r="D12">
        <f t="shared" si="0"/>
        <v>2.3979400086720375</v>
      </c>
      <c r="E12">
        <f t="shared" si="1"/>
        <v>-106.46803509759367</v>
      </c>
      <c r="F12">
        <f t="shared" si="2"/>
        <v>57.101880774879461</v>
      </c>
      <c r="G12">
        <f t="shared" si="3"/>
        <v>57.101880774879461</v>
      </c>
    </row>
    <row r="13" spans="1:7" x14ac:dyDescent="0.3">
      <c r="A13">
        <v>60</v>
      </c>
      <c r="C13">
        <v>215</v>
      </c>
      <c r="D13">
        <f t="shared" si="0"/>
        <v>2.3324384599156054</v>
      </c>
      <c r="E13">
        <f t="shared" si="1"/>
        <v>-103.55978002585456</v>
      </c>
      <c r="F13">
        <f t="shared" si="2"/>
        <v>60.010135846618567</v>
      </c>
      <c r="G13">
        <f t="shared" si="3"/>
        <v>60.010135846618567</v>
      </c>
    </row>
    <row r="14" spans="1:7" x14ac:dyDescent="0.3">
      <c r="A14">
        <v>65</v>
      </c>
      <c r="C14">
        <v>150</v>
      </c>
      <c r="D14">
        <f t="shared" si="0"/>
        <v>2.1760912590556813</v>
      </c>
      <c r="E14">
        <f t="shared" si="1"/>
        <v>-96.617996991931477</v>
      </c>
      <c r="F14">
        <f t="shared" si="2"/>
        <v>66.951918880541655</v>
      </c>
      <c r="G14">
        <f t="shared" si="3"/>
        <v>66.951918880541655</v>
      </c>
    </row>
    <row r="15" spans="1:7" x14ac:dyDescent="0.3">
      <c r="A15">
        <v>70</v>
      </c>
      <c r="C15">
        <v>140</v>
      </c>
      <c r="D15">
        <f t="shared" si="0"/>
        <v>2.1461280356782382</v>
      </c>
      <c r="E15">
        <f t="shared" si="1"/>
        <v>-95.287636137760941</v>
      </c>
      <c r="F15">
        <f t="shared" si="2"/>
        <v>68.282279734712191</v>
      </c>
      <c r="G15">
        <f t="shared" si="3"/>
        <v>68.282279734712191</v>
      </c>
    </row>
    <row r="16" spans="1:7" x14ac:dyDescent="0.3">
      <c r="A16">
        <v>75</v>
      </c>
      <c r="C16">
        <v>110</v>
      </c>
      <c r="D16">
        <f t="shared" si="0"/>
        <v>2.0413926851582249</v>
      </c>
      <c r="E16">
        <f t="shared" si="1"/>
        <v>-90.637408469513773</v>
      </c>
      <c r="F16">
        <f t="shared" si="2"/>
        <v>72.932507402959359</v>
      </c>
      <c r="G16">
        <f t="shared" si="3"/>
        <v>72.932507402959359</v>
      </c>
    </row>
    <row r="17" spans="1:7" x14ac:dyDescent="0.3">
      <c r="A17">
        <v>80</v>
      </c>
      <c r="C17">
        <v>85</v>
      </c>
      <c r="D17">
        <f t="shared" si="0"/>
        <v>1.9294189257142926</v>
      </c>
      <c r="E17">
        <f t="shared" si="1"/>
        <v>-85.665796958228213</v>
      </c>
      <c r="F17">
        <f t="shared" si="2"/>
        <v>77.904118914244918</v>
      </c>
      <c r="G17">
        <f t="shared" si="3"/>
        <v>77.904118914244918</v>
      </c>
    </row>
    <row r="18" spans="1:7" x14ac:dyDescent="0.3">
      <c r="A18">
        <v>85</v>
      </c>
      <c r="C18">
        <v>59</v>
      </c>
      <c r="D18">
        <f t="shared" si="0"/>
        <v>1.7708520116421442</v>
      </c>
      <c r="E18">
        <f t="shared" si="1"/>
        <v>-78.625459121711643</v>
      </c>
      <c r="F18">
        <f t="shared" si="2"/>
        <v>84.944456750761489</v>
      </c>
      <c r="G18">
        <f t="shared" si="3"/>
        <v>84.944456750761489</v>
      </c>
    </row>
    <row r="19" spans="1:7" x14ac:dyDescent="0.3">
      <c r="A19">
        <v>90</v>
      </c>
      <c r="C19">
        <v>50</v>
      </c>
      <c r="D19">
        <f t="shared" si="0"/>
        <v>1.6989700043360187</v>
      </c>
      <c r="E19">
        <f t="shared" si="1"/>
        <v>-75.433913024195931</v>
      </c>
      <c r="F19">
        <f t="shared" si="2"/>
        <v>88.136002848277201</v>
      </c>
      <c r="G19">
        <f t="shared" si="3"/>
        <v>88.136002848277201</v>
      </c>
    </row>
    <row r="20" spans="1:7" x14ac:dyDescent="0.3">
      <c r="A20">
        <v>95</v>
      </c>
      <c r="C20">
        <v>29</v>
      </c>
      <c r="D20">
        <f t="shared" si="0"/>
        <v>1.4623979978989561</v>
      </c>
      <c r="E20">
        <f t="shared" si="1"/>
        <v>-64.930165393579458</v>
      </c>
      <c r="F20">
        <f t="shared" si="2"/>
        <v>98.639750478893674</v>
      </c>
      <c r="G20">
        <f t="shared" si="3"/>
        <v>98.639750478893674</v>
      </c>
    </row>
    <row r="21" spans="1:7" x14ac:dyDescent="0.3">
      <c r="A21">
        <v>100</v>
      </c>
      <c r="C21">
        <v>20</v>
      </c>
      <c r="D21">
        <f t="shared" si="0"/>
        <v>1.3010299956639813</v>
      </c>
      <c r="E21">
        <f t="shared" si="1"/>
        <v>-57.765459828198644</v>
      </c>
      <c r="F21">
        <f t="shared" si="2"/>
        <v>105.80445604427449</v>
      </c>
      <c r="G21">
        <f t="shared" si="3"/>
        <v>105.80445604427449</v>
      </c>
    </row>
    <row r="22" spans="1:7" x14ac:dyDescent="0.3">
      <c r="A22">
        <v>105</v>
      </c>
      <c r="C22">
        <v>25</v>
      </c>
      <c r="D22">
        <f t="shared" si="0"/>
        <v>1.3979400086720377</v>
      </c>
      <c r="E22">
        <f t="shared" si="1"/>
        <v>-62.068244146795486</v>
      </c>
      <c r="F22">
        <f t="shared" si="2"/>
        <v>101.50167172567765</v>
      </c>
      <c r="G22">
        <f t="shared" si="3"/>
        <v>101.50167172567765</v>
      </c>
    </row>
    <row r="23" spans="1:7" x14ac:dyDescent="0.3">
      <c r="A23">
        <v>110</v>
      </c>
      <c r="C23">
        <v>20</v>
      </c>
      <c r="D23">
        <f t="shared" si="0"/>
        <v>1.3010299956639813</v>
      </c>
      <c r="E23">
        <f t="shared" si="1"/>
        <v>-57.765459828198644</v>
      </c>
      <c r="F23">
        <f t="shared" si="2"/>
        <v>105.80445604427449</v>
      </c>
      <c r="G23">
        <f t="shared" si="3"/>
        <v>105.80445604427449</v>
      </c>
    </row>
    <row r="24" spans="1:7" x14ac:dyDescent="0.3">
      <c r="A24">
        <v>115</v>
      </c>
      <c r="C24">
        <v>19</v>
      </c>
      <c r="D24">
        <f t="shared" si="0"/>
        <v>1.2787536009528289</v>
      </c>
      <c r="E24">
        <f t="shared" si="1"/>
        <v>-56.776392559886013</v>
      </c>
      <c r="F24">
        <f t="shared" si="2"/>
        <v>106.79352331258713</v>
      </c>
      <c r="G24">
        <f t="shared" si="3"/>
        <v>106.79352331258713</v>
      </c>
    </row>
    <row r="25" spans="1:7" x14ac:dyDescent="0.3">
      <c r="A25">
        <v>120</v>
      </c>
      <c r="C25">
        <v>18</v>
      </c>
      <c r="D25">
        <f t="shared" si="0"/>
        <v>1.255272505103306</v>
      </c>
      <c r="E25">
        <f t="shared" si="1"/>
        <v>-55.733836812871544</v>
      </c>
      <c r="F25">
        <f t="shared" si="2"/>
        <v>107.83607905960159</v>
      </c>
      <c r="G25">
        <f t="shared" si="3"/>
        <v>107.83607905960159</v>
      </c>
    </row>
    <row r="26" spans="1:7" x14ac:dyDescent="0.3">
      <c r="A26">
        <v>125</v>
      </c>
      <c r="C26">
        <v>4</v>
      </c>
      <c r="D26">
        <f t="shared" si="0"/>
        <v>0.6020599913279624</v>
      </c>
      <c r="E26">
        <f t="shared" si="1"/>
        <v>-26.731337754800901</v>
      </c>
      <c r="F26">
        <f>E26+$D$31</f>
        <v>136.83857811767223</v>
      </c>
      <c r="G26">
        <f t="shared" si="3"/>
        <v>136.83857811767223</v>
      </c>
    </row>
    <row r="31" spans="1:7" x14ac:dyDescent="0.3">
      <c r="A31" t="s">
        <v>5</v>
      </c>
      <c r="C31">
        <f>INTERCEPT(A2:A26,C2:C26)</f>
        <v>82.165443586317863</v>
      </c>
      <c r="D31">
        <f>INTERCEPT(A2:A26,D2:D26)</f>
        <v>163.56991587247313</v>
      </c>
    </row>
    <row r="32" spans="1:7" x14ac:dyDescent="0.3">
      <c r="A32" t="s">
        <v>6</v>
      </c>
      <c r="C32">
        <f>SLOPE(A2:A26,C2:C26)</f>
        <v>-2.5304327475555548E-2</v>
      </c>
      <c r="D32">
        <f>SLOPE(A2:A26,D2:D26)</f>
        <v>-44.399790950798192</v>
      </c>
    </row>
    <row r="33" spans="1:4" x14ac:dyDescent="0.3">
      <c r="A33" t="s">
        <v>16</v>
      </c>
      <c r="C33">
        <f>_xlfn.STDEV.S(C2:C26)</f>
        <v>1115.2618481773686</v>
      </c>
      <c r="D33">
        <f>_xlfn.STDEV.S(D2:D26)</f>
        <v>0.82159356542456374</v>
      </c>
    </row>
    <row r="34" spans="1:4" x14ac:dyDescent="0.3">
      <c r="A34" t="s">
        <v>17</v>
      </c>
      <c r="C34">
        <f>MEDIAN(C2:C26)</f>
        <v>150</v>
      </c>
      <c r="D34">
        <f>MEDIAN(D2:D26)</f>
        <v>2.1760912590556813</v>
      </c>
    </row>
  </sheetData>
  <conditionalFormatting sqref="C2:C26 A2:A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{D7193DD4-556C-4168-A1D7-E48FA9F0AEE0}</x14:id>
        </ext>
      </extLst>
    </cfRule>
  </conditionalFormatting>
  <conditionalFormatting sqref="D2:D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{9759E190-0030-48BD-B8C3-97DC15CFA62D}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93DD4-556C-4168-A1D7-E48FA9F0A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 A2:A26</xm:sqref>
        </x14:conditionalFormatting>
        <x14:conditionalFormatting xmlns:xm="http://schemas.microsoft.com/office/excel/2006/main">
          <x14:cfRule type="dataBar" id="{9759E190-0030-48BD-B8C3-97DC15CF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85" zoomScaleNormal="85" workbookViewId="0">
      <selection activeCell="AC150" sqref="AC150"/>
    </sheetView>
  </sheetViews>
  <sheetFormatPr defaultRowHeight="14.4" x14ac:dyDescent="0.3"/>
  <cols>
    <col min="3" max="4" width="11.88671875" customWidth="1"/>
    <col min="5" max="6" width="12" customWidth="1"/>
    <col min="7" max="7" width="11.44140625" customWidth="1"/>
    <col min="11" max="13" width="15.5546875" customWidth="1"/>
  </cols>
  <sheetData>
    <row r="1" spans="1:22" x14ac:dyDescent="0.3">
      <c r="A1" t="s">
        <v>2</v>
      </c>
      <c r="C1" t="s">
        <v>7</v>
      </c>
      <c r="D1" t="s">
        <v>11</v>
      </c>
      <c r="E1" t="s">
        <v>8</v>
      </c>
      <c r="F1" t="s">
        <v>12</v>
      </c>
      <c r="G1" t="s">
        <v>9</v>
      </c>
      <c r="H1" t="s">
        <v>13</v>
      </c>
      <c r="J1" t="s">
        <v>10</v>
      </c>
      <c r="K1" t="s">
        <v>14</v>
      </c>
      <c r="L1" t="s">
        <v>28</v>
      </c>
      <c r="M1" t="s">
        <v>15</v>
      </c>
    </row>
    <row r="2" spans="1:22" x14ac:dyDescent="0.3">
      <c r="A2">
        <v>5</v>
      </c>
      <c r="C2">
        <v>3835</v>
      </c>
      <c r="D2">
        <f>LOG10(C2)</f>
        <v>3.5837653682849999</v>
      </c>
      <c r="E2">
        <v>3835</v>
      </c>
      <c r="F2">
        <f>LOG10(E2)</f>
        <v>3.5837653682849999</v>
      </c>
      <c r="G2">
        <v>3845</v>
      </c>
      <c r="H2">
        <f>LOG10(G2)</f>
        <v>3.5848963441374497</v>
      </c>
      <c r="J2">
        <f>AVERAGE(C2,E2,G2)</f>
        <v>3838.3333333333335</v>
      </c>
      <c r="K2">
        <f>LOG10(J2)</f>
        <v>3.5841426875805875</v>
      </c>
      <c r="L2">
        <f>LOG10(K2)</f>
        <v>0.55438529094415079</v>
      </c>
      <c r="M2">
        <f>AVERAGE(D2,F2,H2)</f>
        <v>3.5841423602358162</v>
      </c>
      <c r="O2">
        <f>LOG10(J2)*$F$39+$F$38</f>
        <v>0.71066927134268099</v>
      </c>
      <c r="P2">
        <f>LOG10(J2)*$M$33+$M$32</f>
        <v>0.67288560423898502</v>
      </c>
      <c r="R2">
        <f>A2-O2</f>
        <v>4.289330728657319</v>
      </c>
      <c r="S2">
        <f>A2-P2</f>
        <v>4.327114395761015</v>
      </c>
      <c r="U2">
        <f>L2*$L$33+$L$32</f>
        <v>9.1204324899755704</v>
      </c>
      <c r="V2">
        <f>$A2-U2</f>
        <v>-4.1204324899755704</v>
      </c>
    </row>
    <row r="3" spans="1:22" x14ac:dyDescent="0.3">
      <c r="A3">
        <v>10</v>
      </c>
      <c r="C3">
        <v>3766</v>
      </c>
      <c r="D3">
        <f t="shared" ref="D3:D26" si="0">LOG10(C3)</f>
        <v>3.5758803156806458</v>
      </c>
      <c r="E3">
        <v>3797</v>
      </c>
      <c r="F3">
        <f t="shared" ref="F3:F26" si="1">LOG10(E3)</f>
        <v>3.5794405971397971</v>
      </c>
      <c r="G3">
        <v>3820</v>
      </c>
      <c r="H3">
        <f t="shared" ref="H3:H26" si="2">LOG10(G3)</f>
        <v>3.5820633629117089</v>
      </c>
      <c r="J3">
        <f t="shared" ref="J3:J26" si="3">AVERAGE(C3,E3,G3)</f>
        <v>3794.3333333333335</v>
      </c>
      <c r="K3">
        <f t="shared" ref="K3:L26" si="4">LOG10(J3)</f>
        <v>3.5791354811304767</v>
      </c>
      <c r="L3">
        <f t="shared" si="4"/>
        <v>0.553778138064143</v>
      </c>
      <c r="M3">
        <f t="shared" ref="M3:M26" si="5">AVERAGE(D3,F3,H3)</f>
        <v>3.5791280919107176</v>
      </c>
      <c r="O3">
        <f t="shared" ref="O3:O26" si="6">LOG10(J3)*$F$39+$F$38</f>
        <v>0.97333860418515883</v>
      </c>
      <c r="P3">
        <f t="shared" ref="P3:P26" si="7">LOG10(J3)*$M$33+$M$32</f>
        <v>0.93560296167885326</v>
      </c>
      <c r="R3">
        <f t="shared" ref="R3:R26" si="8">A3-O3</f>
        <v>9.0266613958148412</v>
      </c>
      <c r="S3">
        <f t="shared" ref="S3:S26" si="9">A3-P3</f>
        <v>9.0643970383211467</v>
      </c>
      <c r="U3">
        <f t="shared" ref="U3:U26" si="10">L3*$L$33+$L$32</f>
        <v>9.2899247453820237</v>
      </c>
      <c r="V3">
        <f t="shared" ref="V3:V26" si="11">$A3-U3</f>
        <v>0.71007525461797627</v>
      </c>
    </row>
    <row r="4" spans="1:22" x14ac:dyDescent="0.3">
      <c r="A4">
        <v>15</v>
      </c>
      <c r="C4">
        <v>2550</v>
      </c>
      <c r="D4">
        <f t="shared" si="0"/>
        <v>3.406540180433955</v>
      </c>
      <c r="E4">
        <v>2794</v>
      </c>
      <c r="F4">
        <f t="shared" si="1"/>
        <v>3.446226401778163</v>
      </c>
      <c r="G4">
        <v>2947</v>
      </c>
      <c r="H4">
        <f t="shared" si="2"/>
        <v>3.4693801358499252</v>
      </c>
      <c r="J4">
        <f t="shared" si="3"/>
        <v>2763.6666666666665</v>
      </c>
      <c r="K4">
        <f t="shared" si="4"/>
        <v>3.4414856604253194</v>
      </c>
      <c r="L4">
        <f t="shared" si="4"/>
        <v>0.53674596432673283</v>
      </c>
      <c r="M4">
        <f t="shared" si="5"/>
        <v>3.4407155726873477</v>
      </c>
      <c r="O4">
        <f t="shared" si="6"/>
        <v>8.1942085504825286</v>
      </c>
      <c r="P4">
        <f t="shared" si="7"/>
        <v>8.1577931206103926</v>
      </c>
      <c r="R4">
        <f t="shared" si="8"/>
        <v>6.8057914495174714</v>
      </c>
      <c r="S4">
        <f t="shared" si="9"/>
        <v>6.8422068793896074</v>
      </c>
      <c r="U4">
        <f t="shared" si="10"/>
        <v>14.044611145274018</v>
      </c>
      <c r="V4">
        <f t="shared" si="11"/>
        <v>0.95538885472598167</v>
      </c>
    </row>
    <row r="5" spans="1:22" x14ac:dyDescent="0.3">
      <c r="A5">
        <v>20</v>
      </c>
      <c r="C5">
        <v>1750</v>
      </c>
      <c r="D5">
        <f t="shared" si="0"/>
        <v>3.2430380486862944</v>
      </c>
      <c r="E5">
        <v>1824</v>
      </c>
      <c r="F5">
        <f t="shared" si="1"/>
        <v>3.2610248339923973</v>
      </c>
      <c r="G5">
        <v>1980</v>
      </c>
      <c r="H5">
        <f t="shared" si="2"/>
        <v>3.2966651902615309</v>
      </c>
      <c r="J5">
        <f t="shared" si="3"/>
        <v>1851.3333333333333</v>
      </c>
      <c r="K5">
        <f t="shared" si="4"/>
        <v>3.2674846206945762</v>
      </c>
      <c r="L5">
        <f t="shared" si="4"/>
        <v>0.5142135521322454</v>
      </c>
      <c r="M5">
        <f t="shared" si="5"/>
        <v>3.2669093576467412</v>
      </c>
      <c r="O5">
        <f t="shared" si="6"/>
        <v>17.3220001595067</v>
      </c>
      <c r="P5">
        <f t="shared" si="7"/>
        <v>17.287253590297325</v>
      </c>
      <c r="R5">
        <f t="shared" si="8"/>
        <v>2.6779998404932996</v>
      </c>
      <c r="S5">
        <f t="shared" si="9"/>
        <v>2.7127464097026746</v>
      </c>
      <c r="U5">
        <f t="shared" si="10"/>
        <v>20.334739197606837</v>
      </c>
      <c r="V5">
        <f t="shared" si="11"/>
        <v>-0.33473919760683657</v>
      </c>
    </row>
    <row r="6" spans="1:22" x14ac:dyDescent="0.3">
      <c r="A6">
        <v>25</v>
      </c>
      <c r="C6">
        <v>1200</v>
      </c>
      <c r="D6">
        <f t="shared" si="0"/>
        <v>3.0791812460476247</v>
      </c>
      <c r="E6">
        <v>1249</v>
      </c>
      <c r="F6">
        <f t="shared" si="1"/>
        <v>3.0965624383741357</v>
      </c>
      <c r="G6">
        <v>1444</v>
      </c>
      <c r="H6">
        <f t="shared" si="2"/>
        <v>3.1595671932336202</v>
      </c>
      <c r="J6">
        <f t="shared" si="3"/>
        <v>1297.6666666666667</v>
      </c>
      <c r="K6">
        <f t="shared" si="4"/>
        <v>3.1131631489984994</v>
      </c>
      <c r="L6">
        <f t="shared" si="4"/>
        <v>0.49320188099511775</v>
      </c>
      <c r="M6">
        <f t="shared" si="5"/>
        <v>3.1117702925517938</v>
      </c>
      <c r="O6">
        <f t="shared" si="6"/>
        <v>25.417435891496922</v>
      </c>
      <c r="P6">
        <f t="shared" si="7"/>
        <v>25.384169434325571</v>
      </c>
      <c r="R6">
        <f t="shared" si="8"/>
        <v>-0.41743589149692184</v>
      </c>
      <c r="S6">
        <f t="shared" si="9"/>
        <v>-0.38416943432557105</v>
      </c>
      <c r="U6">
        <f t="shared" si="10"/>
        <v>26.200338535363187</v>
      </c>
      <c r="V6">
        <f t="shared" si="11"/>
        <v>-1.200338535363187</v>
      </c>
    </row>
    <row r="7" spans="1:22" x14ac:dyDescent="0.3">
      <c r="A7">
        <v>30</v>
      </c>
      <c r="C7">
        <v>845</v>
      </c>
      <c r="D7">
        <f t="shared" si="0"/>
        <v>2.9268567089496922</v>
      </c>
      <c r="E7">
        <v>917</v>
      </c>
      <c r="F7">
        <f t="shared" si="1"/>
        <v>2.9623693356700209</v>
      </c>
      <c r="G7">
        <v>1053</v>
      </c>
      <c r="H7">
        <f t="shared" si="2"/>
        <v>3.0224283711854865</v>
      </c>
      <c r="J7">
        <f t="shared" si="3"/>
        <v>938.33333333333337</v>
      </c>
      <c r="K7">
        <f t="shared" si="4"/>
        <v>2.9723571444677028</v>
      </c>
      <c r="L7">
        <f t="shared" si="4"/>
        <v>0.47310099100805181</v>
      </c>
      <c r="M7">
        <f t="shared" si="5"/>
        <v>2.9705514719350661</v>
      </c>
      <c r="O7">
        <f t="shared" si="6"/>
        <v>32.803873746381441</v>
      </c>
      <c r="P7">
        <f t="shared" si="7"/>
        <v>32.771957773106067</v>
      </c>
      <c r="R7">
        <f t="shared" si="8"/>
        <v>-2.8038737463814414</v>
      </c>
      <c r="S7">
        <f t="shared" si="9"/>
        <v>-2.7719577731060667</v>
      </c>
      <c r="U7">
        <f t="shared" si="10"/>
        <v>31.811685021179414</v>
      </c>
      <c r="V7">
        <f t="shared" si="11"/>
        <v>-1.8116850211794144</v>
      </c>
    </row>
    <row r="8" spans="1:22" x14ac:dyDescent="0.3">
      <c r="A8">
        <v>35</v>
      </c>
      <c r="C8">
        <v>656</v>
      </c>
      <c r="D8">
        <f t="shared" si="0"/>
        <v>2.8169038393756605</v>
      </c>
      <c r="E8">
        <v>677</v>
      </c>
      <c r="F8">
        <f t="shared" si="1"/>
        <v>2.8305886686851442</v>
      </c>
      <c r="G8">
        <v>779</v>
      </c>
      <c r="H8">
        <f t="shared" si="2"/>
        <v>2.8915374576725643</v>
      </c>
      <c r="J8">
        <f t="shared" si="3"/>
        <v>704</v>
      </c>
      <c r="K8">
        <f t="shared" si="4"/>
        <v>2.847572659142112</v>
      </c>
      <c r="L8">
        <f t="shared" si="4"/>
        <v>0.45447481442344295</v>
      </c>
      <c r="M8">
        <f t="shared" si="5"/>
        <v>2.8463433219111232</v>
      </c>
      <c r="O8">
        <f t="shared" si="6"/>
        <v>39.349850597174282</v>
      </c>
      <c r="P8">
        <f t="shared" si="7"/>
        <v>39.319131443867377</v>
      </c>
      <c r="R8">
        <f t="shared" si="8"/>
        <v>-4.3498505971742816</v>
      </c>
      <c r="S8">
        <f t="shared" si="9"/>
        <v>-4.3191314438673771</v>
      </c>
      <c r="U8">
        <f t="shared" si="10"/>
        <v>37.011351831429593</v>
      </c>
      <c r="V8">
        <f t="shared" si="11"/>
        <v>-2.0113518314295931</v>
      </c>
    </row>
    <row r="9" spans="1:22" x14ac:dyDescent="0.3">
      <c r="A9">
        <v>40</v>
      </c>
      <c r="C9">
        <v>488</v>
      </c>
      <c r="D9">
        <f t="shared" si="0"/>
        <v>2.6884198220027105</v>
      </c>
      <c r="E9">
        <v>530</v>
      </c>
      <c r="F9">
        <f t="shared" si="1"/>
        <v>2.7242758696007892</v>
      </c>
      <c r="G9">
        <v>580</v>
      </c>
      <c r="H9">
        <f t="shared" si="2"/>
        <v>2.7634279935629373</v>
      </c>
      <c r="J9">
        <f t="shared" si="3"/>
        <v>532.66666666666663</v>
      </c>
      <c r="K9">
        <f t="shared" si="4"/>
        <v>2.7264555202583103</v>
      </c>
      <c r="L9">
        <f t="shared" si="4"/>
        <v>0.43559841694528867</v>
      </c>
      <c r="M9">
        <f t="shared" si="5"/>
        <v>2.7253745617221452</v>
      </c>
      <c r="O9">
        <f t="shared" si="6"/>
        <v>45.70344483846921</v>
      </c>
      <c r="P9">
        <f t="shared" si="7"/>
        <v>45.673887331259266</v>
      </c>
      <c r="R9">
        <f t="shared" si="8"/>
        <v>-5.7034448384692098</v>
      </c>
      <c r="S9">
        <f t="shared" si="9"/>
        <v>-5.6738873312592659</v>
      </c>
      <c r="U9">
        <f t="shared" si="10"/>
        <v>42.280870082714344</v>
      </c>
      <c r="V9">
        <f t="shared" si="11"/>
        <v>-2.280870082714344</v>
      </c>
    </row>
    <row r="10" spans="1:22" x14ac:dyDescent="0.3">
      <c r="A10">
        <v>45</v>
      </c>
      <c r="C10">
        <v>394</v>
      </c>
      <c r="D10">
        <f t="shared" si="0"/>
        <v>2.5954962218255742</v>
      </c>
      <c r="E10">
        <v>414</v>
      </c>
      <c r="F10">
        <f t="shared" si="1"/>
        <v>2.6170003411208991</v>
      </c>
      <c r="G10">
        <v>471</v>
      </c>
      <c r="H10">
        <f t="shared" si="2"/>
        <v>2.6730209071288962</v>
      </c>
      <c r="J10">
        <f t="shared" si="3"/>
        <v>426.33333333333331</v>
      </c>
      <c r="K10">
        <f t="shared" si="4"/>
        <v>2.6297492897589914</v>
      </c>
      <c r="L10">
        <f t="shared" si="4"/>
        <v>0.4199143464881373</v>
      </c>
      <c r="M10">
        <f t="shared" si="5"/>
        <v>2.6285058233584562</v>
      </c>
      <c r="O10">
        <f t="shared" si="6"/>
        <v>50.776485325227185</v>
      </c>
      <c r="P10">
        <f t="shared" si="7"/>
        <v>50.747855336750291</v>
      </c>
      <c r="R10">
        <f t="shared" si="8"/>
        <v>-5.7764853252271848</v>
      </c>
      <c r="S10">
        <f t="shared" si="9"/>
        <v>-5.7478553367502911</v>
      </c>
      <c r="U10">
        <f t="shared" si="10"/>
        <v>46.659221175609247</v>
      </c>
      <c r="V10">
        <f t="shared" si="11"/>
        <v>-1.6592211756092468</v>
      </c>
    </row>
    <row r="11" spans="1:22" x14ac:dyDescent="0.3">
      <c r="A11">
        <v>50</v>
      </c>
      <c r="C11">
        <v>314</v>
      </c>
      <c r="D11">
        <f t="shared" si="0"/>
        <v>2.4969296480732148</v>
      </c>
      <c r="E11">
        <v>327</v>
      </c>
      <c r="F11">
        <f t="shared" si="1"/>
        <v>2.514547752660286</v>
      </c>
      <c r="G11">
        <v>367</v>
      </c>
      <c r="H11">
        <f t="shared" si="2"/>
        <v>2.5646660642520893</v>
      </c>
      <c r="J11">
        <f t="shared" si="3"/>
        <v>336</v>
      </c>
      <c r="K11">
        <f t="shared" si="4"/>
        <v>2.5263392773898441</v>
      </c>
      <c r="L11">
        <f t="shared" si="4"/>
        <v>0.40249167417013848</v>
      </c>
      <c r="M11">
        <f t="shared" si="5"/>
        <v>2.5253811549951966</v>
      </c>
      <c r="O11">
        <f t="shared" si="6"/>
        <v>56.201194537613645</v>
      </c>
      <c r="P11">
        <f t="shared" si="7"/>
        <v>56.173556364484796</v>
      </c>
      <c r="R11">
        <f t="shared" si="8"/>
        <v>-6.2011945376136453</v>
      </c>
      <c r="S11">
        <f t="shared" si="9"/>
        <v>-6.1735563644847957</v>
      </c>
      <c r="U11">
        <f t="shared" si="10"/>
        <v>51.52291881029295</v>
      </c>
      <c r="V11">
        <f t="shared" si="11"/>
        <v>-1.5229188102929498</v>
      </c>
    </row>
    <row r="12" spans="1:22" x14ac:dyDescent="0.3">
      <c r="A12">
        <v>55</v>
      </c>
      <c r="C12">
        <v>261</v>
      </c>
      <c r="D12">
        <f t="shared" si="0"/>
        <v>2.4166405073382808</v>
      </c>
      <c r="E12">
        <v>269</v>
      </c>
      <c r="F12">
        <f t="shared" si="1"/>
        <v>2.4297522800024081</v>
      </c>
      <c r="G12">
        <v>315</v>
      </c>
      <c r="H12">
        <f t="shared" si="2"/>
        <v>2.4983105537896004</v>
      </c>
      <c r="J12">
        <f t="shared" si="3"/>
        <v>281.66666666666669</v>
      </c>
      <c r="K12">
        <f t="shared" si="4"/>
        <v>2.44973545423003</v>
      </c>
      <c r="L12">
        <f t="shared" si="4"/>
        <v>0.38911918764151804</v>
      </c>
      <c r="M12">
        <f t="shared" si="5"/>
        <v>2.4482344470434296</v>
      </c>
      <c r="O12">
        <f t="shared" si="6"/>
        <v>60.219697733567727</v>
      </c>
      <c r="P12">
        <f t="shared" si="7"/>
        <v>60.192794275054865</v>
      </c>
      <c r="R12">
        <f t="shared" si="8"/>
        <v>-5.2196977335677275</v>
      </c>
      <c r="S12">
        <f t="shared" si="9"/>
        <v>-5.1927942750548652</v>
      </c>
      <c r="U12">
        <f t="shared" si="10"/>
        <v>55.25597019942461</v>
      </c>
      <c r="V12">
        <f t="shared" si="11"/>
        <v>-0.25597019942460975</v>
      </c>
    </row>
    <row r="13" spans="1:22" x14ac:dyDescent="0.3">
      <c r="A13">
        <v>60</v>
      </c>
      <c r="C13">
        <v>214</v>
      </c>
      <c r="D13">
        <f t="shared" si="0"/>
        <v>2.330413773349191</v>
      </c>
      <c r="E13">
        <v>221</v>
      </c>
      <c r="F13">
        <f t="shared" si="1"/>
        <v>2.3443922736851106</v>
      </c>
      <c r="G13">
        <v>260</v>
      </c>
      <c r="H13">
        <f t="shared" si="2"/>
        <v>2.4149733479708178</v>
      </c>
      <c r="J13">
        <f t="shared" si="3"/>
        <v>231.66666666666666</v>
      </c>
      <c r="K13">
        <f t="shared" si="4"/>
        <v>2.3648635498704516</v>
      </c>
      <c r="L13">
        <f t="shared" si="4"/>
        <v>0.37380608746372829</v>
      </c>
      <c r="M13">
        <f t="shared" si="5"/>
        <v>2.3632597983350401</v>
      </c>
      <c r="O13">
        <f t="shared" si="6"/>
        <v>64.671930074558659</v>
      </c>
      <c r="P13">
        <f t="shared" si="7"/>
        <v>64.645840630621677</v>
      </c>
      <c r="R13">
        <f t="shared" si="8"/>
        <v>-4.6719300745586594</v>
      </c>
      <c r="S13">
        <f t="shared" si="9"/>
        <v>-4.6458406306216773</v>
      </c>
      <c r="U13">
        <f t="shared" si="10"/>
        <v>59.530761560647051</v>
      </c>
      <c r="V13">
        <f t="shared" si="11"/>
        <v>0.4692384393529494</v>
      </c>
    </row>
    <row r="14" spans="1:22" x14ac:dyDescent="0.3">
      <c r="A14">
        <v>65</v>
      </c>
      <c r="C14">
        <v>180</v>
      </c>
      <c r="D14">
        <f t="shared" si="0"/>
        <v>2.255272505103306</v>
      </c>
      <c r="E14">
        <v>187</v>
      </c>
      <c r="F14">
        <f t="shared" si="1"/>
        <v>2.271841606536499</v>
      </c>
      <c r="G14">
        <v>217</v>
      </c>
      <c r="H14">
        <f t="shared" si="2"/>
        <v>2.3364597338485296</v>
      </c>
      <c r="J14">
        <f t="shared" si="3"/>
        <v>194.66666666666666</v>
      </c>
      <c r="K14">
        <f t="shared" si="4"/>
        <v>2.2892915923927371</v>
      </c>
      <c r="L14">
        <f t="shared" si="4"/>
        <v>0.35970111329567256</v>
      </c>
      <c r="M14">
        <f t="shared" si="5"/>
        <v>2.2878579484961112</v>
      </c>
      <c r="O14">
        <f t="shared" si="6"/>
        <v>68.636303393304615</v>
      </c>
      <c r="P14">
        <f t="shared" si="7"/>
        <v>68.61093876726089</v>
      </c>
      <c r="R14">
        <f t="shared" si="8"/>
        <v>-3.6363033933046154</v>
      </c>
      <c r="S14">
        <f t="shared" si="9"/>
        <v>-3.6109387672608904</v>
      </c>
      <c r="U14">
        <f t="shared" si="10"/>
        <v>63.468293544622696</v>
      </c>
      <c r="V14">
        <f t="shared" si="11"/>
        <v>1.5317064553773037</v>
      </c>
    </row>
    <row r="15" spans="1:22" x14ac:dyDescent="0.3">
      <c r="A15">
        <v>70</v>
      </c>
      <c r="C15">
        <v>150</v>
      </c>
      <c r="D15">
        <f t="shared" si="0"/>
        <v>2.1760912590556813</v>
      </c>
      <c r="E15">
        <v>155</v>
      </c>
      <c r="F15">
        <f t="shared" si="1"/>
        <v>2.1903316981702914</v>
      </c>
      <c r="G15">
        <v>174</v>
      </c>
      <c r="H15">
        <f t="shared" si="2"/>
        <v>2.2405492482825999</v>
      </c>
      <c r="J15">
        <f t="shared" si="3"/>
        <v>159.66666666666666</v>
      </c>
      <c r="K15">
        <f t="shared" si="4"/>
        <v>2.2032142586949006</v>
      </c>
      <c r="L15">
        <f t="shared" si="4"/>
        <v>0.34305673357573713</v>
      </c>
      <c r="M15">
        <f t="shared" si="5"/>
        <v>2.2023240685028576</v>
      </c>
      <c r="O15">
        <f t="shared" si="6"/>
        <v>73.15177045873196</v>
      </c>
      <c r="P15">
        <f t="shared" si="7"/>
        <v>73.127231408652534</v>
      </c>
      <c r="R15">
        <f t="shared" si="8"/>
        <v>-3.1517704587319599</v>
      </c>
      <c r="S15">
        <f t="shared" si="9"/>
        <v>-3.1272314086525341</v>
      </c>
      <c r="U15">
        <f t="shared" si="10"/>
        <v>68.114723713144954</v>
      </c>
      <c r="V15">
        <f t="shared" si="11"/>
        <v>1.8852762868550457</v>
      </c>
    </row>
    <row r="16" spans="1:22" x14ac:dyDescent="0.3">
      <c r="A16">
        <v>75</v>
      </c>
      <c r="C16">
        <v>126</v>
      </c>
      <c r="D16">
        <f t="shared" si="0"/>
        <v>2.1003705451175629</v>
      </c>
      <c r="E16">
        <v>129</v>
      </c>
      <c r="F16">
        <f t="shared" si="1"/>
        <v>2.1105897102992488</v>
      </c>
      <c r="G16">
        <v>156</v>
      </c>
      <c r="H16">
        <f t="shared" si="2"/>
        <v>2.1931245983544616</v>
      </c>
      <c r="J16">
        <f t="shared" si="3"/>
        <v>137</v>
      </c>
      <c r="K16">
        <f t="shared" si="4"/>
        <v>2.1367205671564067</v>
      </c>
      <c r="L16">
        <f t="shared" si="4"/>
        <v>0.3297477303639032</v>
      </c>
      <c r="M16">
        <f t="shared" si="5"/>
        <v>2.134694951257091</v>
      </c>
      <c r="O16">
        <f t="shared" si="6"/>
        <v>76.639913751538217</v>
      </c>
      <c r="P16">
        <f t="shared" si="7"/>
        <v>76.616012448832606</v>
      </c>
      <c r="R16">
        <f t="shared" si="8"/>
        <v>-1.6399137515382165</v>
      </c>
      <c r="S16">
        <f t="shared" si="9"/>
        <v>-1.6160124488326062</v>
      </c>
      <c r="U16">
        <f t="shared" si="10"/>
        <v>71.830053156293758</v>
      </c>
      <c r="V16">
        <f t="shared" si="11"/>
        <v>3.1699468437062421</v>
      </c>
    </row>
    <row r="17" spans="1:22" x14ac:dyDescent="0.3">
      <c r="A17">
        <v>80</v>
      </c>
      <c r="C17">
        <v>103</v>
      </c>
      <c r="D17">
        <f t="shared" si="0"/>
        <v>2.012837224705172</v>
      </c>
      <c r="E17">
        <v>108</v>
      </c>
      <c r="F17">
        <f t="shared" si="1"/>
        <v>2.0334237554869499</v>
      </c>
      <c r="G17">
        <v>126</v>
      </c>
      <c r="H17">
        <f t="shared" si="2"/>
        <v>2.1003705451175629</v>
      </c>
      <c r="J17">
        <f t="shared" si="3"/>
        <v>112.33333333333333</v>
      </c>
      <c r="K17">
        <f t="shared" si="4"/>
        <v>2.0505086461516764</v>
      </c>
      <c r="L17">
        <f t="shared" si="4"/>
        <v>0.31186160486858822</v>
      </c>
      <c r="M17">
        <f t="shared" si="5"/>
        <v>2.0488771751032284</v>
      </c>
      <c r="O17">
        <f t="shared" si="6"/>
        <v>81.162441032769138</v>
      </c>
      <c r="P17">
        <f t="shared" si="7"/>
        <v>81.139366596867589</v>
      </c>
      <c r="R17">
        <f t="shared" si="8"/>
        <v>-1.1624410327691379</v>
      </c>
      <c r="S17">
        <f t="shared" si="9"/>
        <v>-1.139366596867589</v>
      </c>
      <c r="U17">
        <f t="shared" si="10"/>
        <v>76.823127965796431</v>
      </c>
      <c r="V17">
        <f t="shared" si="11"/>
        <v>3.1768720342035692</v>
      </c>
    </row>
    <row r="18" spans="1:22" x14ac:dyDescent="0.3">
      <c r="A18">
        <v>85</v>
      </c>
      <c r="C18">
        <v>89</v>
      </c>
      <c r="D18">
        <f t="shared" si="0"/>
        <v>1.9493900066449128</v>
      </c>
      <c r="E18">
        <v>91</v>
      </c>
      <c r="F18">
        <f t="shared" si="1"/>
        <v>1.9590413923210936</v>
      </c>
      <c r="G18">
        <v>105</v>
      </c>
      <c r="H18">
        <f t="shared" si="2"/>
        <v>2.0211892990699383</v>
      </c>
      <c r="J18">
        <f t="shared" si="3"/>
        <v>95</v>
      </c>
      <c r="K18">
        <f t="shared" si="4"/>
        <v>1.9777236052888478</v>
      </c>
      <c r="L18">
        <f t="shared" si="4"/>
        <v>0.29616559712703927</v>
      </c>
      <c r="M18">
        <f t="shared" si="5"/>
        <v>1.9765402326786481</v>
      </c>
      <c r="O18">
        <f t="shared" si="6"/>
        <v>84.980617557911046</v>
      </c>
      <c r="P18">
        <f t="shared" si="7"/>
        <v>84.958241210318178</v>
      </c>
      <c r="R18">
        <f t="shared" si="8"/>
        <v>1.9382442088954122E-2</v>
      </c>
      <c r="S18">
        <f t="shared" si="9"/>
        <v>4.1758789681821895E-2</v>
      </c>
      <c r="U18">
        <f t="shared" si="10"/>
        <v>81.204811460336117</v>
      </c>
      <c r="V18">
        <f t="shared" si="11"/>
        <v>3.7951885396638829</v>
      </c>
    </row>
    <row r="19" spans="1:22" x14ac:dyDescent="0.3">
      <c r="A19">
        <v>90</v>
      </c>
      <c r="C19">
        <v>72</v>
      </c>
      <c r="D19">
        <f t="shared" si="0"/>
        <v>1.8573324964312685</v>
      </c>
      <c r="E19">
        <v>76</v>
      </c>
      <c r="F19">
        <f t="shared" si="1"/>
        <v>1.8808135922807914</v>
      </c>
      <c r="G19">
        <v>90</v>
      </c>
      <c r="H19">
        <f t="shared" si="2"/>
        <v>1.954242509439325</v>
      </c>
      <c r="J19">
        <f t="shared" si="3"/>
        <v>79.333333333333329</v>
      </c>
      <c r="K19">
        <f t="shared" si="4"/>
        <v>1.8994557023368495</v>
      </c>
      <c r="L19">
        <f t="shared" si="4"/>
        <v>0.27862916972280261</v>
      </c>
      <c r="M19">
        <f t="shared" si="5"/>
        <v>1.8974628660504615</v>
      </c>
      <c r="O19">
        <f t="shared" si="6"/>
        <v>89.086415482605545</v>
      </c>
      <c r="P19">
        <f t="shared" si="7"/>
        <v>89.064789809977583</v>
      </c>
      <c r="R19">
        <f t="shared" si="8"/>
        <v>0.91358451739445456</v>
      </c>
      <c r="S19">
        <f t="shared" si="9"/>
        <v>0.93521019002241701</v>
      </c>
      <c r="U19">
        <f t="shared" si="10"/>
        <v>86.100264863237797</v>
      </c>
      <c r="V19">
        <f t="shared" si="11"/>
        <v>3.8997351367622031</v>
      </c>
    </row>
    <row r="20" spans="1:22" x14ac:dyDescent="0.3">
      <c r="A20">
        <v>95</v>
      </c>
      <c r="C20">
        <v>60</v>
      </c>
      <c r="D20">
        <f t="shared" si="0"/>
        <v>1.7781512503836436</v>
      </c>
      <c r="E20">
        <v>63</v>
      </c>
      <c r="F20">
        <f t="shared" si="1"/>
        <v>1.7993405494535817</v>
      </c>
      <c r="G20">
        <v>72</v>
      </c>
      <c r="H20">
        <f t="shared" si="2"/>
        <v>1.8573324964312685</v>
      </c>
      <c r="J20">
        <f t="shared" si="3"/>
        <v>65</v>
      </c>
      <c r="K20">
        <f t="shared" si="4"/>
        <v>1.8129133566428555</v>
      </c>
      <c r="L20">
        <f t="shared" si="4"/>
        <v>0.25837704864538757</v>
      </c>
      <c r="M20">
        <f t="shared" si="5"/>
        <v>1.8116080987561645</v>
      </c>
      <c r="O20">
        <f t="shared" si="6"/>
        <v>93.626276267766912</v>
      </c>
      <c r="P20">
        <f t="shared" si="7"/>
        <v>93.60548063107791</v>
      </c>
      <c r="R20">
        <f t="shared" si="8"/>
        <v>1.3737237322330884</v>
      </c>
      <c r="S20">
        <f t="shared" si="9"/>
        <v>1.3945193689220901</v>
      </c>
      <c r="U20">
        <f t="shared" si="10"/>
        <v>91.753828885089618</v>
      </c>
      <c r="V20">
        <f t="shared" si="11"/>
        <v>3.246171114910382</v>
      </c>
    </row>
    <row r="21" spans="1:22" x14ac:dyDescent="0.3">
      <c r="A21">
        <v>100</v>
      </c>
      <c r="C21">
        <v>51</v>
      </c>
      <c r="D21">
        <f t="shared" si="0"/>
        <v>1.7075701760979363</v>
      </c>
      <c r="E21">
        <v>52</v>
      </c>
      <c r="F21">
        <f t="shared" si="1"/>
        <v>1.7160033436347992</v>
      </c>
      <c r="G21">
        <v>56</v>
      </c>
      <c r="H21">
        <f t="shared" si="2"/>
        <v>1.7481880270062005</v>
      </c>
      <c r="J21">
        <f t="shared" si="3"/>
        <v>53</v>
      </c>
      <c r="K21">
        <f t="shared" si="4"/>
        <v>1.7242758696007889</v>
      </c>
      <c r="L21">
        <f t="shared" si="4"/>
        <v>0.23660675050299201</v>
      </c>
      <c r="M21">
        <f t="shared" si="5"/>
        <v>1.7239205155796453</v>
      </c>
      <c r="O21">
        <f t="shared" si="6"/>
        <v>98.276044520413834</v>
      </c>
      <c r="P21">
        <f t="shared" si="7"/>
        <v>98.256099014365418</v>
      </c>
      <c r="R21">
        <f t="shared" si="8"/>
        <v>1.7239554795861665</v>
      </c>
      <c r="S21">
        <f t="shared" si="9"/>
        <v>1.743900985634582</v>
      </c>
      <c r="U21">
        <f t="shared" si="10"/>
        <v>97.831205859696595</v>
      </c>
      <c r="V21">
        <f t="shared" si="11"/>
        <v>2.1687941403034046</v>
      </c>
    </row>
    <row r="22" spans="1:22" x14ac:dyDescent="0.3">
      <c r="A22">
        <v>105</v>
      </c>
      <c r="C22">
        <v>42</v>
      </c>
      <c r="D22">
        <f t="shared" si="0"/>
        <v>1.6232492903979006</v>
      </c>
      <c r="E22">
        <v>43</v>
      </c>
      <c r="F22">
        <f t="shared" si="1"/>
        <v>1.6334684555795864</v>
      </c>
      <c r="G22">
        <v>53</v>
      </c>
      <c r="H22">
        <f t="shared" si="2"/>
        <v>1.7242758696007889</v>
      </c>
      <c r="J22">
        <f t="shared" si="3"/>
        <v>46</v>
      </c>
      <c r="K22">
        <f t="shared" si="4"/>
        <v>1.6627578316815741</v>
      </c>
      <c r="L22">
        <f t="shared" si="4"/>
        <v>0.22082900206209355</v>
      </c>
      <c r="M22">
        <f t="shared" si="5"/>
        <v>1.6603312051927588</v>
      </c>
      <c r="O22">
        <f t="shared" si="6"/>
        <v>101.50317368694965</v>
      </c>
      <c r="P22">
        <f t="shared" si="7"/>
        <v>101.48381820630392</v>
      </c>
      <c r="R22">
        <f t="shared" si="8"/>
        <v>3.4968263130503487</v>
      </c>
      <c r="S22">
        <f t="shared" si="9"/>
        <v>3.5161817936960773</v>
      </c>
      <c r="U22">
        <f t="shared" si="10"/>
        <v>102.23570801481986</v>
      </c>
      <c r="V22">
        <f t="shared" si="11"/>
        <v>2.7642919851801366</v>
      </c>
    </row>
    <row r="23" spans="1:22" x14ac:dyDescent="0.3">
      <c r="A23">
        <v>110</v>
      </c>
      <c r="C23">
        <v>34</v>
      </c>
      <c r="D23">
        <f t="shared" si="0"/>
        <v>1.5314789170422551</v>
      </c>
      <c r="E23">
        <v>34</v>
      </c>
      <c r="F23">
        <f t="shared" si="1"/>
        <v>1.5314789170422551</v>
      </c>
      <c r="G23">
        <v>45</v>
      </c>
      <c r="H23">
        <f t="shared" si="2"/>
        <v>1.6532125137753437</v>
      </c>
      <c r="J23">
        <f t="shared" si="3"/>
        <v>37.666666666666664</v>
      </c>
      <c r="K23">
        <f t="shared" si="4"/>
        <v>1.5759571887637573</v>
      </c>
      <c r="L23">
        <f t="shared" si="4"/>
        <v>0.19754441560518715</v>
      </c>
      <c r="M23">
        <f t="shared" si="5"/>
        <v>1.5720567826199512</v>
      </c>
      <c r="O23">
        <f t="shared" si="6"/>
        <v>106.05658429477813</v>
      </c>
      <c r="P23">
        <f t="shared" si="7"/>
        <v>106.0380613274248</v>
      </c>
      <c r="R23">
        <f t="shared" si="8"/>
        <v>3.9434157052218666</v>
      </c>
      <c r="S23">
        <f t="shared" si="9"/>
        <v>3.9619386725752008</v>
      </c>
      <c r="U23">
        <f t="shared" si="10"/>
        <v>108.73581236207605</v>
      </c>
      <c r="V23">
        <f t="shared" si="11"/>
        <v>1.2641876379239534</v>
      </c>
    </row>
    <row r="24" spans="1:22" x14ac:dyDescent="0.3">
      <c r="A24">
        <v>115</v>
      </c>
      <c r="C24">
        <v>30</v>
      </c>
      <c r="D24">
        <f t="shared" si="0"/>
        <v>1.4771212547196624</v>
      </c>
      <c r="E24">
        <v>31</v>
      </c>
      <c r="F24">
        <f t="shared" si="1"/>
        <v>1.4913616938342726</v>
      </c>
      <c r="G24">
        <v>39</v>
      </c>
      <c r="H24">
        <f t="shared" si="2"/>
        <v>1.5910646070264991</v>
      </c>
      <c r="J24">
        <f t="shared" si="3"/>
        <v>33.333333333333336</v>
      </c>
      <c r="K24">
        <f t="shared" si="4"/>
        <v>1.5228787452803376</v>
      </c>
      <c r="L24">
        <f t="shared" si="4"/>
        <v>0.18266532529792237</v>
      </c>
      <c r="M24">
        <f t="shared" si="5"/>
        <v>1.5198491851934779</v>
      </c>
      <c r="O24">
        <f t="shared" si="6"/>
        <v>108.84098703051892</v>
      </c>
      <c r="P24">
        <f t="shared" si="7"/>
        <v>108.82297314360848</v>
      </c>
      <c r="R24">
        <f t="shared" si="8"/>
        <v>6.1590129694810827</v>
      </c>
      <c r="S24">
        <f t="shared" si="9"/>
        <v>6.1770268563915209</v>
      </c>
      <c r="U24">
        <f t="shared" si="10"/>
        <v>112.88944591569162</v>
      </c>
      <c r="V24">
        <f t="shared" si="11"/>
        <v>2.1105540843083759</v>
      </c>
    </row>
    <row r="25" spans="1:22" x14ac:dyDescent="0.3">
      <c r="A25">
        <v>120</v>
      </c>
      <c r="C25">
        <v>18</v>
      </c>
      <c r="D25">
        <f t="shared" si="0"/>
        <v>1.255272505103306</v>
      </c>
      <c r="E25">
        <v>24</v>
      </c>
      <c r="F25">
        <f t="shared" si="1"/>
        <v>1.3802112417116059</v>
      </c>
      <c r="G25">
        <v>25</v>
      </c>
      <c r="H25">
        <f t="shared" si="2"/>
        <v>1.3979400086720377</v>
      </c>
      <c r="J25">
        <f t="shared" si="3"/>
        <v>22.333333333333332</v>
      </c>
      <c r="K25">
        <f>LOG10(J25)</f>
        <v>1.3489535479811641</v>
      </c>
      <c r="L25">
        <f>LOG10(K25)</f>
        <v>0.12999699474025184</v>
      </c>
      <c r="M25">
        <f t="shared" si="5"/>
        <v>1.3444745851623165</v>
      </c>
      <c r="O25">
        <f t="shared" si="6"/>
        <v>117.96480007762439</v>
      </c>
      <c r="P25">
        <f t="shared" si="7"/>
        <v>117.94845432396467</v>
      </c>
      <c r="R25">
        <f t="shared" si="8"/>
        <v>2.035199922375611</v>
      </c>
      <c r="S25">
        <f t="shared" si="9"/>
        <v>2.0515456760353317</v>
      </c>
      <c r="U25">
        <f t="shared" si="10"/>
        <v>127.59229000760787</v>
      </c>
      <c r="V25">
        <f t="shared" si="11"/>
        <v>-7.5922900076078719</v>
      </c>
    </row>
    <row r="26" spans="1:22" x14ac:dyDescent="0.3">
      <c r="A26">
        <v>125</v>
      </c>
      <c r="C26">
        <v>16</v>
      </c>
      <c r="D26">
        <f t="shared" si="0"/>
        <v>1.2041199826559248</v>
      </c>
      <c r="E26">
        <v>20</v>
      </c>
      <c r="F26">
        <f t="shared" si="1"/>
        <v>1.3010299956639813</v>
      </c>
      <c r="G26">
        <v>22</v>
      </c>
      <c r="H26">
        <f t="shared" si="2"/>
        <v>1.3424226808222062</v>
      </c>
      <c r="J26">
        <f t="shared" si="3"/>
        <v>19.333333333333332</v>
      </c>
      <c r="K26">
        <f t="shared" si="4"/>
        <v>1.2863067388432747</v>
      </c>
      <c r="L26">
        <f>LOG10(K26)</f>
        <v>0.10934454487297476</v>
      </c>
      <c r="M26">
        <f t="shared" si="5"/>
        <v>1.2825242197140374</v>
      </c>
      <c r="O26">
        <f t="shared" si="6"/>
        <v>121.25114261710482</v>
      </c>
      <c r="P26">
        <f t="shared" si="7"/>
        <v>121.23539771500081</v>
      </c>
      <c r="R26">
        <f t="shared" si="8"/>
        <v>3.7488573828951814</v>
      </c>
      <c r="S26">
        <f t="shared" si="9"/>
        <v>3.7646022849991851</v>
      </c>
      <c r="U26">
        <f t="shared" si="10"/>
        <v>133.35760945668747</v>
      </c>
      <c r="V26">
        <f t="shared" si="11"/>
        <v>-8.3576094566874701</v>
      </c>
    </row>
    <row r="32" spans="1:22" x14ac:dyDescent="0.3">
      <c r="A32" t="s">
        <v>5</v>
      </c>
      <c r="D32">
        <f>INTERCEPT($A$2:$A$26,D2:D26)</f>
        <v>184.87267203949492</v>
      </c>
      <c r="F32">
        <f>INTERCEPT($A$2:$A$26,F2:F26)</f>
        <v>187.77302708033235</v>
      </c>
      <c r="H32">
        <f>INTERCEPT($A$2:$A$26,H2:H26)</f>
        <v>193.53996492295445</v>
      </c>
      <c r="K32">
        <f>INTERCEPT($A$2:$A$26,K2:K26)</f>
        <v>188.9591488622799</v>
      </c>
      <c r="L32">
        <f>INTERCEPT($A$2:$A$26,L2:L26)</f>
        <v>163.88213488869303</v>
      </c>
      <c r="M32">
        <f>INTERCEPT($A$2:$A$26,M2:M26)</f>
        <v>188.72514687014188</v>
      </c>
    </row>
    <row r="33" spans="1:22" x14ac:dyDescent="0.3">
      <c r="A33" t="s">
        <v>6</v>
      </c>
      <c r="D33">
        <f>SLOPE($A$2:$A$26,D2:D26)</f>
        <v>-51.590692266383961</v>
      </c>
      <c r="F33">
        <f>SLOPE($A$2:$A$26,F2:F26)</f>
        <v>-52.298247410780981</v>
      </c>
      <c r="H33">
        <f>SLOPE($A$2:$A$26,H2:H26)</f>
        <v>-53.485837332482582</v>
      </c>
      <c r="K33">
        <f>SLOPE($A$2:$A$26,K2:K26)</f>
        <v>-52.530901891646117</v>
      </c>
      <c r="L33">
        <f>SLOPE($A$2:$A$26,L2:L26)</f>
        <v>-279.15910635931408</v>
      </c>
      <c r="M33">
        <f>SLOPE($A$2:$A$26,M2:M26)</f>
        <v>-52.467850099138843</v>
      </c>
    </row>
    <row r="34" spans="1:22" x14ac:dyDescent="0.3">
      <c r="Q34" t="s">
        <v>20</v>
      </c>
      <c r="S34">
        <f>AVERAGE(S2:S26)</f>
        <v>8.5216301201965619E-2</v>
      </c>
      <c r="V34">
        <f>AVERAGE(V2:V26)</f>
        <v>1.2505552149377763E-14</v>
      </c>
    </row>
    <row r="35" spans="1:22" x14ac:dyDescent="0.3">
      <c r="A35" t="s">
        <v>16</v>
      </c>
      <c r="C35">
        <f>_xlfn.STDEV.S(C2:C26)</f>
        <v>1115.3494325397162</v>
      </c>
      <c r="D35">
        <f t="shared" ref="D35:M35" si="12">_xlfn.STDEV.S(D2:D26)</f>
        <v>0.70812534867046362</v>
      </c>
      <c r="E35">
        <f t="shared" si="12"/>
        <v>1139.1019020848544</v>
      </c>
      <c r="F35">
        <f t="shared" si="12"/>
        <v>0.69827680136870229</v>
      </c>
      <c r="G35">
        <f t="shared" si="12"/>
        <v>1159.9618125898226</v>
      </c>
      <c r="H35">
        <f t="shared" si="12"/>
        <v>0.68352671067194726</v>
      </c>
      <c r="J35">
        <f t="shared" si="12"/>
        <v>1137.5423309990776</v>
      </c>
      <c r="K35">
        <f t="shared" si="12"/>
        <v>0.69565005572933503</v>
      </c>
      <c r="M35">
        <f t="shared" si="12"/>
        <v>0.69650229984888268</v>
      </c>
      <c r="Q35" t="s">
        <v>25</v>
      </c>
      <c r="S35">
        <f>_xlfn.STDEV.P(S2:S26)</f>
        <v>4.2447465861970928</v>
      </c>
      <c r="V35">
        <f>_xlfn.STDEV.P(V2:V26)</f>
        <v>3.1617494438702338</v>
      </c>
    </row>
    <row r="36" spans="1:22" x14ac:dyDescent="0.3">
      <c r="A36" t="s">
        <v>17</v>
      </c>
      <c r="C36">
        <f>MEDIAN(C2:C26)</f>
        <v>180</v>
      </c>
      <c r="D36">
        <f t="shared" ref="D36:M36" si="13">MEDIAN(D2:D26)</f>
        <v>2.255272505103306</v>
      </c>
      <c r="E36">
        <f t="shared" si="13"/>
        <v>187</v>
      </c>
      <c r="F36">
        <f t="shared" si="13"/>
        <v>2.271841606536499</v>
      </c>
      <c r="G36">
        <f t="shared" si="13"/>
        <v>217</v>
      </c>
      <c r="H36">
        <f t="shared" si="13"/>
        <v>2.3364597338485296</v>
      </c>
      <c r="J36">
        <f t="shared" si="13"/>
        <v>194.66666666666666</v>
      </c>
      <c r="K36">
        <f t="shared" si="13"/>
        <v>2.2892915923927371</v>
      </c>
      <c r="M36">
        <f t="shared" si="13"/>
        <v>2.2878579484961112</v>
      </c>
      <c r="Q36" t="s">
        <v>25</v>
      </c>
      <c r="S36">
        <f>_xlfn.STDEV.S(S2:S26)</f>
        <v>4.3322763431682043</v>
      </c>
      <c r="V36">
        <f>_xlfn.STDEV.S(V2:V26)</f>
        <v>3.2269470133377314</v>
      </c>
    </row>
    <row r="37" spans="1:22" x14ac:dyDescent="0.3">
      <c r="Q37" t="s">
        <v>21</v>
      </c>
      <c r="S37">
        <f>MEDIAN(S2:S26)</f>
        <v>4.1758789681821895E-2</v>
      </c>
      <c r="V37">
        <f>MEDIAN(V2:V26)</f>
        <v>0.71007525461797627</v>
      </c>
    </row>
    <row r="38" spans="1:22" x14ac:dyDescent="0.3">
      <c r="A38" t="s">
        <v>18</v>
      </c>
      <c r="F38">
        <f>AVERAGE(D32,F32,H32)</f>
        <v>188.72855468092723</v>
      </c>
      <c r="Q38" t="s">
        <v>22</v>
      </c>
      <c r="S38">
        <f>MAX(S2:S26)</f>
        <v>9.0643970383211467</v>
      </c>
      <c r="V38">
        <f>MAX(V2:V26)</f>
        <v>3.8997351367622031</v>
      </c>
    </row>
    <row r="39" spans="1:22" x14ac:dyDescent="0.3">
      <c r="A39" t="s">
        <v>19</v>
      </c>
      <c r="F39">
        <f>AVERAGE(D33,F33,H33)</f>
        <v>-52.458259003215836</v>
      </c>
      <c r="Q39" t="s">
        <v>23</v>
      </c>
      <c r="S39">
        <f>MIN(S2:S26)</f>
        <v>-6.1735563644847957</v>
      </c>
      <c r="V39">
        <f>MIN(V2:V26)</f>
        <v>-8.3576094566874701</v>
      </c>
    </row>
    <row r="40" spans="1:22" x14ac:dyDescent="0.3">
      <c r="Q40" t="s">
        <v>24</v>
      </c>
      <c r="S40">
        <f>S38-S39</f>
        <v>15.237953402805942</v>
      </c>
      <c r="V40">
        <f>V38-V39</f>
        <v>12.257344593449673</v>
      </c>
    </row>
  </sheetData>
  <conditionalFormatting sqref="A2:A2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{98490F18-5159-4306-84AC-A612D486E61B}</x14:id>
        </ext>
      </extLst>
    </cfRule>
  </conditionalFormatting>
  <conditionalFormatting sqref="C2:C2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{BE9B315C-353C-490F-A7AD-92C3D6748B5A}</x14:id>
        </ext>
      </extLst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{C46F7794-22C7-4AFB-B112-B0E90DB95C81}</x14:id>
        </ext>
      </extLst>
    </cfRule>
  </conditionalFormatting>
  <conditionalFormatting sqref="G2:G2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{E47AB289-D25B-4E28-BCF9-58AA63B4C39F}</x14:id>
        </ext>
      </extLst>
    </cfRule>
  </conditionalFormatting>
  <conditionalFormatting sqref="D2:D2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{E14CE137-18CB-4822-84A1-5A273F1C8604}</x14:id>
        </ext>
      </extLst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{6FF011BB-B543-4C16-8686-2AB8CBF52683}</x14:id>
        </ext>
      </extLst>
    </cfRule>
  </conditionalFormatting>
  <conditionalFormatting sqref="H2:I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{05DB4BFA-44A3-4D00-8AB3-B37F3295F966}</x14:id>
        </ext>
      </extLst>
    </cfRule>
  </conditionalFormatting>
  <conditionalFormatting sqref="J2:J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{06AA065C-B78C-4D8C-B196-976D4146B1EA}</x14:id>
        </ext>
      </extLst>
    </cfRule>
  </conditionalFormatting>
  <conditionalFormatting sqref="K2:K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{37E376EB-C6B4-4FE2-8846-15074CE916C3}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{3C3D701F-80AD-47E4-82C2-53E13E461F77}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{074F1EC9-4C4D-40C3-A446-958B66D7F015}</x14:id>
        </ext>
      </extLst>
    </cfRule>
  </conditionalFormatting>
  <conditionalFormatting sqref="S2:S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{2077CF1A-1B66-4DBE-B0F3-BED2B30179B1}</x14:id>
        </ext>
      </extLst>
    </cfRule>
  </conditionalFormatting>
  <conditionalFormatting sqref="O2:O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{E89F2F89-9771-44A4-98AD-4402491D2A2F}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{B1798B58-291A-4AB7-9C7B-787EAE3DE97B}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W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{9832FA5C-170D-4234-B5B2-1F41BCD8C8CD}</x14:id>
        </ext>
      </extLst>
    </cfRule>
  </conditionalFormatting>
  <conditionalFormatting sqref="L2:L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{7B0DBBE2-17F1-4C82-AA86-977076669094}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{BB9C6982-128B-4A10-878C-DB9F047656A1}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{5E7122A1-5662-481A-A806-F625EB7A2720}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490F18-5159-4306-84AC-A612D486E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BE9B315C-353C-490F-A7AD-92C3D6748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C46F7794-22C7-4AFB-B112-B0E90DB9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E47AB289-D25B-4E28-BCF9-58AA63B4C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E14CE137-18CB-4822-84A1-5A273F1C8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6FF011BB-B543-4C16-8686-2AB8CBF52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05DB4BFA-44A3-4D00-8AB3-B37F3295F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H2:I26</xm:sqref>
        </x14:conditionalFormatting>
        <x14:conditionalFormatting xmlns:xm="http://schemas.microsoft.com/office/excel/2006/main">
          <x14:cfRule type="dataBar" id="{06AA065C-B78C-4D8C-B196-976D4146B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37E376EB-C6B4-4FE2-8846-15074CE9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3C3D701F-80AD-47E4-82C2-53E13E461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074F1EC9-4C4D-40C3-A446-958B66D7F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R2:R26</xm:sqref>
        </x14:conditionalFormatting>
        <x14:conditionalFormatting xmlns:xm="http://schemas.microsoft.com/office/excel/2006/main">
          <x14:cfRule type="dataBar" id="{2077CF1A-1B66-4DBE-B0F3-BED2B3017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E89F2F89-9771-44A4-98AD-4402491D2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O2:O26</xm:sqref>
        </x14:conditionalFormatting>
        <x14:conditionalFormatting xmlns:xm="http://schemas.microsoft.com/office/excel/2006/main">
          <x14:cfRule type="dataBar" id="{B1798B58-291A-4AB7-9C7B-787EAE3DE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9832FA5C-170D-4234-B5B2-1F41BCD8C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AO2:AW26</xm:sqref>
        </x14:conditionalFormatting>
        <x14:conditionalFormatting xmlns:xm="http://schemas.microsoft.com/office/excel/2006/main">
          <x14:cfRule type="dataBar" id="{7B0DBBE2-17F1-4C82-AA86-977076669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BB9C6982-128B-4A10-878C-DB9F04765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U2:U26</xm:sqref>
        </x14:conditionalFormatting>
        <x14:conditionalFormatting xmlns:xm="http://schemas.microsoft.com/office/excel/2006/main">
          <x14:cfRule type="dataBar" id="{5E7122A1-5662-481A-A806-F625EB7A2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zoomScale="70" zoomScaleNormal="70" workbookViewId="0">
      <selection activeCell="N30" sqref="N30"/>
    </sheetView>
  </sheetViews>
  <sheetFormatPr defaultRowHeight="14.4" x14ac:dyDescent="0.3"/>
  <cols>
    <col min="1" max="1" width="19.5546875" customWidth="1"/>
    <col min="3" max="4" width="11.88671875" customWidth="1"/>
    <col min="5" max="6" width="12" customWidth="1"/>
    <col min="7" max="7" width="11.44140625" customWidth="1"/>
    <col min="11" max="14" width="15.5546875" customWidth="1"/>
    <col min="16" max="16" width="19.88671875" customWidth="1"/>
    <col min="17" max="17" width="22.109375" customWidth="1"/>
    <col min="22" max="22" width="25" customWidth="1"/>
    <col min="25" max="25" width="25.33203125" customWidth="1"/>
  </cols>
  <sheetData>
    <row r="1" spans="1:26" x14ac:dyDescent="0.3">
      <c r="A1" t="s">
        <v>2</v>
      </c>
      <c r="C1" t="s">
        <v>7</v>
      </c>
      <c r="D1" t="s">
        <v>11</v>
      </c>
      <c r="E1" t="s">
        <v>8</v>
      </c>
      <c r="F1" t="s">
        <v>12</v>
      </c>
      <c r="G1" t="s">
        <v>9</v>
      </c>
      <c r="H1" t="s">
        <v>13</v>
      </c>
      <c r="J1" t="s">
        <v>10</v>
      </c>
      <c r="K1" t="s">
        <v>14</v>
      </c>
      <c r="L1" t="s">
        <v>26</v>
      </c>
      <c r="M1" t="s">
        <v>27</v>
      </c>
      <c r="N1" t="s">
        <v>15</v>
      </c>
    </row>
    <row r="2" spans="1:26" x14ac:dyDescent="0.3">
      <c r="A2">
        <v>5</v>
      </c>
      <c r="C2">
        <v>1929</v>
      </c>
      <c r="D2">
        <f>LOG10(C2)</f>
        <v>3.2853322276438846</v>
      </c>
      <c r="E2">
        <v>2040</v>
      </c>
      <c r="F2">
        <f>LOG10(E2)</f>
        <v>3.3096301674258988</v>
      </c>
      <c r="G2">
        <v>2018</v>
      </c>
      <c r="H2">
        <f>LOG10(G2)</f>
        <v>3.3049211619008916</v>
      </c>
      <c r="J2">
        <f>AVERAGE(C2,E2,G2)</f>
        <v>1995.6666666666667</v>
      </c>
      <c r="K2">
        <f>LOG10(J2)</f>
        <v>3.3000880034260223</v>
      </c>
      <c r="L2">
        <f>LOG10(K2)</f>
        <v>0.51852552136052599</v>
      </c>
      <c r="M2">
        <f>LOG10(L2)</f>
        <v>-0.28522986316447613</v>
      </c>
      <c r="N2">
        <f>AVERAGE(D2,F2,H2)</f>
        <v>3.2999611856568918</v>
      </c>
      <c r="P2">
        <f>LOG10(J2)*$G$34+$F$34</f>
        <v>-5.0121350884283515</v>
      </c>
      <c r="Q2">
        <f>LOG10(J2)*$N$33+$N$32</f>
        <v>-5.1088055230218004</v>
      </c>
      <c r="S2">
        <f>$A2-P2</f>
        <v>10.012135088428352</v>
      </c>
      <c r="T2">
        <f>$A2-Q2</f>
        <v>10.1088055230218</v>
      </c>
      <c r="V2">
        <f>LOG10(LOG10(J2))*$L$33+$L$32</f>
        <v>7.3486431535606016</v>
      </c>
      <c r="W2">
        <f>$A2-V2</f>
        <v>-2.3486431535606016</v>
      </c>
      <c r="Y2">
        <f>M2*$M$33+$M$32</f>
        <v>32.700236922387205</v>
      </c>
      <c r="Z2">
        <f>$A2-Y2</f>
        <v>-27.700236922387205</v>
      </c>
    </row>
    <row r="3" spans="1:26" x14ac:dyDescent="0.3">
      <c r="A3">
        <v>10</v>
      </c>
      <c r="C3">
        <v>1364</v>
      </c>
      <c r="D3">
        <f t="shared" ref="D3:D26" si="0">LOG10(C3)</f>
        <v>3.1348143703204601</v>
      </c>
      <c r="E3">
        <v>1379</v>
      </c>
      <c r="F3">
        <f t="shared" ref="F3:F26" si="1">LOG10(E3)</f>
        <v>3.1395642661758498</v>
      </c>
      <c r="G3">
        <v>1452</v>
      </c>
      <c r="H3">
        <f t="shared" ref="H3:H26" si="2">LOG10(G3)</f>
        <v>3.1619666163640749</v>
      </c>
      <c r="J3">
        <f t="shared" ref="J3:J26" si="3">AVERAGE(C3,E3,G3)</f>
        <v>1398.3333333333333</v>
      </c>
      <c r="K3">
        <f t="shared" ref="K3:M26" si="4">LOG10(J3)</f>
        <v>3.1456107104450566</v>
      </c>
      <c r="L3">
        <f t="shared" si="4"/>
        <v>0.49770497487764814</v>
      </c>
      <c r="M3">
        <f t="shared" si="4"/>
        <v>-0.30302801818482439</v>
      </c>
      <c r="N3">
        <f t="shared" ref="N3:N26" si="5">AVERAGE(D3,F3,H3)</f>
        <v>3.1454484176201283</v>
      </c>
      <c r="P3">
        <f t="shared" ref="P3:P26" si="6">LOG10(J3)*$G$34+$F$34</f>
        <v>2.3777566315558829</v>
      </c>
      <c r="Q3">
        <f t="shared" ref="Q3:Q26" si="7">LOG10(J3)*$N$33+$N$32</f>
        <v>2.2912444880102498</v>
      </c>
      <c r="S3">
        <f t="shared" ref="S3:S26" si="8">$A3-P3</f>
        <v>7.6222433684441171</v>
      </c>
      <c r="T3">
        <f t="shared" ref="T3:T26" si="9">$A3-Q3</f>
        <v>7.7087555119897502</v>
      </c>
      <c r="V3">
        <f t="shared" ref="V3:V26" si="10">LOG10(LOG10(J3))*$L$33+$L$32</f>
        <v>11.472301368890527</v>
      </c>
      <c r="W3">
        <f t="shared" ref="W3:W26" si="11">$A3-V3</f>
        <v>-1.4723013688905269</v>
      </c>
      <c r="Y3">
        <f t="shared" ref="Y3:Y22" si="12">M3*$M$33+$M$32</f>
        <v>33.598467775900872</v>
      </c>
      <c r="Z3">
        <f t="shared" ref="Z3:Z22" si="13">$A3-Y3</f>
        <v>-23.598467775900872</v>
      </c>
    </row>
    <row r="4" spans="1:26" x14ac:dyDescent="0.3">
      <c r="A4">
        <v>15</v>
      </c>
      <c r="C4">
        <v>884</v>
      </c>
      <c r="D4">
        <f t="shared" si="0"/>
        <v>2.9464522650130731</v>
      </c>
      <c r="E4">
        <v>925</v>
      </c>
      <c r="F4">
        <f t="shared" si="1"/>
        <v>2.9661417327390325</v>
      </c>
      <c r="G4">
        <v>920</v>
      </c>
      <c r="H4">
        <f t="shared" si="2"/>
        <v>2.9637878273455551</v>
      </c>
      <c r="J4">
        <f t="shared" si="3"/>
        <v>909.66666666666663</v>
      </c>
      <c r="K4">
        <f t="shared" si="4"/>
        <v>2.9588822809502342</v>
      </c>
      <c r="L4">
        <f t="shared" si="4"/>
        <v>0.47112768711037523</v>
      </c>
      <c r="M4">
        <f t="shared" si="4"/>
        <v>-0.32686137250571312</v>
      </c>
      <c r="N4">
        <f t="shared" si="5"/>
        <v>2.9587939416992204</v>
      </c>
      <c r="P4">
        <f t="shared" si="6"/>
        <v>11.31047967700357</v>
      </c>
      <c r="Q4">
        <f t="shared" si="7"/>
        <v>11.236246630903992</v>
      </c>
      <c r="S4">
        <f t="shared" si="8"/>
        <v>3.6895203229964295</v>
      </c>
      <c r="T4">
        <f t="shared" si="9"/>
        <v>3.7637533690960083</v>
      </c>
      <c r="V4">
        <f t="shared" si="10"/>
        <v>16.736123388779902</v>
      </c>
      <c r="W4">
        <f t="shared" si="11"/>
        <v>-1.7361233887799017</v>
      </c>
      <c r="Y4">
        <f t="shared" si="12"/>
        <v>34.801280885982806</v>
      </c>
      <c r="Z4">
        <f t="shared" si="13"/>
        <v>-19.801280885982806</v>
      </c>
    </row>
    <row r="5" spans="1:26" x14ac:dyDescent="0.3">
      <c r="A5">
        <v>20</v>
      </c>
      <c r="C5">
        <v>594</v>
      </c>
      <c r="D5">
        <f t="shared" si="0"/>
        <v>2.7737864449811935</v>
      </c>
      <c r="E5">
        <v>629</v>
      </c>
      <c r="F5">
        <f t="shared" si="1"/>
        <v>2.7986506454452691</v>
      </c>
      <c r="G5">
        <v>625</v>
      </c>
      <c r="H5">
        <f t="shared" si="2"/>
        <v>2.7958800173440754</v>
      </c>
      <c r="J5">
        <f t="shared" si="3"/>
        <v>616</v>
      </c>
      <c r="K5">
        <f t="shared" si="4"/>
        <v>2.7895807121644256</v>
      </c>
      <c r="L5">
        <f t="shared" si="4"/>
        <v>0.44553893156123936</v>
      </c>
      <c r="M5">
        <f t="shared" si="4"/>
        <v>-0.35111434095709637</v>
      </c>
      <c r="N5">
        <f t="shared" si="5"/>
        <v>2.7894390359235128</v>
      </c>
      <c r="P5">
        <f t="shared" si="6"/>
        <v>19.40953577261206</v>
      </c>
      <c r="Q5">
        <f t="shared" si="7"/>
        <v>19.346435848911227</v>
      </c>
      <c r="S5">
        <f t="shared" si="8"/>
        <v>0.59046422738794035</v>
      </c>
      <c r="T5">
        <f t="shared" si="9"/>
        <v>0.65356415108877286</v>
      </c>
      <c r="V5">
        <f t="shared" si="10"/>
        <v>21.804159529283666</v>
      </c>
      <c r="W5">
        <f t="shared" si="11"/>
        <v>-1.8041595292836661</v>
      </c>
      <c r="Y5">
        <f t="shared" si="12"/>
        <v>36.025270930311542</v>
      </c>
      <c r="Z5">
        <f t="shared" si="13"/>
        <v>-16.025270930311542</v>
      </c>
    </row>
    <row r="6" spans="1:26" x14ac:dyDescent="0.3">
      <c r="A6">
        <v>25</v>
      </c>
      <c r="C6">
        <v>434</v>
      </c>
      <c r="D6">
        <f t="shared" si="0"/>
        <v>2.6374897295125108</v>
      </c>
      <c r="E6">
        <v>436</v>
      </c>
      <c r="F6">
        <f t="shared" si="1"/>
        <v>2.6394864892685859</v>
      </c>
      <c r="G6">
        <v>442</v>
      </c>
      <c r="H6">
        <f t="shared" si="2"/>
        <v>2.6454222693490919</v>
      </c>
      <c r="J6">
        <f t="shared" si="3"/>
        <v>437.33333333333331</v>
      </c>
      <c r="K6">
        <f t="shared" si="4"/>
        <v>2.6408125803199791</v>
      </c>
      <c r="L6">
        <f t="shared" si="4"/>
        <v>0.42173758022203311</v>
      </c>
      <c r="M6">
        <f t="shared" si="4"/>
        <v>-0.37495769811751767</v>
      </c>
      <c r="N6">
        <f t="shared" si="5"/>
        <v>2.640799496043396</v>
      </c>
      <c r="P6">
        <f t="shared" si="6"/>
        <v>26.526312384241692</v>
      </c>
      <c r="Q6">
        <f t="shared" si="7"/>
        <v>26.472995322168984</v>
      </c>
      <c r="S6">
        <f t="shared" si="8"/>
        <v>-1.5263123842416917</v>
      </c>
      <c r="T6">
        <f t="shared" si="9"/>
        <v>-1.472995322168984</v>
      </c>
      <c r="V6">
        <f t="shared" si="10"/>
        <v>26.518187475984604</v>
      </c>
      <c r="W6">
        <f t="shared" si="11"/>
        <v>-1.5181874759846039</v>
      </c>
      <c r="Y6">
        <f t="shared" si="12"/>
        <v>37.228588860082965</v>
      </c>
      <c r="Z6">
        <f t="shared" si="13"/>
        <v>-12.228588860082965</v>
      </c>
    </row>
    <row r="7" spans="1:26" x14ac:dyDescent="0.3">
      <c r="A7">
        <v>30</v>
      </c>
      <c r="C7">
        <v>323</v>
      </c>
      <c r="D7">
        <f t="shared" si="0"/>
        <v>2.509202522331103</v>
      </c>
      <c r="E7">
        <v>335</v>
      </c>
      <c r="F7">
        <f t="shared" si="1"/>
        <v>2.5250448070368452</v>
      </c>
      <c r="G7">
        <v>315</v>
      </c>
      <c r="H7">
        <f t="shared" si="2"/>
        <v>2.4983105537896004</v>
      </c>
      <c r="J7">
        <f t="shared" si="3"/>
        <v>324.33333333333331</v>
      </c>
      <c r="K7">
        <f t="shared" si="4"/>
        <v>2.5109915855486893</v>
      </c>
      <c r="L7">
        <f t="shared" si="4"/>
        <v>0.3998452573740553</v>
      </c>
      <c r="M7">
        <f t="shared" si="4"/>
        <v>-0.39810805084965106</v>
      </c>
      <c r="N7">
        <f t="shared" si="5"/>
        <v>2.5108526277191832</v>
      </c>
      <c r="P7">
        <f t="shared" si="6"/>
        <v>32.736694996647273</v>
      </c>
      <c r="Q7">
        <f t="shared" si="7"/>
        <v>32.691914849117524</v>
      </c>
      <c r="S7">
        <f t="shared" si="8"/>
        <v>-2.7366949966472731</v>
      </c>
      <c r="T7">
        <f t="shared" si="9"/>
        <v>-2.6919148491175235</v>
      </c>
      <c r="V7">
        <f t="shared" si="10"/>
        <v>30.854118669671536</v>
      </c>
      <c r="W7">
        <f t="shared" si="11"/>
        <v>-0.85411866967153571</v>
      </c>
      <c r="Y7">
        <f t="shared" si="12"/>
        <v>38.396932492889448</v>
      </c>
      <c r="Z7">
        <f t="shared" si="13"/>
        <v>-8.396932492889448</v>
      </c>
    </row>
    <row r="8" spans="1:26" x14ac:dyDescent="0.3">
      <c r="A8">
        <v>35</v>
      </c>
      <c r="C8">
        <v>246</v>
      </c>
      <c r="D8">
        <f t="shared" si="0"/>
        <v>2.3909351071033793</v>
      </c>
      <c r="E8">
        <v>247</v>
      </c>
      <c r="F8">
        <f t="shared" si="1"/>
        <v>2.3926969532596658</v>
      </c>
      <c r="G8">
        <v>237</v>
      </c>
      <c r="H8">
        <f t="shared" si="2"/>
        <v>2.374748346010104</v>
      </c>
      <c r="J8">
        <f t="shared" si="3"/>
        <v>243.33333333333334</v>
      </c>
      <c r="K8">
        <f t="shared" si="4"/>
        <v>2.3862016054007933</v>
      </c>
      <c r="L8">
        <f t="shared" si="4"/>
        <v>0.37770713355656188</v>
      </c>
      <c r="M8">
        <f t="shared" si="4"/>
        <v>-0.42284481280288211</v>
      </c>
      <c r="N8">
        <f t="shared" si="5"/>
        <v>2.3861268021243833</v>
      </c>
      <c r="P8">
        <f t="shared" si="6"/>
        <v>38.706403704227753</v>
      </c>
      <c r="Q8">
        <f t="shared" si="7"/>
        <v>38.669829636140065</v>
      </c>
      <c r="S8">
        <f t="shared" si="8"/>
        <v>-3.7064037042277533</v>
      </c>
      <c r="T8">
        <f t="shared" si="9"/>
        <v>-3.6698296361400651</v>
      </c>
      <c r="V8">
        <f t="shared" si="10"/>
        <v>35.238732504235003</v>
      </c>
      <c r="W8">
        <f t="shared" si="11"/>
        <v>-0.23873250423500281</v>
      </c>
      <c r="Y8">
        <f t="shared" si="12"/>
        <v>39.645338452777537</v>
      </c>
      <c r="Z8">
        <f t="shared" si="13"/>
        <v>-4.645338452777537</v>
      </c>
    </row>
    <row r="9" spans="1:26" x14ac:dyDescent="0.3">
      <c r="A9">
        <v>40</v>
      </c>
      <c r="C9">
        <v>184</v>
      </c>
      <c r="D9">
        <f t="shared" si="0"/>
        <v>2.2648178230095364</v>
      </c>
      <c r="E9">
        <v>186</v>
      </c>
      <c r="F9">
        <f t="shared" si="1"/>
        <v>2.2695129442179165</v>
      </c>
      <c r="G9">
        <v>185</v>
      </c>
      <c r="H9">
        <f t="shared" si="2"/>
        <v>2.2671717284030137</v>
      </c>
      <c r="J9">
        <f t="shared" si="3"/>
        <v>185</v>
      </c>
      <c r="K9">
        <f t="shared" si="4"/>
        <v>2.2671717284030137</v>
      </c>
      <c r="L9">
        <f t="shared" si="4"/>
        <v>0.35548441729156449</v>
      </c>
      <c r="M9">
        <f t="shared" si="4"/>
        <v>-0.44917943187545623</v>
      </c>
      <c r="N9">
        <f t="shared" si="5"/>
        <v>2.2671674985434889</v>
      </c>
      <c r="P9">
        <f t="shared" si="6"/>
        <v>44.400560337105944</v>
      </c>
      <c r="Q9">
        <f t="shared" si="7"/>
        <v>44.371813569138538</v>
      </c>
      <c r="S9">
        <f t="shared" si="8"/>
        <v>-4.4005603371059436</v>
      </c>
      <c r="T9">
        <f t="shared" si="9"/>
        <v>-4.3718135691385385</v>
      </c>
      <c r="V9">
        <f t="shared" si="10"/>
        <v>39.640100478339974</v>
      </c>
      <c r="W9">
        <f t="shared" si="11"/>
        <v>0.35989952166002581</v>
      </c>
      <c r="Y9">
        <f t="shared" si="12"/>
        <v>40.974384488137474</v>
      </c>
      <c r="Z9">
        <f t="shared" si="13"/>
        <v>-0.97438448813747414</v>
      </c>
    </row>
    <row r="10" spans="1:26" x14ac:dyDescent="0.3">
      <c r="A10">
        <v>45</v>
      </c>
      <c r="C10">
        <v>141</v>
      </c>
      <c r="D10">
        <f t="shared" si="0"/>
        <v>2.1492191126553797</v>
      </c>
      <c r="E10">
        <v>148</v>
      </c>
      <c r="F10">
        <f t="shared" si="1"/>
        <v>2.1702617153949575</v>
      </c>
      <c r="G10">
        <v>149</v>
      </c>
      <c r="H10">
        <f t="shared" si="2"/>
        <v>2.173186268412274</v>
      </c>
      <c r="J10">
        <f t="shared" si="3"/>
        <v>146</v>
      </c>
      <c r="K10">
        <f t="shared" si="4"/>
        <v>2.1643528557844371</v>
      </c>
      <c r="L10">
        <f t="shared" si="4"/>
        <v>0.33532806550464883</v>
      </c>
      <c r="M10">
        <f t="shared" si="4"/>
        <v>-0.47453009648553668</v>
      </c>
      <c r="N10">
        <f t="shared" si="5"/>
        <v>2.1642223654875372</v>
      </c>
      <c r="P10">
        <f t="shared" si="6"/>
        <v>49.319214210175531</v>
      </c>
      <c r="Q10">
        <f t="shared" si="7"/>
        <v>49.297228720924991</v>
      </c>
      <c r="S10">
        <f t="shared" si="8"/>
        <v>-4.3192142101755309</v>
      </c>
      <c r="T10">
        <f t="shared" si="9"/>
        <v>-4.2972287209249913</v>
      </c>
      <c r="V10">
        <f t="shared" si="10"/>
        <v>43.632210181394527</v>
      </c>
      <c r="W10">
        <f t="shared" si="11"/>
        <v>1.3677898186054733</v>
      </c>
      <c r="Y10">
        <f t="shared" si="12"/>
        <v>42.253772665384943</v>
      </c>
      <c r="Z10">
        <f t="shared" si="13"/>
        <v>2.7462273346150567</v>
      </c>
    </row>
    <row r="11" spans="1:26" x14ac:dyDescent="0.3">
      <c r="A11">
        <v>50</v>
      </c>
      <c r="C11">
        <v>112</v>
      </c>
      <c r="D11">
        <f t="shared" si="0"/>
        <v>2.0492180226701815</v>
      </c>
      <c r="E11">
        <v>116</v>
      </c>
      <c r="F11">
        <f t="shared" si="1"/>
        <v>2.0644579892269186</v>
      </c>
      <c r="G11">
        <v>116</v>
      </c>
      <c r="H11">
        <f t="shared" si="2"/>
        <v>2.0644579892269186</v>
      </c>
      <c r="J11">
        <f t="shared" si="3"/>
        <v>114.66666666666667</v>
      </c>
      <c r="K11">
        <f t="shared" si="4"/>
        <v>2.0594371878518678</v>
      </c>
      <c r="L11">
        <f t="shared" si="4"/>
        <v>0.3137485506574153</v>
      </c>
      <c r="M11">
        <f t="shared" si="4"/>
        <v>-0.50341827170354525</v>
      </c>
      <c r="N11">
        <f t="shared" si="5"/>
        <v>2.0593780003746729</v>
      </c>
      <c r="P11">
        <f t="shared" si="6"/>
        <v>54.338174672196587</v>
      </c>
      <c r="Q11">
        <f t="shared" si="7"/>
        <v>54.323088345080308</v>
      </c>
      <c r="S11">
        <f t="shared" si="8"/>
        <v>-4.3381746721965868</v>
      </c>
      <c r="T11">
        <f t="shared" si="9"/>
        <v>-4.3230883450803077</v>
      </c>
      <c r="V11">
        <f t="shared" si="10"/>
        <v>47.906187512191707</v>
      </c>
      <c r="W11">
        <f t="shared" si="11"/>
        <v>2.0938124878082931</v>
      </c>
      <c r="Y11">
        <f t="shared" si="12"/>
        <v>43.711690649179218</v>
      </c>
      <c r="Z11">
        <f t="shared" si="13"/>
        <v>6.2883093508207821</v>
      </c>
    </row>
    <row r="12" spans="1:26" x14ac:dyDescent="0.3">
      <c r="A12">
        <v>55</v>
      </c>
      <c r="C12">
        <v>89</v>
      </c>
      <c r="D12">
        <f t="shared" si="0"/>
        <v>1.9493900066449128</v>
      </c>
      <c r="E12">
        <v>91</v>
      </c>
      <c r="F12">
        <f t="shared" si="1"/>
        <v>1.9590413923210936</v>
      </c>
      <c r="G12">
        <v>92</v>
      </c>
      <c r="H12">
        <f t="shared" si="2"/>
        <v>1.9637878273455553</v>
      </c>
      <c r="J12">
        <f t="shared" si="3"/>
        <v>90.666666666666671</v>
      </c>
      <c r="K12">
        <f t="shared" si="4"/>
        <v>1.9574476493145363</v>
      </c>
      <c r="L12">
        <f t="shared" si="4"/>
        <v>0.29169015595713671</v>
      </c>
      <c r="M12">
        <f t="shared" si="4"/>
        <v>-0.53507822732542154</v>
      </c>
      <c r="N12">
        <f t="shared" si="5"/>
        <v>1.9574064087705205</v>
      </c>
      <c r="P12">
        <f t="shared" si="6"/>
        <v>59.217154824023211</v>
      </c>
      <c r="Q12">
        <f t="shared" si="7"/>
        <v>59.208775239343353</v>
      </c>
      <c r="S12">
        <f t="shared" si="8"/>
        <v>-4.2171548240232113</v>
      </c>
      <c r="T12">
        <f t="shared" si="9"/>
        <v>-4.2087752393433533</v>
      </c>
      <c r="V12">
        <f t="shared" si="10"/>
        <v>52.275010424577687</v>
      </c>
      <c r="W12">
        <f t="shared" si="11"/>
        <v>2.7249895754223132</v>
      </c>
      <c r="Y12">
        <f t="shared" si="12"/>
        <v>45.309493844394126</v>
      </c>
      <c r="Z12">
        <f t="shared" si="13"/>
        <v>9.690506155605874</v>
      </c>
    </row>
    <row r="13" spans="1:26" x14ac:dyDescent="0.3">
      <c r="A13">
        <v>60</v>
      </c>
      <c r="C13">
        <v>72</v>
      </c>
      <c r="D13">
        <f t="shared" si="0"/>
        <v>1.8573324964312685</v>
      </c>
      <c r="E13">
        <v>70</v>
      </c>
      <c r="F13">
        <f t="shared" si="1"/>
        <v>1.8450980400142569</v>
      </c>
      <c r="G13">
        <v>71</v>
      </c>
      <c r="H13">
        <f t="shared" si="2"/>
        <v>1.8512583487190752</v>
      </c>
      <c r="J13">
        <f t="shared" si="3"/>
        <v>71</v>
      </c>
      <c r="K13">
        <f t="shared" si="4"/>
        <v>1.8512583487190752</v>
      </c>
      <c r="L13">
        <f t="shared" si="4"/>
        <v>0.26746703009480149</v>
      </c>
      <c r="M13">
        <f t="shared" si="4"/>
        <v>-0.57272974459740678</v>
      </c>
      <c r="N13">
        <f t="shared" si="5"/>
        <v>1.8512296283882002</v>
      </c>
      <c r="P13">
        <f t="shared" si="6"/>
        <v>64.297043382906793</v>
      </c>
      <c r="Q13">
        <f t="shared" si="7"/>
        <v>64.295646713325965</v>
      </c>
      <c r="S13">
        <f t="shared" si="8"/>
        <v>-4.2970433829067929</v>
      </c>
      <c r="T13">
        <f t="shared" si="9"/>
        <v>-4.295646713325965</v>
      </c>
      <c r="V13">
        <f t="shared" si="10"/>
        <v>57.072573833652186</v>
      </c>
      <c r="W13">
        <f t="shared" si="11"/>
        <v>2.9274261663478143</v>
      </c>
      <c r="Y13">
        <f t="shared" si="12"/>
        <v>47.20967700701037</v>
      </c>
      <c r="Z13">
        <f t="shared" si="13"/>
        <v>12.79032299298963</v>
      </c>
    </row>
    <row r="14" spans="1:26" x14ac:dyDescent="0.3">
      <c r="A14">
        <v>65</v>
      </c>
      <c r="C14">
        <v>56</v>
      </c>
      <c r="D14">
        <f t="shared" si="0"/>
        <v>1.7481880270062005</v>
      </c>
      <c r="E14">
        <v>55</v>
      </c>
      <c r="F14">
        <f t="shared" si="1"/>
        <v>1.7403626894942439</v>
      </c>
      <c r="G14">
        <v>56</v>
      </c>
      <c r="H14">
        <f t="shared" si="2"/>
        <v>1.7481880270062005</v>
      </c>
      <c r="J14">
        <f t="shared" si="3"/>
        <v>55.666666666666664</v>
      </c>
      <c r="K14">
        <f t="shared" si="4"/>
        <v>1.7455952164279209</v>
      </c>
      <c r="L14">
        <f t="shared" si="4"/>
        <v>0.24194354311949337</v>
      </c>
      <c r="M14">
        <f t="shared" si="4"/>
        <v>-0.61628596365658661</v>
      </c>
      <c r="N14">
        <f t="shared" si="5"/>
        <v>1.7455795811688815</v>
      </c>
      <c r="P14">
        <f t="shared" si="6"/>
        <v>69.3517610786798</v>
      </c>
      <c r="Q14">
        <f t="shared" si="7"/>
        <v>69.357312723832663</v>
      </c>
      <c r="S14">
        <f t="shared" si="8"/>
        <v>-4.3517610786798002</v>
      </c>
      <c r="T14">
        <f t="shared" si="9"/>
        <v>-4.3573127238326634</v>
      </c>
      <c r="V14">
        <f t="shared" si="10"/>
        <v>62.127683066070759</v>
      </c>
      <c r="W14">
        <f t="shared" si="11"/>
        <v>2.8723169339292411</v>
      </c>
      <c r="Y14">
        <f t="shared" si="12"/>
        <v>49.407856524866361</v>
      </c>
      <c r="Z14">
        <f t="shared" si="13"/>
        <v>15.592143475133639</v>
      </c>
    </row>
    <row r="15" spans="1:26" x14ac:dyDescent="0.3">
      <c r="A15">
        <v>70</v>
      </c>
      <c r="C15">
        <v>42</v>
      </c>
      <c r="D15">
        <f t="shared" si="0"/>
        <v>1.6232492903979006</v>
      </c>
      <c r="E15">
        <v>42</v>
      </c>
      <c r="F15">
        <f t="shared" si="1"/>
        <v>1.6232492903979006</v>
      </c>
      <c r="G15">
        <v>41</v>
      </c>
      <c r="H15">
        <f t="shared" si="2"/>
        <v>1.6127838567197355</v>
      </c>
      <c r="J15">
        <f t="shared" si="3"/>
        <v>41.666666666666664</v>
      </c>
      <c r="K15">
        <f t="shared" si="4"/>
        <v>1.6197887582883939</v>
      </c>
      <c r="L15">
        <f t="shared" si="4"/>
        <v>0.20945838053549473</v>
      </c>
      <c r="M15">
        <f t="shared" si="4"/>
        <v>-0.67890225861377507</v>
      </c>
      <c r="N15">
        <f t="shared" si="5"/>
        <v>1.619760812505179</v>
      </c>
      <c r="P15">
        <f t="shared" si="6"/>
        <v>75.370096106342345</v>
      </c>
      <c r="Q15">
        <f t="shared" si="7"/>
        <v>75.383920673636823</v>
      </c>
      <c r="S15">
        <f t="shared" si="8"/>
        <v>-5.3700961063423449</v>
      </c>
      <c r="T15">
        <f t="shared" si="9"/>
        <v>-5.3839206736368226</v>
      </c>
      <c r="V15">
        <f t="shared" si="10"/>
        <v>68.561601968055243</v>
      </c>
      <c r="W15">
        <f t="shared" si="11"/>
        <v>1.4383980319447573</v>
      </c>
      <c r="Y15">
        <f t="shared" si="12"/>
        <v>52.567953062903932</v>
      </c>
      <c r="Z15">
        <f t="shared" si="13"/>
        <v>17.432046937096068</v>
      </c>
    </row>
    <row r="16" spans="1:26" x14ac:dyDescent="0.3">
      <c r="A16">
        <v>75</v>
      </c>
      <c r="C16">
        <v>39</v>
      </c>
      <c r="D16">
        <f t="shared" si="0"/>
        <v>1.5910646070264991</v>
      </c>
      <c r="E16">
        <v>39</v>
      </c>
      <c r="F16">
        <f t="shared" si="1"/>
        <v>1.5910646070264991</v>
      </c>
      <c r="G16">
        <v>37</v>
      </c>
      <c r="H16">
        <f t="shared" si="2"/>
        <v>1.568201724066995</v>
      </c>
      <c r="J16">
        <f t="shared" si="3"/>
        <v>38.333333333333336</v>
      </c>
      <c r="K16">
        <f t="shared" si="4"/>
        <v>1.5835765856339492</v>
      </c>
      <c r="L16">
        <f t="shared" si="4"/>
        <v>0.19963907175840087</v>
      </c>
      <c r="M16">
        <f t="shared" si="4"/>
        <v>-0.69975445809634584</v>
      </c>
      <c r="N16">
        <f t="shared" si="5"/>
        <v>1.5834436460399977</v>
      </c>
      <c r="P16">
        <f t="shared" si="6"/>
        <v>77.102415657635191</v>
      </c>
      <c r="Q16">
        <f t="shared" si="7"/>
        <v>77.118621505583931</v>
      </c>
      <c r="S16">
        <f t="shared" si="8"/>
        <v>-2.1024156576351913</v>
      </c>
      <c r="T16">
        <f t="shared" si="9"/>
        <v>-2.1186215055839313</v>
      </c>
      <c r="V16">
        <f t="shared" si="10"/>
        <v>70.506386334826004</v>
      </c>
      <c r="W16">
        <f t="shared" si="11"/>
        <v>4.4936136651739957</v>
      </c>
      <c r="Y16">
        <f t="shared" si="12"/>
        <v>53.620314328296494</v>
      </c>
      <c r="Z16">
        <f t="shared" si="13"/>
        <v>21.379685671703506</v>
      </c>
    </row>
    <row r="17" spans="1:26" x14ac:dyDescent="0.3">
      <c r="A17">
        <v>80</v>
      </c>
      <c r="C17">
        <v>31</v>
      </c>
      <c r="D17">
        <f t="shared" si="0"/>
        <v>1.4913616938342726</v>
      </c>
      <c r="E17">
        <v>32</v>
      </c>
      <c r="F17">
        <f t="shared" si="1"/>
        <v>1.505149978319906</v>
      </c>
      <c r="G17">
        <v>27</v>
      </c>
      <c r="H17">
        <f t="shared" si="2"/>
        <v>1.4313637641589874</v>
      </c>
      <c r="J17">
        <f t="shared" si="3"/>
        <v>30</v>
      </c>
      <c r="K17">
        <f t="shared" si="4"/>
        <v>1.4771212547196624</v>
      </c>
      <c r="L17">
        <f t="shared" si="4"/>
        <v>0.16941614737301472</v>
      </c>
      <c r="M17">
        <f t="shared" si="4"/>
        <v>-0.77104519860513865</v>
      </c>
      <c r="N17">
        <f t="shared" si="5"/>
        <v>1.4759584787710551</v>
      </c>
      <c r="P17">
        <f t="shared" si="6"/>
        <v>82.195030586928411</v>
      </c>
      <c r="Q17">
        <f t="shared" si="7"/>
        <v>82.218236843896193</v>
      </c>
      <c r="S17">
        <f t="shared" si="8"/>
        <v>-2.1950305869284108</v>
      </c>
      <c r="T17">
        <f t="shared" si="9"/>
        <v>-2.218236843896193</v>
      </c>
      <c r="V17">
        <f t="shared" si="10"/>
        <v>76.492252773806541</v>
      </c>
      <c r="W17">
        <f t="shared" si="11"/>
        <v>3.5077472261934588</v>
      </c>
      <c r="Y17">
        <f t="shared" si="12"/>
        <v>57.218189648610512</v>
      </c>
      <c r="Z17">
        <f t="shared" si="13"/>
        <v>22.781810351389488</v>
      </c>
    </row>
    <row r="18" spans="1:26" x14ac:dyDescent="0.3">
      <c r="A18">
        <v>85</v>
      </c>
      <c r="C18">
        <v>29</v>
      </c>
      <c r="D18">
        <f t="shared" si="0"/>
        <v>1.4623979978989561</v>
      </c>
      <c r="E18">
        <v>30</v>
      </c>
      <c r="F18">
        <f t="shared" si="1"/>
        <v>1.4771212547196624</v>
      </c>
      <c r="G18">
        <v>16</v>
      </c>
      <c r="H18">
        <f t="shared" si="2"/>
        <v>1.2041199826559248</v>
      </c>
      <c r="J18">
        <f t="shared" si="3"/>
        <v>25</v>
      </c>
      <c r="K18">
        <f t="shared" si="4"/>
        <v>1.3979400086720377</v>
      </c>
      <c r="L18">
        <f t="shared" si="4"/>
        <v>0.14548853445563695</v>
      </c>
      <c r="M18">
        <f t="shared" si="4"/>
        <v>-0.83717123086261636</v>
      </c>
      <c r="N18">
        <f t="shared" si="5"/>
        <v>1.3812130784248478</v>
      </c>
      <c r="P18">
        <f t="shared" si="6"/>
        <v>85.982906612290108</v>
      </c>
      <c r="Q18">
        <f t="shared" si="7"/>
        <v>86.011319758421749</v>
      </c>
      <c r="S18">
        <f t="shared" si="8"/>
        <v>-0.98290661229010823</v>
      </c>
      <c r="T18">
        <f t="shared" si="9"/>
        <v>-1.0113197584217488</v>
      </c>
      <c r="V18">
        <f t="shared" si="10"/>
        <v>81.231287729547105</v>
      </c>
      <c r="W18">
        <f t="shared" si="11"/>
        <v>3.7687122704528946</v>
      </c>
      <c r="Y18">
        <f t="shared" si="12"/>
        <v>60.555414339945067</v>
      </c>
      <c r="Z18">
        <f t="shared" si="13"/>
        <v>24.444585660054933</v>
      </c>
    </row>
    <row r="19" spans="1:26" x14ac:dyDescent="0.3">
      <c r="A19">
        <v>90</v>
      </c>
      <c r="C19">
        <v>16</v>
      </c>
      <c r="D19">
        <f t="shared" si="0"/>
        <v>1.2041199826559248</v>
      </c>
      <c r="E19">
        <v>14</v>
      </c>
      <c r="F19">
        <f t="shared" si="1"/>
        <v>1.146128035678238</v>
      </c>
      <c r="G19">
        <v>15</v>
      </c>
      <c r="H19">
        <f t="shared" si="2"/>
        <v>1.1760912590556813</v>
      </c>
      <c r="J19">
        <f t="shared" si="3"/>
        <v>15</v>
      </c>
      <c r="K19">
        <f t="shared" si="4"/>
        <v>1.1760912590556813</v>
      </c>
      <c r="L19">
        <f t="shared" si="4"/>
        <v>7.0441022221912994E-2</v>
      </c>
      <c r="M19">
        <f t="shared" si="4"/>
        <v>-1.1521743502897286</v>
      </c>
      <c r="N19">
        <f t="shared" si="5"/>
        <v>1.1754464257966146</v>
      </c>
      <c r="P19">
        <f t="shared" si="6"/>
        <v>96.5957171182379</v>
      </c>
      <c r="Q19">
        <f t="shared" si="7"/>
        <v>96.638718843206675</v>
      </c>
      <c r="S19">
        <f t="shared" si="8"/>
        <v>-6.5957171182379</v>
      </c>
      <c r="T19">
        <f t="shared" si="9"/>
        <v>-6.638718843206675</v>
      </c>
      <c r="V19">
        <f t="shared" si="10"/>
        <v>96.094984540635522</v>
      </c>
      <c r="W19">
        <f t="shared" si="11"/>
        <v>-6.0949845406355223</v>
      </c>
      <c r="Y19">
        <f t="shared" si="12"/>
        <v>76.45287789720679</v>
      </c>
      <c r="Z19">
        <f t="shared" si="13"/>
        <v>13.54712210279321</v>
      </c>
    </row>
    <row r="20" spans="1:26" x14ac:dyDescent="0.3">
      <c r="A20">
        <v>95</v>
      </c>
      <c r="C20">
        <v>12</v>
      </c>
      <c r="D20">
        <f t="shared" si="0"/>
        <v>1.0791812460476249</v>
      </c>
      <c r="E20">
        <v>11</v>
      </c>
      <c r="F20">
        <f t="shared" si="1"/>
        <v>1.0413926851582251</v>
      </c>
      <c r="G20">
        <v>12</v>
      </c>
      <c r="H20">
        <f t="shared" si="2"/>
        <v>1.0791812460476249</v>
      </c>
      <c r="J20">
        <f t="shared" si="3"/>
        <v>11.666666666666666</v>
      </c>
      <c r="K20">
        <f t="shared" si="4"/>
        <v>1.0669467896306131</v>
      </c>
      <c r="L20">
        <f t="shared" si="4"/>
        <v>2.8142760993320755E-2</v>
      </c>
      <c r="M20">
        <f t="shared" si="4"/>
        <v>-1.5506332976140393</v>
      </c>
      <c r="N20">
        <f t="shared" si="5"/>
        <v>1.0665850590844916</v>
      </c>
      <c r="P20">
        <f t="shared" si="6"/>
        <v>101.81697517708909</v>
      </c>
      <c r="Q20">
        <f t="shared" si="7"/>
        <v>101.86715414646244</v>
      </c>
      <c r="S20">
        <f t="shared" si="8"/>
        <v>-6.8169751770890912</v>
      </c>
      <c r="T20">
        <f t="shared" si="9"/>
        <v>-6.8671541464624397</v>
      </c>
      <c r="V20">
        <f t="shared" si="10"/>
        <v>104.47245784821159</v>
      </c>
      <c r="W20">
        <f t="shared" si="11"/>
        <v>-9.4724578482115902</v>
      </c>
      <c r="Y20">
        <f t="shared" si="12"/>
        <v>96.56216000740767</v>
      </c>
      <c r="Z20">
        <f t="shared" si="13"/>
        <v>-1.5621600074076696</v>
      </c>
    </row>
    <row r="21" spans="1:26" x14ac:dyDescent="0.3">
      <c r="A21">
        <v>100</v>
      </c>
      <c r="C21">
        <v>11</v>
      </c>
      <c r="D21">
        <f t="shared" si="0"/>
        <v>1.0413926851582251</v>
      </c>
      <c r="E21">
        <v>10</v>
      </c>
      <c r="F21">
        <f t="shared" si="1"/>
        <v>1</v>
      </c>
      <c r="G21">
        <v>12</v>
      </c>
      <c r="H21">
        <f t="shared" si="2"/>
        <v>1.0791812460476249</v>
      </c>
      <c r="J21">
        <f t="shared" si="3"/>
        <v>11</v>
      </c>
      <c r="K21">
        <f t="shared" si="4"/>
        <v>1.0413926851582251</v>
      </c>
      <c r="L21">
        <f t="shared" si="4"/>
        <v>1.7614522824428838E-2</v>
      </c>
      <c r="M21">
        <f t="shared" si="4"/>
        <v>-1.7541291173152345</v>
      </c>
      <c r="N21">
        <f t="shared" si="5"/>
        <v>1.0401913104019502</v>
      </c>
      <c r="P21">
        <f t="shared" si="6"/>
        <v>103.03943358122089</v>
      </c>
      <c r="Q21">
        <f t="shared" si="7"/>
        <v>103.09129296605006</v>
      </c>
      <c r="S21">
        <f t="shared" si="8"/>
        <v>-3.0394335812208908</v>
      </c>
      <c r="T21">
        <f t="shared" si="9"/>
        <v>-3.0912929660500623</v>
      </c>
      <c r="V21">
        <f t="shared" si="10"/>
        <v>106.55765075387352</v>
      </c>
      <c r="W21">
        <f t="shared" si="11"/>
        <v>-6.5576507538735171</v>
      </c>
      <c r="Y21">
        <f t="shared" si="12"/>
        <v>106.83211347211741</v>
      </c>
      <c r="Z21">
        <f t="shared" si="13"/>
        <v>-6.8321134721174133</v>
      </c>
    </row>
    <row r="22" spans="1:26" x14ac:dyDescent="0.3">
      <c r="A22">
        <v>105</v>
      </c>
      <c r="C22">
        <v>10</v>
      </c>
      <c r="D22">
        <f t="shared" si="0"/>
        <v>1</v>
      </c>
      <c r="E22">
        <v>10</v>
      </c>
      <c r="F22">
        <f t="shared" si="1"/>
        <v>1</v>
      </c>
      <c r="G22">
        <v>11</v>
      </c>
      <c r="H22">
        <f t="shared" si="2"/>
        <v>1.0413926851582251</v>
      </c>
      <c r="J22">
        <f t="shared" si="3"/>
        <v>10.333333333333334</v>
      </c>
      <c r="K22">
        <f t="shared" si="4"/>
        <v>1.0142404391146103</v>
      </c>
      <c r="L22">
        <f t="shared" si="4"/>
        <v>6.1409224553998715E-3</v>
      </c>
      <c r="M22">
        <f t="shared" si="4"/>
        <v>-2.2117663866439785</v>
      </c>
      <c r="N22">
        <f t="shared" si="5"/>
        <v>1.0137975617194084</v>
      </c>
      <c r="P22">
        <f t="shared" si="6"/>
        <v>104.33834395403153</v>
      </c>
      <c r="Q22">
        <f t="shared" si="7"/>
        <v>104.39198884670196</v>
      </c>
      <c r="S22">
        <f t="shared" si="8"/>
        <v>0.66165604596847061</v>
      </c>
      <c r="T22">
        <f t="shared" si="9"/>
        <v>0.60801115329803679</v>
      </c>
      <c r="V22">
        <f t="shared" si="10"/>
        <v>108.83007940794691</v>
      </c>
      <c r="W22">
        <f t="shared" si="11"/>
        <v>-3.8300794079469114</v>
      </c>
      <c r="Y22">
        <f t="shared" si="12"/>
        <v>129.92798574420738</v>
      </c>
      <c r="Z22">
        <f t="shared" si="13"/>
        <v>-24.927985744207376</v>
      </c>
    </row>
    <row r="23" spans="1:26" x14ac:dyDescent="0.3">
      <c r="A23">
        <v>110</v>
      </c>
      <c r="C23">
        <v>9</v>
      </c>
      <c r="D23">
        <f t="shared" si="0"/>
        <v>0.95424250943932487</v>
      </c>
      <c r="E23">
        <v>9</v>
      </c>
      <c r="F23">
        <f t="shared" si="1"/>
        <v>0.95424250943932487</v>
      </c>
      <c r="G23">
        <v>10</v>
      </c>
      <c r="H23">
        <f t="shared" si="2"/>
        <v>1</v>
      </c>
      <c r="J23">
        <f t="shared" si="3"/>
        <v>9.3333333333333339</v>
      </c>
      <c r="K23">
        <f t="shared" si="4"/>
        <v>0.97003677662255683</v>
      </c>
      <c r="L23">
        <f t="shared" si="4"/>
        <v>-1.3211800185850239E-2</v>
      </c>
      <c r="M23" t="e">
        <f>LOG10(L23)</f>
        <v>#NUM!</v>
      </c>
      <c r="N23">
        <f t="shared" si="5"/>
        <v>0.96949500629288321</v>
      </c>
      <c r="P23">
        <f t="shared" si="6"/>
        <v>106.45296075718365</v>
      </c>
      <c r="Q23">
        <f t="shared" si="7"/>
        <v>106.50951244385797</v>
      </c>
      <c r="S23">
        <f t="shared" si="8"/>
        <v>3.5470392428163535</v>
      </c>
      <c r="T23">
        <f t="shared" si="9"/>
        <v>3.4904875561420283</v>
      </c>
      <c r="V23">
        <f t="shared" si="10"/>
        <v>112.6630246082192</v>
      </c>
      <c r="W23">
        <f t="shared" si="11"/>
        <v>-2.6630246082192031</v>
      </c>
    </row>
    <row r="24" spans="1:26" x14ac:dyDescent="0.3">
      <c r="A24">
        <v>115</v>
      </c>
      <c r="C24">
        <v>9</v>
      </c>
      <c r="D24">
        <f t="shared" si="0"/>
        <v>0.95424250943932487</v>
      </c>
      <c r="E24">
        <v>9</v>
      </c>
      <c r="F24">
        <f t="shared" si="1"/>
        <v>0.95424250943932487</v>
      </c>
      <c r="G24">
        <v>9</v>
      </c>
      <c r="H24">
        <f t="shared" si="2"/>
        <v>0.95424250943932487</v>
      </c>
      <c r="J24">
        <f t="shared" si="3"/>
        <v>9</v>
      </c>
      <c r="K24">
        <f t="shared" si="4"/>
        <v>0.95424250943932487</v>
      </c>
      <c r="L24">
        <f t="shared" si="4"/>
        <v>-2.034124046656138E-2</v>
      </c>
      <c r="M24" t="e">
        <f>LOG10(L24)</f>
        <v>#NUM!</v>
      </c>
      <c r="N24">
        <f t="shared" si="5"/>
        <v>0.95424250943932487</v>
      </c>
      <c r="P24">
        <f t="shared" si="6"/>
        <v>107.20852762418568</v>
      </c>
      <c r="Q24">
        <f t="shared" si="7"/>
        <v>107.26611792799162</v>
      </c>
      <c r="S24">
        <f t="shared" si="8"/>
        <v>7.7914723758143225</v>
      </c>
      <c r="T24">
        <f t="shared" si="9"/>
        <v>7.7338820720083845</v>
      </c>
      <c r="V24">
        <f t="shared" si="10"/>
        <v>114.07506127154289</v>
      </c>
      <c r="W24">
        <f t="shared" si="11"/>
        <v>0.92493872845710712</v>
      </c>
    </row>
    <row r="25" spans="1:26" x14ac:dyDescent="0.3">
      <c r="A25">
        <v>120</v>
      </c>
      <c r="C25">
        <v>9</v>
      </c>
      <c r="D25">
        <f t="shared" si="0"/>
        <v>0.95424250943932487</v>
      </c>
      <c r="E25">
        <v>9</v>
      </c>
      <c r="F25">
        <f t="shared" si="1"/>
        <v>0.95424250943932487</v>
      </c>
      <c r="G25">
        <v>9</v>
      </c>
      <c r="H25">
        <f t="shared" si="2"/>
        <v>0.95424250943932487</v>
      </c>
      <c r="J25">
        <f t="shared" si="3"/>
        <v>9</v>
      </c>
      <c r="K25">
        <f>LOG10(J25)</f>
        <v>0.95424250943932487</v>
      </c>
      <c r="L25">
        <f>LOG10(K25)</f>
        <v>-2.034124046656138E-2</v>
      </c>
      <c r="M25" t="e">
        <f>LOG10(L25)</f>
        <v>#NUM!</v>
      </c>
      <c r="N25">
        <f t="shared" si="5"/>
        <v>0.95424250943932487</v>
      </c>
      <c r="P25">
        <f t="shared" si="6"/>
        <v>107.20852762418568</v>
      </c>
      <c r="Q25">
        <f t="shared" si="7"/>
        <v>107.26611792799162</v>
      </c>
      <c r="S25">
        <f t="shared" si="8"/>
        <v>12.791472375814323</v>
      </c>
      <c r="T25">
        <f t="shared" si="9"/>
        <v>12.733882072008385</v>
      </c>
      <c r="V25">
        <f t="shared" si="10"/>
        <v>114.07506127154289</v>
      </c>
      <c r="W25">
        <f t="shared" si="11"/>
        <v>5.9249387284571071</v>
      </c>
    </row>
    <row r="26" spans="1:26" x14ac:dyDescent="0.3">
      <c r="A26">
        <v>125</v>
      </c>
      <c r="C26">
        <v>8</v>
      </c>
      <c r="D26">
        <f t="shared" si="0"/>
        <v>0.90308998699194354</v>
      </c>
      <c r="E26">
        <v>8</v>
      </c>
      <c r="F26">
        <f t="shared" si="1"/>
        <v>0.90308998699194354</v>
      </c>
      <c r="G26">
        <v>8</v>
      </c>
      <c r="H26">
        <f t="shared" si="2"/>
        <v>0.90308998699194354</v>
      </c>
      <c r="J26">
        <f t="shared" si="3"/>
        <v>8</v>
      </c>
      <c r="K26">
        <f t="shared" si="4"/>
        <v>0.90308998699194354</v>
      </c>
      <c r="L26">
        <f>LOG10(K26)</f>
        <v>-4.4268972934662386E-2</v>
      </c>
      <c r="M26" t="e">
        <f>LOG10(L26)</f>
        <v>#NUM!</v>
      </c>
      <c r="N26">
        <f t="shared" si="5"/>
        <v>0.90308998699194343</v>
      </c>
      <c r="P26">
        <f t="shared" si="6"/>
        <v>109.65556430378874</v>
      </c>
      <c r="Q26">
        <f t="shared" si="7"/>
        <v>109.71651835252329</v>
      </c>
      <c r="S26">
        <f t="shared" si="8"/>
        <v>15.344435696211264</v>
      </c>
      <c r="T26">
        <f t="shared" si="9"/>
        <v>15.283481647476705</v>
      </c>
      <c r="V26">
        <f t="shared" si="10"/>
        <v>118.81411990515966</v>
      </c>
      <c r="W26">
        <f t="shared" si="11"/>
        <v>6.1858800948403427</v>
      </c>
    </row>
    <row r="32" spans="1:26" x14ac:dyDescent="0.3">
      <c r="A32" t="s">
        <v>5</v>
      </c>
      <c r="D32">
        <f>INTERCEPT($A$2:$A$26,D2:D26)</f>
        <v>153.9079828766412</v>
      </c>
      <c r="F32">
        <f>INTERCEPT($A$2:$A$26,F2:F26)</f>
        <v>152.4752939018627</v>
      </c>
      <c r="H32">
        <f>INTERCEPT($A$2:$A$26,H2:H26)</f>
        <v>152.18959491464776</v>
      </c>
      <c r="K32">
        <f>INTERCEPT($A$2:$A$26,K2:K26)</f>
        <v>153.08672968506824</v>
      </c>
      <c r="L32">
        <f>INTERCEPT($A$2:$A$26,L2:L26)</f>
        <v>110.04633304248713</v>
      </c>
      <c r="M32">
        <f>INTERCEPT($A$2:$A$22,M2:M22)</f>
        <v>18.305359299122216</v>
      </c>
      <c r="N32">
        <f>INTERCEPT($A$2:$A$26,N2:N26)</f>
        <v>152.97796435045476</v>
      </c>
    </row>
    <row r="33" spans="1:26" x14ac:dyDescent="0.3">
      <c r="A33" t="s">
        <v>6</v>
      </c>
      <c r="D33">
        <f>SLOPE($A$2:$A$26,D2:D26)</f>
        <v>-48.367120585889282</v>
      </c>
      <c r="F33">
        <f>SLOPE($A$2:$A$26,F2:F26)</f>
        <v>-47.572077001328324</v>
      </c>
      <c r="H33">
        <f>SLOPE($A$2:$A$26,H2:H26)</f>
        <v>-47.574937934851512</v>
      </c>
      <c r="K33">
        <f>SLOPE($A$2:$A$26,K2:K26)</f>
        <v>-47.939775540724355</v>
      </c>
      <c r="L33">
        <f>SLOPE($A$2:$A$26,L2:L26)</f>
        <v>-198.05715564291731</v>
      </c>
      <c r="M33">
        <f>SLOPE($A$2:$A$22,M2:M22)</f>
        <v>-50.467638498863174</v>
      </c>
      <c r="N33">
        <f>SLOPE($A$2:$A$26,N2:N26)</f>
        <v>-47.903804295326992</v>
      </c>
    </row>
    <row r="34" spans="1:26" x14ac:dyDescent="0.3">
      <c r="A34" t="s">
        <v>20</v>
      </c>
      <c r="F34">
        <f>AVERAGE(D32,F32,H32)</f>
        <v>152.85762389771722</v>
      </c>
      <c r="G34">
        <f>AVERAGE(D33,F33,H33)</f>
        <v>-47.838045174023044</v>
      </c>
      <c r="S34">
        <f>AVERAGE(S2:S26)</f>
        <v>4.2181772557322007E-2</v>
      </c>
      <c r="T34">
        <f>AVERAGE(T2:T26)</f>
        <v>4.2670127991984261E-2</v>
      </c>
      <c r="W34">
        <f>AVERAGE(W2:W26)</f>
        <v>9.6633812063373632E-15</v>
      </c>
      <c r="Z34">
        <f>AVERAGE(Z2:Z26)</f>
        <v>-5.4136589391245725E-15</v>
      </c>
    </row>
    <row r="35" spans="1:26" x14ac:dyDescent="0.3">
      <c r="A35" t="s">
        <v>25</v>
      </c>
      <c r="S35">
        <f>_xlfn.STDEV.P(S2:S26)</f>
        <v>6.0626619878907091</v>
      </c>
      <c r="T35">
        <f>_xlfn.STDEV.P(T2:T26)</f>
        <v>6.0622514874480915</v>
      </c>
      <c r="W35">
        <f>_xlfn.STDEV.P(W2:W26)</f>
        <v>3.8068842157539589</v>
      </c>
      <c r="Z35">
        <f>_xlfn.STDEV.P(Z2:Z26)</f>
        <v>16.176006753207609</v>
      </c>
    </row>
    <row r="36" spans="1:26" x14ac:dyDescent="0.3">
      <c r="A36" t="s">
        <v>25</v>
      </c>
      <c r="S36">
        <f>_xlfn.STDEV.S(S2:S26)</f>
        <v>6.1876784805415683</v>
      </c>
      <c r="T36">
        <f>_xlfn.STDEV.S(T2:T26)</f>
        <v>6.1872595152817356</v>
      </c>
      <c r="W36">
        <f>_xlfn.STDEV.S(W2:W26)</f>
        <v>3.8853849326885439</v>
      </c>
      <c r="Z36">
        <f>_xlfn.STDEV.S(Z2:Z26)</f>
        <v>16.575474478994835</v>
      </c>
    </row>
    <row r="37" spans="1:26" x14ac:dyDescent="0.3">
      <c r="A37" t="s">
        <v>21</v>
      </c>
      <c r="S37">
        <f>MEDIAN(S2:S26)</f>
        <v>-2.1950305869284108</v>
      </c>
      <c r="T37">
        <f>MEDIAN(T2:T26)</f>
        <v>-2.218236843896193</v>
      </c>
      <c r="W37">
        <f>MEDIAN(W2:W26)</f>
        <v>0.35989952166002581</v>
      </c>
      <c r="Z37">
        <f>MEDIAN(Z2:Z26)</f>
        <v>-0.97438448813747414</v>
      </c>
    </row>
    <row r="38" spans="1:26" x14ac:dyDescent="0.3">
      <c r="A38" t="s">
        <v>22</v>
      </c>
      <c r="S38">
        <f>MAX(S2:S26)</f>
        <v>15.344435696211264</v>
      </c>
      <c r="T38">
        <f>MAX(T2:T26)</f>
        <v>15.283481647476705</v>
      </c>
      <c r="W38">
        <f>MAX(W2:W26)</f>
        <v>6.1858800948403427</v>
      </c>
      <c r="Z38">
        <f>MAX(Z2:Z26)</f>
        <v>24.444585660054933</v>
      </c>
    </row>
    <row r="39" spans="1:26" x14ac:dyDescent="0.3">
      <c r="A39" t="s">
        <v>23</v>
      </c>
      <c r="S39">
        <f>MIN(S2:S26)</f>
        <v>-6.8169751770890912</v>
      </c>
      <c r="T39">
        <f>MIN(T2:T26)</f>
        <v>-6.8671541464624397</v>
      </c>
      <c r="W39">
        <f>MIN(W2:W26)</f>
        <v>-9.4724578482115902</v>
      </c>
      <c r="Z39">
        <f>MIN(Z2:Z26)</f>
        <v>-27.700236922387205</v>
      </c>
    </row>
    <row r="40" spans="1:26" x14ac:dyDescent="0.3">
      <c r="A40" t="s">
        <v>24</v>
      </c>
      <c r="S40">
        <f>S38-S39</f>
        <v>22.161410873300355</v>
      </c>
      <c r="T40">
        <f>T38-T39</f>
        <v>22.150635793939145</v>
      </c>
      <c r="W40">
        <f>W38-W39</f>
        <v>15.658337943051933</v>
      </c>
      <c r="Z40">
        <f>Z38-Z39</f>
        <v>52.144822582442139</v>
      </c>
    </row>
  </sheetData>
  <conditionalFormatting sqref="A2:A2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{EAC86EB9-6373-45E9-B784-805763CE4709}</x14:id>
        </ext>
      </extLst>
    </cfRule>
  </conditionalFormatting>
  <conditionalFormatting sqref="C2:C2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{8477085B-C7CB-4A19-B707-98FB0D7DA50B}</x14:id>
        </ext>
      </extLst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{121036C8-6D9E-411A-8423-4D110A1DB48A}</x14:id>
        </ext>
      </extLst>
    </cfRule>
  </conditionalFormatting>
  <conditionalFormatting sqref="G2:G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{E5E840FB-9D6A-44EC-A97C-F94CBAD37750}</x14:id>
        </ext>
      </extLst>
    </cfRule>
  </conditionalFormatting>
  <conditionalFormatting sqref="D2:D2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{F24D5D55-B369-45E5-A763-00CEE13B9F73}</x14:id>
        </ext>
      </extLs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{4A908D1A-243F-4427-89C1-FCB2AF1111B7}</x14:id>
        </ext>
      </extLst>
    </cfRule>
  </conditionalFormatting>
  <conditionalFormatting sqref="H2:I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{47E8BFB2-10CD-49D3-A96B-F2C66DA5A122}</x14:id>
        </ext>
      </extLst>
    </cfRule>
  </conditionalFormatting>
  <conditionalFormatting sqref="J2:J2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{FE52ACC3-9AD5-44B6-A169-254B4AF21745}</x14:id>
        </ext>
      </extLst>
    </cfRule>
  </conditionalFormatting>
  <conditionalFormatting sqref="K2:K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{E8632017-4DA4-4E91-897C-CCE09906DF9E}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{83222EEA-741A-4062-B922-0D6B3646AC47}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{3F2DD1AC-9EDA-47BC-8160-6D18B7DDB5C1}</x14:id>
        </ext>
      </extLst>
    </cfRule>
  </conditionalFormatting>
  <conditionalFormatting sqref="T2:T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{33D8A8ED-C677-4DF3-88FB-4D3175A503A6}</x14:id>
        </ext>
      </extLst>
    </cfRule>
  </conditionalFormatting>
  <conditionalFormatting sqref="W2:W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{4070F9CD-EC1E-42FF-A2DD-490A0B67CBAD}</x14:id>
        </ext>
      </extLst>
    </cfRule>
  </conditionalFormatting>
  <conditionalFormatting sqref="L2:L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{EE98368B-33F0-41F8-99B0-A0198DE8814D}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{022992F4-AB59-4775-B56F-478AAFA4465B}</x14:id>
        </ext>
      </extLst>
    </cfRule>
  </conditionalFormatting>
  <conditionalFormatting sqref="Y2:Y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{EBDEE896-B589-4C96-8BD0-3A0971352DD7}</x14:id>
        </ext>
      </extLst>
    </cfRule>
  </conditionalFormatting>
  <conditionalFormatting sqref="V2:V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{9C20BF4A-AFA2-46DF-BA6F-466C7FE10338}</x14:id>
        </ext>
      </extLst>
    </cfRule>
  </conditionalFormatting>
  <conditionalFormatting sqref="P2:P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{E5FE87AB-B82A-4435-8817-FA06758CFB8C}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{9ED2BB42-05DE-4B48-887A-374E4700DA1C}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{6627EDA8-5416-4D14-9085-8FDC57941B21}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86EB9-6373-45E9-B784-805763CE4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8477085B-C7CB-4A19-B707-98FB0D7DA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121036C8-6D9E-411A-8423-4D110A1DB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E5E840FB-9D6A-44EC-A97C-F94CBAD3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F24D5D55-B369-45E5-A763-00CEE13B9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4A908D1A-243F-4427-89C1-FCB2AF111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47E8BFB2-10CD-49D3-A96B-F2C66DA5A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H2:I26</xm:sqref>
        </x14:conditionalFormatting>
        <x14:conditionalFormatting xmlns:xm="http://schemas.microsoft.com/office/excel/2006/main">
          <x14:cfRule type="dataBar" id="{FE52ACC3-9AD5-44B6-A169-254B4AF21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E8632017-4DA4-4E91-897C-CCE09906D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83222EEA-741A-4062-B922-0D6B3646A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N2:N26</xm:sqref>
        </x14:conditionalFormatting>
        <x14:conditionalFormatting xmlns:xm="http://schemas.microsoft.com/office/excel/2006/main">
          <x14:cfRule type="dataBar" id="{3F2DD1AC-9EDA-47BC-8160-6D18B7DDB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33D8A8ED-C677-4DF3-88FB-4D3175A50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T2:T26</xm:sqref>
        </x14:conditionalFormatting>
        <x14:conditionalFormatting xmlns:xm="http://schemas.microsoft.com/office/excel/2006/main">
          <x14:cfRule type="dataBar" id="{4070F9CD-EC1E-42FF-A2DD-490A0B67C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W2:W26</xm:sqref>
        </x14:conditionalFormatting>
        <x14:conditionalFormatting xmlns:xm="http://schemas.microsoft.com/office/excel/2006/main">
          <x14:cfRule type="dataBar" id="{EE98368B-33F0-41F8-99B0-A0198DE88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022992F4-AB59-4775-B56F-478AAFA44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Z2:Z22</xm:sqref>
        </x14:conditionalFormatting>
        <x14:conditionalFormatting xmlns:xm="http://schemas.microsoft.com/office/excel/2006/main">
          <x14:cfRule type="dataBar" id="{EBDEE896-B589-4C96-8BD0-3A0971352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Y2:Y22</xm:sqref>
        </x14:conditionalFormatting>
        <x14:conditionalFormatting xmlns:xm="http://schemas.microsoft.com/office/excel/2006/main">
          <x14:cfRule type="dataBar" id="{9C20BF4A-AFA2-46DF-BA6F-466C7FE10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V2:V26</xm:sqref>
        </x14:conditionalFormatting>
        <x14:conditionalFormatting xmlns:xm="http://schemas.microsoft.com/office/excel/2006/main">
          <x14:cfRule type="dataBar" id="{E5FE87AB-B82A-4435-8817-FA06758C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9ED2BB42-05DE-4B48-887A-374E4700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Q2:Q26</xm:sqref>
        </x14:conditionalFormatting>
        <x14:conditionalFormatting xmlns:xm="http://schemas.microsoft.com/office/excel/2006/main">
          <x14:cfRule type="dataBar" id="{6627EDA8-5416-4D14-9085-8FDC57941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O47" sqref="O47"/>
    </sheetView>
  </sheetViews>
  <sheetFormatPr defaultRowHeight="14.4" x14ac:dyDescent="0.3"/>
  <sheetData>
    <row r="1" spans="1:19" x14ac:dyDescent="0.3">
      <c r="A1" t="s">
        <v>29</v>
      </c>
      <c r="B1" t="s">
        <v>30</v>
      </c>
      <c r="C1" t="s">
        <v>31</v>
      </c>
      <c r="D1" t="s">
        <v>30</v>
      </c>
      <c r="E1" t="s">
        <v>31</v>
      </c>
      <c r="H1" t="s">
        <v>32</v>
      </c>
      <c r="I1" t="s">
        <v>30</v>
      </c>
      <c r="J1" t="s">
        <v>31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R1" t="s">
        <v>39</v>
      </c>
      <c r="S1" t="s">
        <v>40</v>
      </c>
    </row>
    <row r="2" spans="1:19" x14ac:dyDescent="0.3">
      <c r="A2">
        <v>0</v>
      </c>
      <c r="B2">
        <v>0</v>
      </c>
      <c r="C2">
        <v>0</v>
      </c>
      <c r="D2">
        <v>0</v>
      </c>
      <c r="E2">
        <v>0</v>
      </c>
      <c r="H2">
        <v>0</v>
      </c>
      <c r="I2">
        <v>0</v>
      </c>
      <c r="J2">
        <v>0</v>
      </c>
      <c r="R2">
        <f>AVERAGE(I2,K2,M2,O2)</f>
        <v>0</v>
      </c>
      <c r="S2">
        <f>AVERAGE(J2,L2,N2,P2)</f>
        <v>0</v>
      </c>
    </row>
    <row r="3" spans="1:19" x14ac:dyDescent="0.3">
      <c r="A3">
        <v>10</v>
      </c>
      <c r="B3">
        <v>699</v>
      </c>
      <c r="C3">
        <v>709</v>
      </c>
      <c r="D3">
        <v>682</v>
      </c>
      <c r="E3">
        <v>684</v>
      </c>
      <c r="H3">
        <v>1</v>
      </c>
      <c r="I3">
        <v>0</v>
      </c>
      <c r="J3">
        <v>0</v>
      </c>
      <c r="R3">
        <f t="shared" ref="R3:S28" si="0">AVERAGE(I3,K3,M3,O3)</f>
        <v>0</v>
      </c>
      <c r="S3">
        <f t="shared" si="0"/>
        <v>0</v>
      </c>
    </row>
    <row r="4" spans="1:19" x14ac:dyDescent="0.3">
      <c r="A4">
        <v>20</v>
      </c>
      <c r="B4">
        <v>851</v>
      </c>
      <c r="C4">
        <v>854</v>
      </c>
      <c r="D4">
        <v>825</v>
      </c>
      <c r="E4">
        <v>826</v>
      </c>
      <c r="H4">
        <v>2</v>
      </c>
      <c r="I4">
        <v>0</v>
      </c>
      <c r="J4">
        <v>0</v>
      </c>
      <c r="R4">
        <f t="shared" si="0"/>
        <v>0</v>
      </c>
      <c r="S4">
        <f t="shared" si="0"/>
        <v>0</v>
      </c>
    </row>
    <row r="5" spans="1:19" x14ac:dyDescent="0.3">
      <c r="A5">
        <v>30</v>
      </c>
      <c r="B5">
        <v>950</v>
      </c>
      <c r="C5">
        <v>950</v>
      </c>
      <c r="D5">
        <v>922</v>
      </c>
      <c r="E5">
        <v>924</v>
      </c>
      <c r="H5">
        <v>3</v>
      </c>
      <c r="I5">
        <v>0</v>
      </c>
      <c r="J5">
        <v>0</v>
      </c>
      <c r="R5">
        <f t="shared" si="0"/>
        <v>0</v>
      </c>
      <c r="S5">
        <f t="shared" si="0"/>
        <v>0</v>
      </c>
    </row>
    <row r="6" spans="1:19" x14ac:dyDescent="0.3">
      <c r="A6">
        <v>40</v>
      </c>
      <c r="B6">
        <v>1061</v>
      </c>
      <c r="C6">
        <v>1066</v>
      </c>
      <c r="D6">
        <v>1029</v>
      </c>
      <c r="E6">
        <v>1034</v>
      </c>
      <c r="H6">
        <v>4</v>
      </c>
      <c r="I6">
        <v>0</v>
      </c>
      <c r="J6">
        <v>0</v>
      </c>
      <c r="R6">
        <f t="shared" si="0"/>
        <v>0</v>
      </c>
      <c r="S6">
        <f t="shared" si="0"/>
        <v>0</v>
      </c>
    </row>
    <row r="7" spans="1:19" x14ac:dyDescent="0.3">
      <c r="A7">
        <v>50</v>
      </c>
      <c r="B7">
        <v>1158</v>
      </c>
      <c r="C7">
        <v>1163</v>
      </c>
      <c r="D7">
        <v>1126</v>
      </c>
      <c r="E7">
        <v>1130</v>
      </c>
      <c r="H7">
        <v>5</v>
      </c>
      <c r="I7">
        <v>0</v>
      </c>
      <c r="J7">
        <v>0</v>
      </c>
      <c r="R7">
        <f t="shared" si="0"/>
        <v>0</v>
      </c>
      <c r="S7">
        <f t="shared" si="0"/>
        <v>0</v>
      </c>
    </row>
    <row r="8" spans="1:19" x14ac:dyDescent="0.3">
      <c r="A8">
        <v>60</v>
      </c>
      <c r="B8">
        <v>1254</v>
      </c>
      <c r="C8">
        <v>1254</v>
      </c>
      <c r="D8">
        <v>1211</v>
      </c>
      <c r="E8">
        <v>1212</v>
      </c>
      <c r="H8">
        <v>6</v>
      </c>
      <c r="I8">
        <v>0</v>
      </c>
      <c r="J8">
        <v>0</v>
      </c>
      <c r="R8">
        <f t="shared" si="0"/>
        <v>0</v>
      </c>
      <c r="S8">
        <f t="shared" si="0"/>
        <v>0</v>
      </c>
    </row>
    <row r="9" spans="1:19" x14ac:dyDescent="0.3">
      <c r="A9">
        <v>70</v>
      </c>
      <c r="B9">
        <v>1320</v>
      </c>
      <c r="C9">
        <v>1326</v>
      </c>
      <c r="D9">
        <v>1288</v>
      </c>
      <c r="E9">
        <v>1280</v>
      </c>
      <c r="H9">
        <v>7</v>
      </c>
      <c r="I9">
        <v>0</v>
      </c>
      <c r="J9">
        <v>0</v>
      </c>
      <c r="R9">
        <f t="shared" si="0"/>
        <v>0</v>
      </c>
      <c r="S9">
        <f t="shared" si="0"/>
        <v>0</v>
      </c>
    </row>
    <row r="10" spans="1:19" x14ac:dyDescent="0.3">
      <c r="A10">
        <v>80</v>
      </c>
      <c r="B10">
        <v>1386</v>
      </c>
      <c r="C10">
        <v>1378</v>
      </c>
      <c r="D10">
        <v>1346</v>
      </c>
      <c r="E10">
        <v>1332</v>
      </c>
      <c r="H10">
        <v>8</v>
      </c>
      <c r="I10">
        <v>0</v>
      </c>
      <c r="J10">
        <v>0</v>
      </c>
      <c r="R10">
        <f t="shared" si="0"/>
        <v>0</v>
      </c>
      <c r="S10">
        <f t="shared" si="0"/>
        <v>0</v>
      </c>
    </row>
    <row r="11" spans="1:19" x14ac:dyDescent="0.3">
      <c r="A11">
        <v>90</v>
      </c>
      <c r="B11">
        <v>1425</v>
      </c>
      <c r="C11">
        <v>1418</v>
      </c>
      <c r="D11">
        <v>1380</v>
      </c>
      <c r="E11">
        <v>1371</v>
      </c>
      <c r="H11">
        <v>9</v>
      </c>
      <c r="I11">
        <v>0</v>
      </c>
      <c r="J11">
        <v>0</v>
      </c>
      <c r="R11">
        <f t="shared" si="0"/>
        <v>0</v>
      </c>
      <c r="S11">
        <f t="shared" si="0"/>
        <v>0</v>
      </c>
    </row>
    <row r="12" spans="1:19" x14ac:dyDescent="0.3">
      <c r="A12">
        <v>100</v>
      </c>
      <c r="B12">
        <v>1457</v>
      </c>
      <c r="C12">
        <v>1448</v>
      </c>
      <c r="D12">
        <v>1406</v>
      </c>
      <c r="E12">
        <v>1402</v>
      </c>
      <c r="H12">
        <v>10</v>
      </c>
      <c r="I12">
        <v>656</v>
      </c>
      <c r="J12">
        <v>675</v>
      </c>
      <c r="K12">
        <v>673</v>
      </c>
      <c r="L12">
        <v>676</v>
      </c>
      <c r="R12">
        <f t="shared" si="0"/>
        <v>664.5</v>
      </c>
      <c r="S12">
        <f t="shared" si="0"/>
        <v>675.5</v>
      </c>
    </row>
    <row r="13" spans="1:19" x14ac:dyDescent="0.3">
      <c r="A13">
        <v>110</v>
      </c>
      <c r="B13">
        <v>1460</v>
      </c>
      <c r="C13">
        <v>1446</v>
      </c>
      <c r="D13">
        <v>1407</v>
      </c>
      <c r="E13">
        <v>1401</v>
      </c>
      <c r="H13">
        <v>11</v>
      </c>
      <c r="I13">
        <v>637</v>
      </c>
      <c r="J13">
        <v>640</v>
      </c>
      <c r="L13">
        <v>676</v>
      </c>
      <c r="M13">
        <v>639</v>
      </c>
      <c r="N13">
        <v>642</v>
      </c>
      <c r="O13">
        <v>640</v>
      </c>
      <c r="P13">
        <v>642</v>
      </c>
      <c r="R13">
        <f t="shared" si="0"/>
        <v>638.66666666666663</v>
      </c>
      <c r="S13">
        <f t="shared" si="0"/>
        <v>650</v>
      </c>
    </row>
    <row r="14" spans="1:19" x14ac:dyDescent="0.3">
      <c r="A14">
        <v>120</v>
      </c>
      <c r="B14">
        <v>1460</v>
      </c>
      <c r="C14">
        <v>1451</v>
      </c>
      <c r="D14">
        <v>1405</v>
      </c>
      <c r="E14">
        <v>1398</v>
      </c>
      <c r="H14">
        <v>12</v>
      </c>
      <c r="I14">
        <v>649</v>
      </c>
      <c r="J14">
        <v>613</v>
      </c>
      <c r="K14">
        <v>649</v>
      </c>
      <c r="L14">
        <v>614</v>
      </c>
      <c r="M14">
        <v>648</v>
      </c>
      <c r="N14">
        <v>606</v>
      </c>
      <c r="O14">
        <v>646</v>
      </c>
      <c r="P14">
        <v>616</v>
      </c>
      <c r="R14">
        <f t="shared" si="0"/>
        <v>648</v>
      </c>
      <c r="S14">
        <f t="shared" si="0"/>
        <v>612.25</v>
      </c>
    </row>
    <row r="15" spans="1:19" x14ac:dyDescent="0.3">
      <c r="A15">
        <v>130</v>
      </c>
      <c r="B15">
        <v>1462</v>
      </c>
      <c r="C15">
        <v>1452</v>
      </c>
      <c r="D15">
        <v>1408</v>
      </c>
      <c r="E15">
        <v>1400</v>
      </c>
      <c r="H15">
        <v>13</v>
      </c>
      <c r="I15">
        <v>697</v>
      </c>
      <c r="J15">
        <v>699</v>
      </c>
      <c r="K15">
        <v>712</v>
      </c>
      <c r="L15">
        <v>686</v>
      </c>
      <c r="M15">
        <v>698</v>
      </c>
      <c r="N15">
        <v>700</v>
      </c>
      <c r="O15">
        <v>696</v>
      </c>
      <c r="P15">
        <v>698</v>
      </c>
      <c r="R15">
        <f t="shared" si="0"/>
        <v>700.75</v>
      </c>
      <c r="S15">
        <f t="shared" si="0"/>
        <v>695.75</v>
      </c>
    </row>
    <row r="16" spans="1:19" x14ac:dyDescent="0.3">
      <c r="A16">
        <v>140</v>
      </c>
      <c r="B16">
        <v>1459</v>
      </c>
      <c r="C16">
        <v>1452</v>
      </c>
      <c r="D16">
        <v>1406</v>
      </c>
      <c r="E16">
        <v>1394</v>
      </c>
      <c r="H16">
        <v>14</v>
      </c>
      <c r="I16">
        <v>754</v>
      </c>
      <c r="J16">
        <v>756</v>
      </c>
      <c r="L16">
        <v>704</v>
      </c>
      <c r="M16">
        <v>753</v>
      </c>
      <c r="N16">
        <v>756</v>
      </c>
      <c r="O16">
        <v>701</v>
      </c>
      <c r="R16">
        <f t="shared" si="0"/>
        <v>736</v>
      </c>
      <c r="S16">
        <f t="shared" si="0"/>
        <v>738.66666666666663</v>
      </c>
    </row>
    <row r="17" spans="1:19" x14ac:dyDescent="0.3">
      <c r="A17">
        <v>150</v>
      </c>
      <c r="B17">
        <v>1461</v>
      </c>
      <c r="C17">
        <v>1452</v>
      </c>
      <c r="D17">
        <v>1404</v>
      </c>
      <c r="E17">
        <v>1398</v>
      </c>
      <c r="H17">
        <v>15</v>
      </c>
      <c r="I17">
        <v>796</v>
      </c>
      <c r="J17">
        <v>799</v>
      </c>
      <c r="K17">
        <v>798</v>
      </c>
      <c r="L17">
        <v>802</v>
      </c>
      <c r="M17">
        <v>796</v>
      </c>
      <c r="N17">
        <v>798</v>
      </c>
      <c r="O17">
        <v>796</v>
      </c>
      <c r="P17">
        <v>799</v>
      </c>
      <c r="R17">
        <f t="shared" si="0"/>
        <v>796.5</v>
      </c>
      <c r="S17">
        <f t="shared" si="0"/>
        <v>799.5</v>
      </c>
    </row>
    <row r="18" spans="1:19" x14ac:dyDescent="0.3">
      <c r="H18">
        <v>16</v>
      </c>
      <c r="I18">
        <v>796</v>
      </c>
      <c r="J18">
        <v>796</v>
      </c>
      <c r="K18">
        <v>795</v>
      </c>
      <c r="L18">
        <v>798</v>
      </c>
      <c r="M18">
        <v>797</v>
      </c>
      <c r="N18">
        <v>800</v>
      </c>
      <c r="O18">
        <v>794</v>
      </c>
      <c r="P18">
        <v>796</v>
      </c>
      <c r="R18">
        <f t="shared" si="0"/>
        <v>795.5</v>
      </c>
      <c r="S18">
        <f t="shared" si="0"/>
        <v>797.5</v>
      </c>
    </row>
    <row r="19" spans="1:19" x14ac:dyDescent="0.3">
      <c r="H19">
        <v>17</v>
      </c>
      <c r="I19">
        <v>793</v>
      </c>
      <c r="J19">
        <v>796</v>
      </c>
      <c r="K19">
        <v>788</v>
      </c>
      <c r="L19">
        <v>791</v>
      </c>
      <c r="M19">
        <v>791</v>
      </c>
      <c r="N19">
        <v>791</v>
      </c>
      <c r="O19">
        <v>791</v>
      </c>
      <c r="P19">
        <v>794</v>
      </c>
      <c r="R19">
        <f t="shared" si="0"/>
        <v>790.75</v>
      </c>
      <c r="S19">
        <f t="shared" si="0"/>
        <v>793</v>
      </c>
    </row>
    <row r="20" spans="1:19" x14ac:dyDescent="0.3">
      <c r="H20">
        <v>18</v>
      </c>
      <c r="I20">
        <v>783</v>
      </c>
      <c r="J20">
        <v>785</v>
      </c>
      <c r="K20">
        <v>786</v>
      </c>
      <c r="L20">
        <v>788</v>
      </c>
      <c r="M20">
        <v>787</v>
      </c>
      <c r="N20">
        <v>789</v>
      </c>
      <c r="O20">
        <v>786</v>
      </c>
      <c r="P20">
        <v>787</v>
      </c>
      <c r="R20">
        <f t="shared" si="0"/>
        <v>785.5</v>
      </c>
      <c r="S20">
        <f t="shared" si="0"/>
        <v>787.25</v>
      </c>
    </row>
    <row r="21" spans="1:19" x14ac:dyDescent="0.3">
      <c r="H21">
        <v>19</v>
      </c>
      <c r="I21">
        <v>796</v>
      </c>
      <c r="J21">
        <v>800</v>
      </c>
      <c r="K21">
        <v>796</v>
      </c>
      <c r="L21">
        <v>796</v>
      </c>
      <c r="M21">
        <v>796</v>
      </c>
      <c r="N21">
        <v>798</v>
      </c>
      <c r="O21">
        <v>794</v>
      </c>
      <c r="P21">
        <v>794</v>
      </c>
      <c r="R21">
        <f t="shared" si="0"/>
        <v>795.5</v>
      </c>
      <c r="S21">
        <f t="shared" si="0"/>
        <v>797</v>
      </c>
    </row>
    <row r="22" spans="1:19" x14ac:dyDescent="0.3">
      <c r="H22">
        <v>20</v>
      </c>
      <c r="I22">
        <v>806</v>
      </c>
      <c r="J22">
        <v>810</v>
      </c>
      <c r="K22">
        <v>806</v>
      </c>
      <c r="L22">
        <v>810</v>
      </c>
      <c r="M22">
        <v>807</v>
      </c>
      <c r="N22">
        <v>806</v>
      </c>
      <c r="O22">
        <v>806</v>
      </c>
      <c r="P22">
        <v>810</v>
      </c>
      <c r="R22">
        <f t="shared" si="0"/>
        <v>806.25</v>
      </c>
      <c r="S22">
        <f t="shared" si="0"/>
        <v>809</v>
      </c>
    </row>
    <row r="27" spans="1:19" x14ac:dyDescent="0.3">
      <c r="H27">
        <v>25</v>
      </c>
      <c r="I27">
        <v>848</v>
      </c>
      <c r="J27">
        <v>850</v>
      </c>
      <c r="K27">
        <v>846</v>
      </c>
      <c r="L27">
        <v>850</v>
      </c>
      <c r="M27">
        <v>847</v>
      </c>
      <c r="N27">
        <v>846</v>
      </c>
      <c r="O27">
        <v>846</v>
      </c>
      <c r="P27">
        <v>849</v>
      </c>
      <c r="R27">
        <f t="shared" si="0"/>
        <v>846.75</v>
      </c>
      <c r="S27">
        <f t="shared" si="0"/>
        <v>848.75</v>
      </c>
    </row>
    <row r="28" spans="1:19" x14ac:dyDescent="0.3">
      <c r="H28">
        <v>26</v>
      </c>
      <c r="I28">
        <v>856</v>
      </c>
      <c r="J28">
        <v>855</v>
      </c>
      <c r="K28">
        <v>858</v>
      </c>
      <c r="L28">
        <v>860</v>
      </c>
      <c r="M28">
        <v>858</v>
      </c>
      <c r="N28">
        <v>860</v>
      </c>
      <c r="O28">
        <v>856</v>
      </c>
      <c r="P28">
        <v>856</v>
      </c>
      <c r="R28">
        <f t="shared" si="0"/>
        <v>857</v>
      </c>
      <c r="S28">
        <f t="shared" si="0"/>
        <v>857.75</v>
      </c>
    </row>
  </sheetData>
  <conditionalFormatting sqref="A2:A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{6CBA33A3-AF5A-484D-9AC5-2BE2AC39F8CD}</x14:id>
        </ext>
      </extLst>
    </cfRule>
  </conditionalFormatting>
  <conditionalFormatting sqref="B2:B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{32FA8DBB-9E69-4FE0-A928-C0D0EF201740}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{E7B75513-CB66-4F4A-96EE-F4808AE0FB08}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{2BC369FD-1189-452D-B61C-F6C806D0D059}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{D1A1693C-717A-4F7F-BD98-E5AF6361C31E}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A33A3-AF5A-484D-9AC5-2BE2AC39F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32FA8DBB-9E69-4FE0-A928-C0D0EF201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B2:B18</xm:sqref>
        </x14:conditionalFormatting>
        <x14:conditionalFormatting xmlns:xm="http://schemas.microsoft.com/office/excel/2006/main">
          <x14:cfRule type="dataBar" id="{E7B75513-CB66-4F4A-96EE-F4808AE0F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2BC369FD-1189-452D-B61C-F6C806D0D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  <x14:conditionalFormatting xmlns:xm="http://schemas.microsoft.com/office/excel/2006/main">
          <x14:cfRule type="dataBar" id="{D1A1693C-717A-4F7F-BD98-E5AF6361C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zoomScale="40" zoomScaleNormal="40" workbookViewId="0">
      <pane xSplit="1" topLeftCell="B1" activePane="topRight" state="frozen"/>
      <selection pane="topRight" activeCell="AP5" sqref="AP5"/>
    </sheetView>
  </sheetViews>
  <sheetFormatPr defaultRowHeight="14.4" x14ac:dyDescent="0.3"/>
  <sheetData>
    <row r="1" spans="1:62" x14ac:dyDescent="0.3">
      <c r="A1" t="s">
        <v>30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D1" t="s">
        <v>10</v>
      </c>
      <c r="BE1" t="s">
        <v>41</v>
      </c>
      <c r="BF1" t="s">
        <v>42</v>
      </c>
      <c r="BG1" t="s">
        <v>43</v>
      </c>
      <c r="BH1" t="s">
        <v>44</v>
      </c>
      <c r="BI1" t="s">
        <v>44</v>
      </c>
      <c r="BJ1" t="s">
        <v>17</v>
      </c>
    </row>
    <row r="2" spans="1:62" x14ac:dyDescent="0.3">
      <c r="A2">
        <v>10</v>
      </c>
      <c r="C2">
        <v>650</v>
      </c>
      <c r="D2">
        <v>655</v>
      </c>
      <c r="E2">
        <v>656</v>
      </c>
      <c r="F2">
        <v>654</v>
      </c>
      <c r="G2">
        <v>658</v>
      </c>
      <c r="H2">
        <v>640</v>
      </c>
      <c r="I2">
        <v>643</v>
      </c>
      <c r="J2">
        <v>645</v>
      </c>
      <c r="K2">
        <v>648</v>
      </c>
      <c r="L2">
        <v>653</v>
      </c>
      <c r="M2">
        <v>655</v>
      </c>
      <c r="N2">
        <v>644</v>
      </c>
      <c r="O2">
        <v>663</v>
      </c>
      <c r="P2">
        <v>663</v>
      </c>
      <c r="Q2">
        <v>662</v>
      </c>
      <c r="R2">
        <v>694</v>
      </c>
      <c r="S2">
        <v>694</v>
      </c>
      <c r="T2">
        <v>694</v>
      </c>
      <c r="U2">
        <v>695</v>
      </c>
      <c r="V2">
        <v>696</v>
      </c>
      <c r="W2">
        <v>693</v>
      </c>
      <c r="X2">
        <v>693</v>
      </c>
      <c r="Y2">
        <v>695</v>
      </c>
      <c r="Z2">
        <v>696</v>
      </c>
      <c r="AA2">
        <v>697</v>
      </c>
      <c r="AB2">
        <v>697</v>
      </c>
      <c r="AC2">
        <v>699</v>
      </c>
      <c r="AD2">
        <v>701</v>
      </c>
      <c r="AE2">
        <v>706</v>
      </c>
      <c r="AF2">
        <v>707</v>
      </c>
      <c r="AG2">
        <v>619</v>
      </c>
      <c r="AH2">
        <v>621</v>
      </c>
      <c r="AI2">
        <v>623</v>
      </c>
      <c r="AJ2">
        <v>624</v>
      </c>
      <c r="AK2">
        <v>623</v>
      </c>
      <c r="AL2">
        <v>631</v>
      </c>
      <c r="AM2">
        <v>633</v>
      </c>
      <c r="AN2">
        <v>628</v>
      </c>
      <c r="AO2">
        <v>629</v>
      </c>
      <c r="AP2">
        <v>631</v>
      </c>
      <c r="AQ2">
        <v>635</v>
      </c>
      <c r="AR2">
        <v>640</v>
      </c>
      <c r="AS2">
        <v>640</v>
      </c>
      <c r="AT2">
        <v>641</v>
      </c>
      <c r="AU2">
        <v>638</v>
      </c>
      <c r="AV2">
        <v>629</v>
      </c>
      <c r="AW2">
        <v>632</v>
      </c>
      <c r="AX2">
        <v>633</v>
      </c>
      <c r="AY2">
        <v>634</v>
      </c>
      <c r="AZ2">
        <v>636</v>
      </c>
      <c r="BD2">
        <f t="shared" ref="BD2:BD8" si="0">AVERAGE(C2:AZ2)</f>
        <v>657.32</v>
      </c>
      <c r="BE2">
        <f t="shared" ref="BE2:BE8" si="1">MAX(C2:AZ2)</f>
        <v>707</v>
      </c>
      <c r="BF2">
        <f t="shared" ref="BF2:BF8" si="2">MIN(C2:AZ2)</f>
        <v>619</v>
      </c>
      <c r="BG2">
        <f t="shared" ref="BG2:BG8" si="3">BE2-BF2</f>
        <v>88</v>
      </c>
      <c r="BH2">
        <f t="shared" ref="BH2:BH8" si="4">_xlfn.STDEV.P(C2:AZ2)</f>
        <v>28.218036785006856</v>
      </c>
      <c r="BI2">
        <f t="shared" ref="BI2:BI8" si="5">_xlfn.STDEV.S(C2:AZ2)</f>
        <v>28.50452166064256</v>
      </c>
      <c r="BJ2">
        <f t="shared" ref="BJ2:BJ8" si="6">MEDIAN(C2:AZ2)</f>
        <v>649</v>
      </c>
    </row>
    <row r="3" spans="1:62" x14ac:dyDescent="0.3">
      <c r="A3">
        <v>20</v>
      </c>
      <c r="C3">
        <v>788</v>
      </c>
      <c r="D3">
        <v>790</v>
      </c>
      <c r="E3">
        <v>792</v>
      </c>
      <c r="F3">
        <v>793</v>
      </c>
      <c r="G3">
        <v>794</v>
      </c>
      <c r="H3">
        <v>795</v>
      </c>
      <c r="I3">
        <v>795</v>
      </c>
      <c r="J3">
        <v>797</v>
      </c>
      <c r="K3">
        <v>799</v>
      </c>
      <c r="L3">
        <v>799</v>
      </c>
      <c r="M3">
        <v>797</v>
      </c>
      <c r="N3">
        <v>797</v>
      </c>
      <c r="O3">
        <v>799</v>
      </c>
      <c r="P3">
        <v>798</v>
      </c>
      <c r="Q3">
        <v>799</v>
      </c>
      <c r="R3">
        <v>796</v>
      </c>
      <c r="S3">
        <v>796</v>
      </c>
      <c r="T3">
        <v>798</v>
      </c>
      <c r="U3">
        <v>798</v>
      </c>
      <c r="V3">
        <v>798</v>
      </c>
      <c r="W3">
        <v>795</v>
      </c>
      <c r="X3">
        <v>798</v>
      </c>
      <c r="Y3">
        <v>798</v>
      </c>
      <c r="Z3">
        <v>798</v>
      </c>
      <c r="AA3">
        <v>798</v>
      </c>
      <c r="AB3">
        <v>797</v>
      </c>
      <c r="AC3">
        <v>797</v>
      </c>
      <c r="AD3">
        <v>798</v>
      </c>
      <c r="AE3">
        <v>798</v>
      </c>
      <c r="AF3">
        <v>798</v>
      </c>
      <c r="AG3">
        <v>794</v>
      </c>
      <c r="AH3">
        <v>796</v>
      </c>
      <c r="AI3">
        <v>798</v>
      </c>
      <c r="AJ3">
        <v>797</v>
      </c>
      <c r="AK3">
        <v>798</v>
      </c>
      <c r="AL3">
        <v>798</v>
      </c>
      <c r="AM3">
        <v>798</v>
      </c>
      <c r="AN3">
        <v>798</v>
      </c>
      <c r="AO3">
        <v>796</v>
      </c>
      <c r="AP3">
        <v>798</v>
      </c>
      <c r="AQ3">
        <v>796</v>
      </c>
      <c r="AR3">
        <v>796</v>
      </c>
      <c r="AS3">
        <v>797</v>
      </c>
      <c r="AT3">
        <v>797</v>
      </c>
      <c r="AU3">
        <v>798</v>
      </c>
      <c r="AV3">
        <v>795</v>
      </c>
      <c r="AW3">
        <v>795</v>
      </c>
      <c r="AX3">
        <v>796</v>
      </c>
      <c r="AY3">
        <v>797</v>
      </c>
      <c r="AZ3">
        <v>796</v>
      </c>
      <c r="BD3">
        <f t="shared" si="0"/>
        <v>796.54</v>
      </c>
      <c r="BE3">
        <f t="shared" si="1"/>
        <v>799</v>
      </c>
      <c r="BF3">
        <f t="shared" si="2"/>
        <v>788</v>
      </c>
      <c r="BG3">
        <f t="shared" si="3"/>
        <v>11</v>
      </c>
      <c r="BH3">
        <f t="shared" si="4"/>
        <v>2.192806421004827</v>
      </c>
      <c r="BI3">
        <f t="shared" si="5"/>
        <v>2.2150689858884527</v>
      </c>
      <c r="BJ3">
        <f t="shared" si="6"/>
        <v>797</v>
      </c>
    </row>
    <row r="4" spans="1:62" x14ac:dyDescent="0.3">
      <c r="A4">
        <v>30</v>
      </c>
      <c r="C4">
        <v>839</v>
      </c>
      <c r="D4">
        <v>839</v>
      </c>
      <c r="E4">
        <v>843</v>
      </c>
      <c r="F4">
        <v>851</v>
      </c>
      <c r="G4">
        <v>860</v>
      </c>
      <c r="H4">
        <v>862</v>
      </c>
      <c r="I4">
        <v>867</v>
      </c>
      <c r="J4">
        <v>867</v>
      </c>
      <c r="K4">
        <v>867</v>
      </c>
      <c r="L4">
        <v>874</v>
      </c>
      <c r="M4">
        <v>886</v>
      </c>
      <c r="N4">
        <v>886</v>
      </c>
      <c r="O4">
        <v>890</v>
      </c>
      <c r="P4">
        <v>894</v>
      </c>
      <c r="Q4">
        <v>895</v>
      </c>
      <c r="R4">
        <v>904</v>
      </c>
      <c r="S4">
        <v>903</v>
      </c>
      <c r="T4">
        <v>901</v>
      </c>
      <c r="U4">
        <v>904</v>
      </c>
      <c r="V4">
        <v>902</v>
      </c>
      <c r="W4">
        <v>946</v>
      </c>
      <c r="X4">
        <v>950</v>
      </c>
      <c r="Y4">
        <v>951</v>
      </c>
      <c r="Z4">
        <v>951</v>
      </c>
      <c r="AA4">
        <v>954</v>
      </c>
      <c r="AB4">
        <v>951</v>
      </c>
      <c r="AC4">
        <v>952</v>
      </c>
      <c r="AD4">
        <v>954</v>
      </c>
      <c r="AE4">
        <v>954</v>
      </c>
      <c r="AF4">
        <v>956</v>
      </c>
      <c r="AG4">
        <v>949</v>
      </c>
      <c r="AH4">
        <v>952</v>
      </c>
      <c r="AI4">
        <v>953</v>
      </c>
      <c r="AJ4">
        <v>954</v>
      </c>
      <c r="AK4">
        <v>955</v>
      </c>
      <c r="AL4">
        <v>955</v>
      </c>
      <c r="AM4">
        <v>958</v>
      </c>
      <c r="AN4">
        <v>959</v>
      </c>
      <c r="AO4">
        <v>959</v>
      </c>
      <c r="AP4">
        <v>962</v>
      </c>
      <c r="AQ4">
        <v>959</v>
      </c>
      <c r="AR4">
        <v>959</v>
      </c>
      <c r="AS4">
        <v>958</v>
      </c>
      <c r="AT4">
        <v>960</v>
      </c>
      <c r="AU4">
        <v>960</v>
      </c>
      <c r="AV4">
        <v>957</v>
      </c>
      <c r="AW4">
        <v>958</v>
      </c>
      <c r="AX4">
        <v>958</v>
      </c>
      <c r="AY4">
        <v>959</v>
      </c>
      <c r="AZ4">
        <v>960</v>
      </c>
      <c r="BD4">
        <f t="shared" si="0"/>
        <v>923.94</v>
      </c>
      <c r="BE4">
        <f t="shared" si="1"/>
        <v>962</v>
      </c>
      <c r="BF4">
        <f t="shared" si="2"/>
        <v>839</v>
      </c>
      <c r="BG4">
        <f t="shared" si="3"/>
        <v>123</v>
      </c>
      <c r="BH4">
        <f t="shared" si="4"/>
        <v>41.149196832988132</v>
      </c>
      <c r="BI4">
        <f t="shared" si="5"/>
        <v>41.566965887122727</v>
      </c>
      <c r="BJ4">
        <f t="shared" si="6"/>
        <v>951</v>
      </c>
    </row>
    <row r="5" spans="1:62" x14ac:dyDescent="0.3">
      <c r="A5">
        <v>40</v>
      </c>
      <c r="C5">
        <v>957</v>
      </c>
      <c r="D5">
        <v>958</v>
      </c>
      <c r="E5">
        <v>958</v>
      </c>
      <c r="F5">
        <v>959</v>
      </c>
      <c r="G5">
        <v>960</v>
      </c>
      <c r="H5">
        <v>1063</v>
      </c>
      <c r="I5">
        <v>1067</v>
      </c>
      <c r="J5">
        <v>1067</v>
      </c>
      <c r="K5">
        <v>1068</v>
      </c>
      <c r="L5">
        <v>1070</v>
      </c>
      <c r="M5">
        <v>1065</v>
      </c>
      <c r="N5">
        <v>1068</v>
      </c>
      <c r="O5">
        <v>1068</v>
      </c>
      <c r="P5">
        <v>1069</v>
      </c>
      <c r="Q5">
        <v>1071</v>
      </c>
      <c r="R5">
        <v>1069</v>
      </c>
      <c r="S5">
        <v>1068</v>
      </c>
      <c r="T5">
        <v>1069</v>
      </c>
      <c r="U5">
        <v>1070</v>
      </c>
      <c r="V5">
        <v>1072</v>
      </c>
      <c r="W5">
        <v>1066</v>
      </c>
      <c r="X5">
        <v>1066</v>
      </c>
      <c r="Y5">
        <v>1068</v>
      </c>
      <c r="Z5">
        <v>1069</v>
      </c>
      <c r="AA5">
        <v>1071</v>
      </c>
      <c r="AB5">
        <v>1066</v>
      </c>
      <c r="AC5">
        <v>1067</v>
      </c>
      <c r="AD5">
        <v>1069</v>
      </c>
      <c r="AE5">
        <v>1071</v>
      </c>
      <c r="AF5">
        <v>1072</v>
      </c>
      <c r="BD5">
        <f t="shared" si="0"/>
        <v>1050.0333333333333</v>
      </c>
      <c r="BE5">
        <f t="shared" si="1"/>
        <v>1072</v>
      </c>
      <c r="BF5">
        <f t="shared" si="2"/>
        <v>957</v>
      </c>
      <c r="BG5">
        <f t="shared" si="3"/>
        <v>115</v>
      </c>
      <c r="BH5">
        <f t="shared" si="4"/>
        <v>41.029650525226543</v>
      </c>
      <c r="BI5">
        <f t="shared" si="5"/>
        <v>41.7310628812088</v>
      </c>
      <c r="BJ5">
        <f t="shared" si="6"/>
        <v>1068</v>
      </c>
    </row>
    <row r="6" spans="1:62" x14ac:dyDescent="0.3">
      <c r="A6">
        <v>50</v>
      </c>
      <c r="C6">
        <v>1079</v>
      </c>
      <c r="D6">
        <v>1076</v>
      </c>
      <c r="E6">
        <v>1080</v>
      </c>
      <c r="F6">
        <v>1082</v>
      </c>
      <c r="G6">
        <v>1084</v>
      </c>
      <c r="H6">
        <v>1082</v>
      </c>
      <c r="I6">
        <v>1082</v>
      </c>
      <c r="J6">
        <v>1084</v>
      </c>
      <c r="K6">
        <v>1084</v>
      </c>
      <c r="L6">
        <v>1083</v>
      </c>
      <c r="M6">
        <v>1082</v>
      </c>
      <c r="N6">
        <v>1083</v>
      </c>
      <c r="O6">
        <v>1083</v>
      </c>
      <c r="P6">
        <v>1083</v>
      </c>
      <c r="Q6">
        <v>1084</v>
      </c>
      <c r="R6">
        <v>1134</v>
      </c>
      <c r="S6">
        <v>1126</v>
      </c>
      <c r="T6">
        <v>1120</v>
      </c>
      <c r="U6">
        <v>1126</v>
      </c>
      <c r="V6">
        <v>1126</v>
      </c>
      <c r="W6">
        <v>1165</v>
      </c>
      <c r="X6">
        <v>1166</v>
      </c>
      <c r="Y6">
        <v>1166</v>
      </c>
      <c r="Z6">
        <v>1166</v>
      </c>
      <c r="AA6">
        <v>1166</v>
      </c>
      <c r="AB6">
        <v>1163</v>
      </c>
      <c r="AC6">
        <v>1164</v>
      </c>
      <c r="AD6">
        <v>1165</v>
      </c>
      <c r="AE6">
        <v>1165</v>
      </c>
      <c r="AF6">
        <v>1166</v>
      </c>
      <c r="BD6">
        <f t="shared" si="0"/>
        <v>1117.1666666666667</v>
      </c>
      <c r="BE6">
        <f t="shared" si="1"/>
        <v>1166</v>
      </c>
      <c r="BF6">
        <f t="shared" si="2"/>
        <v>1076</v>
      </c>
      <c r="BG6">
        <f t="shared" si="3"/>
        <v>90</v>
      </c>
      <c r="BH6">
        <f t="shared" si="4"/>
        <v>37.486071487361222</v>
      </c>
      <c r="BI6">
        <f t="shared" si="5"/>
        <v>38.126905454550467</v>
      </c>
      <c r="BJ6">
        <f t="shared" si="6"/>
        <v>1102</v>
      </c>
    </row>
    <row r="7" spans="1:62" x14ac:dyDescent="0.3">
      <c r="A7">
        <v>70</v>
      </c>
      <c r="C7">
        <v>1304</v>
      </c>
      <c r="D7">
        <v>1306</v>
      </c>
      <c r="E7">
        <v>1307</v>
      </c>
      <c r="F7">
        <v>1308</v>
      </c>
      <c r="G7">
        <v>1310</v>
      </c>
      <c r="H7">
        <v>1308</v>
      </c>
      <c r="I7">
        <v>1310</v>
      </c>
      <c r="J7">
        <v>1311</v>
      </c>
      <c r="K7">
        <v>1312</v>
      </c>
      <c r="L7">
        <v>1313</v>
      </c>
      <c r="M7">
        <v>1311</v>
      </c>
      <c r="N7">
        <v>1311</v>
      </c>
      <c r="O7">
        <v>1312</v>
      </c>
      <c r="P7">
        <v>1314</v>
      </c>
      <c r="Q7">
        <v>1314</v>
      </c>
      <c r="R7">
        <v>1313</v>
      </c>
      <c r="S7">
        <v>1314</v>
      </c>
      <c r="T7">
        <v>1314</v>
      </c>
      <c r="U7">
        <v>1316</v>
      </c>
      <c r="V7">
        <v>1317</v>
      </c>
      <c r="W7">
        <v>1321</v>
      </c>
      <c r="X7">
        <v>1322</v>
      </c>
      <c r="Y7">
        <v>1322</v>
      </c>
      <c r="Z7">
        <v>1322</v>
      </c>
      <c r="AA7">
        <v>1323</v>
      </c>
      <c r="AB7">
        <v>1322</v>
      </c>
      <c r="AC7">
        <v>1321</v>
      </c>
      <c r="AD7">
        <v>1322</v>
      </c>
      <c r="AE7">
        <v>1322</v>
      </c>
      <c r="AF7">
        <v>1322</v>
      </c>
      <c r="BD7">
        <f t="shared" si="0"/>
        <v>1314.8</v>
      </c>
      <c r="BE7">
        <f t="shared" si="1"/>
        <v>1323</v>
      </c>
      <c r="BF7">
        <f t="shared" si="2"/>
        <v>1304</v>
      </c>
      <c r="BG7">
        <f t="shared" si="3"/>
        <v>19</v>
      </c>
      <c r="BH7">
        <f t="shared" si="4"/>
        <v>5.7002923901615192</v>
      </c>
      <c r="BI7">
        <f t="shared" si="5"/>
        <v>5.7977403446039446</v>
      </c>
      <c r="BJ7">
        <f t="shared" si="6"/>
        <v>1314</v>
      </c>
    </row>
    <row r="8" spans="1:62" x14ac:dyDescent="0.3">
      <c r="A8">
        <v>100</v>
      </c>
      <c r="C8">
        <v>1357</v>
      </c>
      <c r="D8">
        <v>1359</v>
      </c>
      <c r="E8">
        <v>1360</v>
      </c>
      <c r="F8">
        <v>1358</v>
      </c>
      <c r="G8">
        <v>1355</v>
      </c>
      <c r="H8">
        <v>1359</v>
      </c>
      <c r="I8">
        <v>1359</v>
      </c>
      <c r="J8">
        <v>1359</v>
      </c>
      <c r="K8">
        <v>1359</v>
      </c>
      <c r="L8">
        <v>1357</v>
      </c>
      <c r="M8">
        <v>1357</v>
      </c>
      <c r="N8">
        <v>1358</v>
      </c>
      <c r="O8">
        <v>1359</v>
      </c>
      <c r="P8">
        <v>1356</v>
      </c>
      <c r="Q8">
        <v>1360</v>
      </c>
      <c r="R8">
        <v>1444</v>
      </c>
      <c r="S8">
        <v>1446</v>
      </c>
      <c r="T8">
        <v>1446</v>
      </c>
      <c r="U8">
        <v>1446</v>
      </c>
      <c r="V8">
        <v>1446</v>
      </c>
      <c r="W8">
        <v>1446</v>
      </c>
      <c r="X8">
        <v>1446</v>
      </c>
      <c r="Y8">
        <v>1447</v>
      </c>
      <c r="Z8">
        <v>1448</v>
      </c>
      <c r="AA8">
        <v>1448</v>
      </c>
      <c r="AB8">
        <v>1446</v>
      </c>
      <c r="AC8">
        <v>1448</v>
      </c>
      <c r="AD8">
        <v>1448</v>
      </c>
      <c r="AE8">
        <v>1448</v>
      </c>
      <c r="AF8">
        <v>1448</v>
      </c>
      <c r="BD8">
        <f t="shared" si="0"/>
        <v>1402.4333333333334</v>
      </c>
      <c r="BE8">
        <f t="shared" si="1"/>
        <v>1448</v>
      </c>
      <c r="BF8">
        <f t="shared" si="2"/>
        <v>1355</v>
      </c>
      <c r="BG8">
        <f t="shared" si="3"/>
        <v>93</v>
      </c>
      <c r="BH8">
        <f t="shared" si="4"/>
        <v>44.319057851999624</v>
      </c>
      <c r="BI8">
        <f t="shared" si="5"/>
        <v>45.076703466450375</v>
      </c>
      <c r="BJ8">
        <f t="shared" si="6"/>
        <v>1402</v>
      </c>
    </row>
    <row r="11" spans="1:62" x14ac:dyDescent="0.3">
      <c r="A11" t="s">
        <v>31</v>
      </c>
    </row>
    <row r="12" spans="1:62" x14ac:dyDescent="0.3">
      <c r="A12">
        <v>10</v>
      </c>
      <c r="C12">
        <v>680</v>
      </c>
      <c r="D12">
        <v>686</v>
      </c>
      <c r="E12">
        <v>687</v>
      </c>
      <c r="F12">
        <v>686</v>
      </c>
      <c r="G12">
        <v>686</v>
      </c>
      <c r="H12">
        <v>680</v>
      </c>
      <c r="I12">
        <v>680</v>
      </c>
      <c r="J12">
        <v>680</v>
      </c>
      <c r="K12">
        <v>678</v>
      </c>
      <c r="L12">
        <v>676</v>
      </c>
      <c r="M12">
        <v>673</v>
      </c>
      <c r="N12">
        <v>668</v>
      </c>
      <c r="O12">
        <v>666</v>
      </c>
      <c r="P12">
        <v>664</v>
      </c>
      <c r="Q12">
        <v>666</v>
      </c>
      <c r="R12">
        <v>724</v>
      </c>
      <c r="S12">
        <v>731</v>
      </c>
      <c r="T12">
        <v>735</v>
      </c>
      <c r="U12">
        <v>734</v>
      </c>
      <c r="V12">
        <v>736</v>
      </c>
      <c r="W12">
        <v>729</v>
      </c>
      <c r="X12">
        <v>736</v>
      </c>
      <c r="Y12">
        <v>736</v>
      </c>
      <c r="Z12">
        <v>736</v>
      </c>
      <c r="AA12">
        <v>734</v>
      </c>
      <c r="AB12">
        <v>733</v>
      </c>
      <c r="AC12">
        <v>734</v>
      </c>
      <c r="AD12">
        <v>734</v>
      </c>
      <c r="AE12">
        <v>733</v>
      </c>
      <c r="AF12">
        <v>731</v>
      </c>
      <c r="AG12">
        <v>702</v>
      </c>
      <c r="AH12">
        <v>702</v>
      </c>
      <c r="AI12">
        <v>703</v>
      </c>
      <c r="AJ12">
        <v>702</v>
      </c>
      <c r="AK12">
        <v>704</v>
      </c>
      <c r="AL12">
        <v>677</v>
      </c>
      <c r="AM12">
        <v>682</v>
      </c>
      <c r="AN12">
        <v>686</v>
      </c>
      <c r="AO12">
        <v>686</v>
      </c>
      <c r="AP12">
        <v>690</v>
      </c>
      <c r="AQ12">
        <v>693</v>
      </c>
      <c r="AR12">
        <v>694</v>
      </c>
      <c r="AS12">
        <v>694</v>
      </c>
      <c r="AT12">
        <v>695</v>
      </c>
      <c r="AU12">
        <v>694</v>
      </c>
      <c r="AV12">
        <v>693</v>
      </c>
      <c r="AW12">
        <v>692</v>
      </c>
      <c r="AX12">
        <v>695</v>
      </c>
      <c r="AY12">
        <v>694</v>
      </c>
      <c r="AZ12">
        <v>694</v>
      </c>
      <c r="BD12">
        <f>AVERAGE(C12:AZ12)</f>
        <v>700.48</v>
      </c>
      <c r="BE12">
        <f>MAX(C12:AZ12)</f>
        <v>736</v>
      </c>
      <c r="BF12">
        <f>MIN(C12:AZ12)</f>
        <v>664</v>
      </c>
      <c r="BG12">
        <f>BE12-BF12</f>
        <v>72</v>
      </c>
      <c r="BH12">
        <f>_xlfn.STDEV.P(C12:AZ12)</f>
        <v>23.276803904316409</v>
      </c>
      <c r="BI12">
        <f>_xlfn.STDEV.S(C12:AZ12)</f>
        <v>23.513122692988055</v>
      </c>
      <c r="BJ12">
        <f>MEDIAN(C12:AZ12)</f>
        <v>694</v>
      </c>
    </row>
    <row r="13" spans="1:62" x14ac:dyDescent="0.3">
      <c r="A13">
        <v>20</v>
      </c>
      <c r="C13">
        <v>792</v>
      </c>
      <c r="D13">
        <v>793</v>
      </c>
      <c r="E13">
        <v>794</v>
      </c>
      <c r="F13">
        <v>796</v>
      </c>
      <c r="G13">
        <v>797</v>
      </c>
      <c r="H13">
        <v>796</v>
      </c>
      <c r="I13">
        <v>798</v>
      </c>
      <c r="J13">
        <v>800</v>
      </c>
      <c r="K13">
        <v>802</v>
      </c>
      <c r="L13">
        <v>803</v>
      </c>
      <c r="M13">
        <v>798</v>
      </c>
      <c r="N13">
        <v>802</v>
      </c>
      <c r="O13">
        <v>802</v>
      </c>
      <c r="P13">
        <v>801</v>
      </c>
      <c r="Q13">
        <v>802</v>
      </c>
      <c r="R13">
        <v>798</v>
      </c>
      <c r="S13">
        <v>800</v>
      </c>
      <c r="T13">
        <v>800</v>
      </c>
      <c r="U13">
        <v>800</v>
      </c>
      <c r="V13">
        <v>801</v>
      </c>
      <c r="W13">
        <v>799</v>
      </c>
      <c r="X13">
        <v>800</v>
      </c>
      <c r="Y13">
        <v>800</v>
      </c>
      <c r="Z13">
        <v>800</v>
      </c>
      <c r="AA13">
        <v>800</v>
      </c>
      <c r="AB13">
        <v>800</v>
      </c>
      <c r="AC13">
        <v>801</v>
      </c>
      <c r="AD13">
        <v>802</v>
      </c>
      <c r="AE13">
        <v>802</v>
      </c>
      <c r="AF13">
        <v>802</v>
      </c>
      <c r="AG13">
        <v>793</v>
      </c>
      <c r="AH13">
        <v>799</v>
      </c>
      <c r="AI13">
        <v>800</v>
      </c>
      <c r="AJ13">
        <v>800</v>
      </c>
      <c r="AK13">
        <v>801</v>
      </c>
      <c r="AL13">
        <v>801</v>
      </c>
      <c r="AM13">
        <v>800</v>
      </c>
      <c r="AN13">
        <v>798</v>
      </c>
      <c r="AO13">
        <v>799</v>
      </c>
      <c r="AP13">
        <v>798</v>
      </c>
      <c r="AQ13">
        <v>796</v>
      </c>
      <c r="AR13">
        <v>800</v>
      </c>
      <c r="AS13">
        <v>798</v>
      </c>
      <c r="AT13">
        <v>800</v>
      </c>
      <c r="AU13">
        <v>800</v>
      </c>
      <c r="AV13">
        <v>798</v>
      </c>
      <c r="AW13">
        <v>797</v>
      </c>
      <c r="AX13">
        <v>800</v>
      </c>
      <c r="AY13">
        <v>796</v>
      </c>
      <c r="AZ13">
        <v>798</v>
      </c>
      <c r="BD13">
        <f>AVERAGE(C13:AZ13)</f>
        <v>799.06</v>
      </c>
      <c r="BE13">
        <f>MAX(C13:AZ13)</f>
        <v>803</v>
      </c>
      <c r="BF13">
        <f>MIN(C13:AZ13)</f>
        <v>792</v>
      </c>
      <c r="BG13">
        <f>BE13-BF13</f>
        <v>11</v>
      </c>
      <c r="BH13">
        <f>_xlfn.STDEV.P(C13:AZ13)</f>
        <v>2.5012796724876667</v>
      </c>
      <c r="BI13">
        <f>_xlfn.STDEV.S(C13:AZ13)</f>
        <v>2.526674025800137</v>
      </c>
      <c r="BJ13">
        <f>MEDIAN(C13:AZ13)</f>
        <v>800</v>
      </c>
    </row>
    <row r="14" spans="1:62" x14ac:dyDescent="0.3">
      <c r="A14">
        <v>30</v>
      </c>
      <c r="C14">
        <v>922</v>
      </c>
      <c r="D14">
        <v>930</v>
      </c>
      <c r="E14">
        <v>936</v>
      </c>
      <c r="F14">
        <v>940</v>
      </c>
      <c r="G14">
        <v>943</v>
      </c>
      <c r="H14">
        <v>936</v>
      </c>
      <c r="I14">
        <v>941</v>
      </c>
      <c r="J14">
        <v>945</v>
      </c>
      <c r="K14">
        <v>948</v>
      </c>
      <c r="L14">
        <v>950</v>
      </c>
      <c r="M14">
        <v>940</v>
      </c>
      <c r="N14">
        <v>944</v>
      </c>
      <c r="O14">
        <v>949</v>
      </c>
      <c r="P14">
        <v>953</v>
      </c>
      <c r="Q14">
        <v>954</v>
      </c>
      <c r="R14">
        <v>946</v>
      </c>
      <c r="S14">
        <v>949</v>
      </c>
      <c r="T14">
        <v>952</v>
      </c>
      <c r="U14">
        <v>957</v>
      </c>
      <c r="V14">
        <v>956</v>
      </c>
      <c r="W14">
        <v>951</v>
      </c>
      <c r="X14">
        <v>953</v>
      </c>
      <c r="Y14">
        <v>956</v>
      </c>
      <c r="Z14">
        <v>951</v>
      </c>
      <c r="AA14">
        <v>956</v>
      </c>
      <c r="AB14">
        <v>956</v>
      </c>
      <c r="AC14">
        <v>956</v>
      </c>
      <c r="AD14">
        <v>958</v>
      </c>
      <c r="AE14">
        <v>958</v>
      </c>
      <c r="AF14">
        <v>959</v>
      </c>
      <c r="AG14">
        <v>953</v>
      </c>
      <c r="AH14">
        <v>954</v>
      </c>
      <c r="AI14">
        <v>956</v>
      </c>
      <c r="AJ14">
        <v>958</v>
      </c>
      <c r="AK14">
        <v>957</v>
      </c>
      <c r="AL14">
        <v>960</v>
      </c>
      <c r="AM14">
        <v>961</v>
      </c>
      <c r="AN14">
        <v>964</v>
      </c>
      <c r="AO14">
        <v>963</v>
      </c>
      <c r="AP14">
        <v>964</v>
      </c>
      <c r="AQ14">
        <v>963</v>
      </c>
      <c r="AR14">
        <v>961</v>
      </c>
      <c r="AS14">
        <v>963</v>
      </c>
      <c r="AT14">
        <v>964</v>
      </c>
      <c r="AU14">
        <v>965</v>
      </c>
      <c r="AV14">
        <v>960</v>
      </c>
      <c r="AW14">
        <v>962</v>
      </c>
      <c r="AX14">
        <v>959</v>
      </c>
      <c r="AY14">
        <v>959</v>
      </c>
      <c r="AZ14">
        <v>959</v>
      </c>
      <c r="BD14">
        <f>AVERAGE(C14:AZ14)</f>
        <v>953</v>
      </c>
      <c r="BE14">
        <f>MAX(C14:AZ14)</f>
        <v>965</v>
      </c>
      <c r="BF14">
        <f>MIN(C14:AZ14)</f>
        <v>922</v>
      </c>
      <c r="BG14">
        <f>BE14-BF14</f>
        <v>43</v>
      </c>
      <c r="BH14">
        <f>_xlfn.STDEV.P(C14:AZ14)</f>
        <v>9.316651759081692</v>
      </c>
      <c r="BI14">
        <f>_xlfn.STDEV.S(C14:AZ14)</f>
        <v>9.4112394811432019</v>
      </c>
      <c r="BJ14">
        <f>MEDIAN(C14:AZ14)</f>
        <v>956</v>
      </c>
    </row>
    <row r="15" spans="1:62" x14ac:dyDescent="0.3">
      <c r="A15">
        <v>40</v>
      </c>
      <c r="C15">
        <v>960</v>
      </c>
      <c r="D15">
        <v>962</v>
      </c>
      <c r="E15">
        <v>959</v>
      </c>
      <c r="F15">
        <v>959</v>
      </c>
      <c r="G15">
        <v>959</v>
      </c>
      <c r="H15">
        <v>1068</v>
      </c>
      <c r="I15">
        <v>1072</v>
      </c>
      <c r="J15">
        <v>1072</v>
      </c>
      <c r="K15">
        <v>1073</v>
      </c>
      <c r="L15">
        <v>1074</v>
      </c>
      <c r="M15">
        <v>1070</v>
      </c>
      <c r="N15">
        <v>1072</v>
      </c>
      <c r="O15">
        <v>1071</v>
      </c>
      <c r="P15">
        <v>1075</v>
      </c>
      <c r="Q15">
        <v>1078</v>
      </c>
      <c r="R15">
        <v>1071</v>
      </c>
      <c r="S15">
        <v>1070</v>
      </c>
      <c r="T15">
        <v>1074</v>
      </c>
      <c r="U15">
        <v>1074</v>
      </c>
      <c r="V15">
        <v>1077</v>
      </c>
      <c r="W15">
        <v>1069</v>
      </c>
      <c r="X15">
        <v>1070</v>
      </c>
      <c r="Y15">
        <v>1073</v>
      </c>
      <c r="Z15">
        <v>1073</v>
      </c>
      <c r="AA15">
        <v>1076</v>
      </c>
      <c r="AB15">
        <v>1070</v>
      </c>
      <c r="AC15">
        <v>1070</v>
      </c>
      <c r="AD15">
        <v>1072</v>
      </c>
      <c r="AE15">
        <v>1076</v>
      </c>
      <c r="AF15">
        <v>1070</v>
      </c>
      <c r="BD15">
        <f t="shared" ref="BD15:BD16" si="7">AVERAGE(C15:AZ15)</f>
        <v>1053.6333333333334</v>
      </c>
      <c r="BE15">
        <f t="shared" ref="BE15:BE16" si="8">MAX(C15:AZ15)</f>
        <v>1078</v>
      </c>
      <c r="BF15">
        <f t="shared" ref="BF15:BF16" si="9">MIN(C15:AZ15)</f>
        <v>959</v>
      </c>
      <c r="BG15">
        <f t="shared" ref="BG15:BG16" si="10">BE15-BF15</f>
        <v>119</v>
      </c>
      <c r="BH15">
        <f t="shared" ref="BH15:BH16" si="11">_xlfn.STDEV.P(C15:AZ15)</f>
        <v>42.031324297745158</v>
      </c>
      <c r="BI15">
        <f t="shared" ref="BI15:BI16" si="12">_xlfn.STDEV.S(C15:AZ15)</f>
        <v>42.749860522727367</v>
      </c>
      <c r="BJ15">
        <f t="shared" ref="BJ15:BJ16" si="13">MEDIAN(C15:AZ15)</f>
        <v>1071.5</v>
      </c>
    </row>
    <row r="16" spans="1:62" x14ac:dyDescent="0.3">
      <c r="A16">
        <v>50</v>
      </c>
      <c r="C16">
        <v>1084</v>
      </c>
      <c r="D16">
        <v>1084</v>
      </c>
      <c r="E16">
        <v>1086</v>
      </c>
      <c r="F16">
        <v>1087</v>
      </c>
      <c r="G16">
        <v>1087</v>
      </c>
      <c r="H16">
        <v>1088</v>
      </c>
      <c r="I16">
        <v>1086</v>
      </c>
      <c r="J16">
        <v>1089</v>
      </c>
      <c r="K16">
        <v>1085</v>
      </c>
      <c r="L16">
        <v>1088</v>
      </c>
      <c r="M16">
        <v>1088</v>
      </c>
      <c r="N16">
        <v>1087</v>
      </c>
      <c r="O16">
        <v>1088</v>
      </c>
      <c r="P16">
        <v>1090</v>
      </c>
      <c r="Q16">
        <v>1089</v>
      </c>
      <c r="R16">
        <v>1142</v>
      </c>
      <c r="S16">
        <v>1152</v>
      </c>
      <c r="T16">
        <v>1158</v>
      </c>
      <c r="U16">
        <v>1158</v>
      </c>
      <c r="V16">
        <v>1162</v>
      </c>
      <c r="W16">
        <v>1171</v>
      </c>
      <c r="X16">
        <v>1170</v>
      </c>
      <c r="Y16">
        <v>1171</v>
      </c>
      <c r="Z16">
        <v>1172</v>
      </c>
      <c r="AA16">
        <v>1168</v>
      </c>
      <c r="AB16">
        <v>1170</v>
      </c>
      <c r="AC16">
        <v>1168</v>
      </c>
      <c r="AD16">
        <v>1170</v>
      </c>
      <c r="AE16">
        <v>1170</v>
      </c>
      <c r="AF16">
        <v>1172</v>
      </c>
      <c r="BD16">
        <f t="shared" si="7"/>
        <v>1126</v>
      </c>
      <c r="BE16">
        <f t="shared" si="8"/>
        <v>1172</v>
      </c>
      <c r="BF16">
        <f t="shared" si="9"/>
        <v>1084</v>
      </c>
      <c r="BG16">
        <f t="shared" si="10"/>
        <v>88</v>
      </c>
      <c r="BH16">
        <f t="shared" si="11"/>
        <v>39.417424235144203</v>
      </c>
      <c r="BI16">
        <f t="shared" si="12"/>
        <v>40.091275170884579</v>
      </c>
      <c r="BJ16">
        <f t="shared" si="13"/>
        <v>1116</v>
      </c>
    </row>
    <row r="17" spans="1:62" x14ac:dyDescent="0.3">
      <c r="A17">
        <v>70</v>
      </c>
      <c r="C17">
        <v>1307</v>
      </c>
      <c r="D17">
        <v>1310</v>
      </c>
      <c r="E17">
        <v>1306</v>
      </c>
      <c r="F17">
        <v>1307</v>
      </c>
      <c r="G17">
        <v>1314</v>
      </c>
      <c r="H17">
        <v>1315</v>
      </c>
      <c r="I17">
        <v>1314</v>
      </c>
      <c r="J17">
        <v>1313</v>
      </c>
      <c r="K17">
        <v>1318</v>
      </c>
      <c r="L17">
        <v>1320</v>
      </c>
      <c r="M17">
        <v>1314</v>
      </c>
      <c r="N17">
        <v>1316</v>
      </c>
      <c r="O17">
        <v>1317</v>
      </c>
      <c r="P17">
        <v>1318</v>
      </c>
      <c r="Q17">
        <v>1318</v>
      </c>
      <c r="R17">
        <v>1320</v>
      </c>
      <c r="S17">
        <v>1318</v>
      </c>
      <c r="T17">
        <v>1318</v>
      </c>
      <c r="U17">
        <v>1322</v>
      </c>
      <c r="V17">
        <v>1323</v>
      </c>
      <c r="W17">
        <v>1328</v>
      </c>
      <c r="X17">
        <v>1329</v>
      </c>
      <c r="Y17">
        <v>1330</v>
      </c>
      <c r="Z17">
        <v>1330</v>
      </c>
      <c r="AA17">
        <v>1331</v>
      </c>
      <c r="AB17">
        <v>1326</v>
      </c>
      <c r="AC17">
        <v>1324</v>
      </c>
      <c r="AD17">
        <v>1326</v>
      </c>
      <c r="AE17">
        <v>1326</v>
      </c>
      <c r="AF17">
        <v>1326</v>
      </c>
      <c r="BD17">
        <f>AVERAGE(C17:AZ17)</f>
        <v>1319.4666666666667</v>
      </c>
      <c r="BE17">
        <f>MAX(C17:AZ17)</f>
        <v>1331</v>
      </c>
      <c r="BF17">
        <f>MIN(C17:AZ17)</f>
        <v>1306</v>
      </c>
      <c r="BG17">
        <f>BE17-BF17</f>
        <v>25</v>
      </c>
      <c r="BH17">
        <f>_xlfn.STDEV.P(C17:AZ17)</f>
        <v>7.050925865129738</v>
      </c>
      <c r="BI17">
        <f>_xlfn.STDEV.S(C17:AZ17)</f>
        <v>7.1714632438206962</v>
      </c>
      <c r="BJ17">
        <f>MEDIAN(C17:AZ17)</f>
        <v>1318</v>
      </c>
    </row>
    <row r="18" spans="1:62" x14ac:dyDescent="0.3">
      <c r="A18">
        <v>100</v>
      </c>
      <c r="C18">
        <v>1358</v>
      </c>
      <c r="D18">
        <v>1355</v>
      </c>
      <c r="E18">
        <v>1355</v>
      </c>
      <c r="F18">
        <v>1357</v>
      </c>
      <c r="G18">
        <v>1361</v>
      </c>
      <c r="H18">
        <v>1356</v>
      </c>
      <c r="I18">
        <v>1357</v>
      </c>
      <c r="J18">
        <v>1358</v>
      </c>
      <c r="K18">
        <v>1357</v>
      </c>
      <c r="L18">
        <v>1358</v>
      </c>
      <c r="M18">
        <v>1355</v>
      </c>
      <c r="N18">
        <v>1355</v>
      </c>
      <c r="O18">
        <v>1356</v>
      </c>
      <c r="P18">
        <v>1356</v>
      </c>
      <c r="Q18">
        <v>1356</v>
      </c>
      <c r="R18">
        <v>1452</v>
      </c>
      <c r="S18">
        <v>1452</v>
      </c>
      <c r="T18">
        <v>1453</v>
      </c>
      <c r="U18">
        <v>1454</v>
      </c>
      <c r="V18">
        <v>1450</v>
      </c>
      <c r="W18">
        <v>1454</v>
      </c>
      <c r="X18">
        <v>1453</v>
      </c>
      <c r="Y18">
        <v>1454</v>
      </c>
      <c r="Z18">
        <v>1454</v>
      </c>
      <c r="AA18">
        <v>1455</v>
      </c>
      <c r="AB18">
        <v>1450</v>
      </c>
      <c r="AC18">
        <v>1450</v>
      </c>
      <c r="AD18">
        <v>1452</v>
      </c>
      <c r="AE18">
        <v>1451</v>
      </c>
      <c r="AF18">
        <v>1450</v>
      </c>
      <c r="BD18">
        <f>AVERAGE(C18:AZ18)</f>
        <v>1404.4666666666667</v>
      </c>
      <c r="BE18">
        <f>MAX(C18:AZ18)</f>
        <v>1455</v>
      </c>
      <c r="BF18">
        <f>MIN(C18:AZ18)</f>
        <v>1355</v>
      </c>
      <c r="BG18">
        <f>BE18-BF18</f>
        <v>100</v>
      </c>
      <c r="BH18">
        <f>_xlfn.STDEV.P(C18:AZ18)</f>
        <v>47.827978794378872</v>
      </c>
      <c r="BI18">
        <f>_xlfn.STDEV.S(C18:AZ18)</f>
        <v>48.645610308627539</v>
      </c>
      <c r="BJ18">
        <f>MEDIAN(C18:AZ18)</f>
        <v>1405.5</v>
      </c>
    </row>
  </sheetData>
  <conditionalFormatting sqref="C2:AZ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White</vt:lpstr>
      <vt:lpstr>White Background</vt:lpstr>
      <vt:lpstr>Black Background</vt:lpstr>
      <vt:lpstr>Encoders</vt:lpstr>
      <vt:lpstr>Encoder1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Williams [naw21]</dc:creator>
  <cp:lastModifiedBy>Nathan Williams</cp:lastModifiedBy>
  <dcterms:created xsi:type="dcterms:W3CDTF">2018-02-13T10:46:00Z</dcterms:created>
  <dcterms:modified xsi:type="dcterms:W3CDTF">2018-03-02T17:20:16Z</dcterms:modified>
</cp:coreProperties>
</file>