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unmariaburgos/Documents/Work/Project/Ruminiclostridium cellulolyticum part 2/"/>
    </mc:Choice>
  </mc:AlternateContent>
  <xr:revisionPtr revIDLastSave="0" documentId="13_ncr:1_{682A96FD-C3E7-4347-A330-BBE1C34249CA}" xr6:coauthVersionLast="47" xr6:coauthVersionMax="47" xr10:uidLastSave="{00000000-0000-0000-0000-000000000000}"/>
  <bookViews>
    <workbookView xWindow="0" yWindow="500" windowWidth="28800" windowHeight="16300" firstSheet="2" activeTab="8" xr2:uid="{70959C0D-F7B0-5340-91FC-A6DCF411B3C0}"/>
  </bookViews>
  <sheets>
    <sheet name="Tamarind xyloglucan" sheetId="1" r:id="rId1"/>
    <sheet name="Rxns. Cat. of xyloglu. oligosac" sheetId="6" r:id="rId2"/>
    <sheet name="Mets. Cat. of xyloglu. oligosac" sheetId="7" r:id="rId3"/>
    <sheet name="Cellulose " sheetId="3" r:id="rId4"/>
    <sheet name="Rxns.  Cat. of cellodextrins " sheetId="4" r:id="rId5"/>
    <sheet name="Mets.  Cat. of cellodextrins " sheetId="5" r:id="rId6"/>
    <sheet name="Arbabinoxylan" sheetId="8" r:id="rId7"/>
    <sheet name="Rxns. Cat. of ara.xyl oligosac" sheetId="9" r:id="rId8"/>
    <sheet name="Mets. arabinoxylan" sheetId="10" r:id="rId9"/>
    <sheet name="Mets. xylan" sheetId="11" r:id="rId10"/>
    <sheet name="Catabolism of sugar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5" l="1"/>
  <c r="Q7" i="5"/>
  <c r="R7" i="5"/>
  <c r="S7" i="5"/>
  <c r="Q8" i="5"/>
  <c r="S3" i="5"/>
  <c r="S4" i="5"/>
  <c r="S5" i="5"/>
  <c r="Q3" i="5"/>
  <c r="Q4" i="5"/>
  <c r="Q5" i="5"/>
  <c r="Q2" i="5"/>
  <c r="N3" i="5"/>
  <c r="R3" i="5" s="1"/>
  <c r="N4" i="5"/>
  <c r="R4" i="5" s="1"/>
  <c r="N5" i="5"/>
  <c r="R5" i="5" s="1"/>
  <c r="N6" i="5"/>
  <c r="S6" i="5" s="1"/>
  <c r="N7" i="5"/>
  <c r="N8" i="5"/>
  <c r="S8" i="5" s="1"/>
  <c r="N2" i="5"/>
  <c r="R2" i="5" s="1"/>
  <c r="D3" i="11"/>
  <c r="D4" i="11"/>
  <c r="D5" i="11"/>
  <c r="S3" i="11"/>
  <c r="S4" i="11"/>
  <c r="S5" i="11"/>
  <c r="S2" i="11"/>
  <c r="R3" i="11"/>
  <c r="R4" i="11"/>
  <c r="R5" i="11"/>
  <c r="R2" i="11"/>
  <c r="Q3" i="11"/>
  <c r="Q4" i="11"/>
  <c r="Q5" i="11"/>
  <c r="Q2" i="11"/>
  <c r="O3" i="11"/>
  <c r="O4" i="11"/>
  <c r="O5" i="11"/>
  <c r="O2" i="11"/>
  <c r="S2" i="10"/>
  <c r="S2" i="7"/>
  <c r="S13" i="7"/>
  <c r="Q13" i="7"/>
  <c r="T13" i="7" s="1"/>
  <c r="R8" i="5" l="1"/>
  <c r="S2" i="5"/>
  <c r="D2" i="5" s="1"/>
  <c r="R6" i="5"/>
  <c r="D6" i="5" s="1"/>
  <c r="D7" i="5"/>
  <c r="D2" i="11"/>
  <c r="S12" i="10"/>
  <c r="D12" i="10" s="1"/>
  <c r="T12" i="10"/>
  <c r="Q12" i="10"/>
  <c r="U12" i="10" s="1"/>
  <c r="S10" i="10"/>
  <c r="Q10" i="10"/>
  <c r="T10" i="10" s="1"/>
  <c r="T2" i="7"/>
  <c r="Q7" i="10"/>
  <c r="U7" i="10" s="1"/>
  <c r="U8" i="10"/>
  <c r="S4" i="10"/>
  <c r="S5" i="10"/>
  <c r="S6" i="10"/>
  <c r="S7" i="10"/>
  <c r="S8" i="10"/>
  <c r="S9" i="10"/>
  <c r="S11" i="10"/>
  <c r="S13" i="10"/>
  <c r="S3" i="10"/>
  <c r="Q3" i="10"/>
  <c r="U3" i="10" s="1"/>
  <c r="Q4" i="10"/>
  <c r="U4" i="10" s="1"/>
  <c r="Q5" i="10"/>
  <c r="U5" i="10" s="1"/>
  <c r="Q6" i="10"/>
  <c r="U6" i="10" s="1"/>
  <c r="Q8" i="10"/>
  <c r="T8" i="10" s="1"/>
  <c r="Q9" i="10"/>
  <c r="U9" i="10" s="1"/>
  <c r="Q11" i="10"/>
  <c r="T11" i="10" s="1"/>
  <c r="Q13" i="10"/>
  <c r="U13" i="10" s="1"/>
  <c r="Q2" i="10"/>
  <c r="S14" i="7"/>
  <c r="Q14" i="7"/>
  <c r="T14" i="7" s="1"/>
  <c r="U6" i="7"/>
  <c r="U13" i="7"/>
  <c r="Q3" i="7"/>
  <c r="U3" i="7" s="1"/>
  <c r="Q4" i="7"/>
  <c r="T4" i="7" s="1"/>
  <c r="Q5" i="7"/>
  <c r="T5" i="7" s="1"/>
  <c r="Q6" i="7"/>
  <c r="T6" i="7" s="1"/>
  <c r="Q7" i="7"/>
  <c r="T7" i="7" s="1"/>
  <c r="Q8" i="7"/>
  <c r="U8" i="7" s="1"/>
  <c r="Q9" i="7"/>
  <c r="T9" i="7" s="1"/>
  <c r="Q10" i="7"/>
  <c r="U10" i="7" s="1"/>
  <c r="Q11" i="7"/>
  <c r="U11" i="7" s="1"/>
  <c r="Q12" i="7"/>
  <c r="U12" i="7" s="1"/>
  <c r="Q2" i="7"/>
  <c r="S4" i="7"/>
  <c r="S3" i="7"/>
  <c r="S5" i="7"/>
  <c r="S6" i="7"/>
  <c r="S7" i="7"/>
  <c r="S8" i="7"/>
  <c r="S9" i="7"/>
  <c r="S10" i="7"/>
  <c r="S11" i="7"/>
  <c r="S12" i="7"/>
  <c r="U9" i="7" l="1"/>
  <c r="U2" i="10"/>
  <c r="T2" i="10"/>
  <c r="D2" i="10" s="1"/>
  <c r="U10" i="10"/>
  <c r="D10" i="10" s="1"/>
  <c r="D8" i="10"/>
  <c r="D7" i="10"/>
  <c r="D6" i="10"/>
  <c r="T13" i="10"/>
  <c r="D13" i="10" s="1"/>
  <c r="U11" i="10"/>
  <c r="D11" i="10" s="1"/>
  <c r="T9" i="10"/>
  <c r="D9" i="10" s="1"/>
  <c r="T7" i="10"/>
  <c r="T6" i="10"/>
  <c r="T5" i="10"/>
  <c r="D5" i="10" s="1"/>
  <c r="T4" i="10"/>
  <c r="D4" i="10" s="1"/>
  <c r="T3" i="10"/>
  <c r="D3" i="10" s="1"/>
  <c r="D9" i="7"/>
  <c r="T3" i="7"/>
  <c r="D3" i="7" s="1"/>
  <c r="T10" i="7"/>
  <c r="D10" i="7" s="1"/>
  <c r="U14" i="7"/>
  <c r="D6" i="7"/>
  <c r="T11" i="7"/>
  <c r="D11" i="7"/>
  <c r="D8" i="7"/>
  <c r="U5" i="7"/>
  <c r="D5" i="7" s="1"/>
  <c r="U4" i="7"/>
  <c r="D4" i="7" s="1"/>
  <c r="U2" i="7"/>
  <c r="D2" i="7" s="1"/>
  <c r="T12" i="7"/>
  <c r="D12" i="7" s="1"/>
  <c r="U7" i="7"/>
  <c r="D7" i="7" s="1"/>
  <c r="T8" i="7"/>
  <c r="D4" i="5" l="1"/>
  <c r="D3" i="5"/>
  <c r="D5" i="5"/>
</calcChain>
</file>

<file path=xl/sharedStrings.xml><?xml version="1.0" encoding="utf-8"?>
<sst xmlns="http://schemas.openxmlformats.org/spreadsheetml/2006/main" count="1430" uniqueCount="461">
  <si>
    <t>Main substrate</t>
  </si>
  <si>
    <t>Main product</t>
  </si>
  <si>
    <t>Subsystem</t>
  </si>
  <si>
    <t>Enzyme</t>
  </si>
  <si>
    <t>Gene</t>
  </si>
  <si>
    <t>L</t>
  </si>
  <si>
    <t>Glucose-xylose-galactose</t>
  </si>
  <si>
    <t>G</t>
  </si>
  <si>
    <t>Glucse</t>
  </si>
  <si>
    <t>Glucose-xylose</t>
  </si>
  <si>
    <t>Type</t>
  </si>
  <si>
    <t>Cel9X</t>
  </si>
  <si>
    <t>Cel9U</t>
  </si>
  <si>
    <t>Xgh74A</t>
  </si>
  <si>
    <t>Xyloglucan</t>
  </si>
  <si>
    <t>Glycoside Hydrolases GH9 (cellulosomal)</t>
  </si>
  <si>
    <t>Cellulose</t>
  </si>
  <si>
    <t>Extracellular digestion of xyloglucan</t>
  </si>
  <si>
    <t>Comments</t>
  </si>
  <si>
    <t>Cellulose is preferred substrate</t>
  </si>
  <si>
    <t>Extracellular digestion of cellulose</t>
  </si>
  <si>
    <t>Cel440</t>
  </si>
  <si>
    <t>Cellulosome</t>
  </si>
  <si>
    <t xml:space="preserve">Glycoside Hydrolases GH9 </t>
  </si>
  <si>
    <t>Yes</t>
  </si>
  <si>
    <t xml:space="preserve">Cyloglucanase  44O </t>
  </si>
  <si>
    <t>Exo-xyloglucanase 74A</t>
  </si>
  <si>
    <t>Glycoside Hydrolases GH44, Carbohydrate-Binding Module Family CBM44</t>
  </si>
  <si>
    <t>Glycoside Hydrolases GH9, Carbohydrate-Binding Module Family CBM03</t>
  </si>
  <si>
    <t>Ccel_1207</t>
  </si>
  <si>
    <t>Ccel_0429</t>
  </si>
  <si>
    <t xml:space="preserve">Cyloglucanase 44O </t>
  </si>
  <si>
    <t xml:space="preserve">Transport </t>
  </si>
  <si>
    <t>Composition and description of xyloglucan oligosaccharides (XGO4)</t>
  </si>
  <si>
    <t xml:space="preserve">ABC-transporter </t>
  </si>
  <si>
    <t>Ccel_2456 and Ccel_2457 and Ccel2458</t>
  </si>
  <si>
    <t>Xyloglucan oligosaccharide transport</t>
  </si>
  <si>
    <t>Extracellular digestion</t>
  </si>
  <si>
    <t>Transport</t>
  </si>
  <si>
    <t>Intracellular catabolism of oligosaccharides</t>
  </si>
  <si>
    <t>Xyl31A</t>
  </si>
  <si>
    <t>beta-glucosidase</t>
  </si>
  <si>
    <t>Glu3A</t>
  </si>
  <si>
    <t>Active on both xyloglucan and cellulose</t>
  </si>
  <si>
    <t>Glycoside Hydrolase Family 31</t>
  </si>
  <si>
    <t>Glycoside Hydrolase Family 3</t>
  </si>
  <si>
    <t>Glycoside Hydrolase Family 42</t>
  </si>
  <si>
    <t>beta-galactosidase</t>
  </si>
  <si>
    <t>Gal42A</t>
  </si>
  <si>
    <t>Ccel_2455</t>
  </si>
  <si>
    <t>Ccel_2451</t>
  </si>
  <si>
    <t>Ccel_2454</t>
  </si>
  <si>
    <t>alpha-xylosidase</t>
  </si>
  <si>
    <t>Identifier</t>
  </si>
  <si>
    <t>No</t>
  </si>
  <si>
    <t>Compartment</t>
  </si>
  <si>
    <t>e</t>
  </si>
  <si>
    <t>e-&gt;c</t>
  </si>
  <si>
    <t>c</t>
  </si>
  <si>
    <t>Catabolism of xyloglycan oligosaccharides</t>
  </si>
  <si>
    <t xml:space="preserve">endo-xyloglucanase 9X </t>
  </si>
  <si>
    <t>Ccel_2621</t>
  </si>
  <si>
    <t>cellobiose</t>
  </si>
  <si>
    <t>GG (cellobiose)</t>
  </si>
  <si>
    <t>Intracellular catabolism of sugars</t>
  </si>
  <si>
    <t>Hexokinase</t>
  </si>
  <si>
    <t>Cellobiose phosphorylase</t>
  </si>
  <si>
    <t>Galactokinase</t>
  </si>
  <si>
    <t>alpha-phosphoglucomutase</t>
  </si>
  <si>
    <t>Xylose isomerase</t>
  </si>
  <si>
    <t>Ccel_3221</t>
  </si>
  <si>
    <t>Ccel_2109</t>
  </si>
  <si>
    <t>Ccel_3238</t>
  </si>
  <si>
    <t>Ccel_1417</t>
  </si>
  <si>
    <t>Xylulokinase</t>
  </si>
  <si>
    <t>Ccel_3431</t>
  </si>
  <si>
    <t>glucose</t>
  </si>
  <si>
    <t>glucose-6-p</t>
  </si>
  <si>
    <t>alpha-glucose-1-P</t>
  </si>
  <si>
    <t>galactose</t>
  </si>
  <si>
    <t>galactose-1-P</t>
  </si>
  <si>
    <t>xylose</t>
  </si>
  <si>
    <t>xylulose</t>
  </si>
  <si>
    <t>xylulose 5-P</t>
  </si>
  <si>
    <t>Not sure if this is interesting</t>
  </si>
  <si>
    <t>Tranport</t>
  </si>
  <si>
    <t>ABC transporter cellodextrins and cellobiose</t>
  </si>
  <si>
    <t>ABC-transporter</t>
  </si>
  <si>
    <t>Ccel_2112 and Ccel_2111 and Ccel_2110</t>
  </si>
  <si>
    <t xml:space="preserve">cellobiose phosphorylase </t>
  </si>
  <si>
    <t>CbpA</t>
  </si>
  <si>
    <t xml:space="preserve">Glycosyl hydrolases Family 94 </t>
  </si>
  <si>
    <t xml:space="preserve">cellodextrin phisphorylase </t>
  </si>
  <si>
    <t>CdpC</t>
  </si>
  <si>
    <t>Ccel_3412</t>
  </si>
  <si>
    <t>cellodextrin phosphorylase</t>
  </si>
  <si>
    <t>CdpA</t>
  </si>
  <si>
    <t>Ccel_1439</t>
  </si>
  <si>
    <t>CuaABC</t>
  </si>
  <si>
    <t>glucose + alpha-glucose 1-phosphate</t>
  </si>
  <si>
    <t>cellodextrin (n) + alpha-glucose 1-phosphate</t>
  </si>
  <si>
    <t>cellodextrin (G3)</t>
  </si>
  <si>
    <t>CdpB</t>
  </si>
  <si>
    <t>Ccel_2354</t>
  </si>
  <si>
    <t>cellodextrin (G4 and G5)</t>
  </si>
  <si>
    <t>cellodextrin (G4)</t>
  </si>
  <si>
    <t>G3,G4 and G5 referres to the number of glucose monomers linked togenther</t>
  </si>
  <si>
    <t>Catabolism of cellodextrins</t>
  </si>
  <si>
    <t>CipC</t>
  </si>
  <si>
    <t>Cel48F</t>
  </si>
  <si>
    <t>Cel8C</t>
  </si>
  <si>
    <t>Cel9G</t>
  </si>
  <si>
    <t>Man5K</t>
  </si>
  <si>
    <t>Cel9M</t>
  </si>
  <si>
    <t>Cel5A</t>
  </si>
  <si>
    <t>Scaffolding protein</t>
  </si>
  <si>
    <t>CBM4,GH9</t>
  </si>
  <si>
    <t>GH9,CBM3</t>
  </si>
  <si>
    <t>GH9,CBM3,CBM3</t>
  </si>
  <si>
    <t>GH9</t>
  </si>
  <si>
    <t>GH5</t>
  </si>
  <si>
    <t xml:space="preserve">cellulase 9E </t>
  </si>
  <si>
    <t>CelE</t>
  </si>
  <si>
    <t>Ccel_0732</t>
  </si>
  <si>
    <t>cellulase 9H</t>
  </si>
  <si>
    <t xml:space="preserve"> CelH</t>
  </si>
  <si>
    <t>Ccel_0734</t>
  </si>
  <si>
    <t xml:space="preserve">cellulase 9J </t>
  </si>
  <si>
    <t>CelJ</t>
  </si>
  <si>
    <t>Ccel_0735</t>
  </si>
  <si>
    <t>cellulase 9P</t>
  </si>
  <si>
    <t xml:space="preserve"> P90</t>
  </si>
  <si>
    <t>Ccel_0753</t>
  </si>
  <si>
    <t xml:space="preserve">cellulase 9Q </t>
  </si>
  <si>
    <t>9Q</t>
  </si>
  <si>
    <t>Ccel_0231</t>
  </si>
  <si>
    <t>cellulase 9R</t>
  </si>
  <si>
    <t>Ccel_1648</t>
  </si>
  <si>
    <t>cellulase 9U / cellulase 9S</t>
  </si>
  <si>
    <t>Ccel_0755</t>
  </si>
  <si>
    <t>cellulase 9W</t>
  </si>
  <si>
    <t>Ccel_2226</t>
  </si>
  <si>
    <t>cellulase M</t>
  </si>
  <si>
    <t>CelM</t>
  </si>
  <si>
    <t>cellulase N</t>
  </si>
  <si>
    <t>CelN</t>
  </si>
  <si>
    <t>Ccel_0740</t>
  </si>
  <si>
    <t>CMCase</t>
  </si>
  <si>
    <t>P66</t>
  </si>
  <si>
    <t>Ccel_2337</t>
  </si>
  <si>
    <t>Ccel_0737</t>
  </si>
  <si>
    <t>GH8</t>
  </si>
  <si>
    <t>GH5,CBM11</t>
  </si>
  <si>
    <t>endo-β-1,4-glucanase 9G</t>
  </si>
  <si>
    <t>CelG</t>
  </si>
  <si>
    <t>Ccel_0731</t>
  </si>
  <si>
    <t>endo-β-1,4-glucanase A</t>
  </si>
  <si>
    <t>Ccel_1099</t>
  </si>
  <si>
    <t>CelA; Cca; RceCel5A</t>
  </si>
  <si>
    <t>endo-β-1,4-glucanase C</t>
  </si>
  <si>
    <t>CelC</t>
  </si>
  <si>
    <t>Ccel_0730</t>
  </si>
  <si>
    <t>endo-β-1,4-glucanase D</t>
  </si>
  <si>
    <t>CelD;CelCCD;EGCCD</t>
  </si>
  <si>
    <t>Ccel_0840</t>
  </si>
  <si>
    <t>Source</t>
  </si>
  <si>
    <t>https://pubmed.ncbi.nlm.nih.gov/9335163/</t>
  </si>
  <si>
    <t>Not original: https://www.ncbi.nlm.nih.gov/pmc/articles/PMC1899368/#r35</t>
  </si>
  <si>
    <t>CaZy database</t>
  </si>
  <si>
    <t>Sugar catabolism</t>
  </si>
  <si>
    <t>Not original source: Kampik2021, https://journals.asm.org/doi/10.1128/mBio.02206-21</t>
  </si>
  <si>
    <t>Figure: Kampik2021, https://journals.asm.org/doi/10.1128/mBio.02206-21</t>
  </si>
  <si>
    <t>Ravachol2016, https://www.nature.com/articles/srep22770</t>
  </si>
  <si>
    <t>Kampik2021, https://journals.asm.org/doi/10.1128/mBio.02206-21</t>
  </si>
  <si>
    <t>Fosses2017, https://pubmed.ncbi.nlm.nih.gov/29093754/</t>
  </si>
  <si>
    <t>endo-xyloglucanase 9U</t>
  </si>
  <si>
    <t>Only active on xyloglucan</t>
  </si>
  <si>
    <t>Unknown. Function not completely determined</t>
  </si>
  <si>
    <t>Ccel_0500 or Ccel_0941 or Ccel_1925 or Ccel_3429</t>
  </si>
  <si>
    <t>UDP-galactose 4 epiremase</t>
  </si>
  <si>
    <t>Ccel_3237</t>
  </si>
  <si>
    <t>UDP-galactose</t>
  </si>
  <si>
    <t>UDP-glucose</t>
  </si>
  <si>
    <t xml:space="preserve"> GTP over ATP</t>
  </si>
  <si>
    <t>https://www.ncbi.nlm.nih.gov/pmc/articles/PMC5663094/</t>
  </si>
  <si>
    <t>https://www.ncbi.nlm.nih.gov/pmc/articles/PMC6720390/</t>
  </si>
  <si>
    <t>Cellobiose, cellodextrins</t>
  </si>
  <si>
    <t>Name</t>
  </si>
  <si>
    <t>Cellulose (n=4 repeating units)</t>
  </si>
  <si>
    <t>Cellulose (n=5 repeating units)</t>
  </si>
  <si>
    <t>Cellulose (n=3 repeating units)</t>
  </si>
  <si>
    <t>M_cell4_e</t>
  </si>
  <si>
    <t>M_cell4_c</t>
  </si>
  <si>
    <t>M_cell5_e</t>
  </si>
  <si>
    <t>M_cell5_c</t>
  </si>
  <si>
    <t>M_cell3_e</t>
  </si>
  <si>
    <t>M_cell3_c</t>
  </si>
  <si>
    <t xml:space="preserve">kcat values exist </t>
  </si>
  <si>
    <t>Charge</t>
  </si>
  <si>
    <t>Formula</t>
  </si>
  <si>
    <t>Stoichiometry</t>
  </si>
  <si>
    <t>ABC transporter cellobiose</t>
  </si>
  <si>
    <t>ABC transporter cellodextrin G4</t>
  </si>
  <si>
    <t>ABC transporter cellodextrin G3</t>
  </si>
  <si>
    <t>ABC transporter cellodextrin G5</t>
  </si>
  <si>
    <t>cellodextrin phosphorylase CdpA G5</t>
  </si>
  <si>
    <t>cellodextrin phisphorylase CdpC</t>
  </si>
  <si>
    <t>Glucose</t>
  </si>
  <si>
    <t>Four-glucosyl xyloglucan oligosaccharide XLXG</t>
  </si>
  <si>
    <t>Four-glucosyl xyloglucan oligosaccharide XXLG</t>
  </si>
  <si>
    <t>Four-glucosyl xyloglucan oligosaccharide XLLG</t>
  </si>
  <si>
    <t>Four-glucosyl xyloglucan oligosaccharide XXXG</t>
  </si>
  <si>
    <t>Four-glucosyl xyloglucan oligosaccharide GXXG</t>
  </si>
  <si>
    <t>Three-glucosyl xyloglucan oligosaccharide XXG</t>
  </si>
  <si>
    <t>Three-glucosyl xyloglucan oligosaccharide GXG</t>
  </si>
  <si>
    <t>Two-glucosyl xyloglucan oligosaccharide XG</t>
  </si>
  <si>
    <t>Ravachol2016, https://www.nature.com/articles/srep22770, https://www.genome.jp/dbget-bin/www_bget?enzyme+3.2.1.23</t>
  </si>
  <si>
    <t>Ravachol2016, https://www.nature.com/articles/srep22770, https://biocyc.org/META/NEW-IMAGE?type=REACTION&amp;object=RXN0-5001</t>
  </si>
  <si>
    <t xml:space="preserve">EC 3.2.1.21 </t>
  </si>
  <si>
    <t>EC 3.2.1.177</t>
  </si>
  <si>
    <t>Ravachol2016, https://www.nature.com/articles/srep22770, https://www.genome.jp/dbget-bin/www_bget?enzyme+3.2.1.21</t>
  </si>
  <si>
    <t>EC 3.2.1.23</t>
  </si>
  <si>
    <t>ABC-transporter for oligosaccharides from xyloglucan</t>
  </si>
  <si>
    <t>Already in model</t>
  </si>
  <si>
    <t>{"M_cell4_c": -1,"M_pi_c": -1, "M_cell3_c": 1, "M_g1p_c":1}</t>
  </si>
  <si>
    <t>{"M_cell5_c": -1,"M_pi_c": -1, "M_cell4_c": 1, "M_g1p_c":1}</t>
  </si>
  <si>
    <t>{"M_cell3_c": -1,"M_pi_c": -1, "M_cellb_c": 1, "M_g1p_c":1}</t>
  </si>
  <si>
    <t>C11H20O10</t>
  </si>
  <si>
    <t>Xylose</t>
  </si>
  <si>
    <t>Galactose</t>
  </si>
  <si>
    <t>C</t>
  </si>
  <si>
    <t>H</t>
  </si>
  <si>
    <t>O</t>
  </si>
  <si>
    <t>Molecular formula for sugars</t>
  </si>
  <si>
    <t>Glycosidic bonds</t>
  </si>
  <si>
    <t>Ccel_2456 and Ccel_2457 and Ccel_2458</t>
  </si>
  <si>
    <t>C11H20O11</t>
  </si>
  <si>
    <t xml:space="preserve">Only included the CuaABC elements. CuaA is a solute binding protein that binds to all cellodextrins. CuaD only binds to cellobiose and has a higher affinity for this sugar. CuaD is essential for growth on cellobiose and cellulose. </t>
  </si>
  <si>
    <t>Ccel_2115 and Ccel_2111 and Ccel_2110</t>
  </si>
  <si>
    <t>Cellobiose</t>
  </si>
  <si>
    <t xml:space="preserve">Only included the CuaDBC elements (exchange CuaA for CuaD. Seems like CuaA is still a part of the actual protein) . CuaD is a solute binding protein that only binds to cellobiose and has a high affinity for this sugar. CuaD is a solute binding protein and is essential for growth on cellobiose and cellulose.  </t>
  </si>
  <si>
    <t>CuaDBC</t>
  </si>
  <si>
    <t>AraXyl ABC</t>
  </si>
  <si>
    <t>XuaABC</t>
  </si>
  <si>
    <t>ABC transporter</t>
  </si>
  <si>
    <t>Ccel_1252 and Ccel_1253 and Ccel_1254</t>
  </si>
  <si>
    <t>Verified</t>
  </si>
  <si>
    <t>A2,3XX</t>
  </si>
  <si>
    <t>XA2,3XX</t>
  </si>
  <si>
    <t>Liu2022, https://doi.org/10.1186/s13068-022-02225-8</t>
  </si>
  <si>
    <t>XuaD</t>
  </si>
  <si>
    <t>XuaE</t>
  </si>
  <si>
    <t>XuaG</t>
  </si>
  <si>
    <t>XuaF</t>
  </si>
  <si>
    <t>Glycoside Hydrolase family 51</t>
  </si>
  <si>
    <t>Glycoside Hydrolase family 43</t>
  </si>
  <si>
    <t>Glycoside Hydrolase family 9</t>
  </si>
  <si>
    <t>Glycoside Hydrolase family 39</t>
  </si>
  <si>
    <t>alpha-L-arabinofuranosidases</t>
  </si>
  <si>
    <t>Ccel_1255</t>
  </si>
  <si>
    <t>Ccel_1257</t>
  </si>
  <si>
    <t>Ccel_1258</t>
  </si>
  <si>
    <t>Ccel_1259</t>
  </si>
  <si>
    <t>XA2,3X</t>
  </si>
  <si>
    <t>Catabolism of oligosaccharides from arabinoxylan</t>
  </si>
  <si>
    <t>XAXX</t>
  </si>
  <si>
    <t>XAX</t>
  </si>
  <si>
    <t>AX</t>
  </si>
  <si>
    <t>AXX</t>
  </si>
  <si>
    <t>Verified (?)</t>
  </si>
  <si>
    <t>exo-xylanase</t>
  </si>
  <si>
    <t>M_AX_e</t>
  </si>
  <si>
    <t>M_AX_c</t>
  </si>
  <si>
    <t>M_AXX_e</t>
  </si>
  <si>
    <t>M_AXX_c</t>
  </si>
  <si>
    <t>M_A23XX_e</t>
  </si>
  <si>
    <t>M_A23XX_c</t>
  </si>
  <si>
    <t>M_XAXX_c</t>
  </si>
  <si>
    <t>M_XA23XX_c</t>
  </si>
  <si>
    <t>M_XA23XX_e</t>
  </si>
  <si>
    <t>M_XAX_c</t>
  </si>
  <si>
    <t>M_XA23X_c</t>
  </si>
  <si>
    <t xml:space="preserve">Arabinoxylan oligosaccharide (xylose,n=2. arabinose,n=1) </t>
  </si>
  <si>
    <t xml:space="preserve">Arabinoxylan oligosaccharide (xylose,n=3. arabinose,n=1) </t>
  </si>
  <si>
    <t xml:space="preserve">Arabinoxylan oligosaccharide (xylose,n=4. arabinose,n=2) </t>
  </si>
  <si>
    <t xml:space="preserve">Arabinoxylan oligosaccharide (xylose,n=3. arabinose,n=2) </t>
  </si>
  <si>
    <t xml:space="preserve">Arabinoxylan oligosaccharide (xylose,n=4. arabinose,n=1) </t>
  </si>
  <si>
    <t xml:space="preserve">ABC transporter arabinoxylan oligosaccharide (xylose,n=2. arabinose,n=1) </t>
  </si>
  <si>
    <t>R_AXabc</t>
  </si>
  <si>
    <t>Catabolism of arabinoxylan oligosaccharides</t>
  </si>
  <si>
    <t xml:space="preserve">ABC transporter arabinoxylan oligosaccharide (xylose,n=3. arabinose,n=1) </t>
  </si>
  <si>
    <t xml:space="preserve">ABC transporter arabinoxylan oligosaccharide (xylose,n=3. arabinose,n=2) </t>
  </si>
  <si>
    <t xml:space="preserve">ABC transporter arabinoxylan oligosaccharide (xylose,n=4. arabinose,n=2) </t>
  </si>
  <si>
    <t>Arabinoxylan glycoside hydrolase (xylose,n=4. arabinose,n=2)</t>
  </si>
  <si>
    <t>R_AXXabc</t>
  </si>
  <si>
    <t>R_A23XXabc</t>
  </si>
  <si>
    <t>R_XA23XXabc</t>
  </si>
  <si>
    <t>R_XAXXabc</t>
  </si>
  <si>
    <t>Arabinoxylan glycoside hydrolase (xylose,n=4. arabinose,n=1)</t>
  </si>
  <si>
    <t xml:space="preserve">ABC transporter arabinoxylan oligosaccharide (xylose,n=4. arabinose,n=1) </t>
  </si>
  <si>
    <t>Arabinoxylan glycoside hydrolase (xylose,n=3. arabinose,n=1)</t>
  </si>
  <si>
    <t>Arabinoxylan glycoside hydrolase (xylose,n=2. arabinose,n=1)</t>
  </si>
  <si>
    <t>{"M_XA23XX_c":-1,"M_h2o_c":-1,"M_XAXX_c":1,"M_arab__L_c":1}</t>
  </si>
  <si>
    <t>Ccel_1255 or Ccell_1257</t>
  </si>
  <si>
    <t>A23XX</t>
  </si>
  <si>
    <t>Arabinoxylan glycoside hydrolase (xylose,n=3. arabinose,n=2)</t>
  </si>
  <si>
    <t>{"M_A23XX_c":-1,"M_h2o_c":-1,"M_AXX_c":1,"M_arab__L_c":1}</t>
  </si>
  <si>
    <t>{"M_XA23X_c":-1,"M_h2o_c":-1,"M_XAX_c":1,"M_arab__L_c":1}</t>
  </si>
  <si>
    <t>R_GHAxa23xx</t>
  </si>
  <si>
    <t>R_GHAxaxx</t>
  </si>
  <si>
    <t>R_GHAxax</t>
  </si>
  <si>
    <t>R_GHAaxx</t>
  </si>
  <si>
    <t>R_GHAax</t>
  </si>
  <si>
    <t>R_GHAa23xx</t>
  </si>
  <si>
    <t>R_GHAxa23xx2</t>
  </si>
  <si>
    <t>R_GHAa23xx2</t>
  </si>
  <si>
    <t>R_GHAxa23x</t>
  </si>
  <si>
    <t>R_GHXxa23xx</t>
  </si>
  <si>
    <t>R_GHXxaxx</t>
  </si>
  <si>
    <t>R_GHXaxx</t>
  </si>
  <si>
    <t>Arabinoxylan exo-xylanase (xylose,n=4. arabinose,n=2)</t>
  </si>
  <si>
    <t>Arabinoxylan exo-xylanase (xylose,n=4. arabinose,n=1)</t>
  </si>
  <si>
    <t>Arabinoxylan exo-xylanase (xylose,n=3. arabinose,n=1)</t>
  </si>
  <si>
    <t>R_GHXxa23xx2</t>
  </si>
  <si>
    <t>R_GHXxaxx2</t>
  </si>
  <si>
    <t>Glycoside hydroxylase arabinose</t>
  </si>
  <si>
    <t>Glycoside hydroxylase xylose</t>
  </si>
  <si>
    <t>Arabinose</t>
  </si>
  <si>
    <t>cellodextrin phosphorylase CdpA G4, CdpB</t>
  </si>
  <si>
    <t>Ccel_1439 or Ccel_2354</t>
  </si>
  <si>
    <t>R_CEPA4</t>
  </si>
  <si>
    <t>R_CEPA3</t>
  </si>
  <si>
    <t>R_CEPA2</t>
  </si>
  <si>
    <t>R_Cellbabc</t>
  </si>
  <si>
    <t>R_cell3abc</t>
  </si>
  <si>
    <t>R_cell4abc</t>
  </si>
  <si>
    <t>R_cell5abc</t>
  </si>
  <si>
    <t>M_XAXX_e</t>
  </si>
  <si>
    <t>AXX, L-arabinose</t>
  </si>
  <si>
    <t>XAX, L-arabinose</t>
  </si>
  <si>
    <t>XXXX, L-arabinose</t>
  </si>
  <si>
    <t>XAXX, L-arabinose</t>
  </si>
  <si>
    <t>XX, L-arabinose</t>
  </si>
  <si>
    <t>XXX, L-arabinose</t>
  </si>
  <si>
    <t>Hypothetical. Included to ensure non-blocked metabolites. XuaD has activity on similar compounds.</t>
  </si>
  <si>
    <t xml:space="preserve">Tested/hypothetical (no confirmed activity, but likely). XuaABC has activity on similar compounds (larger and smaller). </t>
  </si>
  <si>
    <t xml:space="preserve">Hypothetical. Included to ensure non-blocked metabolites. XuaE has activity on similar compounds. </t>
  </si>
  <si>
    <t>EC number</t>
  </si>
  <si>
    <t>3.2.155</t>
  </si>
  <si>
    <t xml:space="preserve">3.2.1.37 </t>
  </si>
  <si>
    <t>3.2.1.23</t>
  </si>
  <si>
    <t>3.2.1.177</t>
  </si>
  <si>
    <t xml:space="preserve">3.2.1.21 </t>
  </si>
  <si>
    <t>XA2,3X, D-Xylose</t>
  </si>
  <si>
    <t>XAX, D-Xylose</t>
  </si>
  <si>
    <t>AX, D-Xylose</t>
  </si>
  <si>
    <t>A2,3XX, D-Xylose</t>
  </si>
  <si>
    <t>AXX, D-Xylose</t>
  </si>
  <si>
    <t>X = Q</t>
  </si>
  <si>
    <t>QQQG</t>
  </si>
  <si>
    <t>QLQG</t>
  </si>
  <si>
    <t>QQLG</t>
  </si>
  <si>
    <t>QLLG</t>
  </si>
  <si>
    <t>GQQQ</t>
  </si>
  <si>
    <t>GQLQ</t>
  </si>
  <si>
    <t>GQQL</t>
  </si>
  <si>
    <t>GQLL</t>
  </si>
  <si>
    <t>All QGO4</t>
  </si>
  <si>
    <t>QQQG + Galactose</t>
  </si>
  <si>
    <t>GQQG + Qylose</t>
  </si>
  <si>
    <t>QQG + glucose</t>
  </si>
  <si>
    <t>GQG + Qylose</t>
  </si>
  <si>
    <t>QG + glucose</t>
  </si>
  <si>
    <t>GQQG</t>
  </si>
  <si>
    <t>QQG</t>
  </si>
  <si>
    <t>GQG</t>
  </si>
  <si>
    <t>QG</t>
  </si>
  <si>
    <t>Xyloglucan oligosaccharide transport QLQG</t>
  </si>
  <si>
    <t>Xyloglucan oligosaccharide transport QQLG</t>
  </si>
  <si>
    <t>Xyloglucan oligosaccharide transport QLLG</t>
  </si>
  <si>
    <t>Xyloglucan oligosaccharide transport QQQG</t>
  </si>
  <si>
    <t>beta-galactosidase QLQG</t>
  </si>
  <si>
    <t>beta-galactosidase QQLG</t>
  </si>
  <si>
    <t>beta-galactosidase QLLG</t>
  </si>
  <si>
    <t>alpha-xylosidase QQQG</t>
  </si>
  <si>
    <t>beta-glucosidase GQQG</t>
  </si>
  <si>
    <t>alpha-xylosidase QQG</t>
  </si>
  <si>
    <t>beta-glucosidase GQG</t>
  </si>
  <si>
    <t>alpha-xylosidase QG</t>
  </si>
  <si>
    <t>R_QLQGabc</t>
  </si>
  <si>
    <t>R_QQLGabc</t>
  </si>
  <si>
    <t>R_QLLGabc</t>
  </si>
  <si>
    <t>R_QQQGabc</t>
  </si>
  <si>
    <t>R_GALqlqg</t>
  </si>
  <si>
    <t>R_GALqqlg</t>
  </si>
  <si>
    <t>R_GALqllg</t>
  </si>
  <si>
    <t>R_GLUgqqg</t>
  </si>
  <si>
    <t>R_GLUgqg</t>
  </si>
  <si>
    <t>R_XYLqqqg</t>
  </si>
  <si>
    <t>R_XYLqqg</t>
  </si>
  <si>
    <t>R_XYLqg</t>
  </si>
  <si>
    <t>{"M_QLQG_c":-1,"M_h2o_c":-1,"M_QQQG_c":1,"M_gal_c":1}</t>
  </si>
  <si>
    <t>{"M_QQLG_c":-1,"M_h2o_c":-1,"M_QQQG_c":1,"M_gal_c":1}</t>
  </si>
  <si>
    <t>{"M_QLLG_c":-1,"M_h2o_c":-2,"M_QQQG_c":1,"M_gal_c":2}</t>
  </si>
  <si>
    <t>{"M_GQQG_c":-1,"M_h2o_c":-1,"M_QQG_c":1,"M_glc__D_c":1}</t>
  </si>
  <si>
    <t>{"M_GQG_c":-1,"M_h2o_c":-1,"M_QG_c":1,"M_glc__D_c":1}</t>
  </si>
  <si>
    <t>{"M_QQQG_c":-1,"M_h2o_c":-1,"M_GQQG_c":1,"M_xyl__D_c":1}</t>
  </si>
  <si>
    <t>{"M_QQG_c":-1,"M_h2o_c":-1,"M_GQG_c":1,"M_xyl__D_c":1}</t>
  </si>
  <si>
    <t>{"M_QG_c":-1,"M_h2o_c":-1,"M_cellb_c":1,"M_xyl__D_c":1}</t>
  </si>
  <si>
    <t>M_QLQG_e</t>
  </si>
  <si>
    <t>M_QQLG_e</t>
  </si>
  <si>
    <t>M_QLLG_e</t>
  </si>
  <si>
    <t>M_QQQG_e</t>
  </si>
  <si>
    <t>M_QLQG_c</t>
  </si>
  <si>
    <t>M_QQLG_c</t>
  </si>
  <si>
    <t>M_QLLG_c</t>
  </si>
  <si>
    <t>M_QQQG_c</t>
  </si>
  <si>
    <t>M_GQQG_c</t>
  </si>
  <si>
    <t>M_QQG_c</t>
  </si>
  <si>
    <t>M_GQG_c</t>
  </si>
  <si>
    <t>M_QG_c</t>
  </si>
  <si>
    <t>M_GQQG_e</t>
  </si>
  <si>
    <t>{"M_XAXX_c":-1,"M_h2o_c":-1,"M_AXX_c":1,"M_xyl__D_c":1}</t>
  </si>
  <si>
    <t>{"M_XA23XX_c":-1,"M_h2o_c":-1,"M_A23XX_c":1,"M_xyl__D_c":1}</t>
  </si>
  <si>
    <t>{"M_XAXX_c":-1,"M_h2o_c":-1,"M_XAX_c":1,"M_xyl__D_c":1}</t>
  </si>
  <si>
    <t>{"M_XA23XX_c":-1,"M_h2o_c":-1,"M_XA23X_c":1,"M_xyl__D_c":1}</t>
  </si>
  <si>
    <t>{"M_XAXX_c":-1,"M_h2o_c":-1,"M_xyl4_c":1,"M_arab__L_c":1}</t>
  </si>
  <si>
    <t>{"M_XAX_c":-1,"M_h2o_c":-1,"M_xyl3_c":1,"M_arab__L_c":1}</t>
  </si>
  <si>
    <t>{"M_AXX_c":-1,"M_h2o_c":-1,"M_xyl3_c":1,"M_arab__L_c":1}</t>
  </si>
  <si>
    <t>{"M_AX_c":-1,"M_h2o_c":-1,"M_xylb_c":1,"M_arab__L_c":1}</t>
  </si>
  <si>
    <t>{"M_AXX_c":-1,"M_h2o_c":-1,"M_AX_c":1,"M_xyl__D_c":1}</t>
  </si>
  <si>
    <t>{"M_A23XX_c":-1,"M_h2o_c":-2,"M_xyl3_c":1,"M_arab__L_c":2}</t>
  </si>
  <si>
    <t>{"M_XA23XX_c":-1,"M_h2o_c":-2,"M_xyl4_c":1,"M_arab__L_c":2}</t>
  </si>
  <si>
    <t>https://www.ncbi.nlm.nih.gov/pmc/articles/PMC6720390/, https://doi.org/10.1186/s13068-019-1549-x</t>
  </si>
  <si>
    <t>R_GQQGabc</t>
  </si>
  <si>
    <t>{"M_cellb_e":-1, "M_atp_c":-2, "M_h2o_c":-1, "M_cellb_c":1, "M_adp_c":2,"M_h_c":2, "M_pi_c":2}</t>
  </si>
  <si>
    <t>{"M_cell3_e":-1, "M_atp_c":-2, "M_h2o_c":-1, "M_cell3_c":1, "M_adp_c":2,"M_h_c":2, "M_pi_c":2}</t>
  </si>
  <si>
    <t>{"M_cell4_e":-1, "M_atp_c":-2, "M_h2o_c":-1, "M_cell4_c":1, "M_adp_c":2,"M_h_c":2, "M_pi_c":2}</t>
  </si>
  <si>
    <t>{"M_cell5_e":-1, "M_atp_c":-2, "M_h2o_c":-1, "M_cell5_c":1, "M_adp_c":2,"M_h_c":2, "M_pi_c":2}</t>
  </si>
  <si>
    <t>{"M_AX_e":-1, "M_atp_c":-2, "M_h2o_c":-1, "M_AX_c":1, "M_adp_c":2,"M_h_c":2, "M_pi_c":2}</t>
  </si>
  <si>
    <t>{"M_AXX_e":-1, "M_atp_c":-2, "M_h2o_c":-1, "M_AXX_c":1, "M_adp_c":2,"M_h_c":2, "M_pi_c":2}</t>
  </si>
  <si>
    <t>{"M_A23XX_e":-1, "M_atp_c":-2, "M_h2o_c":-1, "M_A23XX_c":1, "M_adp_c":2,"M_h_c":2, "M_pi_c":2}</t>
  </si>
  <si>
    <t>{"M_XA23XX_e":-1, "M_atp_c":-2, "M_h2o_c":-1, "M_XA23XX_c":1, "M_adp_c":2,"M_h_c":2, "M_pi_c":2}</t>
  </si>
  <si>
    <t>{"M_XAXX_e":-1, "M_atp_c":-2, "M_h2o_c":-1, "M_XAXX_c":1, "M_adp_c":2,"M_h_c":2, "M_pi_c":2}</t>
  </si>
  <si>
    <t>{"M_QLQG_e":-1, "M_atp_c":-2, "M_h2o_c":-1, "M_QLQG_c":1, "M_adp_c":2,"M_h_c":2, "M_pi_c":2}</t>
  </si>
  <si>
    <t>{"M_QQLG_e":-1, "M_atp_c":-2, "M_h2o_c":-1, "M_QQLG_c":1, "M_adp_c":2,"M_h_c":2, "M_pi_c":2}</t>
  </si>
  <si>
    <t>{"M_QLLG_e":-1, "M_atp_c":-2, "M_h2o_c":-1, "M_QLLG_c":1, "M_adp_c":2,"M_h_c":2, "M_pi_c":2}</t>
  </si>
  <si>
    <t>{"M_QQQG_e":-1, "M_atp_c":-2, "M_h2o_c":-1, "M_QQQG_c":1, "M_adp_c":2,"M_h_c":2, "M_pi_c":2}</t>
  </si>
  <si>
    <t>{"M_GQQG_e":-1, "M_atp_c":-2, "M_h2o_c":-1, "M_GQQG_c":1, "M_adp_c":2,"M_h_c":2, "M_pi_c":2}</t>
  </si>
  <si>
    <t>XYLqg</t>
  </si>
  <si>
    <t>GLUgqg</t>
  </si>
  <si>
    <t>M_xyl3_e</t>
  </si>
  <si>
    <t>M_xylb_e</t>
  </si>
  <si>
    <t>M_xylan8_e</t>
  </si>
  <si>
    <t>M_xylan4_e</t>
  </si>
  <si>
    <t>Glucuronic acid</t>
  </si>
  <si>
    <t>Xylan (8 backbone units, 2 glcur side chain)</t>
  </si>
  <si>
    <t>Xylan (4 backbone units, 1 glcur side chain)</t>
  </si>
  <si>
    <t>Xylotriose</t>
  </si>
  <si>
    <t>Xylobiose</t>
  </si>
  <si>
    <t>M_cellb_e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</si>
</sst>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1" applyFont="1"/>
    <xf numFmtId="0" fontId="7" fillId="0" borderId="0" xfId="0" applyFont="1"/>
    <xf numFmtId="0" fontId="3" fillId="0" borderId="0" xfId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431800</xdr:colOff>
      <xdr:row>3</xdr:row>
      <xdr:rowOff>63500</xdr:rowOff>
    </xdr:from>
    <xdr:to>
      <xdr:col>26</xdr:col>
      <xdr:colOff>609600</xdr:colOff>
      <xdr:row>20</xdr:row>
      <xdr:rowOff>126770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9FAE80-17AE-BF13-CB56-9608C6AE5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16300" y="673100"/>
          <a:ext cx="5956300" cy="3517670"/>
        </a:xfrm>
        <a:prstGeom prst="rect">
          <a:avLst/>
        </a:prstGeom>
      </xdr:spPr>
    </xdr:pic>
    <xdr:clientData/>
  </xdr:twoCellAnchor>
  <xdr:twoCellAnchor editAs="oneCell">
    <xdr:from>
      <xdr:col>15</xdr:col>
      <xdr:colOff>469900</xdr:colOff>
      <xdr:row>23</xdr:row>
      <xdr:rowOff>12700</xdr:rowOff>
    </xdr:from>
    <xdr:to>
      <xdr:col>18</xdr:col>
      <xdr:colOff>491638</xdr:colOff>
      <xdr:row>42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FDD42A-6E73-F71F-FF52-D33C5D95C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07" r="4140"/>
        <a:stretch/>
      </xdr:blipFill>
      <xdr:spPr>
        <a:xfrm>
          <a:off x="12852400" y="4686300"/>
          <a:ext cx="2498238" cy="400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547138</xdr:colOff>
      <xdr:row>2</xdr:row>
      <xdr:rowOff>98212</xdr:rowOff>
    </xdr:from>
    <xdr:to>
      <xdr:col>23</xdr:col>
      <xdr:colOff>740881</xdr:colOff>
      <xdr:row>33</xdr:row>
      <xdr:rowOff>6253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51891-6B3E-5181-7074-1123AB208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57970">
          <a:off x="15215638" y="504612"/>
          <a:ext cx="6797743" cy="62056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723900</xdr:colOff>
      <xdr:row>14</xdr:row>
      <xdr:rowOff>177800</xdr:rowOff>
    </xdr:from>
    <xdr:to>
      <xdr:col>17</xdr:col>
      <xdr:colOff>12700</xdr:colOff>
      <xdr:row>47</xdr:row>
      <xdr:rowOff>175816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E18443-245D-C448-A02E-0561D3BCB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8900" y="3022600"/>
          <a:ext cx="5067300" cy="6703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5663094/" TargetMode="External"/><Relationship Id="rId2" Type="http://schemas.openxmlformats.org/officeDocument/2006/relationships/hyperlink" Target="https://www.ncbi.nlm.nih.gov/pmc/articles/PMC5663094/" TargetMode="External"/><Relationship Id="rId1" Type="http://schemas.openxmlformats.org/officeDocument/2006/relationships/hyperlink" Target="https://pubmed.ncbi.nlm.nih.gov/9335163/" TargetMode="External"/><Relationship Id="rId4" Type="http://schemas.openxmlformats.org/officeDocument/2006/relationships/hyperlink" Target="https://pubmed.ncbi.nlm.nih.gov/9335163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C827-4B4F-D14B-839A-D0BA292C28EE}">
  <dimension ref="A1:R36"/>
  <sheetViews>
    <sheetView zoomScale="94" workbookViewId="0">
      <selection activeCell="I17" sqref="I17"/>
    </sheetView>
  </sheetViews>
  <sheetFormatPr baseColWidth="10" defaultRowHeight="16" x14ac:dyDescent="0.2"/>
  <sheetData>
    <row r="1" spans="1:18" x14ac:dyDescent="0.2">
      <c r="A1" s="3" t="s">
        <v>37</v>
      </c>
    </row>
    <row r="2" spans="1:18" x14ac:dyDescent="0.2">
      <c r="A2" s="3" t="s">
        <v>3</v>
      </c>
      <c r="B2" s="3" t="s">
        <v>53</v>
      </c>
      <c r="C2" s="3" t="s">
        <v>10</v>
      </c>
      <c r="D2" s="3" t="s">
        <v>22</v>
      </c>
      <c r="E2" s="3" t="s">
        <v>4</v>
      </c>
      <c r="F2" s="3" t="s">
        <v>0</v>
      </c>
      <c r="G2" s="3" t="s">
        <v>1</v>
      </c>
      <c r="H2" s="3" t="s">
        <v>2</v>
      </c>
      <c r="I2" s="3" t="s">
        <v>55</v>
      </c>
      <c r="J2" s="3" t="s">
        <v>18</v>
      </c>
      <c r="K2" s="3" t="s">
        <v>165</v>
      </c>
    </row>
    <row r="3" spans="1:18" x14ac:dyDescent="0.2">
      <c r="A3" t="s">
        <v>60</v>
      </c>
      <c r="B3" t="s">
        <v>11</v>
      </c>
      <c r="C3" s="1" t="s">
        <v>23</v>
      </c>
      <c r="D3" t="s">
        <v>24</v>
      </c>
      <c r="E3" t="s">
        <v>61</v>
      </c>
      <c r="F3" t="s">
        <v>14</v>
      </c>
      <c r="G3" t="s">
        <v>359</v>
      </c>
      <c r="H3" t="s">
        <v>17</v>
      </c>
      <c r="I3" t="s">
        <v>56</v>
      </c>
      <c r="J3" t="s">
        <v>176</v>
      </c>
      <c r="K3" t="s">
        <v>173</v>
      </c>
      <c r="Q3" t="s">
        <v>33</v>
      </c>
    </row>
    <row r="4" spans="1:18" x14ac:dyDescent="0.2">
      <c r="A4" t="s">
        <v>60</v>
      </c>
      <c r="B4" t="s">
        <v>11</v>
      </c>
      <c r="C4" s="1" t="s">
        <v>15</v>
      </c>
      <c r="D4" t="s">
        <v>24</v>
      </c>
      <c r="E4" t="s">
        <v>61</v>
      </c>
      <c r="F4" t="s">
        <v>14</v>
      </c>
      <c r="G4" t="s">
        <v>360</v>
      </c>
      <c r="H4" t="s">
        <v>17</v>
      </c>
      <c r="I4" t="s">
        <v>56</v>
      </c>
      <c r="J4" t="s">
        <v>176</v>
      </c>
      <c r="K4" t="s">
        <v>173</v>
      </c>
      <c r="Q4" t="s">
        <v>358</v>
      </c>
      <c r="R4" t="s">
        <v>9</v>
      </c>
    </row>
    <row r="5" spans="1:18" x14ac:dyDescent="0.2">
      <c r="A5" t="s">
        <v>60</v>
      </c>
      <c r="B5" t="s">
        <v>11</v>
      </c>
      <c r="C5" s="1" t="s">
        <v>15</v>
      </c>
      <c r="D5" t="s">
        <v>24</v>
      </c>
      <c r="E5" t="s">
        <v>61</v>
      </c>
      <c r="F5" t="s">
        <v>14</v>
      </c>
      <c r="G5" t="s">
        <v>361</v>
      </c>
      <c r="H5" t="s">
        <v>17</v>
      </c>
      <c r="I5" t="s">
        <v>56</v>
      </c>
      <c r="J5" t="s">
        <v>176</v>
      </c>
      <c r="K5" t="s">
        <v>173</v>
      </c>
      <c r="Q5" t="s">
        <v>5</v>
      </c>
      <c r="R5" t="s">
        <v>6</v>
      </c>
    </row>
    <row r="6" spans="1:18" x14ac:dyDescent="0.2">
      <c r="A6" t="s">
        <v>60</v>
      </c>
      <c r="B6" t="s">
        <v>11</v>
      </c>
      <c r="C6" s="1" t="s">
        <v>15</v>
      </c>
      <c r="D6" t="s">
        <v>24</v>
      </c>
      <c r="E6" t="s">
        <v>61</v>
      </c>
      <c r="F6" t="s">
        <v>14</v>
      </c>
      <c r="G6" t="s">
        <v>362</v>
      </c>
      <c r="H6" t="s">
        <v>17</v>
      </c>
      <c r="I6" t="s">
        <v>56</v>
      </c>
      <c r="J6" t="s">
        <v>176</v>
      </c>
      <c r="K6" t="s">
        <v>173</v>
      </c>
      <c r="Q6" t="s">
        <v>7</v>
      </c>
      <c r="R6" t="s">
        <v>8</v>
      </c>
    </row>
    <row r="7" spans="1:18" x14ac:dyDescent="0.2">
      <c r="A7" t="s">
        <v>175</v>
      </c>
      <c r="B7" t="s">
        <v>12</v>
      </c>
      <c r="C7" s="1" t="s">
        <v>15</v>
      </c>
      <c r="D7" t="s">
        <v>24</v>
      </c>
      <c r="F7" t="s">
        <v>14</v>
      </c>
      <c r="G7" t="s">
        <v>359</v>
      </c>
      <c r="H7" t="s">
        <v>17</v>
      </c>
      <c r="I7" t="s">
        <v>56</v>
      </c>
      <c r="J7" t="s">
        <v>19</v>
      </c>
      <c r="K7" t="s">
        <v>173</v>
      </c>
    </row>
    <row r="8" spans="1:18" x14ac:dyDescent="0.2">
      <c r="A8" t="s">
        <v>175</v>
      </c>
      <c r="B8" t="s">
        <v>12</v>
      </c>
      <c r="C8" s="1" t="s">
        <v>15</v>
      </c>
      <c r="D8" t="s">
        <v>24</v>
      </c>
      <c r="F8" t="s">
        <v>14</v>
      </c>
      <c r="G8" t="s">
        <v>360</v>
      </c>
      <c r="H8" t="s">
        <v>17</v>
      </c>
      <c r="I8" t="s">
        <v>56</v>
      </c>
      <c r="J8" t="s">
        <v>19</v>
      </c>
      <c r="K8" t="s">
        <v>173</v>
      </c>
    </row>
    <row r="9" spans="1:18" x14ac:dyDescent="0.2">
      <c r="A9" t="s">
        <v>175</v>
      </c>
      <c r="B9" t="s">
        <v>12</v>
      </c>
      <c r="C9" s="1" t="s">
        <v>15</v>
      </c>
      <c r="D9" t="s">
        <v>24</v>
      </c>
      <c r="F9" t="s">
        <v>14</v>
      </c>
      <c r="G9" t="s">
        <v>361</v>
      </c>
      <c r="H9" t="s">
        <v>17</v>
      </c>
      <c r="I9" t="s">
        <v>56</v>
      </c>
      <c r="J9" t="s">
        <v>19</v>
      </c>
      <c r="K9" t="s">
        <v>173</v>
      </c>
    </row>
    <row r="10" spans="1:18" x14ac:dyDescent="0.2">
      <c r="A10" t="s">
        <v>175</v>
      </c>
      <c r="B10" t="s">
        <v>12</v>
      </c>
      <c r="C10" s="1" t="s">
        <v>15</v>
      </c>
      <c r="D10" t="s">
        <v>24</v>
      </c>
      <c r="F10" t="s">
        <v>14</v>
      </c>
      <c r="G10" t="s">
        <v>362</v>
      </c>
      <c r="H10" t="s">
        <v>17</v>
      </c>
      <c r="I10" t="s">
        <v>56</v>
      </c>
      <c r="J10" t="s">
        <v>19</v>
      </c>
      <c r="K10" t="s">
        <v>173</v>
      </c>
    </row>
    <row r="11" spans="1:18" x14ac:dyDescent="0.2">
      <c r="A11" t="s">
        <v>175</v>
      </c>
      <c r="B11" t="s">
        <v>12</v>
      </c>
      <c r="C11" s="1" t="s">
        <v>15</v>
      </c>
      <c r="D11" t="s">
        <v>24</v>
      </c>
      <c r="F11" t="s">
        <v>16</v>
      </c>
      <c r="H11" t="s">
        <v>20</v>
      </c>
      <c r="I11" t="s">
        <v>56</v>
      </c>
      <c r="J11" t="s">
        <v>19</v>
      </c>
      <c r="K11" t="s">
        <v>173</v>
      </c>
    </row>
    <row r="12" spans="1:18" x14ac:dyDescent="0.2">
      <c r="A12" t="s">
        <v>26</v>
      </c>
      <c r="B12" t="s">
        <v>13</v>
      </c>
      <c r="C12" s="1" t="s">
        <v>28</v>
      </c>
      <c r="D12" t="s">
        <v>24</v>
      </c>
      <c r="E12" t="s">
        <v>29</v>
      </c>
      <c r="F12" t="s">
        <v>14</v>
      </c>
      <c r="G12" t="s">
        <v>359</v>
      </c>
      <c r="H12" t="s">
        <v>17</v>
      </c>
      <c r="I12" t="s">
        <v>56</v>
      </c>
      <c r="J12" t="s">
        <v>43</v>
      </c>
      <c r="K12" t="s">
        <v>173</v>
      </c>
    </row>
    <row r="13" spans="1:18" x14ac:dyDescent="0.2">
      <c r="A13" t="s">
        <v>26</v>
      </c>
      <c r="B13" t="s">
        <v>13</v>
      </c>
      <c r="C13" s="1" t="s">
        <v>28</v>
      </c>
      <c r="D13" t="s">
        <v>24</v>
      </c>
      <c r="E13" t="s">
        <v>29</v>
      </c>
      <c r="F13" t="s">
        <v>14</v>
      </c>
      <c r="G13" t="s">
        <v>360</v>
      </c>
      <c r="H13" t="s">
        <v>17</v>
      </c>
      <c r="I13" t="s">
        <v>56</v>
      </c>
      <c r="J13" t="s">
        <v>43</v>
      </c>
      <c r="K13" t="s">
        <v>173</v>
      </c>
    </row>
    <row r="14" spans="1:18" x14ac:dyDescent="0.2">
      <c r="A14" t="s">
        <v>26</v>
      </c>
      <c r="B14" t="s">
        <v>13</v>
      </c>
      <c r="C14" s="1" t="s">
        <v>28</v>
      </c>
      <c r="D14" t="s">
        <v>24</v>
      </c>
      <c r="E14" t="s">
        <v>29</v>
      </c>
      <c r="F14" t="s">
        <v>14</v>
      </c>
      <c r="G14" t="s">
        <v>361</v>
      </c>
      <c r="H14" t="s">
        <v>17</v>
      </c>
      <c r="I14" t="s">
        <v>56</v>
      </c>
      <c r="J14" t="s">
        <v>43</v>
      </c>
      <c r="K14" t="s">
        <v>173</v>
      </c>
    </row>
    <row r="15" spans="1:18" x14ac:dyDescent="0.2">
      <c r="A15" t="s">
        <v>26</v>
      </c>
      <c r="B15" t="s">
        <v>13</v>
      </c>
      <c r="C15" s="1" t="s">
        <v>28</v>
      </c>
      <c r="D15" t="s">
        <v>24</v>
      </c>
      <c r="E15" t="s">
        <v>29</v>
      </c>
      <c r="F15" t="s">
        <v>14</v>
      </c>
      <c r="G15" t="s">
        <v>362</v>
      </c>
      <c r="H15" t="s">
        <v>17</v>
      </c>
      <c r="I15" t="s">
        <v>56</v>
      </c>
      <c r="J15" t="s">
        <v>43</v>
      </c>
      <c r="K15" t="s">
        <v>173</v>
      </c>
    </row>
    <row r="16" spans="1:18" x14ac:dyDescent="0.2">
      <c r="A16" t="s">
        <v>26</v>
      </c>
      <c r="B16" t="s">
        <v>13</v>
      </c>
      <c r="C16" s="1" t="s">
        <v>28</v>
      </c>
      <c r="D16" t="s">
        <v>24</v>
      </c>
      <c r="E16" t="s">
        <v>29</v>
      </c>
      <c r="F16" t="s">
        <v>16</v>
      </c>
      <c r="H16" t="s">
        <v>20</v>
      </c>
      <c r="I16" t="s">
        <v>56</v>
      </c>
      <c r="J16" t="s">
        <v>43</v>
      </c>
      <c r="K16" t="s">
        <v>173</v>
      </c>
    </row>
    <row r="17" spans="1:11" x14ac:dyDescent="0.2">
      <c r="A17" t="s">
        <v>31</v>
      </c>
      <c r="B17" t="s">
        <v>21</v>
      </c>
      <c r="C17" s="1" t="s">
        <v>27</v>
      </c>
      <c r="D17" t="s">
        <v>24</v>
      </c>
      <c r="E17" t="s">
        <v>30</v>
      </c>
      <c r="F17" t="s">
        <v>14</v>
      </c>
      <c r="G17" t="s">
        <v>363</v>
      </c>
      <c r="H17" t="s">
        <v>17</v>
      </c>
      <c r="I17" t="s">
        <v>56</v>
      </c>
      <c r="J17" t="s">
        <v>177</v>
      </c>
      <c r="K17" t="s">
        <v>173</v>
      </c>
    </row>
    <row r="18" spans="1:11" x14ac:dyDescent="0.2">
      <c r="A18" t="s">
        <v>25</v>
      </c>
      <c r="B18" t="s">
        <v>21</v>
      </c>
      <c r="C18" s="1" t="s">
        <v>27</v>
      </c>
      <c r="D18" t="s">
        <v>24</v>
      </c>
      <c r="E18" t="s">
        <v>30</v>
      </c>
      <c r="F18" t="s">
        <v>14</v>
      </c>
      <c r="G18" t="s">
        <v>364</v>
      </c>
      <c r="H18" t="s">
        <v>17</v>
      </c>
      <c r="I18" t="s">
        <v>56</v>
      </c>
      <c r="J18" t="s">
        <v>177</v>
      </c>
      <c r="K18" t="s">
        <v>173</v>
      </c>
    </row>
    <row r="19" spans="1:11" x14ac:dyDescent="0.2">
      <c r="A19" t="s">
        <v>25</v>
      </c>
      <c r="B19" t="s">
        <v>21</v>
      </c>
      <c r="C19" s="1" t="s">
        <v>27</v>
      </c>
      <c r="D19" t="s">
        <v>24</v>
      </c>
      <c r="E19" t="s">
        <v>30</v>
      </c>
      <c r="F19" t="s">
        <v>14</v>
      </c>
      <c r="G19" t="s">
        <v>365</v>
      </c>
      <c r="H19" t="s">
        <v>17</v>
      </c>
      <c r="I19" t="s">
        <v>56</v>
      </c>
      <c r="J19" t="s">
        <v>177</v>
      </c>
      <c r="K19" t="s">
        <v>173</v>
      </c>
    </row>
    <row r="20" spans="1:11" x14ac:dyDescent="0.2">
      <c r="A20" t="s">
        <v>25</v>
      </c>
      <c r="B20" t="s">
        <v>21</v>
      </c>
      <c r="C20" s="1" t="s">
        <v>27</v>
      </c>
      <c r="D20" t="s">
        <v>24</v>
      </c>
      <c r="E20" t="s">
        <v>30</v>
      </c>
      <c r="F20" t="s">
        <v>14</v>
      </c>
      <c r="G20" t="s">
        <v>366</v>
      </c>
      <c r="H20" t="s">
        <v>17</v>
      </c>
      <c r="I20" t="s">
        <v>56</v>
      </c>
      <c r="J20" t="s">
        <v>177</v>
      </c>
      <c r="K20" t="s">
        <v>173</v>
      </c>
    </row>
    <row r="22" spans="1:11" x14ac:dyDescent="0.2">
      <c r="A22" s="3" t="s">
        <v>38</v>
      </c>
    </row>
    <row r="23" spans="1:11" x14ac:dyDescent="0.2">
      <c r="A23" t="s">
        <v>3</v>
      </c>
      <c r="B23" t="s">
        <v>53</v>
      </c>
      <c r="C23" t="s">
        <v>10</v>
      </c>
      <c r="D23" t="s">
        <v>22</v>
      </c>
      <c r="E23" t="s">
        <v>4</v>
      </c>
      <c r="F23" t="s">
        <v>0</v>
      </c>
      <c r="G23" t="s">
        <v>1</v>
      </c>
      <c r="H23" t="s">
        <v>2</v>
      </c>
      <c r="I23" t="s">
        <v>55</v>
      </c>
      <c r="J23" t="s">
        <v>18</v>
      </c>
      <c r="K23" t="s">
        <v>165</v>
      </c>
    </row>
    <row r="24" spans="1:11" x14ac:dyDescent="0.2">
      <c r="A24" t="s">
        <v>36</v>
      </c>
      <c r="C24" s="1" t="s">
        <v>34</v>
      </c>
      <c r="D24" t="s">
        <v>54</v>
      </c>
      <c r="E24" t="s">
        <v>35</v>
      </c>
      <c r="G24" t="s">
        <v>367</v>
      </c>
      <c r="H24" t="s">
        <v>32</v>
      </c>
      <c r="I24" t="s">
        <v>57</v>
      </c>
      <c r="K24" t="s">
        <v>174</v>
      </c>
    </row>
    <row r="27" spans="1:11" x14ac:dyDescent="0.2">
      <c r="A27" s="3" t="s">
        <v>39</v>
      </c>
    </row>
    <row r="28" spans="1:11" x14ac:dyDescent="0.2">
      <c r="A28" s="3" t="s">
        <v>3</v>
      </c>
      <c r="B28" s="3" t="s">
        <v>53</v>
      </c>
      <c r="C28" s="3" t="s">
        <v>10</v>
      </c>
      <c r="D28" s="3" t="s">
        <v>22</v>
      </c>
      <c r="E28" s="3" t="s">
        <v>4</v>
      </c>
      <c r="F28" s="3" t="s">
        <v>0</v>
      </c>
      <c r="G28" s="3" t="s">
        <v>1</v>
      </c>
      <c r="H28" s="3" t="s">
        <v>2</v>
      </c>
      <c r="I28" s="3" t="s">
        <v>55</v>
      </c>
      <c r="J28" s="3" t="s">
        <v>18</v>
      </c>
      <c r="K28" s="3" t="s">
        <v>165</v>
      </c>
    </row>
    <row r="29" spans="1:11" x14ac:dyDescent="0.2">
      <c r="A29" t="s">
        <v>47</v>
      </c>
      <c r="B29" t="s">
        <v>48</v>
      </c>
      <c r="C29" t="s">
        <v>46</v>
      </c>
      <c r="D29" t="s">
        <v>54</v>
      </c>
      <c r="E29" t="s">
        <v>50</v>
      </c>
      <c r="F29" t="s">
        <v>360</v>
      </c>
      <c r="G29" t="s">
        <v>368</v>
      </c>
      <c r="H29" t="s">
        <v>59</v>
      </c>
      <c r="I29" t="s">
        <v>58</v>
      </c>
      <c r="K29" t="s">
        <v>172</v>
      </c>
    </row>
    <row r="30" spans="1:11" x14ac:dyDescent="0.2">
      <c r="A30" t="s">
        <v>47</v>
      </c>
      <c r="B30" t="s">
        <v>48</v>
      </c>
      <c r="C30" t="s">
        <v>46</v>
      </c>
      <c r="D30" t="s">
        <v>54</v>
      </c>
      <c r="E30" t="s">
        <v>50</v>
      </c>
      <c r="F30" t="s">
        <v>361</v>
      </c>
      <c r="G30" t="s">
        <v>368</v>
      </c>
      <c r="H30" t="s">
        <v>59</v>
      </c>
      <c r="I30" t="s">
        <v>58</v>
      </c>
      <c r="K30" t="s">
        <v>172</v>
      </c>
    </row>
    <row r="31" spans="1:11" x14ac:dyDescent="0.2">
      <c r="A31" t="s">
        <v>47</v>
      </c>
      <c r="B31" t="s">
        <v>48</v>
      </c>
      <c r="C31" t="s">
        <v>46</v>
      </c>
      <c r="D31" t="s">
        <v>54</v>
      </c>
      <c r="E31" t="s">
        <v>50</v>
      </c>
      <c r="F31" t="s">
        <v>362</v>
      </c>
      <c r="G31" t="s">
        <v>368</v>
      </c>
      <c r="H31" t="s">
        <v>59</v>
      </c>
      <c r="I31" t="s">
        <v>58</v>
      </c>
      <c r="K31" t="s">
        <v>172</v>
      </c>
    </row>
    <row r="32" spans="1:11" x14ac:dyDescent="0.2">
      <c r="A32" t="s">
        <v>52</v>
      </c>
      <c r="B32" t="s">
        <v>40</v>
      </c>
      <c r="C32" t="s">
        <v>44</v>
      </c>
      <c r="D32" t="s">
        <v>54</v>
      </c>
      <c r="E32" t="s">
        <v>49</v>
      </c>
      <c r="F32" t="s">
        <v>359</v>
      </c>
      <c r="G32" t="s">
        <v>369</v>
      </c>
      <c r="H32" t="s">
        <v>59</v>
      </c>
      <c r="I32" t="s">
        <v>58</v>
      </c>
      <c r="K32" t="s">
        <v>172</v>
      </c>
    </row>
    <row r="33" spans="1:11" x14ac:dyDescent="0.2">
      <c r="A33" t="s">
        <v>41</v>
      </c>
      <c r="B33" t="s">
        <v>42</v>
      </c>
      <c r="C33" t="s">
        <v>45</v>
      </c>
      <c r="D33" t="s">
        <v>54</v>
      </c>
      <c r="E33" t="s">
        <v>51</v>
      </c>
      <c r="F33" t="s">
        <v>373</v>
      </c>
      <c r="G33" t="s">
        <v>370</v>
      </c>
      <c r="H33" t="s">
        <v>59</v>
      </c>
      <c r="I33" t="s">
        <v>58</v>
      </c>
      <c r="K33" t="s">
        <v>172</v>
      </c>
    </row>
    <row r="34" spans="1:11" x14ac:dyDescent="0.2">
      <c r="A34" t="s">
        <v>52</v>
      </c>
      <c r="B34" t="s">
        <v>40</v>
      </c>
      <c r="C34" t="s">
        <v>44</v>
      </c>
      <c r="D34" t="s">
        <v>54</v>
      </c>
      <c r="E34" t="s">
        <v>49</v>
      </c>
      <c r="F34" t="s">
        <v>374</v>
      </c>
      <c r="G34" t="s">
        <v>371</v>
      </c>
      <c r="H34" t="s">
        <v>59</v>
      </c>
      <c r="I34" t="s">
        <v>58</v>
      </c>
      <c r="K34" t="s">
        <v>172</v>
      </c>
    </row>
    <row r="35" spans="1:11" x14ac:dyDescent="0.2">
      <c r="A35" t="s">
        <v>41</v>
      </c>
      <c r="B35" t="s">
        <v>42</v>
      </c>
      <c r="C35" t="s">
        <v>45</v>
      </c>
      <c r="D35" t="s">
        <v>54</v>
      </c>
      <c r="E35" t="s">
        <v>51</v>
      </c>
      <c r="F35" t="s">
        <v>375</v>
      </c>
      <c r="G35" t="s">
        <v>372</v>
      </c>
      <c r="H35" t="s">
        <v>59</v>
      </c>
      <c r="I35" t="s">
        <v>58</v>
      </c>
      <c r="K35" t="s">
        <v>172</v>
      </c>
    </row>
    <row r="36" spans="1:11" x14ac:dyDescent="0.2">
      <c r="A36" t="s">
        <v>52</v>
      </c>
      <c r="B36" t="s">
        <v>40</v>
      </c>
      <c r="C36" t="s">
        <v>44</v>
      </c>
      <c r="D36" t="s">
        <v>54</v>
      </c>
      <c r="E36" t="s">
        <v>49</v>
      </c>
      <c r="F36" t="s">
        <v>376</v>
      </c>
      <c r="G36" t="s">
        <v>63</v>
      </c>
      <c r="H36" t="s">
        <v>59</v>
      </c>
      <c r="I36" t="s">
        <v>58</v>
      </c>
      <c r="K36" t="s">
        <v>172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C49D-117E-CD4A-A02A-BB03570524ED}">
  <dimension ref="A1:S5"/>
  <sheetViews>
    <sheetView workbookViewId="0">
      <selection activeCell="L1" sqref="L1"/>
    </sheetView>
  </sheetViews>
  <sheetFormatPr baseColWidth="10" defaultRowHeight="16" x14ac:dyDescent="0.2"/>
  <sheetData>
    <row r="1" spans="1:19" x14ac:dyDescent="0.2">
      <c r="A1" s="6" t="s">
        <v>187</v>
      </c>
      <c r="B1" s="6" t="s">
        <v>53</v>
      </c>
      <c r="C1" s="6" t="s">
        <v>55</v>
      </c>
      <c r="D1" s="6" t="s">
        <v>199</v>
      </c>
      <c r="E1" s="6" t="s">
        <v>198</v>
      </c>
      <c r="H1" s="3" t="s">
        <v>233</v>
      </c>
      <c r="L1" s="3" t="s">
        <v>53</v>
      </c>
      <c r="M1" s="3" t="s">
        <v>228</v>
      </c>
      <c r="N1" s="3" t="s">
        <v>455</v>
      </c>
      <c r="O1" s="3" t="s">
        <v>234</v>
      </c>
      <c r="Q1" s="3" t="s">
        <v>230</v>
      </c>
      <c r="R1" s="3" t="s">
        <v>231</v>
      </c>
      <c r="S1" s="3" t="s">
        <v>232</v>
      </c>
    </row>
    <row r="2" spans="1:19" x14ac:dyDescent="0.2">
      <c r="A2" s="4" t="s">
        <v>456</v>
      </c>
      <c r="B2" t="s">
        <v>453</v>
      </c>
      <c r="C2" s="4" t="s">
        <v>56</v>
      </c>
      <c r="D2" s="4" t="str">
        <f>"C"&amp;Q2&amp;"H"&amp;R2&amp;"O"&amp;S2</f>
        <v>C52H82O45</v>
      </c>
      <c r="E2">
        <v>0</v>
      </c>
      <c r="H2" s="3" t="s">
        <v>228</v>
      </c>
      <c r="I2" s="3" t="s">
        <v>455</v>
      </c>
      <c r="L2" t="s">
        <v>453</v>
      </c>
      <c r="M2">
        <v>8</v>
      </c>
      <c r="N2">
        <v>2</v>
      </c>
      <c r="O2">
        <f>SUM(M2:N2)-1</f>
        <v>9</v>
      </c>
      <c r="Q2">
        <f>M2*$H$3+N2*$I$3</f>
        <v>52</v>
      </c>
      <c r="R2">
        <f>M2*$H$4+N2*$I$4-2*O2</f>
        <v>82</v>
      </c>
      <c r="S2">
        <f>M2*$H$5+N2*$I$5-O2</f>
        <v>45</v>
      </c>
    </row>
    <row r="3" spans="1:19" x14ac:dyDescent="0.2">
      <c r="A3" t="s">
        <v>457</v>
      </c>
      <c r="B3" t="s">
        <v>454</v>
      </c>
      <c r="C3" s="4" t="s">
        <v>56</v>
      </c>
      <c r="D3" s="4" t="str">
        <f t="shared" ref="D3:D5" si="0">"C"&amp;Q3&amp;"H"&amp;R3&amp;"O"&amp;S3</f>
        <v>C26H42O23</v>
      </c>
      <c r="E3">
        <v>0</v>
      </c>
      <c r="G3" t="s">
        <v>230</v>
      </c>
      <c r="H3">
        <v>5</v>
      </c>
      <c r="I3">
        <v>6</v>
      </c>
      <c r="L3" t="s">
        <v>454</v>
      </c>
      <c r="M3">
        <v>4</v>
      </c>
      <c r="N3">
        <v>1</v>
      </c>
      <c r="O3">
        <f t="shared" ref="O3:O5" si="1">SUM(M3:N3)-1</f>
        <v>4</v>
      </c>
      <c r="Q3">
        <f>M3*$H$3+N3*$I$3</f>
        <v>26</v>
      </c>
      <c r="R3">
        <f t="shared" ref="R3:R5" si="2">M3*$H$4+N3*$I$4-2*O3</f>
        <v>42</v>
      </c>
      <c r="S3">
        <f t="shared" ref="S3:S5" si="3">M3*$H$5+N3*$I$5-O3</f>
        <v>23</v>
      </c>
    </row>
    <row r="4" spans="1:19" x14ac:dyDescent="0.2">
      <c r="A4" s="11" t="s">
        <v>458</v>
      </c>
      <c r="B4" t="s">
        <v>451</v>
      </c>
      <c r="C4" s="4" t="s">
        <v>56</v>
      </c>
      <c r="D4" s="4" t="str">
        <f t="shared" si="0"/>
        <v>C15H26O13</v>
      </c>
      <c r="E4">
        <v>0</v>
      </c>
      <c r="G4" t="s">
        <v>231</v>
      </c>
      <c r="H4">
        <v>10</v>
      </c>
      <c r="I4">
        <v>10</v>
      </c>
      <c r="L4" t="s">
        <v>451</v>
      </c>
      <c r="M4">
        <v>3</v>
      </c>
      <c r="N4">
        <v>0</v>
      </c>
      <c r="O4">
        <f t="shared" si="1"/>
        <v>2</v>
      </c>
      <c r="Q4">
        <f>M4*$H$3+N4*$I$3</f>
        <v>15</v>
      </c>
      <c r="R4">
        <f t="shared" si="2"/>
        <v>26</v>
      </c>
      <c r="S4">
        <f t="shared" si="3"/>
        <v>13</v>
      </c>
    </row>
    <row r="5" spans="1:19" x14ac:dyDescent="0.2">
      <c r="A5" s="11" t="s">
        <v>459</v>
      </c>
      <c r="B5" t="s">
        <v>452</v>
      </c>
      <c r="C5" s="4" t="s">
        <v>56</v>
      </c>
      <c r="D5" s="4" t="str">
        <f t="shared" si="0"/>
        <v>C10H18O9</v>
      </c>
      <c r="E5">
        <v>0</v>
      </c>
      <c r="G5" t="s">
        <v>232</v>
      </c>
      <c r="H5">
        <v>5</v>
      </c>
      <c r="I5">
        <v>7</v>
      </c>
      <c r="L5" t="s">
        <v>452</v>
      </c>
      <c r="M5">
        <v>2</v>
      </c>
      <c r="N5">
        <v>0</v>
      </c>
      <c r="O5">
        <f t="shared" si="1"/>
        <v>1</v>
      </c>
      <c r="Q5">
        <f>M5*$H$3+N5*$I$3</f>
        <v>10</v>
      </c>
      <c r="R5">
        <f t="shared" si="2"/>
        <v>18</v>
      </c>
      <c r="S5">
        <f t="shared" si="3"/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B204-21B1-A54D-9F94-97EF63BB6BC9}">
  <dimension ref="A1:L14"/>
  <sheetViews>
    <sheetView topLeftCell="C1" workbookViewId="0">
      <selection activeCell="J6" sqref="J6"/>
    </sheetView>
  </sheetViews>
  <sheetFormatPr baseColWidth="10" defaultRowHeight="16" x14ac:dyDescent="0.2"/>
  <sheetData>
    <row r="1" spans="1:12" x14ac:dyDescent="0.2">
      <c r="A1" t="s">
        <v>84</v>
      </c>
    </row>
    <row r="3" spans="1:12" x14ac:dyDescent="0.2">
      <c r="A3" s="3" t="s">
        <v>64</v>
      </c>
    </row>
    <row r="4" spans="1:12" x14ac:dyDescent="0.2">
      <c r="A4" t="s">
        <v>3</v>
      </c>
      <c r="B4" t="s">
        <v>53</v>
      </c>
      <c r="C4" t="s">
        <v>10</v>
      </c>
      <c r="D4" t="s">
        <v>22</v>
      </c>
      <c r="E4" t="s">
        <v>4</v>
      </c>
      <c r="F4" t="s">
        <v>0</v>
      </c>
      <c r="G4" t="s">
        <v>1</v>
      </c>
      <c r="H4" t="s">
        <v>2</v>
      </c>
      <c r="I4" t="s">
        <v>55</v>
      </c>
      <c r="J4" t="s">
        <v>18</v>
      </c>
      <c r="K4" t="s">
        <v>165</v>
      </c>
    </row>
    <row r="5" spans="1:12" x14ac:dyDescent="0.2">
      <c r="A5" t="s">
        <v>65</v>
      </c>
      <c r="D5" t="s">
        <v>54</v>
      </c>
      <c r="E5" t="s">
        <v>70</v>
      </c>
      <c r="F5" t="s">
        <v>76</v>
      </c>
      <c r="G5" t="s">
        <v>77</v>
      </c>
      <c r="H5" t="s">
        <v>169</v>
      </c>
      <c r="I5" t="s">
        <v>58</v>
      </c>
      <c r="J5" t="s">
        <v>183</v>
      </c>
      <c r="K5" t="s">
        <v>170</v>
      </c>
    </row>
    <row r="6" spans="1:12" x14ac:dyDescent="0.2">
      <c r="A6" t="s">
        <v>66</v>
      </c>
      <c r="B6" t="s">
        <v>90</v>
      </c>
      <c r="D6" t="s">
        <v>54</v>
      </c>
      <c r="E6" t="s">
        <v>71</v>
      </c>
      <c r="F6" t="s">
        <v>62</v>
      </c>
      <c r="G6" t="s">
        <v>78</v>
      </c>
      <c r="H6" t="s">
        <v>169</v>
      </c>
      <c r="I6" t="s">
        <v>58</v>
      </c>
      <c r="K6" t="s">
        <v>170</v>
      </c>
    </row>
    <row r="7" spans="1:12" x14ac:dyDescent="0.2">
      <c r="A7" t="s">
        <v>67</v>
      </c>
      <c r="D7" t="s">
        <v>54</v>
      </c>
      <c r="E7" s="2" t="s">
        <v>72</v>
      </c>
      <c r="F7" t="s">
        <v>79</v>
      </c>
      <c r="G7" t="s">
        <v>80</v>
      </c>
      <c r="H7" t="s">
        <v>169</v>
      </c>
      <c r="I7" t="s">
        <v>58</v>
      </c>
      <c r="K7" t="s">
        <v>170</v>
      </c>
    </row>
    <row r="8" spans="1:12" x14ac:dyDescent="0.2">
      <c r="A8" t="s">
        <v>68</v>
      </c>
      <c r="D8" t="s">
        <v>54</v>
      </c>
      <c r="E8" s="2" t="s">
        <v>73</v>
      </c>
      <c r="F8" t="s">
        <v>78</v>
      </c>
      <c r="G8" t="s">
        <v>77</v>
      </c>
      <c r="H8" t="s">
        <v>169</v>
      </c>
      <c r="I8" t="s">
        <v>58</v>
      </c>
      <c r="K8" t="s">
        <v>170</v>
      </c>
    </row>
    <row r="9" spans="1:12" x14ac:dyDescent="0.2">
      <c r="A9" t="s">
        <v>69</v>
      </c>
      <c r="D9" t="s">
        <v>54</v>
      </c>
      <c r="E9" t="s">
        <v>178</v>
      </c>
      <c r="F9" t="s">
        <v>81</v>
      </c>
      <c r="G9" t="s">
        <v>82</v>
      </c>
      <c r="H9" t="s">
        <v>169</v>
      </c>
      <c r="I9" t="s">
        <v>58</v>
      </c>
      <c r="K9" t="s">
        <v>170</v>
      </c>
    </row>
    <row r="10" spans="1:12" x14ac:dyDescent="0.2">
      <c r="A10" t="s">
        <v>74</v>
      </c>
      <c r="D10" t="s">
        <v>54</v>
      </c>
      <c r="E10" t="s">
        <v>75</v>
      </c>
      <c r="F10" t="s">
        <v>82</v>
      </c>
      <c r="G10" t="s">
        <v>83</v>
      </c>
      <c r="H10" t="s">
        <v>169</v>
      </c>
      <c r="I10" t="s">
        <v>58</v>
      </c>
      <c r="K10" t="s">
        <v>170</v>
      </c>
    </row>
    <row r="11" spans="1:12" x14ac:dyDescent="0.2">
      <c r="A11" t="s">
        <v>179</v>
      </c>
      <c r="D11" t="s">
        <v>54</v>
      </c>
      <c r="E11" t="s">
        <v>180</v>
      </c>
      <c r="F11" t="s">
        <v>181</v>
      </c>
      <c r="G11" t="s">
        <v>182</v>
      </c>
      <c r="K11" t="s">
        <v>170</v>
      </c>
    </row>
    <row r="14" spans="1:12" x14ac:dyDescent="0.2">
      <c r="L14" t="s">
        <v>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C40F-FB55-3948-A591-2C9964208470}">
  <dimension ref="A1:X21"/>
  <sheetViews>
    <sheetView workbookViewId="0">
      <selection activeCell="D21" sqref="D21"/>
    </sheetView>
  </sheetViews>
  <sheetFormatPr baseColWidth="10" defaultRowHeight="16" x14ac:dyDescent="0.2"/>
  <cols>
    <col min="1" max="1" width="30.6640625" customWidth="1"/>
    <col min="2" max="2" width="20.6640625" customWidth="1"/>
    <col min="4" max="4" width="85" customWidth="1"/>
    <col min="6" max="6" width="22.5" customWidth="1"/>
    <col min="7" max="7" width="34.1640625" customWidth="1"/>
  </cols>
  <sheetData>
    <row r="1" spans="1:24" s="4" customFormat="1" x14ac:dyDescent="0.2">
      <c r="A1" s="6" t="s">
        <v>3</v>
      </c>
      <c r="B1" s="6" t="s">
        <v>53</v>
      </c>
      <c r="C1" s="6" t="s">
        <v>4</v>
      </c>
      <c r="D1" s="6" t="s">
        <v>200</v>
      </c>
      <c r="E1" s="4" t="s">
        <v>38</v>
      </c>
      <c r="F1" s="6" t="s">
        <v>22</v>
      </c>
      <c r="G1" s="6" t="s">
        <v>10</v>
      </c>
      <c r="H1" s="6" t="s">
        <v>55</v>
      </c>
      <c r="I1" s="6" t="s">
        <v>18</v>
      </c>
      <c r="J1" s="6" t="s">
        <v>2</v>
      </c>
      <c r="K1" s="4" t="s">
        <v>347</v>
      </c>
      <c r="L1" s="6" t="s">
        <v>165</v>
      </c>
    </row>
    <row r="2" spans="1:24" x14ac:dyDescent="0.2">
      <c r="A2" t="s">
        <v>377</v>
      </c>
      <c r="B2" t="s">
        <v>389</v>
      </c>
      <c r="C2" t="s">
        <v>235</v>
      </c>
      <c r="D2" t="s">
        <v>444</v>
      </c>
      <c r="E2">
        <v>1</v>
      </c>
      <c r="F2" t="s">
        <v>54</v>
      </c>
      <c r="G2" s="1" t="s">
        <v>222</v>
      </c>
      <c r="H2" t="s">
        <v>57</v>
      </c>
      <c r="J2" t="s">
        <v>32</v>
      </c>
      <c r="L2" t="s">
        <v>174</v>
      </c>
    </row>
    <row r="3" spans="1:24" x14ac:dyDescent="0.2">
      <c r="A3" t="s">
        <v>378</v>
      </c>
      <c r="B3" t="s">
        <v>390</v>
      </c>
      <c r="C3" t="s">
        <v>235</v>
      </c>
      <c r="D3" t="s">
        <v>445</v>
      </c>
      <c r="E3">
        <v>1</v>
      </c>
      <c r="F3" t="s">
        <v>54</v>
      </c>
      <c r="G3" s="1" t="s">
        <v>222</v>
      </c>
      <c r="H3" t="s">
        <v>57</v>
      </c>
      <c r="J3" t="s">
        <v>32</v>
      </c>
      <c r="L3" t="s">
        <v>174</v>
      </c>
    </row>
    <row r="4" spans="1:24" x14ac:dyDescent="0.2">
      <c r="A4" t="s">
        <v>379</v>
      </c>
      <c r="B4" t="s">
        <v>391</v>
      </c>
      <c r="C4" t="s">
        <v>235</v>
      </c>
      <c r="D4" t="s">
        <v>446</v>
      </c>
      <c r="E4">
        <v>1</v>
      </c>
      <c r="F4" t="s">
        <v>54</v>
      </c>
      <c r="G4" s="1" t="s">
        <v>222</v>
      </c>
      <c r="H4" t="s">
        <v>57</v>
      </c>
      <c r="J4" t="s">
        <v>32</v>
      </c>
      <c r="L4" t="s">
        <v>174</v>
      </c>
    </row>
    <row r="5" spans="1:24" x14ac:dyDescent="0.2">
      <c r="A5" t="s">
        <v>380</v>
      </c>
      <c r="B5" t="s">
        <v>392</v>
      </c>
      <c r="C5" t="s">
        <v>235</v>
      </c>
      <c r="D5" t="s">
        <v>447</v>
      </c>
      <c r="E5">
        <v>1</v>
      </c>
      <c r="F5" t="s">
        <v>54</v>
      </c>
      <c r="G5" s="1" t="s">
        <v>222</v>
      </c>
      <c r="H5" t="s">
        <v>57</v>
      </c>
      <c r="J5" t="s">
        <v>32</v>
      </c>
      <c r="L5" t="s">
        <v>174</v>
      </c>
    </row>
    <row r="6" spans="1:24" s="4" customFormat="1" x14ac:dyDescent="0.2">
      <c r="A6" t="s">
        <v>380</v>
      </c>
      <c r="B6" t="s">
        <v>434</v>
      </c>
      <c r="C6" t="s">
        <v>235</v>
      </c>
      <c r="D6" t="s">
        <v>448</v>
      </c>
      <c r="E6">
        <v>1</v>
      </c>
      <c r="F6" t="s">
        <v>54</v>
      </c>
      <c r="G6" s="1" t="s">
        <v>222</v>
      </c>
      <c r="H6" t="s">
        <v>57</v>
      </c>
      <c r="J6" t="s">
        <v>32</v>
      </c>
      <c r="L6" t="s">
        <v>174</v>
      </c>
    </row>
    <row r="7" spans="1:24" s="4" customFormat="1" x14ac:dyDescent="0.2">
      <c r="A7" s="4" t="s">
        <v>381</v>
      </c>
      <c r="B7" s="4" t="s">
        <v>393</v>
      </c>
      <c r="C7" s="4" t="s">
        <v>50</v>
      </c>
      <c r="D7" s="4" t="s">
        <v>401</v>
      </c>
      <c r="E7" s="4">
        <v>0</v>
      </c>
      <c r="F7" s="4" t="s">
        <v>54</v>
      </c>
      <c r="G7" s="4" t="s">
        <v>46</v>
      </c>
      <c r="H7" s="4" t="s">
        <v>58</v>
      </c>
      <c r="I7" s="4" t="s">
        <v>221</v>
      </c>
      <c r="J7" s="4" t="s">
        <v>59</v>
      </c>
      <c r="K7" s="4" t="s">
        <v>350</v>
      </c>
      <c r="L7" s="4" t="s">
        <v>216</v>
      </c>
    </row>
    <row r="8" spans="1:24" s="4" customFormat="1" x14ac:dyDescent="0.2">
      <c r="A8" s="4" t="s">
        <v>382</v>
      </c>
      <c r="B8" s="4" t="s">
        <v>394</v>
      </c>
      <c r="C8" s="4" t="s">
        <v>50</v>
      </c>
      <c r="D8" s="4" t="s">
        <v>402</v>
      </c>
      <c r="E8" s="4">
        <v>0</v>
      </c>
      <c r="F8" s="4" t="s">
        <v>54</v>
      </c>
      <c r="G8" s="4" t="s">
        <v>46</v>
      </c>
      <c r="H8" s="4" t="s">
        <v>58</v>
      </c>
      <c r="I8" s="4" t="s">
        <v>221</v>
      </c>
      <c r="J8" s="4" t="s">
        <v>59</v>
      </c>
      <c r="K8" s="4" t="s">
        <v>350</v>
      </c>
      <c r="L8" s="4" t="s">
        <v>216</v>
      </c>
    </row>
    <row r="9" spans="1:24" s="4" customFormat="1" x14ac:dyDescent="0.2">
      <c r="A9" s="4" t="s">
        <v>383</v>
      </c>
      <c r="B9" s="4" t="s">
        <v>395</v>
      </c>
      <c r="C9" s="4" t="s">
        <v>50</v>
      </c>
      <c r="D9" s="4" t="s">
        <v>403</v>
      </c>
      <c r="E9" s="4">
        <v>0</v>
      </c>
      <c r="F9" s="4" t="s">
        <v>54</v>
      </c>
      <c r="G9" s="4" t="s">
        <v>46</v>
      </c>
      <c r="H9" s="4" t="s">
        <v>58</v>
      </c>
      <c r="I9" s="4" t="s">
        <v>221</v>
      </c>
      <c r="J9" s="4" t="s">
        <v>59</v>
      </c>
      <c r="K9" s="4" t="s">
        <v>350</v>
      </c>
      <c r="L9" s="4" t="s">
        <v>216</v>
      </c>
    </row>
    <row r="10" spans="1:24" s="4" customFormat="1" x14ac:dyDescent="0.2">
      <c r="A10" s="4" t="s">
        <v>384</v>
      </c>
      <c r="B10" s="4" t="s">
        <v>398</v>
      </c>
      <c r="C10" s="4" t="s">
        <v>49</v>
      </c>
      <c r="D10" s="4" t="s">
        <v>406</v>
      </c>
      <c r="E10" s="4">
        <v>0</v>
      </c>
      <c r="F10" s="4" t="s">
        <v>54</v>
      </c>
      <c r="G10" s="4" t="s">
        <v>44</v>
      </c>
      <c r="H10" s="4" t="s">
        <v>58</v>
      </c>
      <c r="I10" s="4" t="s">
        <v>219</v>
      </c>
      <c r="J10" s="4" t="s">
        <v>59</v>
      </c>
      <c r="K10" s="4" t="s">
        <v>351</v>
      </c>
      <c r="L10" s="4" t="s">
        <v>217</v>
      </c>
    </row>
    <row r="11" spans="1:24" s="4" customFormat="1" x14ac:dyDescent="0.2">
      <c r="A11" s="4" t="s">
        <v>385</v>
      </c>
      <c r="B11" s="4" t="s">
        <v>396</v>
      </c>
      <c r="C11" s="4" t="s">
        <v>51</v>
      </c>
      <c r="D11" s="4" t="s">
        <v>404</v>
      </c>
      <c r="E11" s="4">
        <v>0</v>
      </c>
      <c r="F11" s="4" t="s">
        <v>54</v>
      </c>
      <c r="G11" s="4" t="s">
        <v>45</v>
      </c>
      <c r="H11" s="4" t="s">
        <v>58</v>
      </c>
      <c r="I11" s="4" t="s">
        <v>218</v>
      </c>
      <c r="J11" s="4" t="s">
        <v>59</v>
      </c>
      <c r="K11" s="4" t="s">
        <v>352</v>
      </c>
      <c r="L11" s="4" t="s">
        <v>220</v>
      </c>
    </row>
    <row r="12" spans="1:24" s="4" customFormat="1" x14ac:dyDescent="0.2">
      <c r="A12" s="4" t="s">
        <v>386</v>
      </c>
      <c r="B12" s="4" t="s">
        <v>399</v>
      </c>
      <c r="C12" s="4" t="s">
        <v>49</v>
      </c>
      <c r="D12" s="4" t="s">
        <v>407</v>
      </c>
      <c r="E12" s="4">
        <v>0</v>
      </c>
      <c r="F12" s="4" t="s">
        <v>54</v>
      </c>
      <c r="G12" s="4" t="s">
        <v>44</v>
      </c>
      <c r="H12" s="4" t="s">
        <v>58</v>
      </c>
      <c r="I12" s="4" t="s">
        <v>219</v>
      </c>
      <c r="J12" s="4" t="s">
        <v>59</v>
      </c>
      <c r="K12" s="4" t="s">
        <v>351</v>
      </c>
      <c r="L12" s="4" t="s">
        <v>217</v>
      </c>
    </row>
    <row r="13" spans="1:24" s="4" customFormat="1" x14ac:dyDescent="0.2">
      <c r="A13" s="4" t="s">
        <v>387</v>
      </c>
      <c r="B13" s="4" t="s">
        <v>397</v>
      </c>
      <c r="C13" s="4" t="s">
        <v>51</v>
      </c>
      <c r="D13" s="4" t="s">
        <v>405</v>
      </c>
      <c r="E13" s="4">
        <v>0</v>
      </c>
      <c r="F13" s="4" t="s">
        <v>54</v>
      </c>
      <c r="G13" s="4" t="s">
        <v>45</v>
      </c>
      <c r="H13" s="4" t="s">
        <v>58</v>
      </c>
      <c r="I13" s="4" t="s">
        <v>218</v>
      </c>
      <c r="J13" s="4" t="s">
        <v>59</v>
      </c>
      <c r="K13" s="4" t="s">
        <v>352</v>
      </c>
      <c r="L13" s="4" t="s">
        <v>220</v>
      </c>
    </row>
    <row r="14" spans="1:24" x14ac:dyDescent="0.2">
      <c r="A14" s="4" t="s">
        <v>388</v>
      </c>
      <c r="B14" s="4" t="s">
        <v>400</v>
      </c>
      <c r="C14" s="4" t="s">
        <v>49</v>
      </c>
      <c r="D14" s="4" t="s">
        <v>408</v>
      </c>
      <c r="E14" s="4">
        <v>0</v>
      </c>
      <c r="F14" s="4" t="s">
        <v>54</v>
      </c>
      <c r="G14" s="4" t="s">
        <v>44</v>
      </c>
      <c r="H14" s="4" t="s">
        <v>58</v>
      </c>
      <c r="I14" s="4" t="s">
        <v>219</v>
      </c>
      <c r="J14" s="4" t="s">
        <v>59</v>
      </c>
      <c r="K14" s="4" t="s">
        <v>351</v>
      </c>
      <c r="L14" s="4" t="s">
        <v>217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6" spans="1:24" x14ac:dyDescent="0.2">
      <c r="D16" s="4"/>
      <c r="E16" s="4"/>
      <c r="F16" s="2"/>
      <c r="H16" s="4"/>
    </row>
    <row r="17" spans="1:12" x14ac:dyDescent="0.2">
      <c r="D17" s="4"/>
      <c r="E17" s="4"/>
      <c r="F17" s="2"/>
    </row>
    <row r="18" spans="1:12" x14ac:dyDescent="0.2">
      <c r="A18" s="6"/>
      <c r="B18" s="6"/>
      <c r="C18" s="6"/>
      <c r="D18" s="6"/>
      <c r="E18" s="6"/>
      <c r="F18" s="6"/>
      <c r="G18" s="6"/>
      <c r="H18" s="6"/>
      <c r="I18" s="3"/>
      <c r="J18" s="6"/>
      <c r="K18" s="6"/>
      <c r="L18" s="6"/>
    </row>
    <row r="19" spans="1:12" x14ac:dyDescent="0.2">
      <c r="A19" s="4"/>
      <c r="B19" s="4" t="s">
        <v>449</v>
      </c>
      <c r="C19" s="4"/>
      <c r="D19" s="4"/>
      <c r="F19" s="4"/>
      <c r="G19" s="4"/>
      <c r="H19" s="4"/>
      <c r="J19" s="4"/>
      <c r="L19" s="4"/>
    </row>
    <row r="20" spans="1:12" x14ac:dyDescent="0.2">
      <c r="B20" t="s">
        <v>450</v>
      </c>
    </row>
    <row r="21" spans="1:12" x14ac:dyDescent="0.2">
      <c r="A21" s="6"/>
      <c r="B21" s="6"/>
      <c r="C21" s="6"/>
      <c r="D21" s="6"/>
      <c r="E21" s="6"/>
      <c r="F21" s="6"/>
      <c r="G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792-2A02-F945-A022-0626127C656A}">
  <dimension ref="A1:V14"/>
  <sheetViews>
    <sheetView topLeftCell="B1" workbookViewId="0">
      <selection activeCell="M9" sqref="M9"/>
    </sheetView>
  </sheetViews>
  <sheetFormatPr baseColWidth="10" defaultRowHeight="16" x14ac:dyDescent="0.2"/>
  <sheetData>
    <row r="1" spans="1:22" x14ac:dyDescent="0.2">
      <c r="A1" s="4" t="s">
        <v>187</v>
      </c>
      <c r="B1" s="6" t="s">
        <v>53</v>
      </c>
      <c r="C1" s="6" t="s">
        <v>55</v>
      </c>
      <c r="D1" s="6" t="s">
        <v>199</v>
      </c>
      <c r="E1" s="6" t="s">
        <v>198</v>
      </c>
      <c r="H1" t="s">
        <v>233</v>
      </c>
      <c r="M1" t="s">
        <v>53</v>
      </c>
      <c r="N1" t="s">
        <v>207</v>
      </c>
      <c r="O1" t="s">
        <v>228</v>
      </c>
      <c r="P1" t="s">
        <v>229</v>
      </c>
      <c r="Q1" t="s">
        <v>234</v>
      </c>
      <c r="S1" t="s">
        <v>230</v>
      </c>
      <c r="T1" t="s">
        <v>231</v>
      </c>
      <c r="U1" t="s">
        <v>232</v>
      </c>
    </row>
    <row r="2" spans="1:22" x14ac:dyDescent="0.2">
      <c r="A2" t="s">
        <v>208</v>
      </c>
      <c r="B2" s="2" t="s">
        <v>409</v>
      </c>
      <c r="C2" t="s">
        <v>56</v>
      </c>
      <c r="D2" t="str">
        <f>"C"&amp;S2&amp;"H"&amp;T2&amp;"O"&amp;U2</f>
        <v>C45H76O38</v>
      </c>
      <c r="E2">
        <v>0</v>
      </c>
      <c r="I2" t="s">
        <v>207</v>
      </c>
      <c r="J2" t="s">
        <v>228</v>
      </c>
      <c r="K2" t="s">
        <v>229</v>
      </c>
      <c r="M2" s="2" t="s">
        <v>409</v>
      </c>
      <c r="N2">
        <v>4</v>
      </c>
      <c r="O2">
        <v>3</v>
      </c>
      <c r="P2">
        <v>1</v>
      </c>
      <c r="Q2">
        <f>SUM(N2:P2)-1</f>
        <v>7</v>
      </c>
      <c r="S2">
        <f>N2*$I$3+O2*$J$3+P2*$K$3</f>
        <v>45</v>
      </c>
      <c r="T2">
        <f>N2*$I$4+O2*$J$4+P2*$K$4-2*Q2</f>
        <v>76</v>
      </c>
      <c r="U2">
        <f t="shared" ref="U2:U14" si="0">N2*$I$5+O2*$J$5+P2*$K$5-Q2</f>
        <v>38</v>
      </c>
    </row>
    <row r="3" spans="1:22" x14ac:dyDescent="0.2">
      <c r="A3" t="s">
        <v>209</v>
      </c>
      <c r="B3" s="2" t="s">
        <v>410</v>
      </c>
      <c r="C3" t="s">
        <v>56</v>
      </c>
      <c r="D3" t="str">
        <f>"C"&amp;S3&amp;"H"&amp;T3&amp;"O"&amp;U3</f>
        <v>C45H76O38</v>
      </c>
      <c r="E3">
        <v>0</v>
      </c>
      <c r="H3" t="s">
        <v>230</v>
      </c>
      <c r="I3">
        <v>6</v>
      </c>
      <c r="J3">
        <v>5</v>
      </c>
      <c r="K3">
        <v>6</v>
      </c>
      <c r="M3" s="2" t="s">
        <v>410</v>
      </c>
      <c r="N3">
        <v>4</v>
      </c>
      <c r="O3">
        <v>3</v>
      </c>
      <c r="P3">
        <v>1</v>
      </c>
      <c r="Q3">
        <f t="shared" ref="Q3:Q12" si="1">SUM(N3:P3)-1</f>
        <v>7</v>
      </c>
      <c r="S3">
        <f t="shared" ref="S3:S14" si="2">N3*$I$3+O3*$J$3+P3*$K$3</f>
        <v>45</v>
      </c>
      <c r="T3">
        <f t="shared" ref="T3:T14" si="3">N3*$I$4+O3*$J$4+P3*$K$4-2*Q3</f>
        <v>76</v>
      </c>
      <c r="U3">
        <f t="shared" si="0"/>
        <v>38</v>
      </c>
    </row>
    <row r="4" spans="1:22" x14ac:dyDescent="0.2">
      <c r="A4" t="s">
        <v>210</v>
      </c>
      <c r="B4" s="2" t="s">
        <v>411</v>
      </c>
      <c r="C4" t="s">
        <v>56</v>
      </c>
      <c r="D4" t="str">
        <f>"C"&amp;S4&amp;"H"&amp;T4&amp;"O"&amp;U4</f>
        <v>C51H86O43</v>
      </c>
      <c r="E4">
        <v>0</v>
      </c>
      <c r="H4" t="s">
        <v>231</v>
      </c>
      <c r="I4">
        <v>12</v>
      </c>
      <c r="J4">
        <v>10</v>
      </c>
      <c r="K4">
        <v>12</v>
      </c>
      <c r="M4" s="2" t="s">
        <v>411</v>
      </c>
      <c r="N4">
        <v>4</v>
      </c>
      <c r="O4">
        <v>3</v>
      </c>
      <c r="P4">
        <v>2</v>
      </c>
      <c r="Q4">
        <f t="shared" si="1"/>
        <v>8</v>
      </c>
      <c r="S4">
        <f t="shared" si="2"/>
        <v>51</v>
      </c>
      <c r="T4">
        <f t="shared" si="3"/>
        <v>86</v>
      </c>
      <c r="U4">
        <f t="shared" si="0"/>
        <v>43</v>
      </c>
    </row>
    <row r="5" spans="1:22" x14ac:dyDescent="0.2">
      <c r="A5" t="s">
        <v>211</v>
      </c>
      <c r="B5" s="2" t="s">
        <v>412</v>
      </c>
      <c r="C5" t="s">
        <v>56</v>
      </c>
      <c r="D5" t="str">
        <f>"C"&amp;S5&amp;"H"&amp;T5&amp;"O"&amp;U5</f>
        <v>C39H66O33</v>
      </c>
      <c r="E5">
        <v>0</v>
      </c>
      <c r="H5" t="s">
        <v>232</v>
      </c>
      <c r="I5">
        <v>6</v>
      </c>
      <c r="J5">
        <v>5</v>
      </c>
      <c r="K5">
        <v>6</v>
      </c>
      <c r="M5" s="2" t="s">
        <v>412</v>
      </c>
      <c r="N5">
        <v>4</v>
      </c>
      <c r="O5">
        <v>3</v>
      </c>
      <c r="P5">
        <v>0</v>
      </c>
      <c r="Q5">
        <f t="shared" si="1"/>
        <v>6</v>
      </c>
      <c r="S5">
        <f t="shared" si="2"/>
        <v>39</v>
      </c>
      <c r="T5">
        <f t="shared" si="3"/>
        <v>66</v>
      </c>
      <c r="U5">
        <f t="shared" si="0"/>
        <v>33</v>
      </c>
    </row>
    <row r="6" spans="1:22" x14ac:dyDescent="0.2">
      <c r="A6" t="s">
        <v>208</v>
      </c>
      <c r="B6" s="2" t="s">
        <v>413</v>
      </c>
      <c r="C6" t="s">
        <v>58</v>
      </c>
      <c r="D6" t="str">
        <f>"C"&amp;S6&amp;"H"&amp;T6&amp;"O"&amp;U6</f>
        <v>C45H76O38</v>
      </c>
      <c r="E6">
        <v>0</v>
      </c>
      <c r="M6" s="2" t="s">
        <v>413</v>
      </c>
      <c r="N6">
        <v>4</v>
      </c>
      <c r="O6">
        <v>3</v>
      </c>
      <c r="P6">
        <v>1</v>
      </c>
      <c r="Q6">
        <f t="shared" si="1"/>
        <v>7</v>
      </c>
      <c r="S6">
        <f t="shared" si="2"/>
        <v>45</v>
      </c>
      <c r="T6">
        <f t="shared" si="3"/>
        <v>76</v>
      </c>
      <c r="U6">
        <f t="shared" si="0"/>
        <v>38</v>
      </c>
    </row>
    <row r="7" spans="1:22" x14ac:dyDescent="0.2">
      <c r="A7" t="s">
        <v>209</v>
      </c>
      <c r="B7" s="2" t="s">
        <v>414</v>
      </c>
      <c r="C7" t="s">
        <v>58</v>
      </c>
      <c r="D7" t="str">
        <f>"C"&amp;S7&amp;"H"&amp;T7&amp;"O"&amp;U7</f>
        <v>C45H76O38</v>
      </c>
      <c r="E7">
        <v>0</v>
      </c>
      <c r="M7" s="2" t="s">
        <v>414</v>
      </c>
      <c r="N7">
        <v>4</v>
      </c>
      <c r="O7">
        <v>3</v>
      </c>
      <c r="P7">
        <v>1</v>
      </c>
      <c r="Q7">
        <f t="shared" si="1"/>
        <v>7</v>
      </c>
      <c r="S7">
        <f t="shared" si="2"/>
        <v>45</v>
      </c>
      <c r="T7">
        <f t="shared" si="3"/>
        <v>76</v>
      </c>
      <c r="U7">
        <f t="shared" si="0"/>
        <v>38</v>
      </c>
    </row>
    <row r="8" spans="1:22" x14ac:dyDescent="0.2">
      <c r="A8" t="s">
        <v>210</v>
      </c>
      <c r="B8" s="2" t="s">
        <v>415</v>
      </c>
      <c r="C8" t="s">
        <v>58</v>
      </c>
      <c r="D8" t="str">
        <f>"C"&amp;S8&amp;"H"&amp;T8&amp;"O"&amp;U8</f>
        <v>C51H86O43</v>
      </c>
      <c r="E8">
        <v>0</v>
      </c>
      <c r="M8" s="2" t="s">
        <v>415</v>
      </c>
      <c r="N8">
        <v>4</v>
      </c>
      <c r="O8">
        <v>3</v>
      </c>
      <c r="P8">
        <v>2</v>
      </c>
      <c r="Q8">
        <f t="shared" si="1"/>
        <v>8</v>
      </c>
      <c r="S8">
        <f t="shared" si="2"/>
        <v>51</v>
      </c>
      <c r="T8">
        <f t="shared" si="3"/>
        <v>86</v>
      </c>
      <c r="U8">
        <f t="shared" si="0"/>
        <v>43</v>
      </c>
    </row>
    <row r="9" spans="1:22" x14ac:dyDescent="0.2">
      <c r="A9" t="s">
        <v>211</v>
      </c>
      <c r="B9" s="2" t="s">
        <v>416</v>
      </c>
      <c r="C9" t="s">
        <v>58</v>
      </c>
      <c r="D9" t="str">
        <f>"C"&amp;S9&amp;"H"&amp;T9&amp;"O"&amp;U9</f>
        <v>C39H66O33</v>
      </c>
      <c r="E9">
        <v>0</v>
      </c>
      <c r="M9" s="4" t="s">
        <v>416</v>
      </c>
      <c r="N9" s="4">
        <v>4</v>
      </c>
      <c r="O9" s="4">
        <v>3</v>
      </c>
      <c r="P9" s="4">
        <v>0</v>
      </c>
      <c r="Q9" s="4">
        <f t="shared" si="1"/>
        <v>6</v>
      </c>
      <c r="R9" s="4"/>
      <c r="S9" s="4">
        <f t="shared" si="2"/>
        <v>39</v>
      </c>
      <c r="T9" s="4">
        <f t="shared" si="3"/>
        <v>66</v>
      </c>
      <c r="U9" s="4">
        <f t="shared" si="0"/>
        <v>33</v>
      </c>
    </row>
    <row r="10" spans="1:22" x14ac:dyDescent="0.2">
      <c r="A10" t="s">
        <v>212</v>
      </c>
      <c r="B10" s="2" t="s">
        <v>417</v>
      </c>
      <c r="C10" t="s">
        <v>58</v>
      </c>
      <c r="D10" t="str">
        <f>"C"&amp;S10&amp;"H"&amp;T10&amp;"O"&amp;U10</f>
        <v>C34H58O29</v>
      </c>
      <c r="E10">
        <v>0</v>
      </c>
      <c r="H10" s="4"/>
      <c r="I10" s="4"/>
      <c r="J10" s="4"/>
      <c r="K10" s="4"/>
      <c r="L10" s="4"/>
      <c r="M10" s="2" t="s">
        <v>417</v>
      </c>
      <c r="N10">
        <v>4</v>
      </c>
      <c r="O10">
        <v>2</v>
      </c>
      <c r="P10">
        <v>0</v>
      </c>
      <c r="Q10">
        <f t="shared" si="1"/>
        <v>5</v>
      </c>
      <c r="S10">
        <f t="shared" si="2"/>
        <v>34</v>
      </c>
      <c r="T10">
        <f t="shared" si="3"/>
        <v>58</v>
      </c>
      <c r="U10">
        <f t="shared" si="0"/>
        <v>29</v>
      </c>
      <c r="V10" s="4"/>
    </row>
    <row r="11" spans="1:22" x14ac:dyDescent="0.2">
      <c r="A11" t="s">
        <v>213</v>
      </c>
      <c r="B11" s="2" t="s">
        <v>418</v>
      </c>
      <c r="C11" t="s">
        <v>58</v>
      </c>
      <c r="D11" t="str">
        <f>"C"&amp;S11&amp;"H"&amp;T11&amp;"O"&amp;U11</f>
        <v>C28H48O24</v>
      </c>
      <c r="E11">
        <v>0</v>
      </c>
      <c r="M11" s="2" t="s">
        <v>418</v>
      </c>
      <c r="N11">
        <v>3</v>
      </c>
      <c r="O11">
        <v>2</v>
      </c>
      <c r="P11">
        <v>0</v>
      </c>
      <c r="Q11">
        <f t="shared" si="1"/>
        <v>4</v>
      </c>
      <c r="S11">
        <f t="shared" si="2"/>
        <v>28</v>
      </c>
      <c r="T11">
        <f t="shared" si="3"/>
        <v>48</v>
      </c>
      <c r="U11">
        <f t="shared" si="0"/>
        <v>24</v>
      </c>
    </row>
    <row r="12" spans="1:22" x14ac:dyDescent="0.2">
      <c r="A12" t="s">
        <v>214</v>
      </c>
      <c r="B12" s="2" t="s">
        <v>419</v>
      </c>
      <c r="C12" t="s">
        <v>58</v>
      </c>
      <c r="D12" t="str">
        <f>"C"&amp;S12&amp;"H"&amp;T12&amp;"O"&amp;U12</f>
        <v>C23H40O20</v>
      </c>
      <c r="E12">
        <v>0</v>
      </c>
      <c r="I12" s="2"/>
      <c r="J12" s="2"/>
      <c r="K12" s="2"/>
      <c r="L12" s="2"/>
      <c r="M12" s="2" t="s">
        <v>419</v>
      </c>
      <c r="N12">
        <v>3</v>
      </c>
      <c r="O12">
        <v>1</v>
      </c>
      <c r="P12">
        <v>0</v>
      </c>
      <c r="Q12">
        <f t="shared" si="1"/>
        <v>3</v>
      </c>
      <c r="S12">
        <f t="shared" si="2"/>
        <v>23</v>
      </c>
      <c r="T12">
        <f t="shared" si="3"/>
        <v>40</v>
      </c>
      <c r="U12">
        <f t="shared" si="0"/>
        <v>20</v>
      </c>
    </row>
    <row r="13" spans="1:22" x14ac:dyDescent="0.2">
      <c r="A13" t="s">
        <v>215</v>
      </c>
      <c r="B13" s="2" t="s">
        <v>420</v>
      </c>
      <c r="C13" t="s">
        <v>58</v>
      </c>
      <c r="D13" t="s">
        <v>227</v>
      </c>
      <c r="E13">
        <v>0</v>
      </c>
      <c r="M13" s="2" t="s">
        <v>420</v>
      </c>
      <c r="N13">
        <v>2</v>
      </c>
      <c r="O13">
        <v>1</v>
      </c>
      <c r="P13">
        <v>0</v>
      </c>
      <c r="Q13">
        <f>SUM(N13:P13)-1</f>
        <v>2</v>
      </c>
      <c r="S13">
        <f>N13*$I$3+O13*$J$3+P13*$K$3</f>
        <v>17</v>
      </c>
      <c r="T13">
        <f>N13*$I$4+O13*$J$4+P13*$K$4-2*Q13</f>
        <v>30</v>
      </c>
      <c r="U13">
        <f t="shared" si="0"/>
        <v>15</v>
      </c>
    </row>
    <row r="14" spans="1:22" s="4" customFormat="1" x14ac:dyDescent="0.2">
      <c r="A14" s="4" t="s">
        <v>212</v>
      </c>
      <c r="B14" s="4" t="s">
        <v>421</v>
      </c>
      <c r="C14" s="4" t="s">
        <v>56</v>
      </c>
      <c r="D14" t="s">
        <v>236</v>
      </c>
      <c r="E14" s="4">
        <v>0</v>
      </c>
      <c r="H14"/>
      <c r="I14"/>
      <c r="J14"/>
      <c r="K14"/>
      <c r="L14"/>
      <c r="M14" s="4" t="s">
        <v>421</v>
      </c>
      <c r="N14">
        <v>4</v>
      </c>
      <c r="O14">
        <v>2</v>
      </c>
      <c r="P14">
        <v>0</v>
      </c>
      <c r="Q14">
        <f>SUM(N14:P14)-1</f>
        <v>5</v>
      </c>
      <c r="R14"/>
      <c r="S14">
        <f t="shared" si="2"/>
        <v>34</v>
      </c>
      <c r="T14">
        <f t="shared" si="3"/>
        <v>58</v>
      </c>
      <c r="U14">
        <f t="shared" si="0"/>
        <v>29</v>
      </c>
      <c r="V14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CA18-85C9-A141-9882-524499BB94B0}">
  <dimension ref="A1:L36"/>
  <sheetViews>
    <sheetView topLeftCell="A7" workbookViewId="0">
      <selection activeCell="K36" sqref="K36"/>
    </sheetView>
  </sheetViews>
  <sheetFormatPr baseColWidth="10" defaultRowHeight="16" x14ac:dyDescent="0.2"/>
  <cols>
    <col min="1" max="1" width="19" customWidth="1"/>
    <col min="6" max="6" width="22.33203125" customWidth="1"/>
    <col min="7" max="7" width="35.83203125" customWidth="1"/>
  </cols>
  <sheetData>
    <row r="1" spans="1:11" x14ac:dyDescent="0.2">
      <c r="A1" s="3" t="s">
        <v>37</v>
      </c>
    </row>
    <row r="2" spans="1:11" x14ac:dyDescent="0.2">
      <c r="A2" t="s">
        <v>3</v>
      </c>
      <c r="B2" t="s">
        <v>53</v>
      </c>
      <c r="C2" t="s">
        <v>10</v>
      </c>
      <c r="D2" t="s">
        <v>22</v>
      </c>
      <c r="E2" t="s">
        <v>4</v>
      </c>
      <c r="F2" t="s">
        <v>0</v>
      </c>
      <c r="G2" t="s">
        <v>1</v>
      </c>
      <c r="H2" t="s">
        <v>2</v>
      </c>
      <c r="I2" t="s">
        <v>55</v>
      </c>
      <c r="J2" t="s">
        <v>18</v>
      </c>
      <c r="K2" t="s">
        <v>165</v>
      </c>
    </row>
    <row r="3" spans="1:11" x14ac:dyDescent="0.2">
      <c r="B3" t="s">
        <v>108</v>
      </c>
      <c r="C3" t="s">
        <v>115</v>
      </c>
      <c r="D3" t="s">
        <v>24</v>
      </c>
      <c r="I3" t="s">
        <v>56</v>
      </c>
      <c r="K3" s="4" t="s">
        <v>167</v>
      </c>
    </row>
    <row r="4" spans="1:11" x14ac:dyDescent="0.2">
      <c r="B4" t="s">
        <v>109</v>
      </c>
      <c r="D4" t="s">
        <v>24</v>
      </c>
      <c r="I4" t="s">
        <v>56</v>
      </c>
      <c r="K4" s="4" t="s">
        <v>167</v>
      </c>
    </row>
    <row r="5" spans="1:11" x14ac:dyDescent="0.2">
      <c r="B5" t="s">
        <v>110</v>
      </c>
      <c r="D5" t="s">
        <v>24</v>
      </c>
      <c r="I5" t="s">
        <v>56</v>
      </c>
      <c r="K5" s="4" t="s">
        <v>167</v>
      </c>
    </row>
    <row r="6" spans="1:11" x14ac:dyDescent="0.2">
      <c r="A6" s="4"/>
      <c r="B6" s="4" t="s">
        <v>111</v>
      </c>
      <c r="C6" s="4"/>
      <c r="D6" s="4" t="s">
        <v>24</v>
      </c>
      <c r="E6" s="4"/>
      <c r="F6" s="4"/>
      <c r="G6" s="4"/>
      <c r="H6" s="4"/>
      <c r="I6" s="4" t="s">
        <v>56</v>
      </c>
      <c r="J6" s="4"/>
      <c r="K6" s="4" t="s">
        <v>167</v>
      </c>
    </row>
    <row r="7" spans="1:11" x14ac:dyDescent="0.2">
      <c r="A7" s="4"/>
      <c r="B7" s="4" t="s">
        <v>112</v>
      </c>
      <c r="C7" s="4"/>
      <c r="D7" s="4" t="s">
        <v>24</v>
      </c>
      <c r="E7" s="4"/>
      <c r="F7" s="4"/>
      <c r="G7" s="4"/>
      <c r="H7" s="4"/>
      <c r="I7" s="4" t="s">
        <v>56</v>
      </c>
      <c r="J7" s="4"/>
      <c r="K7" s="4" t="s">
        <v>167</v>
      </c>
    </row>
    <row r="8" spans="1:11" x14ac:dyDescent="0.2">
      <c r="A8" s="4"/>
      <c r="B8" s="4" t="s">
        <v>113</v>
      </c>
      <c r="C8" s="4"/>
      <c r="D8" s="4" t="s">
        <v>24</v>
      </c>
      <c r="E8" s="4"/>
      <c r="F8" s="4"/>
      <c r="G8" s="4"/>
      <c r="H8" s="4"/>
      <c r="I8" s="4" t="s">
        <v>56</v>
      </c>
      <c r="J8" s="4"/>
      <c r="K8" s="4" t="s">
        <v>167</v>
      </c>
    </row>
    <row r="9" spans="1:11" x14ac:dyDescent="0.2">
      <c r="A9" s="4"/>
      <c r="B9" s="4" t="s">
        <v>114</v>
      </c>
      <c r="C9" s="4"/>
      <c r="D9" s="4" t="s">
        <v>24</v>
      </c>
      <c r="E9" s="4"/>
      <c r="F9" s="4"/>
      <c r="G9" s="4"/>
      <c r="H9" s="4"/>
      <c r="I9" s="4" t="s">
        <v>56</v>
      </c>
      <c r="J9" s="4"/>
      <c r="K9" s="4" t="s">
        <v>167</v>
      </c>
    </row>
    <row r="10" spans="1:11" x14ac:dyDescent="0.2">
      <c r="A10" s="4" t="s">
        <v>121</v>
      </c>
      <c r="B10" s="4" t="s">
        <v>122</v>
      </c>
      <c r="C10" s="4" t="s">
        <v>116</v>
      </c>
      <c r="D10" s="5"/>
      <c r="E10" s="4" t="s">
        <v>123</v>
      </c>
      <c r="F10" s="4"/>
      <c r="G10" s="4"/>
      <c r="H10" s="4"/>
      <c r="I10" s="4" t="s">
        <v>56</v>
      </c>
      <c r="J10" s="4"/>
      <c r="K10" s="4" t="s">
        <v>168</v>
      </c>
    </row>
    <row r="11" spans="1:11" x14ac:dyDescent="0.2">
      <c r="A11" s="4" t="s">
        <v>124</v>
      </c>
      <c r="B11" s="4" t="s">
        <v>125</v>
      </c>
      <c r="C11" s="4" t="s">
        <v>117</v>
      </c>
      <c r="D11" s="5"/>
      <c r="E11" s="4" t="s">
        <v>126</v>
      </c>
      <c r="F11" s="4"/>
      <c r="G11" s="4"/>
      <c r="H11" s="4"/>
      <c r="I11" s="4" t="s">
        <v>56</v>
      </c>
      <c r="J11" s="4"/>
      <c r="K11" s="4" t="s">
        <v>168</v>
      </c>
    </row>
    <row r="12" spans="1:11" x14ac:dyDescent="0.2">
      <c r="A12" s="4" t="s">
        <v>127</v>
      </c>
      <c r="B12" s="4" t="s">
        <v>128</v>
      </c>
      <c r="C12" s="4" t="s">
        <v>117</v>
      </c>
      <c r="D12" s="5"/>
      <c r="E12" s="4" t="s">
        <v>129</v>
      </c>
      <c r="F12" s="4"/>
      <c r="G12" s="4"/>
      <c r="H12" s="4"/>
      <c r="I12" s="4" t="s">
        <v>56</v>
      </c>
      <c r="J12" s="4"/>
      <c r="K12" s="4" t="s">
        <v>168</v>
      </c>
    </row>
    <row r="13" spans="1:11" x14ac:dyDescent="0.2">
      <c r="A13" s="4" t="s">
        <v>130</v>
      </c>
      <c r="B13" s="4" t="s">
        <v>131</v>
      </c>
      <c r="C13" s="4" t="s">
        <v>117</v>
      </c>
      <c r="D13" s="5"/>
      <c r="E13" s="4" t="s">
        <v>132</v>
      </c>
      <c r="F13" s="4"/>
      <c r="G13" s="4"/>
      <c r="H13" s="4"/>
      <c r="I13" s="4" t="s">
        <v>56</v>
      </c>
      <c r="J13" s="4"/>
      <c r="K13" s="4" t="s">
        <v>168</v>
      </c>
    </row>
    <row r="14" spans="1:11" x14ac:dyDescent="0.2">
      <c r="A14" s="4" t="s">
        <v>133</v>
      </c>
      <c r="B14" s="4" t="s">
        <v>134</v>
      </c>
      <c r="C14" s="4" t="s">
        <v>117</v>
      </c>
      <c r="D14" s="5"/>
      <c r="E14" s="4" t="s">
        <v>135</v>
      </c>
      <c r="F14" s="4"/>
      <c r="G14" s="4"/>
      <c r="H14" s="4"/>
      <c r="I14" s="4" t="s">
        <v>56</v>
      </c>
      <c r="J14" s="4"/>
      <c r="K14" s="4" t="s">
        <v>168</v>
      </c>
    </row>
    <row r="15" spans="1:11" x14ac:dyDescent="0.2">
      <c r="A15" s="4" t="s">
        <v>136</v>
      </c>
      <c r="B15" s="4"/>
      <c r="C15" s="4" t="s">
        <v>118</v>
      </c>
      <c r="D15" s="5"/>
      <c r="E15" s="4" t="s">
        <v>137</v>
      </c>
      <c r="F15" s="4"/>
      <c r="G15" s="4"/>
      <c r="H15" s="4"/>
      <c r="I15" s="4" t="s">
        <v>56</v>
      </c>
      <c r="J15" s="4"/>
      <c r="K15" s="4" t="s">
        <v>168</v>
      </c>
    </row>
    <row r="16" spans="1:11" x14ac:dyDescent="0.2">
      <c r="A16" s="4" t="s">
        <v>138</v>
      </c>
      <c r="B16" s="4"/>
      <c r="C16" s="4" t="s">
        <v>119</v>
      </c>
      <c r="D16" s="5"/>
      <c r="E16" s="4" t="s">
        <v>139</v>
      </c>
      <c r="F16" s="4"/>
      <c r="G16" s="4"/>
      <c r="H16" s="4"/>
      <c r="I16" s="4" t="s">
        <v>56</v>
      </c>
      <c r="J16" s="4"/>
      <c r="K16" s="4" t="s">
        <v>168</v>
      </c>
    </row>
    <row r="17" spans="1:12" x14ac:dyDescent="0.2">
      <c r="A17" s="4" t="s">
        <v>140</v>
      </c>
      <c r="B17" s="4"/>
      <c r="C17" s="4" t="s">
        <v>119</v>
      </c>
      <c r="D17" s="5"/>
      <c r="E17" s="4" t="s">
        <v>141</v>
      </c>
      <c r="F17" s="4"/>
      <c r="G17" s="4"/>
      <c r="H17" s="4"/>
      <c r="I17" s="4" t="s">
        <v>56</v>
      </c>
      <c r="J17" s="4"/>
      <c r="K17" s="4" t="s">
        <v>168</v>
      </c>
    </row>
    <row r="18" spans="1:12" x14ac:dyDescent="0.2">
      <c r="A18" s="4" t="s">
        <v>142</v>
      </c>
      <c r="B18" s="4" t="s">
        <v>143</v>
      </c>
      <c r="C18" s="4" t="s">
        <v>119</v>
      </c>
      <c r="D18" s="5"/>
      <c r="E18" s="4" t="s">
        <v>150</v>
      </c>
      <c r="F18" s="4"/>
      <c r="G18" s="4"/>
      <c r="H18" s="4"/>
      <c r="I18" s="4" t="s">
        <v>56</v>
      </c>
      <c r="J18" s="4"/>
      <c r="K18" s="4" t="s">
        <v>168</v>
      </c>
    </row>
    <row r="19" spans="1:12" x14ac:dyDescent="0.2">
      <c r="A19" s="4" t="s">
        <v>144</v>
      </c>
      <c r="B19" s="4" t="s">
        <v>145</v>
      </c>
      <c r="C19" s="4" t="s">
        <v>120</v>
      </c>
      <c r="D19" s="5"/>
      <c r="E19" s="4" t="s">
        <v>146</v>
      </c>
      <c r="F19" s="4"/>
      <c r="G19" s="4"/>
      <c r="H19" s="4"/>
      <c r="I19" s="4" t="s">
        <v>56</v>
      </c>
      <c r="J19" s="4"/>
      <c r="K19" s="4" t="s">
        <v>168</v>
      </c>
    </row>
    <row r="20" spans="1:12" x14ac:dyDescent="0.2">
      <c r="A20" s="4" t="s">
        <v>147</v>
      </c>
      <c r="B20" s="4" t="s">
        <v>148</v>
      </c>
      <c r="C20" s="4" t="s">
        <v>120</v>
      </c>
      <c r="D20" s="4"/>
      <c r="E20" s="4" t="s">
        <v>149</v>
      </c>
      <c r="F20" s="4"/>
      <c r="G20" s="4"/>
      <c r="H20" s="4"/>
      <c r="I20" s="4" t="s">
        <v>56</v>
      </c>
      <c r="J20" s="4"/>
      <c r="K20" s="4" t="s">
        <v>168</v>
      </c>
    </row>
    <row r="21" spans="1:12" x14ac:dyDescent="0.2">
      <c r="A21" s="4" t="s">
        <v>153</v>
      </c>
      <c r="B21" s="4" t="s">
        <v>154</v>
      </c>
      <c r="C21" s="4" t="s">
        <v>117</v>
      </c>
      <c r="D21" s="4" t="s">
        <v>24</v>
      </c>
      <c r="E21" s="4" t="s">
        <v>155</v>
      </c>
      <c r="F21" s="4"/>
      <c r="G21" s="4"/>
      <c r="H21" s="4"/>
      <c r="I21" s="4" t="s">
        <v>56</v>
      </c>
      <c r="J21" s="4"/>
      <c r="K21" s="7" t="s">
        <v>166</v>
      </c>
    </row>
    <row r="22" spans="1:12" x14ac:dyDescent="0.2">
      <c r="A22" s="4" t="s">
        <v>156</v>
      </c>
      <c r="B22" s="4" t="s">
        <v>158</v>
      </c>
      <c r="C22" s="4" t="s">
        <v>120</v>
      </c>
      <c r="D22" s="4" t="s">
        <v>24</v>
      </c>
      <c r="E22" s="4" t="s">
        <v>157</v>
      </c>
      <c r="F22" s="4"/>
      <c r="G22" s="4"/>
      <c r="H22" s="4"/>
      <c r="I22" s="4" t="s">
        <v>56</v>
      </c>
      <c r="J22" s="4"/>
      <c r="K22" s="4" t="s">
        <v>166</v>
      </c>
    </row>
    <row r="23" spans="1:12" x14ac:dyDescent="0.2">
      <c r="A23" s="4" t="s">
        <v>159</v>
      </c>
      <c r="B23" s="4" t="s">
        <v>160</v>
      </c>
      <c r="C23" s="4" t="s">
        <v>151</v>
      </c>
      <c r="D23" s="4" t="s">
        <v>24</v>
      </c>
      <c r="E23" s="4" t="s">
        <v>161</v>
      </c>
      <c r="F23" s="4"/>
      <c r="G23" s="4"/>
      <c r="H23" s="4"/>
      <c r="I23" s="4" t="s">
        <v>56</v>
      </c>
      <c r="J23" s="4"/>
      <c r="K23" s="4" t="s">
        <v>166</v>
      </c>
    </row>
    <row r="24" spans="1:12" x14ac:dyDescent="0.2">
      <c r="A24" s="4" t="s">
        <v>162</v>
      </c>
      <c r="B24" s="4" t="s">
        <v>163</v>
      </c>
      <c r="C24" s="4" t="s">
        <v>152</v>
      </c>
      <c r="D24" s="4" t="s">
        <v>24</v>
      </c>
      <c r="E24" s="4" t="s">
        <v>164</v>
      </c>
      <c r="F24" s="4"/>
      <c r="G24" s="4"/>
      <c r="H24" s="4"/>
      <c r="I24" s="4" t="s">
        <v>56</v>
      </c>
      <c r="J24" s="4"/>
      <c r="K24" s="7" t="s">
        <v>166</v>
      </c>
    </row>
    <row r="25" spans="1:12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2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2" x14ac:dyDescent="0.2">
      <c r="A27" s="6" t="s">
        <v>85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2" x14ac:dyDescent="0.2">
      <c r="A28" s="4" t="s">
        <v>3</v>
      </c>
      <c r="B28" s="4" t="s">
        <v>53</v>
      </c>
      <c r="C28" s="4" t="s">
        <v>10</v>
      </c>
      <c r="D28" s="4" t="s">
        <v>22</v>
      </c>
      <c r="E28" s="4" t="s">
        <v>4</v>
      </c>
      <c r="F28" s="4" t="s">
        <v>0</v>
      </c>
      <c r="G28" s="4" t="s">
        <v>1</v>
      </c>
      <c r="H28" s="4" t="s">
        <v>2</v>
      </c>
      <c r="I28" s="4" t="s">
        <v>55</v>
      </c>
      <c r="J28" s="4" t="s">
        <v>18</v>
      </c>
      <c r="K28" s="4"/>
    </row>
    <row r="29" spans="1:12" x14ac:dyDescent="0.2">
      <c r="A29" s="4" t="s">
        <v>86</v>
      </c>
      <c r="B29" s="4" t="s">
        <v>98</v>
      </c>
      <c r="C29" s="4" t="s">
        <v>87</v>
      </c>
      <c r="D29" s="4" t="s">
        <v>54</v>
      </c>
      <c r="E29" s="4" t="s">
        <v>88</v>
      </c>
      <c r="F29" s="4" t="s">
        <v>186</v>
      </c>
      <c r="G29" s="4"/>
      <c r="H29" s="4"/>
      <c r="I29" s="4" t="s">
        <v>57</v>
      </c>
      <c r="J29" s="8" t="s">
        <v>237</v>
      </c>
      <c r="K29" s="7" t="s">
        <v>184</v>
      </c>
    </row>
    <row r="30" spans="1:12" s="8" customFormat="1" x14ac:dyDescent="0.2">
      <c r="A30" s="8" t="s">
        <v>86</v>
      </c>
      <c r="B30" s="8" t="s">
        <v>241</v>
      </c>
      <c r="C30" s="8" t="s">
        <v>87</v>
      </c>
      <c r="D30" s="8" t="s">
        <v>54</v>
      </c>
      <c r="E30" s="8" t="s">
        <v>238</v>
      </c>
      <c r="F30" s="8" t="s">
        <v>239</v>
      </c>
      <c r="I30" s="8" t="s">
        <v>57</v>
      </c>
      <c r="J30" s="8" t="s">
        <v>240</v>
      </c>
      <c r="K30" s="8" t="s">
        <v>184</v>
      </c>
    </row>
    <row r="31" spans="1:12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2" x14ac:dyDescent="0.2">
      <c r="A32" s="4" t="s">
        <v>3</v>
      </c>
      <c r="B32" s="4" t="s">
        <v>53</v>
      </c>
      <c r="C32" s="4" t="s">
        <v>10</v>
      </c>
      <c r="D32" s="4" t="s">
        <v>22</v>
      </c>
      <c r="E32" s="4" t="s">
        <v>4</v>
      </c>
      <c r="F32" s="4" t="s">
        <v>0</v>
      </c>
      <c r="G32" s="4" t="s">
        <v>1</v>
      </c>
      <c r="H32" s="4" t="s">
        <v>2</v>
      </c>
      <c r="I32" s="4" t="s">
        <v>55</v>
      </c>
      <c r="J32" s="4" t="s">
        <v>18</v>
      </c>
      <c r="K32" s="4"/>
      <c r="L32" t="s">
        <v>106</v>
      </c>
    </row>
    <row r="33" spans="1:11" s="9" customFormat="1" x14ac:dyDescent="0.2">
      <c r="A33" s="9" t="s">
        <v>89</v>
      </c>
      <c r="B33" s="9" t="s">
        <v>90</v>
      </c>
      <c r="C33" s="9" t="s">
        <v>91</v>
      </c>
      <c r="D33" s="9" t="s">
        <v>54</v>
      </c>
      <c r="E33" s="9" t="s">
        <v>71</v>
      </c>
      <c r="F33" s="9" t="s">
        <v>62</v>
      </c>
      <c r="G33" s="9" t="s">
        <v>99</v>
      </c>
      <c r="H33" s="9" t="s">
        <v>107</v>
      </c>
      <c r="I33" s="9" t="s">
        <v>58</v>
      </c>
      <c r="J33" s="9" t="s">
        <v>223</v>
      </c>
      <c r="K33" s="7" t="s">
        <v>184</v>
      </c>
    </row>
    <row r="34" spans="1:11" x14ac:dyDescent="0.2">
      <c r="A34" s="4" t="s">
        <v>95</v>
      </c>
      <c r="B34" s="4" t="s">
        <v>96</v>
      </c>
      <c r="C34" s="4" t="s">
        <v>91</v>
      </c>
      <c r="D34" s="4" t="s">
        <v>54</v>
      </c>
      <c r="E34" s="4" t="s">
        <v>97</v>
      </c>
      <c r="F34" s="4" t="s">
        <v>104</v>
      </c>
      <c r="G34" s="4" t="s">
        <v>100</v>
      </c>
      <c r="H34" s="4" t="s">
        <v>107</v>
      </c>
      <c r="I34" s="4" t="s">
        <v>58</v>
      </c>
      <c r="J34" s="4"/>
      <c r="K34" s="4" t="s">
        <v>433</v>
      </c>
    </row>
    <row r="35" spans="1:11" x14ac:dyDescent="0.2">
      <c r="A35" s="4" t="s">
        <v>95</v>
      </c>
      <c r="B35" s="4" t="s">
        <v>102</v>
      </c>
      <c r="C35" s="4" t="s">
        <v>91</v>
      </c>
      <c r="D35" s="4" t="s">
        <v>54</v>
      </c>
      <c r="E35" s="4" t="s">
        <v>103</v>
      </c>
      <c r="F35" s="4" t="s">
        <v>105</v>
      </c>
      <c r="G35" s="4" t="s">
        <v>100</v>
      </c>
      <c r="H35" s="4" t="s">
        <v>107</v>
      </c>
      <c r="I35" s="4" t="s">
        <v>58</v>
      </c>
      <c r="J35" s="4"/>
      <c r="K35" s="4" t="s">
        <v>433</v>
      </c>
    </row>
    <row r="36" spans="1:11" x14ac:dyDescent="0.2">
      <c r="A36" s="4" t="s">
        <v>92</v>
      </c>
      <c r="B36" s="4" t="s">
        <v>93</v>
      </c>
      <c r="C36" s="4" t="s">
        <v>91</v>
      </c>
      <c r="D36" s="4" t="s">
        <v>54</v>
      </c>
      <c r="E36" s="4" t="s">
        <v>94</v>
      </c>
      <c r="F36" s="4" t="s">
        <v>101</v>
      </c>
      <c r="G36" s="4" t="s">
        <v>100</v>
      </c>
      <c r="H36" s="4" t="s">
        <v>107</v>
      </c>
      <c r="I36" s="4" t="s">
        <v>58</v>
      </c>
      <c r="J36" s="4"/>
      <c r="K36" s="4" t="s">
        <v>433</v>
      </c>
    </row>
  </sheetData>
  <hyperlinks>
    <hyperlink ref="K21" r:id="rId1" xr:uid="{0C456AB8-91E3-0447-A304-F0040B4D9D49}"/>
    <hyperlink ref="K29" r:id="rId2" xr:uid="{7EBB8FF9-BE48-4947-AFB4-561EFAFC94D1}"/>
    <hyperlink ref="K33" r:id="rId3" xr:uid="{AE727BF4-9204-FE44-9C0E-DFE784A63631}"/>
    <hyperlink ref="K24" r:id="rId4" xr:uid="{05BC9F2E-93E8-704D-A00A-A6D8EAA397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E4FE-96D8-BF4A-B69B-8B773DCEB713}">
  <dimension ref="A1:Q17"/>
  <sheetViews>
    <sheetView zoomScale="111" workbookViewId="0">
      <selection activeCell="D18" sqref="D18"/>
    </sheetView>
  </sheetViews>
  <sheetFormatPr baseColWidth="10" defaultRowHeight="16" x14ac:dyDescent="0.2"/>
  <cols>
    <col min="1" max="1" width="37.6640625" customWidth="1"/>
    <col min="2" max="3" width="16.33203125" customWidth="1"/>
    <col min="4" max="4" width="74.33203125" customWidth="1"/>
    <col min="6" max="6" width="29.83203125" customWidth="1"/>
  </cols>
  <sheetData>
    <row r="1" spans="1:17" s="3" customFormat="1" x14ac:dyDescent="0.2">
      <c r="A1" s="6" t="s">
        <v>3</v>
      </c>
      <c r="B1" s="6" t="s">
        <v>53</v>
      </c>
      <c r="C1" s="6" t="s">
        <v>4</v>
      </c>
      <c r="D1" s="6" t="s">
        <v>200</v>
      </c>
      <c r="E1" s="6" t="s">
        <v>38</v>
      </c>
      <c r="F1" s="6" t="s">
        <v>10</v>
      </c>
      <c r="G1" s="6" t="s">
        <v>22</v>
      </c>
      <c r="H1" s="6" t="s">
        <v>2</v>
      </c>
      <c r="J1" s="6" t="s">
        <v>55</v>
      </c>
      <c r="K1" s="6" t="s">
        <v>18</v>
      </c>
      <c r="L1" s="6"/>
    </row>
    <row r="2" spans="1:17" x14ac:dyDescent="0.2">
      <c r="A2" s="4" t="s">
        <v>201</v>
      </c>
      <c r="B2" s="4" t="s">
        <v>333</v>
      </c>
      <c r="C2" s="4" t="s">
        <v>88</v>
      </c>
      <c r="D2" s="4" t="s">
        <v>435</v>
      </c>
      <c r="E2">
        <v>1</v>
      </c>
      <c r="F2" s="4" t="s">
        <v>87</v>
      </c>
      <c r="G2" s="4" t="s">
        <v>54</v>
      </c>
      <c r="H2" s="4" t="s">
        <v>107</v>
      </c>
      <c r="J2" s="4" t="s">
        <v>57</v>
      </c>
      <c r="L2" s="4" t="s">
        <v>184</v>
      </c>
    </row>
    <row r="3" spans="1:17" x14ac:dyDescent="0.2">
      <c r="A3" s="4" t="s">
        <v>203</v>
      </c>
      <c r="B3" s="4" t="s">
        <v>334</v>
      </c>
      <c r="C3" s="4" t="s">
        <v>88</v>
      </c>
      <c r="D3" s="4" t="s">
        <v>436</v>
      </c>
      <c r="E3">
        <v>1</v>
      </c>
      <c r="F3" s="4" t="s">
        <v>87</v>
      </c>
      <c r="G3" s="4" t="s">
        <v>54</v>
      </c>
      <c r="H3" s="4" t="s">
        <v>107</v>
      </c>
      <c r="J3" s="4" t="s">
        <v>57</v>
      </c>
      <c r="L3" s="4" t="s">
        <v>184</v>
      </c>
      <c r="Q3" t="s">
        <v>106</v>
      </c>
    </row>
    <row r="4" spans="1:17" x14ac:dyDescent="0.2">
      <c r="A4" s="4" t="s">
        <v>202</v>
      </c>
      <c r="B4" s="4" t="s">
        <v>335</v>
      </c>
      <c r="C4" s="4" t="s">
        <v>88</v>
      </c>
      <c r="D4" s="4" t="s">
        <v>437</v>
      </c>
      <c r="E4">
        <v>1</v>
      </c>
      <c r="F4" s="4" t="s">
        <v>87</v>
      </c>
      <c r="G4" s="4" t="s">
        <v>54</v>
      </c>
      <c r="H4" s="4" t="s">
        <v>107</v>
      </c>
      <c r="J4" s="4" t="s">
        <v>57</v>
      </c>
      <c r="L4" s="4" t="s">
        <v>184</v>
      </c>
    </row>
    <row r="5" spans="1:17" x14ac:dyDescent="0.2">
      <c r="A5" s="4" t="s">
        <v>204</v>
      </c>
      <c r="B5" s="4" t="s">
        <v>336</v>
      </c>
      <c r="C5" s="4" t="s">
        <v>88</v>
      </c>
      <c r="D5" s="4" t="s">
        <v>438</v>
      </c>
      <c r="E5">
        <v>1</v>
      </c>
      <c r="F5" s="4" t="s">
        <v>87</v>
      </c>
      <c r="G5" s="4" t="s">
        <v>54</v>
      </c>
      <c r="H5" s="4" t="s">
        <v>107</v>
      </c>
      <c r="J5" s="4" t="s">
        <v>57</v>
      </c>
      <c r="L5" s="4" t="s">
        <v>184</v>
      </c>
    </row>
    <row r="6" spans="1:17" s="8" customFormat="1" x14ac:dyDescent="0.2">
      <c r="A6" s="4" t="s">
        <v>328</v>
      </c>
      <c r="B6" s="4" t="s">
        <v>331</v>
      </c>
      <c r="C6" s="4" t="s">
        <v>329</v>
      </c>
      <c r="D6" s="4" t="s">
        <v>224</v>
      </c>
      <c r="E6">
        <v>0</v>
      </c>
      <c r="F6" s="4" t="s">
        <v>91</v>
      </c>
      <c r="G6" s="4" t="s">
        <v>54</v>
      </c>
      <c r="H6" s="4" t="s">
        <v>107</v>
      </c>
      <c r="I6"/>
      <c r="J6" s="4" t="s">
        <v>58</v>
      </c>
      <c r="K6" s="4" t="s">
        <v>197</v>
      </c>
      <c r="L6" s="4" t="s">
        <v>185</v>
      </c>
      <c r="M6"/>
      <c r="N6"/>
      <c r="O6"/>
      <c r="P6"/>
      <c r="Q6"/>
    </row>
    <row r="7" spans="1:17" x14ac:dyDescent="0.2">
      <c r="A7" s="4" t="s">
        <v>205</v>
      </c>
      <c r="B7" s="4" t="s">
        <v>330</v>
      </c>
      <c r="C7" s="4" t="s">
        <v>97</v>
      </c>
      <c r="D7" s="4" t="s">
        <v>225</v>
      </c>
      <c r="E7">
        <v>0</v>
      </c>
      <c r="F7" s="4" t="s">
        <v>91</v>
      </c>
      <c r="G7" s="4" t="s">
        <v>54</v>
      </c>
      <c r="H7" s="4" t="s">
        <v>107</v>
      </c>
      <c r="J7" s="4" t="s">
        <v>58</v>
      </c>
      <c r="K7" s="4" t="s">
        <v>197</v>
      </c>
      <c r="L7" s="4" t="s">
        <v>185</v>
      </c>
    </row>
    <row r="8" spans="1:17" x14ac:dyDescent="0.2">
      <c r="A8" s="4" t="s">
        <v>206</v>
      </c>
      <c r="B8" s="4" t="s">
        <v>332</v>
      </c>
      <c r="C8" s="4" t="s">
        <v>94</v>
      </c>
      <c r="D8" s="4" t="s">
        <v>226</v>
      </c>
      <c r="E8">
        <v>0</v>
      </c>
      <c r="F8" s="4" t="s">
        <v>91</v>
      </c>
      <c r="G8" s="4" t="s">
        <v>54</v>
      </c>
      <c r="H8" s="4" t="s">
        <v>107</v>
      </c>
      <c r="J8" s="4" t="s">
        <v>58</v>
      </c>
      <c r="K8" s="4" t="s">
        <v>197</v>
      </c>
      <c r="L8" s="4" t="s">
        <v>185</v>
      </c>
    </row>
    <row r="12" spans="1:17" x14ac:dyDescent="0.2">
      <c r="F12" s="4"/>
    </row>
    <row r="13" spans="1:17" x14ac:dyDescent="0.2">
      <c r="F13" s="4"/>
    </row>
    <row r="14" spans="1:17" x14ac:dyDescent="0.2">
      <c r="F14" s="4"/>
    </row>
    <row r="16" spans="1:17" x14ac:dyDescent="0.2">
      <c r="A16" s="3"/>
    </row>
    <row r="17" spans="1:11" x14ac:dyDescent="0.2">
      <c r="A17" s="3"/>
      <c r="B17" s="3"/>
      <c r="E17" s="3"/>
      <c r="F17" s="3"/>
      <c r="G17" s="3"/>
      <c r="H17" s="3"/>
      <c r="I17" s="3"/>
      <c r="J17" s="3"/>
      <c r="K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D5DD-0ACA-014A-93A9-B28423914701}">
  <dimension ref="A1:S8"/>
  <sheetViews>
    <sheetView workbookViewId="0">
      <selection activeCell="L1" sqref="L1"/>
    </sheetView>
  </sheetViews>
  <sheetFormatPr baseColWidth="10" defaultRowHeight="16" x14ac:dyDescent="0.2"/>
  <cols>
    <col min="1" max="1" width="28.6640625" customWidth="1"/>
    <col min="2" max="2" width="11.83203125" customWidth="1"/>
    <col min="3" max="3" width="14.33203125" customWidth="1"/>
    <col min="4" max="4" width="14" customWidth="1"/>
  </cols>
  <sheetData>
    <row r="1" spans="1:19" x14ac:dyDescent="0.2">
      <c r="A1" s="6" t="s">
        <v>187</v>
      </c>
      <c r="B1" s="6" t="s">
        <v>53</v>
      </c>
      <c r="C1" s="6" t="s">
        <v>55</v>
      </c>
      <c r="D1" s="6" t="s">
        <v>199</v>
      </c>
      <c r="E1" s="6" t="s">
        <v>198</v>
      </c>
      <c r="H1" s="3" t="s">
        <v>233</v>
      </c>
      <c r="L1" s="6" t="s">
        <v>53</v>
      </c>
      <c r="M1" s="3" t="s">
        <v>207</v>
      </c>
      <c r="N1" s="3" t="s">
        <v>234</v>
      </c>
      <c r="Q1" s="3" t="s">
        <v>230</v>
      </c>
      <c r="R1" s="3" t="s">
        <v>231</v>
      </c>
      <c r="S1" s="3" t="s">
        <v>232</v>
      </c>
    </row>
    <row r="2" spans="1:19" x14ac:dyDescent="0.2">
      <c r="A2" s="4" t="s">
        <v>189</v>
      </c>
      <c r="B2" s="4" t="s">
        <v>193</v>
      </c>
      <c r="C2" s="4" t="s">
        <v>56</v>
      </c>
      <c r="D2" s="4" t="str">
        <f>"C"&amp;Q2&amp;"H"&amp;R2&amp;"O"&amp;S2</f>
        <v>C30H52O26</v>
      </c>
      <c r="E2">
        <v>0</v>
      </c>
      <c r="H2" t="s">
        <v>207</v>
      </c>
      <c r="I2" s="3"/>
      <c r="L2" s="4" t="s">
        <v>193</v>
      </c>
      <c r="M2">
        <v>5</v>
      </c>
      <c r="N2">
        <f>SUM(M2)-1</f>
        <v>4</v>
      </c>
      <c r="Q2">
        <f>M2*$H$3</f>
        <v>30</v>
      </c>
      <c r="R2">
        <f>M2*$H$4-2*N2</f>
        <v>52</v>
      </c>
      <c r="S2">
        <f>M2*$H$5-N2</f>
        <v>26</v>
      </c>
    </row>
    <row r="3" spans="1:19" x14ac:dyDescent="0.2">
      <c r="A3" s="4" t="s">
        <v>189</v>
      </c>
      <c r="B3" s="4" t="s">
        <v>194</v>
      </c>
      <c r="C3" s="4" t="s">
        <v>58</v>
      </c>
      <c r="D3" s="4" t="str">
        <f t="shared" ref="D3:D7" si="0">"C"&amp;Q3&amp;"H"&amp;R3&amp;"O"&amp;S3</f>
        <v>C30H52O26</v>
      </c>
      <c r="E3">
        <v>0</v>
      </c>
      <c r="G3" t="s">
        <v>230</v>
      </c>
      <c r="H3">
        <v>6</v>
      </c>
      <c r="L3" s="4" t="s">
        <v>194</v>
      </c>
      <c r="M3">
        <v>5</v>
      </c>
      <c r="N3">
        <f t="shared" ref="N3:N8" si="1">SUM(M3)-1</f>
        <v>4</v>
      </c>
      <c r="Q3">
        <f>M3*$H$3</f>
        <v>30</v>
      </c>
      <c r="R3">
        <f>M3*$H$4-2*N3</f>
        <v>52</v>
      </c>
      <c r="S3">
        <f>M3*$H$5-N3</f>
        <v>26</v>
      </c>
    </row>
    <row r="4" spans="1:19" x14ac:dyDescent="0.2">
      <c r="A4" s="4" t="s">
        <v>188</v>
      </c>
      <c r="B4" t="s">
        <v>191</v>
      </c>
      <c r="C4" s="4" t="s">
        <v>56</v>
      </c>
      <c r="D4" s="4" t="str">
        <f t="shared" si="0"/>
        <v>C24H42O21</v>
      </c>
      <c r="E4">
        <v>0</v>
      </c>
      <c r="G4" t="s">
        <v>231</v>
      </c>
      <c r="H4">
        <v>12</v>
      </c>
      <c r="L4" t="s">
        <v>191</v>
      </c>
      <c r="M4">
        <v>4</v>
      </c>
      <c r="N4">
        <f t="shared" si="1"/>
        <v>3</v>
      </c>
      <c r="Q4">
        <f>M4*$H$3</f>
        <v>24</v>
      </c>
      <c r="R4">
        <f>M4*$H$4-2*N4</f>
        <v>42</v>
      </c>
      <c r="S4">
        <f>M4*$H$5-N4</f>
        <v>21</v>
      </c>
    </row>
    <row r="5" spans="1:19" x14ac:dyDescent="0.2">
      <c r="A5" s="4" t="s">
        <v>188</v>
      </c>
      <c r="B5" t="s">
        <v>192</v>
      </c>
      <c r="C5" s="4" t="s">
        <v>58</v>
      </c>
      <c r="D5" s="4" t="str">
        <f t="shared" si="0"/>
        <v>C24H42O21</v>
      </c>
      <c r="E5">
        <v>0</v>
      </c>
      <c r="G5" t="s">
        <v>232</v>
      </c>
      <c r="H5">
        <v>6</v>
      </c>
      <c r="L5" t="s">
        <v>192</v>
      </c>
      <c r="M5">
        <v>4</v>
      </c>
      <c r="N5">
        <f t="shared" si="1"/>
        <v>3</v>
      </c>
      <c r="Q5">
        <f>M5*$H$3</f>
        <v>24</v>
      </c>
      <c r="R5">
        <f>M5*$H$4-2*N5</f>
        <v>42</v>
      </c>
      <c r="S5">
        <f>M5*$H$5-N5</f>
        <v>21</v>
      </c>
    </row>
    <row r="6" spans="1:19" x14ac:dyDescent="0.2">
      <c r="A6" s="4" t="s">
        <v>190</v>
      </c>
      <c r="B6" t="s">
        <v>195</v>
      </c>
      <c r="C6" s="4" t="s">
        <v>56</v>
      </c>
      <c r="D6" s="4" t="str">
        <f>"C"&amp;Q6&amp;"H"&amp;R6&amp;"O"&amp;S6</f>
        <v>C18H32O16</v>
      </c>
      <c r="E6">
        <v>0</v>
      </c>
      <c r="L6" t="s">
        <v>195</v>
      </c>
      <c r="M6">
        <v>3</v>
      </c>
      <c r="N6">
        <f t="shared" si="1"/>
        <v>2</v>
      </c>
      <c r="Q6">
        <f>M6*$H$3</f>
        <v>18</v>
      </c>
      <c r="R6">
        <f>M6*$H$4-2*N6</f>
        <v>32</v>
      </c>
      <c r="S6">
        <f>M6*$H$5-N6</f>
        <v>16</v>
      </c>
    </row>
    <row r="7" spans="1:19" x14ac:dyDescent="0.2">
      <c r="A7" s="4" t="s">
        <v>190</v>
      </c>
      <c r="B7" s="2" t="s">
        <v>196</v>
      </c>
      <c r="C7" s="4" t="s">
        <v>58</v>
      </c>
      <c r="D7" s="4" t="str">
        <f t="shared" si="0"/>
        <v>C18H32O16</v>
      </c>
      <c r="E7">
        <v>0</v>
      </c>
      <c r="L7" s="2" t="s">
        <v>196</v>
      </c>
      <c r="M7">
        <v>3</v>
      </c>
      <c r="N7">
        <f t="shared" si="1"/>
        <v>2</v>
      </c>
      <c r="Q7">
        <f>M7*$H$3</f>
        <v>18</v>
      </c>
      <c r="R7">
        <f>M7*$H$4-2*N7</f>
        <v>32</v>
      </c>
      <c r="S7">
        <f>M7*$H$5-N7</f>
        <v>16</v>
      </c>
    </row>
    <row r="8" spans="1:19" x14ac:dyDescent="0.2">
      <c r="L8" t="s">
        <v>460</v>
      </c>
      <c r="M8">
        <v>2</v>
      </c>
      <c r="N8">
        <f t="shared" si="1"/>
        <v>1</v>
      </c>
      <c r="Q8">
        <f>M8*$H$3</f>
        <v>12</v>
      </c>
      <c r="R8">
        <f>M8*$H$4-2*N8</f>
        <v>22</v>
      </c>
      <c r="S8">
        <f>M8*$H$5-N8</f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09A6-94AD-374E-B4EF-C0A84E7252D7}">
  <dimension ref="A1:L26"/>
  <sheetViews>
    <sheetView zoomScale="114" workbookViewId="0">
      <selection activeCell="A17" sqref="A17:XFD17"/>
    </sheetView>
  </sheetViews>
  <sheetFormatPr baseColWidth="10" defaultRowHeight="16" x14ac:dyDescent="0.2"/>
  <cols>
    <col min="1" max="1" width="22.83203125" customWidth="1"/>
    <col min="7" max="7" width="18.1640625" customWidth="1"/>
    <col min="8" max="8" width="33.5" customWidth="1"/>
  </cols>
  <sheetData>
    <row r="1" spans="1:12" x14ac:dyDescent="0.2">
      <c r="A1" s="10" t="s">
        <v>39</v>
      </c>
      <c r="B1" s="10"/>
      <c r="C1" s="10"/>
      <c r="D1" s="10"/>
      <c r="E1" s="2"/>
      <c r="F1" s="2"/>
      <c r="G1" s="2"/>
      <c r="H1" s="2"/>
      <c r="I1" s="2"/>
      <c r="J1" s="2"/>
      <c r="K1" s="2"/>
    </row>
    <row r="2" spans="1:12" x14ac:dyDescent="0.2">
      <c r="A2" s="10" t="s">
        <v>3</v>
      </c>
      <c r="B2" s="10" t="s">
        <v>53</v>
      </c>
      <c r="C2" s="10" t="s">
        <v>10</v>
      </c>
      <c r="D2" s="10" t="s">
        <v>22</v>
      </c>
      <c r="E2" s="10" t="s">
        <v>4</v>
      </c>
      <c r="F2" s="10" t="s">
        <v>0</v>
      </c>
      <c r="G2" s="10" t="s">
        <v>1</v>
      </c>
      <c r="H2" s="10" t="s">
        <v>2</v>
      </c>
      <c r="I2" s="10" t="s">
        <v>55</v>
      </c>
      <c r="J2" s="10" t="s">
        <v>18</v>
      </c>
      <c r="K2" s="10" t="s">
        <v>347</v>
      </c>
      <c r="L2" s="10" t="s">
        <v>165</v>
      </c>
    </row>
    <row r="3" spans="1:12" x14ac:dyDescent="0.2">
      <c r="A3" t="s">
        <v>242</v>
      </c>
      <c r="B3" t="s">
        <v>243</v>
      </c>
      <c r="C3" t="s">
        <v>244</v>
      </c>
      <c r="D3" t="s">
        <v>54</v>
      </c>
      <c r="E3" t="s">
        <v>245</v>
      </c>
      <c r="F3" t="s">
        <v>267</v>
      </c>
      <c r="G3" t="s">
        <v>267</v>
      </c>
      <c r="H3" t="s">
        <v>264</v>
      </c>
      <c r="I3" t="s">
        <v>57</v>
      </c>
      <c r="J3" t="s">
        <v>246</v>
      </c>
      <c r="L3" t="s">
        <v>249</v>
      </c>
    </row>
    <row r="4" spans="1:12" x14ac:dyDescent="0.2">
      <c r="A4" t="s">
        <v>242</v>
      </c>
      <c r="B4" t="s">
        <v>243</v>
      </c>
      <c r="C4" t="s">
        <v>244</v>
      </c>
      <c r="D4" t="s">
        <v>54</v>
      </c>
      <c r="E4" t="s">
        <v>245</v>
      </c>
      <c r="F4" t="s">
        <v>268</v>
      </c>
      <c r="G4" t="s">
        <v>268</v>
      </c>
      <c r="H4" t="s">
        <v>264</v>
      </c>
      <c r="I4" t="s">
        <v>57</v>
      </c>
      <c r="J4" t="s">
        <v>345</v>
      </c>
      <c r="L4" t="s">
        <v>249</v>
      </c>
    </row>
    <row r="5" spans="1:12" x14ac:dyDescent="0.2">
      <c r="A5" t="s">
        <v>242</v>
      </c>
      <c r="B5" t="s">
        <v>243</v>
      </c>
      <c r="C5" t="s">
        <v>244</v>
      </c>
      <c r="D5" t="s">
        <v>54</v>
      </c>
      <c r="E5" t="s">
        <v>245</v>
      </c>
      <c r="F5" t="s">
        <v>247</v>
      </c>
      <c r="G5" t="s">
        <v>247</v>
      </c>
      <c r="H5" t="s">
        <v>264</v>
      </c>
      <c r="I5" t="s">
        <v>57</v>
      </c>
      <c r="J5" t="s">
        <v>246</v>
      </c>
      <c r="L5" t="s">
        <v>249</v>
      </c>
    </row>
    <row r="6" spans="1:12" x14ac:dyDescent="0.2">
      <c r="A6" t="s">
        <v>242</v>
      </c>
      <c r="B6" t="s">
        <v>243</v>
      </c>
      <c r="C6" t="s">
        <v>244</v>
      </c>
      <c r="D6" t="s">
        <v>54</v>
      </c>
      <c r="E6" t="s">
        <v>245</v>
      </c>
      <c r="F6" t="s">
        <v>248</v>
      </c>
      <c r="G6" t="s">
        <v>248</v>
      </c>
      <c r="H6" t="s">
        <v>264</v>
      </c>
      <c r="I6" t="s">
        <v>57</v>
      </c>
      <c r="J6" t="s">
        <v>246</v>
      </c>
      <c r="L6" t="s">
        <v>249</v>
      </c>
    </row>
    <row r="7" spans="1:12" x14ac:dyDescent="0.2">
      <c r="A7" t="s">
        <v>242</v>
      </c>
      <c r="B7" t="s">
        <v>243</v>
      </c>
      <c r="C7" t="s">
        <v>244</v>
      </c>
      <c r="D7" t="s">
        <v>54</v>
      </c>
      <c r="E7" t="s">
        <v>245</v>
      </c>
      <c r="F7" t="s">
        <v>265</v>
      </c>
      <c r="G7" t="s">
        <v>265</v>
      </c>
      <c r="H7" t="s">
        <v>264</v>
      </c>
      <c r="I7" t="s">
        <v>57</v>
      </c>
      <c r="J7" t="s">
        <v>246</v>
      </c>
      <c r="L7" t="s">
        <v>249</v>
      </c>
    </row>
    <row r="8" spans="1:12" x14ac:dyDescent="0.2">
      <c r="A8" t="s">
        <v>258</v>
      </c>
      <c r="B8" t="s">
        <v>250</v>
      </c>
      <c r="C8" t="s">
        <v>254</v>
      </c>
      <c r="D8" t="s">
        <v>54</v>
      </c>
      <c r="E8" t="s">
        <v>259</v>
      </c>
      <c r="F8" t="s">
        <v>248</v>
      </c>
      <c r="G8" t="s">
        <v>340</v>
      </c>
      <c r="H8" t="s">
        <v>264</v>
      </c>
      <c r="I8" t="s">
        <v>58</v>
      </c>
      <c r="J8" t="s">
        <v>246</v>
      </c>
      <c r="K8" t="s">
        <v>348</v>
      </c>
      <c r="L8" t="s">
        <v>249</v>
      </c>
    </row>
    <row r="9" spans="1:12" x14ac:dyDescent="0.2">
      <c r="A9" t="s">
        <v>258</v>
      </c>
      <c r="B9" t="s">
        <v>250</v>
      </c>
      <c r="C9" t="s">
        <v>254</v>
      </c>
      <c r="D9" t="s">
        <v>54</v>
      </c>
      <c r="E9" t="s">
        <v>259</v>
      </c>
      <c r="F9" t="s">
        <v>265</v>
      </c>
      <c r="G9" t="s">
        <v>340</v>
      </c>
      <c r="H9" t="s">
        <v>264</v>
      </c>
      <c r="I9" t="s">
        <v>58</v>
      </c>
      <c r="J9" t="s">
        <v>246</v>
      </c>
      <c r="K9" t="s">
        <v>348</v>
      </c>
      <c r="L9" t="s">
        <v>249</v>
      </c>
    </row>
    <row r="10" spans="1:12" ht="17" customHeight="1" x14ac:dyDescent="0.2">
      <c r="A10" t="s">
        <v>258</v>
      </c>
      <c r="B10" t="s">
        <v>250</v>
      </c>
      <c r="C10" t="s">
        <v>254</v>
      </c>
      <c r="D10" t="s">
        <v>54</v>
      </c>
      <c r="E10" t="s">
        <v>259</v>
      </c>
      <c r="F10" t="s">
        <v>304</v>
      </c>
      <c r="G10" t="s">
        <v>343</v>
      </c>
      <c r="H10" t="s">
        <v>264</v>
      </c>
      <c r="I10" t="s">
        <v>58</v>
      </c>
      <c r="J10" t="s">
        <v>246</v>
      </c>
      <c r="K10" t="s">
        <v>348</v>
      </c>
      <c r="L10" t="s">
        <v>249</v>
      </c>
    </row>
    <row r="11" spans="1:12" x14ac:dyDescent="0.2">
      <c r="A11" t="s">
        <v>258</v>
      </c>
      <c r="B11" t="s">
        <v>250</v>
      </c>
      <c r="C11" t="s">
        <v>254</v>
      </c>
      <c r="D11" t="s">
        <v>54</v>
      </c>
      <c r="E11" t="s">
        <v>259</v>
      </c>
      <c r="F11" t="s">
        <v>266</v>
      </c>
      <c r="G11" t="s">
        <v>343</v>
      </c>
      <c r="H11" t="s">
        <v>264</v>
      </c>
      <c r="I11" t="s">
        <v>58</v>
      </c>
      <c r="J11" t="s">
        <v>344</v>
      </c>
      <c r="K11" t="s">
        <v>348</v>
      </c>
      <c r="L11" t="s">
        <v>249</v>
      </c>
    </row>
    <row r="12" spans="1:12" x14ac:dyDescent="0.2">
      <c r="A12" t="s">
        <v>258</v>
      </c>
      <c r="B12" t="s">
        <v>250</v>
      </c>
      <c r="C12" t="s">
        <v>254</v>
      </c>
      <c r="D12" t="s">
        <v>54</v>
      </c>
      <c r="E12" t="s">
        <v>259</v>
      </c>
      <c r="F12" t="s">
        <v>268</v>
      </c>
      <c r="G12" t="s">
        <v>343</v>
      </c>
      <c r="H12" t="s">
        <v>264</v>
      </c>
      <c r="I12" t="s">
        <v>58</v>
      </c>
      <c r="J12" t="s">
        <v>246</v>
      </c>
      <c r="K12" t="s">
        <v>348</v>
      </c>
      <c r="L12" t="s">
        <v>249</v>
      </c>
    </row>
    <row r="13" spans="1:12" x14ac:dyDescent="0.2">
      <c r="A13" t="s">
        <v>258</v>
      </c>
      <c r="B13" t="s">
        <v>250</v>
      </c>
      <c r="C13" t="s">
        <v>254</v>
      </c>
      <c r="D13" t="s">
        <v>54</v>
      </c>
      <c r="E13" t="s">
        <v>259</v>
      </c>
      <c r="F13" t="s">
        <v>267</v>
      </c>
      <c r="G13" t="s">
        <v>342</v>
      </c>
      <c r="H13" t="s">
        <v>264</v>
      </c>
      <c r="I13" t="s">
        <v>58</v>
      </c>
      <c r="J13" t="s">
        <v>246</v>
      </c>
      <c r="K13" t="s">
        <v>348</v>
      </c>
      <c r="L13" t="s">
        <v>249</v>
      </c>
    </row>
    <row r="14" spans="1:12" x14ac:dyDescent="0.2">
      <c r="A14" t="s">
        <v>258</v>
      </c>
      <c r="B14" t="s">
        <v>251</v>
      </c>
      <c r="C14" t="s">
        <v>255</v>
      </c>
      <c r="D14" t="s">
        <v>54</v>
      </c>
      <c r="E14" t="s">
        <v>260</v>
      </c>
      <c r="F14" t="s">
        <v>248</v>
      </c>
      <c r="G14" t="s">
        <v>341</v>
      </c>
      <c r="H14" t="s">
        <v>264</v>
      </c>
      <c r="I14" t="s">
        <v>58</v>
      </c>
      <c r="J14" t="s">
        <v>269</v>
      </c>
      <c r="K14" t="s">
        <v>348</v>
      </c>
      <c r="L14" t="s">
        <v>249</v>
      </c>
    </row>
    <row r="15" spans="1:12" x14ac:dyDescent="0.2">
      <c r="A15" t="s">
        <v>258</v>
      </c>
      <c r="B15" t="s">
        <v>251</v>
      </c>
      <c r="C15" t="s">
        <v>255</v>
      </c>
      <c r="D15" t="s">
        <v>54</v>
      </c>
      <c r="E15" t="s">
        <v>260</v>
      </c>
      <c r="F15" t="s">
        <v>265</v>
      </c>
      <c r="G15" t="s">
        <v>340</v>
      </c>
      <c r="H15" t="s">
        <v>264</v>
      </c>
      <c r="I15" t="s">
        <v>58</v>
      </c>
      <c r="J15" t="s">
        <v>246</v>
      </c>
      <c r="K15" t="s">
        <v>348</v>
      </c>
      <c r="L15" t="s">
        <v>249</v>
      </c>
    </row>
    <row r="16" spans="1:12" x14ac:dyDescent="0.2">
      <c r="A16" t="s">
        <v>258</v>
      </c>
      <c r="B16" t="s">
        <v>251</v>
      </c>
      <c r="C16" t="s">
        <v>255</v>
      </c>
      <c r="D16" t="s">
        <v>54</v>
      </c>
      <c r="E16" t="s">
        <v>260</v>
      </c>
      <c r="F16" t="s">
        <v>247</v>
      </c>
      <c r="G16" t="s">
        <v>338</v>
      </c>
      <c r="H16" t="s">
        <v>264</v>
      </c>
      <c r="I16" t="s">
        <v>58</v>
      </c>
      <c r="J16" t="s">
        <v>246</v>
      </c>
      <c r="K16" t="s">
        <v>348</v>
      </c>
      <c r="L16" t="s">
        <v>249</v>
      </c>
    </row>
    <row r="17" spans="1:12" x14ac:dyDescent="0.2">
      <c r="A17" t="s">
        <v>258</v>
      </c>
      <c r="B17" t="s">
        <v>251</v>
      </c>
      <c r="C17" t="s">
        <v>255</v>
      </c>
      <c r="D17" t="s">
        <v>54</v>
      </c>
      <c r="E17" t="s">
        <v>260</v>
      </c>
      <c r="F17" t="s">
        <v>263</v>
      </c>
      <c r="G17" t="s">
        <v>339</v>
      </c>
      <c r="H17" t="s">
        <v>264</v>
      </c>
      <c r="I17" t="s">
        <v>58</v>
      </c>
      <c r="J17" t="s">
        <v>346</v>
      </c>
      <c r="K17" t="s">
        <v>348</v>
      </c>
      <c r="L17" t="s">
        <v>249</v>
      </c>
    </row>
    <row r="18" spans="1:12" x14ac:dyDescent="0.2">
      <c r="A18" t="s">
        <v>270</v>
      </c>
      <c r="B18" t="s">
        <v>253</v>
      </c>
      <c r="C18" t="s">
        <v>256</v>
      </c>
      <c r="D18" t="s">
        <v>54</v>
      </c>
      <c r="E18" t="s">
        <v>261</v>
      </c>
      <c r="F18" t="s">
        <v>248</v>
      </c>
      <c r="G18" t="s">
        <v>353</v>
      </c>
      <c r="H18" t="s">
        <v>264</v>
      </c>
      <c r="I18" t="s">
        <v>58</v>
      </c>
      <c r="J18" t="s">
        <v>269</v>
      </c>
      <c r="L18" t="s">
        <v>249</v>
      </c>
    </row>
    <row r="19" spans="1:12" x14ac:dyDescent="0.2">
      <c r="A19" t="s">
        <v>270</v>
      </c>
      <c r="B19" t="s">
        <v>253</v>
      </c>
      <c r="C19" t="s">
        <v>256</v>
      </c>
      <c r="D19" t="s">
        <v>54</v>
      </c>
      <c r="E19" t="s">
        <v>261</v>
      </c>
      <c r="F19" t="s">
        <v>265</v>
      </c>
      <c r="G19" t="s">
        <v>354</v>
      </c>
      <c r="H19" t="s">
        <v>264</v>
      </c>
      <c r="I19" t="s">
        <v>58</v>
      </c>
      <c r="J19" t="s">
        <v>269</v>
      </c>
      <c r="L19" t="s">
        <v>249</v>
      </c>
    </row>
    <row r="20" spans="1:12" x14ac:dyDescent="0.2">
      <c r="A20" t="s">
        <v>270</v>
      </c>
      <c r="B20" t="s">
        <v>253</v>
      </c>
      <c r="C20" t="s">
        <v>256</v>
      </c>
      <c r="D20" t="s">
        <v>54</v>
      </c>
      <c r="E20" t="s">
        <v>261</v>
      </c>
      <c r="F20" t="s">
        <v>268</v>
      </c>
      <c r="G20" t="s">
        <v>355</v>
      </c>
      <c r="H20" t="s">
        <v>264</v>
      </c>
      <c r="I20" t="s">
        <v>58</v>
      </c>
      <c r="J20" t="s">
        <v>269</v>
      </c>
      <c r="L20" t="s">
        <v>249</v>
      </c>
    </row>
    <row r="21" spans="1:12" x14ac:dyDescent="0.2">
      <c r="A21" t="s">
        <v>270</v>
      </c>
      <c r="B21" t="s">
        <v>252</v>
      </c>
      <c r="C21" s="2" t="s">
        <v>257</v>
      </c>
      <c r="D21" t="s">
        <v>54</v>
      </c>
      <c r="E21" t="s">
        <v>262</v>
      </c>
      <c r="F21" t="s">
        <v>248</v>
      </c>
      <c r="G21" t="s">
        <v>356</v>
      </c>
      <c r="H21" t="s">
        <v>264</v>
      </c>
      <c r="I21" t="s">
        <v>58</v>
      </c>
      <c r="J21" t="s">
        <v>246</v>
      </c>
      <c r="K21" t="s">
        <v>349</v>
      </c>
      <c r="L21" t="s">
        <v>249</v>
      </c>
    </row>
    <row r="22" spans="1:12" x14ac:dyDescent="0.2">
      <c r="A22" t="s">
        <v>270</v>
      </c>
      <c r="B22" t="s">
        <v>252</v>
      </c>
      <c r="C22" s="2" t="s">
        <v>257</v>
      </c>
      <c r="D22" t="s">
        <v>54</v>
      </c>
      <c r="E22" t="s">
        <v>262</v>
      </c>
      <c r="F22" t="s">
        <v>265</v>
      </c>
      <c r="G22" t="s">
        <v>357</v>
      </c>
      <c r="H22" t="s">
        <v>264</v>
      </c>
      <c r="I22" t="s">
        <v>58</v>
      </c>
      <c r="J22" t="s">
        <v>269</v>
      </c>
      <c r="K22" t="s">
        <v>349</v>
      </c>
      <c r="L22" t="s">
        <v>249</v>
      </c>
    </row>
    <row r="25" spans="1:12" ht="15" customHeight="1" x14ac:dyDescent="0.2"/>
    <row r="26" spans="1:12" ht="16" customHeight="1" x14ac:dyDescent="0.2"/>
  </sheetData>
  <phoneticPr fontId="1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6FD-B447-CB42-96EE-A5346513752C}">
  <dimension ref="A1:H32"/>
  <sheetViews>
    <sheetView workbookViewId="0">
      <selection activeCell="B17" sqref="B17"/>
    </sheetView>
  </sheetViews>
  <sheetFormatPr baseColWidth="10" defaultRowHeight="16" x14ac:dyDescent="0.2"/>
  <cols>
    <col min="1" max="1" width="62.5" customWidth="1"/>
    <col min="2" max="2" width="27" customWidth="1"/>
    <col min="4" max="4" width="89" customWidth="1"/>
  </cols>
  <sheetData>
    <row r="1" spans="1:8" x14ac:dyDescent="0.2">
      <c r="A1" s="6" t="s">
        <v>3</v>
      </c>
      <c r="B1" s="6" t="s">
        <v>53</v>
      </c>
      <c r="C1" s="6" t="s">
        <v>4</v>
      </c>
      <c r="D1" s="6" t="s">
        <v>200</v>
      </c>
      <c r="E1" s="6" t="s">
        <v>38</v>
      </c>
      <c r="F1" s="6" t="s">
        <v>10</v>
      </c>
      <c r="G1" s="6" t="s">
        <v>22</v>
      </c>
      <c r="H1" s="6" t="s">
        <v>2</v>
      </c>
    </row>
    <row r="2" spans="1:8" x14ac:dyDescent="0.2">
      <c r="A2" t="s">
        <v>287</v>
      </c>
      <c r="B2" t="s">
        <v>288</v>
      </c>
      <c r="C2" t="s">
        <v>245</v>
      </c>
      <c r="D2" s="4" t="s">
        <v>439</v>
      </c>
      <c r="E2">
        <v>1</v>
      </c>
      <c r="F2" s="4" t="s">
        <v>87</v>
      </c>
      <c r="G2" t="s">
        <v>54</v>
      </c>
      <c r="H2" s="4" t="s">
        <v>289</v>
      </c>
    </row>
    <row r="3" spans="1:8" x14ac:dyDescent="0.2">
      <c r="A3" t="s">
        <v>290</v>
      </c>
      <c r="B3" t="s">
        <v>294</v>
      </c>
      <c r="C3" t="s">
        <v>245</v>
      </c>
      <c r="D3" s="4" t="s">
        <v>440</v>
      </c>
      <c r="E3">
        <v>1</v>
      </c>
      <c r="F3" s="4" t="s">
        <v>87</v>
      </c>
      <c r="G3" t="s">
        <v>54</v>
      </c>
      <c r="H3" s="4" t="s">
        <v>289</v>
      </c>
    </row>
    <row r="4" spans="1:8" x14ac:dyDescent="0.2">
      <c r="A4" t="s">
        <v>291</v>
      </c>
      <c r="B4" t="s">
        <v>295</v>
      </c>
      <c r="C4" t="s">
        <v>245</v>
      </c>
      <c r="D4" s="4" t="s">
        <v>441</v>
      </c>
      <c r="E4">
        <v>1</v>
      </c>
      <c r="F4" s="4" t="s">
        <v>87</v>
      </c>
      <c r="G4" t="s">
        <v>54</v>
      </c>
      <c r="H4" s="4" t="s">
        <v>289</v>
      </c>
    </row>
    <row r="5" spans="1:8" x14ac:dyDescent="0.2">
      <c r="A5" s="2" t="s">
        <v>292</v>
      </c>
      <c r="B5" s="2" t="s">
        <v>296</v>
      </c>
      <c r="C5" s="2" t="s">
        <v>245</v>
      </c>
      <c r="D5" s="4" t="s">
        <v>442</v>
      </c>
      <c r="E5">
        <v>1</v>
      </c>
      <c r="F5" s="4" t="s">
        <v>87</v>
      </c>
      <c r="G5" t="s">
        <v>54</v>
      </c>
      <c r="H5" s="4" t="s">
        <v>289</v>
      </c>
    </row>
    <row r="6" spans="1:8" x14ac:dyDescent="0.2">
      <c r="A6" s="2" t="s">
        <v>299</v>
      </c>
      <c r="B6" s="2" t="s">
        <v>297</v>
      </c>
      <c r="C6" s="2" t="s">
        <v>245</v>
      </c>
      <c r="D6" s="4" t="s">
        <v>443</v>
      </c>
      <c r="E6">
        <v>1</v>
      </c>
      <c r="F6" s="4" t="s">
        <v>87</v>
      </c>
      <c r="G6" t="s">
        <v>54</v>
      </c>
      <c r="H6" s="4" t="s">
        <v>289</v>
      </c>
    </row>
    <row r="7" spans="1:8" x14ac:dyDescent="0.2">
      <c r="A7" t="s">
        <v>293</v>
      </c>
      <c r="B7" t="s">
        <v>308</v>
      </c>
      <c r="C7" t="s">
        <v>259</v>
      </c>
      <c r="D7" s="4" t="s">
        <v>432</v>
      </c>
      <c r="E7">
        <v>0</v>
      </c>
      <c r="F7" s="4" t="s">
        <v>325</v>
      </c>
      <c r="G7" t="s">
        <v>54</v>
      </c>
      <c r="H7" s="4" t="s">
        <v>289</v>
      </c>
    </row>
    <row r="8" spans="1:8" x14ac:dyDescent="0.2">
      <c r="A8" t="s">
        <v>298</v>
      </c>
      <c r="B8" t="s">
        <v>309</v>
      </c>
      <c r="C8" t="s">
        <v>303</v>
      </c>
      <c r="D8" s="4" t="s">
        <v>426</v>
      </c>
      <c r="E8">
        <v>0</v>
      </c>
      <c r="F8" s="4" t="s">
        <v>325</v>
      </c>
      <c r="G8" t="s">
        <v>54</v>
      </c>
      <c r="H8" s="4" t="s">
        <v>289</v>
      </c>
    </row>
    <row r="9" spans="1:8" x14ac:dyDescent="0.2">
      <c r="A9" t="s">
        <v>300</v>
      </c>
      <c r="B9" t="s">
        <v>310</v>
      </c>
      <c r="C9" t="s">
        <v>259</v>
      </c>
      <c r="D9" s="4" t="s">
        <v>427</v>
      </c>
      <c r="E9">
        <v>0</v>
      </c>
      <c r="F9" s="4" t="s">
        <v>325</v>
      </c>
      <c r="G9" t="s">
        <v>54</v>
      </c>
      <c r="H9" s="4" t="s">
        <v>289</v>
      </c>
    </row>
    <row r="10" spans="1:8" x14ac:dyDescent="0.2">
      <c r="A10" t="s">
        <v>300</v>
      </c>
      <c r="B10" t="s">
        <v>311</v>
      </c>
      <c r="C10" t="s">
        <v>259</v>
      </c>
      <c r="D10" s="4" t="s">
        <v>428</v>
      </c>
      <c r="E10">
        <v>0</v>
      </c>
      <c r="F10" s="4" t="s">
        <v>325</v>
      </c>
      <c r="G10" t="s">
        <v>54</v>
      </c>
      <c r="H10" s="4" t="s">
        <v>289</v>
      </c>
    </row>
    <row r="11" spans="1:8" x14ac:dyDescent="0.2">
      <c r="A11" t="s">
        <v>301</v>
      </c>
      <c r="B11" t="s">
        <v>312</v>
      </c>
      <c r="C11" t="s">
        <v>259</v>
      </c>
      <c r="D11" t="s">
        <v>429</v>
      </c>
      <c r="E11">
        <v>0</v>
      </c>
      <c r="F11" s="4" t="s">
        <v>325</v>
      </c>
      <c r="G11" t="s">
        <v>54</v>
      </c>
      <c r="H11" s="4" t="s">
        <v>289</v>
      </c>
    </row>
    <row r="12" spans="1:8" x14ac:dyDescent="0.2">
      <c r="A12" t="s">
        <v>305</v>
      </c>
      <c r="B12" t="s">
        <v>313</v>
      </c>
      <c r="C12" t="s">
        <v>259</v>
      </c>
      <c r="D12" t="s">
        <v>431</v>
      </c>
      <c r="E12">
        <v>0</v>
      </c>
      <c r="F12" s="4" t="s">
        <v>325</v>
      </c>
      <c r="G12" t="s">
        <v>54</v>
      </c>
      <c r="H12" s="4" t="s">
        <v>289</v>
      </c>
    </row>
    <row r="13" spans="1:8" x14ac:dyDescent="0.2">
      <c r="A13" t="s">
        <v>293</v>
      </c>
      <c r="B13" t="s">
        <v>314</v>
      </c>
      <c r="C13" t="s">
        <v>260</v>
      </c>
      <c r="D13" s="4" t="s">
        <v>302</v>
      </c>
      <c r="E13">
        <v>0</v>
      </c>
      <c r="F13" s="4" t="s">
        <v>325</v>
      </c>
      <c r="G13" t="s">
        <v>54</v>
      </c>
      <c r="H13" s="4" t="s">
        <v>289</v>
      </c>
    </row>
    <row r="14" spans="1:8" x14ac:dyDescent="0.2">
      <c r="A14" t="s">
        <v>305</v>
      </c>
      <c r="B14" t="s">
        <v>315</v>
      </c>
      <c r="C14" t="s">
        <v>260</v>
      </c>
      <c r="D14" t="s">
        <v>306</v>
      </c>
      <c r="E14">
        <v>0</v>
      </c>
      <c r="F14" s="4" t="s">
        <v>325</v>
      </c>
      <c r="G14" t="s">
        <v>54</v>
      </c>
      <c r="H14" s="4" t="s">
        <v>289</v>
      </c>
    </row>
    <row r="15" spans="1:8" x14ac:dyDescent="0.2">
      <c r="A15" t="s">
        <v>305</v>
      </c>
      <c r="B15" t="s">
        <v>316</v>
      </c>
      <c r="C15" t="s">
        <v>260</v>
      </c>
      <c r="D15" t="s">
        <v>307</v>
      </c>
      <c r="E15">
        <v>0</v>
      </c>
      <c r="F15" s="4" t="s">
        <v>325</v>
      </c>
      <c r="G15" t="s">
        <v>54</v>
      </c>
      <c r="H15" s="4" t="s">
        <v>289</v>
      </c>
    </row>
    <row r="16" spans="1:8" x14ac:dyDescent="0.2">
      <c r="A16" t="s">
        <v>320</v>
      </c>
      <c r="B16" t="s">
        <v>317</v>
      </c>
      <c r="C16" t="s">
        <v>261</v>
      </c>
      <c r="D16" t="s">
        <v>425</v>
      </c>
      <c r="E16">
        <v>0</v>
      </c>
      <c r="F16" s="4" t="s">
        <v>326</v>
      </c>
      <c r="G16" t="s">
        <v>54</v>
      </c>
      <c r="H16" s="4" t="s">
        <v>289</v>
      </c>
    </row>
    <row r="17" spans="1:8" x14ac:dyDescent="0.2">
      <c r="A17" t="s">
        <v>321</v>
      </c>
      <c r="B17" t="s">
        <v>318</v>
      </c>
      <c r="C17" t="s">
        <v>261</v>
      </c>
      <c r="D17" t="s">
        <v>424</v>
      </c>
      <c r="E17">
        <v>0</v>
      </c>
      <c r="F17" s="4" t="s">
        <v>326</v>
      </c>
      <c r="G17" t="s">
        <v>54</v>
      </c>
      <c r="H17" s="4" t="s">
        <v>289</v>
      </c>
    </row>
    <row r="18" spans="1:8" x14ac:dyDescent="0.2">
      <c r="A18" t="s">
        <v>322</v>
      </c>
      <c r="B18" t="s">
        <v>319</v>
      </c>
      <c r="C18" t="s">
        <v>261</v>
      </c>
      <c r="D18" t="s">
        <v>430</v>
      </c>
      <c r="E18">
        <v>0</v>
      </c>
      <c r="F18" s="4" t="s">
        <v>326</v>
      </c>
      <c r="G18" t="s">
        <v>54</v>
      </c>
      <c r="H18" s="4" t="s">
        <v>289</v>
      </c>
    </row>
    <row r="19" spans="1:8" x14ac:dyDescent="0.2">
      <c r="A19" t="s">
        <v>320</v>
      </c>
      <c r="B19" t="s">
        <v>323</v>
      </c>
      <c r="C19" t="s">
        <v>262</v>
      </c>
      <c r="D19" t="s">
        <v>423</v>
      </c>
      <c r="E19">
        <v>0</v>
      </c>
      <c r="F19" s="4" t="s">
        <v>326</v>
      </c>
      <c r="G19" t="s">
        <v>54</v>
      </c>
      <c r="H19" s="4" t="s">
        <v>289</v>
      </c>
    </row>
    <row r="20" spans="1:8" x14ac:dyDescent="0.2">
      <c r="A20" t="s">
        <v>321</v>
      </c>
      <c r="B20" t="s">
        <v>324</v>
      </c>
      <c r="C20" t="s">
        <v>262</v>
      </c>
      <c r="D20" t="s">
        <v>422</v>
      </c>
      <c r="E20">
        <v>0</v>
      </c>
      <c r="F20" s="4" t="s">
        <v>326</v>
      </c>
      <c r="G20" t="s">
        <v>54</v>
      </c>
      <c r="H20" s="4" t="s">
        <v>289</v>
      </c>
    </row>
    <row r="28" spans="1:8" s="8" customFormat="1" x14ac:dyDescent="0.2"/>
    <row r="29" spans="1:8" s="8" customFormat="1" x14ac:dyDescent="0.2"/>
    <row r="30" spans="1:8" s="8" customFormat="1" x14ac:dyDescent="0.2"/>
    <row r="31" spans="1:8" x14ac:dyDescent="0.2">
      <c r="C31" s="2"/>
    </row>
    <row r="32" spans="1:8" x14ac:dyDescent="0.2">
      <c r="C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4674-210E-914F-938A-C8B62B8D7C97}">
  <dimension ref="A1:U33"/>
  <sheetViews>
    <sheetView tabSelected="1" workbookViewId="0">
      <selection activeCell="L25" sqref="L25"/>
    </sheetView>
  </sheetViews>
  <sheetFormatPr baseColWidth="10" defaultRowHeight="16" x14ac:dyDescent="0.2"/>
  <sheetData>
    <row r="1" spans="1:21" x14ac:dyDescent="0.2">
      <c r="A1" s="6" t="s">
        <v>187</v>
      </c>
      <c r="B1" s="6" t="s">
        <v>53</v>
      </c>
      <c r="C1" s="6" t="s">
        <v>55</v>
      </c>
      <c r="D1" s="6" t="s">
        <v>199</v>
      </c>
      <c r="E1" s="6" t="s">
        <v>198</v>
      </c>
      <c r="H1" t="s">
        <v>233</v>
      </c>
      <c r="N1" t="s">
        <v>53</v>
      </c>
      <c r="O1" t="s">
        <v>228</v>
      </c>
      <c r="P1" t="s">
        <v>327</v>
      </c>
      <c r="Q1" t="s">
        <v>234</v>
      </c>
      <c r="S1" t="s">
        <v>230</v>
      </c>
      <c r="T1" t="s">
        <v>231</v>
      </c>
      <c r="U1" t="s">
        <v>232</v>
      </c>
    </row>
    <row r="2" spans="1:21" x14ac:dyDescent="0.2">
      <c r="A2" s="4" t="s">
        <v>282</v>
      </c>
      <c r="B2" s="4" t="s">
        <v>271</v>
      </c>
      <c r="C2" s="4" t="s">
        <v>56</v>
      </c>
      <c r="D2" s="4" t="str">
        <f>"C"&amp;S2&amp;"H"&amp;T2&amp;"O"&amp;U2</f>
        <v>C15H26O13</v>
      </c>
      <c r="E2">
        <v>0</v>
      </c>
      <c r="J2" t="s">
        <v>228</v>
      </c>
      <c r="K2" t="s">
        <v>327</v>
      </c>
      <c r="N2" s="4" t="s">
        <v>271</v>
      </c>
      <c r="O2">
        <v>2</v>
      </c>
      <c r="P2">
        <v>1</v>
      </c>
      <c r="Q2">
        <f t="shared" ref="Q2:Q13" si="0">SUM(O2:P2)-1</f>
        <v>2</v>
      </c>
      <c r="S2">
        <f>O2*$J$3+P2*$K$3</f>
        <v>15</v>
      </c>
      <c r="T2">
        <f>O2*$J$4+P2*$K$4-2*Q2</f>
        <v>26</v>
      </c>
      <c r="U2">
        <f>O2*$J$5+P2*$K$5-Q2</f>
        <v>13</v>
      </c>
    </row>
    <row r="3" spans="1:21" x14ac:dyDescent="0.2">
      <c r="A3" s="4" t="s">
        <v>282</v>
      </c>
      <c r="B3" s="4" t="s">
        <v>272</v>
      </c>
      <c r="C3" s="4" t="s">
        <v>58</v>
      </c>
      <c r="D3" s="4" t="str">
        <f>"C"&amp;S3&amp;"H"&amp;T3&amp;"O"&amp;U3</f>
        <v>C15H26O13</v>
      </c>
      <c r="E3">
        <v>0</v>
      </c>
      <c r="I3" t="s">
        <v>230</v>
      </c>
      <c r="J3">
        <v>5</v>
      </c>
      <c r="K3">
        <v>5</v>
      </c>
      <c r="N3" s="4" t="s">
        <v>272</v>
      </c>
      <c r="O3">
        <v>2</v>
      </c>
      <c r="P3">
        <v>1</v>
      </c>
      <c r="Q3">
        <f t="shared" si="0"/>
        <v>2</v>
      </c>
      <c r="S3">
        <f>O3*$J$3+P3*$K$3</f>
        <v>15</v>
      </c>
      <c r="T3">
        <f t="shared" ref="T3:T9" si="1">O3*$J$4+P3*$K$4-2*Q3</f>
        <v>26</v>
      </c>
      <c r="U3">
        <f t="shared" ref="U3:U9" si="2">O3*$J$5+P3*$K$5-Q3</f>
        <v>13</v>
      </c>
    </row>
    <row r="4" spans="1:21" x14ac:dyDescent="0.2">
      <c r="A4" s="4" t="s">
        <v>283</v>
      </c>
      <c r="B4" t="s">
        <v>273</v>
      </c>
      <c r="C4" s="4" t="s">
        <v>56</v>
      </c>
      <c r="D4" s="4" t="str">
        <f>"C"&amp;S4&amp;"H"&amp;T4&amp;"O"&amp;U4</f>
        <v>C20H34O17</v>
      </c>
      <c r="E4">
        <v>0</v>
      </c>
      <c r="I4" t="s">
        <v>231</v>
      </c>
      <c r="J4">
        <v>10</v>
      </c>
      <c r="K4">
        <v>10</v>
      </c>
      <c r="N4" t="s">
        <v>273</v>
      </c>
      <c r="O4">
        <v>3</v>
      </c>
      <c r="P4">
        <v>1</v>
      </c>
      <c r="Q4">
        <f t="shared" si="0"/>
        <v>3</v>
      </c>
      <c r="S4">
        <f t="shared" ref="S4:S9" si="3">O4*$J$3+P4*$K$3</f>
        <v>20</v>
      </c>
      <c r="T4">
        <f t="shared" si="1"/>
        <v>34</v>
      </c>
      <c r="U4">
        <f t="shared" si="2"/>
        <v>17</v>
      </c>
    </row>
    <row r="5" spans="1:21" x14ac:dyDescent="0.2">
      <c r="A5" s="4" t="s">
        <v>283</v>
      </c>
      <c r="B5" t="s">
        <v>274</v>
      </c>
      <c r="C5" s="4" t="s">
        <v>58</v>
      </c>
      <c r="D5" s="4" t="str">
        <f>"C"&amp;S5&amp;"H"&amp;T5&amp;"O"&amp;U5</f>
        <v>C20H34O17</v>
      </c>
      <c r="E5">
        <v>0</v>
      </c>
      <c r="I5" t="s">
        <v>232</v>
      </c>
      <c r="J5">
        <v>5</v>
      </c>
      <c r="K5">
        <v>5</v>
      </c>
      <c r="N5" t="s">
        <v>274</v>
      </c>
      <c r="O5">
        <v>3</v>
      </c>
      <c r="P5">
        <v>1</v>
      </c>
      <c r="Q5">
        <f t="shared" si="0"/>
        <v>3</v>
      </c>
      <c r="S5">
        <f t="shared" si="3"/>
        <v>20</v>
      </c>
      <c r="T5">
        <f t="shared" si="1"/>
        <v>34</v>
      </c>
      <c r="U5">
        <f t="shared" si="2"/>
        <v>17</v>
      </c>
    </row>
    <row r="6" spans="1:21" x14ac:dyDescent="0.2">
      <c r="A6" s="4" t="s">
        <v>284</v>
      </c>
      <c r="B6" t="s">
        <v>279</v>
      </c>
      <c r="C6" s="4" t="s">
        <v>56</v>
      </c>
      <c r="D6" s="4" t="str">
        <f>"C"&amp;S6&amp;"H"&amp;T6&amp;"O"&amp;U6</f>
        <v>C30H50O25</v>
      </c>
      <c r="E6">
        <v>0</v>
      </c>
      <c r="N6" t="s">
        <v>279</v>
      </c>
      <c r="O6">
        <v>4</v>
      </c>
      <c r="P6">
        <v>2</v>
      </c>
      <c r="Q6">
        <f t="shared" si="0"/>
        <v>5</v>
      </c>
      <c r="S6">
        <f t="shared" si="3"/>
        <v>30</v>
      </c>
      <c r="T6">
        <f t="shared" si="1"/>
        <v>50</v>
      </c>
      <c r="U6">
        <f t="shared" si="2"/>
        <v>25</v>
      </c>
    </row>
    <row r="7" spans="1:21" x14ac:dyDescent="0.2">
      <c r="A7" s="4" t="s">
        <v>284</v>
      </c>
      <c r="B7" s="2" t="s">
        <v>278</v>
      </c>
      <c r="C7" s="4" t="s">
        <v>58</v>
      </c>
      <c r="D7" s="4" t="str">
        <f>"C"&amp;S7&amp;"H"&amp;T7&amp;"O"&amp;U7</f>
        <v>C30H50O25</v>
      </c>
      <c r="E7">
        <v>0</v>
      </c>
      <c r="N7" s="2" t="s">
        <v>278</v>
      </c>
      <c r="O7">
        <v>4</v>
      </c>
      <c r="P7">
        <v>2</v>
      </c>
      <c r="Q7">
        <f t="shared" si="0"/>
        <v>5</v>
      </c>
      <c r="S7">
        <f t="shared" si="3"/>
        <v>30</v>
      </c>
      <c r="T7">
        <f t="shared" si="1"/>
        <v>50</v>
      </c>
      <c r="U7">
        <f t="shared" si="2"/>
        <v>25</v>
      </c>
    </row>
    <row r="8" spans="1:21" x14ac:dyDescent="0.2">
      <c r="A8" s="4" t="s">
        <v>285</v>
      </c>
      <c r="B8" t="s">
        <v>281</v>
      </c>
      <c r="C8" s="4" t="s">
        <v>58</v>
      </c>
      <c r="D8" s="4" t="str">
        <f>"C"&amp;S8&amp;"H"&amp;T8&amp;"O"&amp;U8</f>
        <v>C25H42O21</v>
      </c>
      <c r="E8">
        <v>0</v>
      </c>
      <c r="N8" t="s">
        <v>281</v>
      </c>
      <c r="O8">
        <v>3</v>
      </c>
      <c r="P8">
        <v>2</v>
      </c>
      <c r="Q8">
        <f t="shared" si="0"/>
        <v>4</v>
      </c>
      <c r="S8">
        <f t="shared" si="3"/>
        <v>25</v>
      </c>
      <c r="T8">
        <f t="shared" si="1"/>
        <v>42</v>
      </c>
      <c r="U8">
        <f t="shared" si="2"/>
        <v>21</v>
      </c>
    </row>
    <row r="9" spans="1:21" x14ac:dyDescent="0.2">
      <c r="A9" s="4" t="s">
        <v>285</v>
      </c>
      <c r="B9" t="s">
        <v>276</v>
      </c>
      <c r="C9" s="4" t="s">
        <v>58</v>
      </c>
      <c r="D9" s="4" t="str">
        <f>"C"&amp;S9&amp;"H"&amp;T9&amp;"O"&amp;U9</f>
        <v>C25H42O21</v>
      </c>
      <c r="E9">
        <v>0</v>
      </c>
      <c r="N9" t="s">
        <v>276</v>
      </c>
      <c r="O9" s="4">
        <v>3</v>
      </c>
      <c r="P9" s="4">
        <v>2</v>
      </c>
      <c r="Q9">
        <f t="shared" si="0"/>
        <v>4</v>
      </c>
      <c r="R9" s="4"/>
      <c r="S9">
        <f t="shared" si="3"/>
        <v>25</v>
      </c>
      <c r="T9">
        <f t="shared" si="1"/>
        <v>42</v>
      </c>
      <c r="U9">
        <f t="shared" si="2"/>
        <v>21</v>
      </c>
    </row>
    <row r="10" spans="1:21" x14ac:dyDescent="0.2">
      <c r="A10" s="4" t="s">
        <v>285</v>
      </c>
      <c r="B10" t="s">
        <v>275</v>
      </c>
      <c r="C10" s="4" t="s">
        <v>56</v>
      </c>
      <c r="D10" s="4" t="str">
        <f>"C"&amp;S10&amp;"H"&amp;T10&amp;"O"&amp;U10</f>
        <v>C25H42O21</v>
      </c>
      <c r="E10">
        <v>0</v>
      </c>
      <c r="H10" s="4"/>
      <c r="I10" s="4"/>
      <c r="J10" s="4"/>
      <c r="K10" s="4"/>
      <c r="L10" s="4"/>
      <c r="N10" t="s">
        <v>275</v>
      </c>
      <c r="O10" s="4">
        <v>3</v>
      </c>
      <c r="P10" s="4">
        <v>2</v>
      </c>
      <c r="Q10">
        <f t="shared" si="0"/>
        <v>4</v>
      </c>
      <c r="S10">
        <f t="shared" ref="S10" si="4">O10*$J$3+P10*$K$3</f>
        <v>25</v>
      </c>
      <c r="T10">
        <f t="shared" ref="T10" si="5">O10*$J$4+P10*$K$4-2*Q10</f>
        <v>42</v>
      </c>
      <c r="U10">
        <f t="shared" ref="U10" si="6">O10*$J$5+P10*$K$5-Q10</f>
        <v>21</v>
      </c>
    </row>
    <row r="11" spans="1:21" x14ac:dyDescent="0.2">
      <c r="A11" s="4" t="s">
        <v>286</v>
      </c>
      <c r="B11" t="s">
        <v>277</v>
      </c>
      <c r="C11" s="4" t="s">
        <v>58</v>
      </c>
      <c r="D11" s="4" t="str">
        <f>"C"&amp;S11&amp;"H"&amp;T11&amp;"O"&amp;U11</f>
        <v>C25H42O21</v>
      </c>
      <c r="E11">
        <v>0</v>
      </c>
      <c r="N11" t="s">
        <v>277</v>
      </c>
      <c r="O11">
        <v>4</v>
      </c>
      <c r="P11">
        <v>1</v>
      </c>
      <c r="Q11">
        <f t="shared" si="0"/>
        <v>4</v>
      </c>
      <c r="S11">
        <f>O11*$J$3+P11*$K$3</f>
        <v>25</v>
      </c>
      <c r="T11">
        <f>O11*$J$4+P11*$K$4-2*Q11</f>
        <v>42</v>
      </c>
      <c r="U11">
        <f>O11*$J$5+P11*$K$5-Q11</f>
        <v>21</v>
      </c>
    </row>
    <row r="12" spans="1:21" x14ac:dyDescent="0.2">
      <c r="A12" s="4" t="s">
        <v>286</v>
      </c>
      <c r="B12" t="s">
        <v>337</v>
      </c>
      <c r="C12" s="4" t="s">
        <v>56</v>
      </c>
      <c r="D12" s="4" t="str">
        <f>"C"&amp;S12&amp;"H"&amp;T12&amp;"O"&amp;U12</f>
        <v>C25H42O21</v>
      </c>
      <c r="E12">
        <v>0</v>
      </c>
      <c r="I12" s="2"/>
      <c r="J12" s="2"/>
      <c r="K12" s="2"/>
      <c r="L12" s="2"/>
      <c r="N12" t="s">
        <v>337</v>
      </c>
      <c r="O12">
        <v>4</v>
      </c>
      <c r="P12">
        <v>1</v>
      </c>
      <c r="Q12">
        <f t="shared" si="0"/>
        <v>4</v>
      </c>
      <c r="S12">
        <f>O12*$J$3+P12*$K$3</f>
        <v>25</v>
      </c>
      <c r="T12">
        <f>O12*$J$4+P12*$K$4-2*Q12</f>
        <v>42</v>
      </c>
      <c r="U12">
        <f>O12*$J$5+P12*$K$5-Q12</f>
        <v>21</v>
      </c>
    </row>
    <row r="13" spans="1:21" x14ac:dyDescent="0.2">
      <c r="A13" s="4" t="s">
        <v>283</v>
      </c>
      <c r="B13" t="s">
        <v>280</v>
      </c>
      <c r="C13" s="4" t="s">
        <v>58</v>
      </c>
      <c r="D13" s="4" t="str">
        <f>"C"&amp;S13&amp;"H"&amp;T13&amp;"O"&amp;U13</f>
        <v>C20H34O17</v>
      </c>
      <c r="E13">
        <v>0</v>
      </c>
      <c r="M13" s="2"/>
      <c r="N13" t="s">
        <v>280</v>
      </c>
      <c r="O13">
        <v>3</v>
      </c>
      <c r="P13">
        <v>1</v>
      </c>
      <c r="Q13">
        <f t="shared" si="0"/>
        <v>3</v>
      </c>
      <c r="S13">
        <f>O13*$J$3+P13*$K$3</f>
        <v>20</v>
      </c>
      <c r="T13">
        <f>O13*$J$4+P13*$K$4-2*Q13</f>
        <v>34</v>
      </c>
      <c r="U13">
        <f>O13*$J$5+P13*$K$5-Q13</f>
        <v>17</v>
      </c>
    </row>
    <row r="14" spans="1:21" x14ac:dyDescent="0.2">
      <c r="A14" s="10"/>
      <c r="B14" s="10"/>
      <c r="C14" s="10"/>
      <c r="D14" s="10"/>
      <c r="E14" s="10"/>
      <c r="F14" s="10"/>
      <c r="G14" s="10"/>
      <c r="M14" s="2"/>
    </row>
    <row r="15" spans="1:21" x14ac:dyDescent="0.2">
      <c r="A15" s="2"/>
      <c r="B15" s="2"/>
      <c r="C15" s="2"/>
      <c r="D15" s="2"/>
      <c r="E15" s="2"/>
      <c r="F15" s="2"/>
      <c r="G15" s="2"/>
      <c r="M15" s="4"/>
    </row>
    <row r="16" spans="1:21" x14ac:dyDescent="0.2">
      <c r="A16" s="2"/>
      <c r="B16" s="2"/>
      <c r="C16" s="2"/>
      <c r="D16" s="2"/>
      <c r="E16" s="2"/>
      <c r="F16" s="2"/>
      <c r="G16" s="2"/>
    </row>
    <row r="17" spans="1:2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2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21" x14ac:dyDescent="0.2">
      <c r="A19" s="2"/>
      <c r="B19" s="2"/>
      <c r="C19" s="2"/>
      <c r="D19" s="2"/>
      <c r="E19" s="2"/>
      <c r="F19" s="2"/>
      <c r="G19" s="2"/>
    </row>
    <row r="20" spans="1:21" x14ac:dyDescent="0.2">
      <c r="A20" s="2"/>
      <c r="B20" s="2"/>
      <c r="C20" s="2"/>
      <c r="D20" s="2"/>
      <c r="E20" s="2"/>
      <c r="F20" s="2"/>
      <c r="G20" s="2"/>
    </row>
    <row r="21" spans="1:21" x14ac:dyDescent="0.2">
      <c r="A21" s="2"/>
      <c r="B21" s="2"/>
      <c r="C21" s="2"/>
      <c r="D21" s="2"/>
      <c r="E21" s="2"/>
      <c r="F21" s="2"/>
      <c r="G21" s="2"/>
      <c r="M21" s="2"/>
    </row>
    <row r="22" spans="1:21" x14ac:dyDescent="0.2">
      <c r="A22" s="2"/>
      <c r="B22" s="2"/>
      <c r="C22" s="2"/>
      <c r="D22" s="2"/>
      <c r="E22" s="2"/>
      <c r="F22" s="2"/>
      <c r="G22" s="2"/>
      <c r="M22" s="2"/>
    </row>
    <row r="23" spans="1:21" x14ac:dyDescent="0.2">
      <c r="A23" s="2"/>
      <c r="B23" s="2"/>
      <c r="C23" s="2"/>
      <c r="D23" s="2"/>
      <c r="E23" s="2"/>
      <c r="F23" s="2"/>
      <c r="G23" s="2"/>
      <c r="M23" s="2"/>
    </row>
    <row r="24" spans="1:21" x14ac:dyDescent="0.2">
      <c r="A24" s="2"/>
      <c r="B24" s="2"/>
      <c r="C24" s="2"/>
      <c r="D24" s="2"/>
      <c r="E24" s="2"/>
      <c r="F24" s="2"/>
      <c r="G24" s="2"/>
      <c r="M24" s="2"/>
    </row>
    <row r="25" spans="1:21" x14ac:dyDescent="0.2">
      <c r="A25" s="2"/>
      <c r="B25" s="2"/>
      <c r="C25" s="2"/>
      <c r="D25" s="2"/>
      <c r="E25" s="2"/>
      <c r="F25" s="2"/>
      <c r="G25" s="2"/>
      <c r="M25" s="2"/>
    </row>
    <row r="26" spans="1:21" x14ac:dyDescent="0.2">
      <c r="A26" s="2"/>
      <c r="B26" s="2"/>
      <c r="C26" s="2"/>
      <c r="D26" s="2"/>
      <c r="E26" s="2"/>
      <c r="F26" s="2"/>
      <c r="G26" s="2"/>
      <c r="M26" s="2"/>
    </row>
    <row r="27" spans="1:21" x14ac:dyDescent="0.2">
      <c r="A27" s="2"/>
      <c r="B27" s="2"/>
      <c r="C27" s="2"/>
      <c r="D27" s="2"/>
      <c r="E27" s="2"/>
      <c r="F27" s="2"/>
      <c r="G27" s="2"/>
      <c r="M27" s="2"/>
    </row>
    <row r="28" spans="1:21" x14ac:dyDescent="0.2">
      <c r="A28" s="2"/>
      <c r="B28" s="2"/>
      <c r="C28" s="2"/>
      <c r="D28" s="2"/>
      <c r="E28" s="2"/>
      <c r="F28" s="2"/>
      <c r="G28" s="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">
      <c r="A29" s="2"/>
      <c r="B29" s="2"/>
      <c r="C29" s="2"/>
      <c r="D29" s="2"/>
      <c r="E29" s="2"/>
      <c r="F29" s="2"/>
      <c r="G29" s="2"/>
      <c r="M29" s="2"/>
    </row>
    <row r="30" spans="1:21" x14ac:dyDescent="0.2">
      <c r="A30" s="2"/>
      <c r="B30" s="2"/>
      <c r="C30" s="2"/>
      <c r="D30" s="2"/>
      <c r="E30" s="2"/>
      <c r="F30" s="2"/>
      <c r="G30" s="2"/>
      <c r="I30" s="2"/>
      <c r="J30" s="2"/>
      <c r="K30" s="2"/>
      <c r="L30" s="2"/>
      <c r="M30" s="2"/>
    </row>
    <row r="31" spans="1:21" x14ac:dyDescent="0.2">
      <c r="A31" s="2"/>
      <c r="B31" s="2"/>
      <c r="C31" s="2"/>
      <c r="D31" s="2"/>
      <c r="E31" s="2"/>
      <c r="F31" s="2"/>
      <c r="G31" s="2"/>
      <c r="M31" s="2"/>
    </row>
    <row r="32" spans="1:21" x14ac:dyDescent="0.2">
      <c r="A32" s="2"/>
      <c r="B32" s="2"/>
      <c r="C32" s="2"/>
      <c r="D32" s="2"/>
      <c r="E32" s="2"/>
      <c r="F32" s="2"/>
      <c r="G32" s="2"/>
      <c r="M32" s="2"/>
    </row>
    <row r="33" spans="1:13" x14ac:dyDescent="0.2">
      <c r="A33" s="2"/>
      <c r="B33" s="2"/>
      <c r="C33" s="2"/>
      <c r="D33" s="2"/>
      <c r="E33" s="2"/>
      <c r="F33" s="2"/>
      <c r="G33" s="2"/>
      <c r="M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Tamarind xyloglucan</vt:lpstr>
      <vt:lpstr>Rxns. Cat. of xyloglu. oligosac</vt:lpstr>
      <vt:lpstr>Mets. Cat. of xyloglu. oligosac</vt:lpstr>
      <vt:lpstr>Cellulose </vt:lpstr>
      <vt:lpstr>Rxns.  Cat. of cellodextrins </vt:lpstr>
      <vt:lpstr>Mets.  Cat. of cellodextrins </vt:lpstr>
      <vt:lpstr>Arbabinoxylan</vt:lpstr>
      <vt:lpstr>Rxns. Cat. of ara.xyl oligosac</vt:lpstr>
      <vt:lpstr>Mets. arabinoxylan</vt:lpstr>
      <vt:lpstr>Mets. xylan</vt:lpstr>
      <vt:lpstr>Catabolism of sugars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Idun  Maria Tokvam Burgos</dc:creator>
  <cp:lastModifiedBy>Idun  Maria Tokvam Burgos</cp:lastModifiedBy>
  <dcterms:created xsi:type="dcterms:W3CDTF">2022-07-19T10:52:50Z</dcterms:created>
  <dcterms:modified xsi:type="dcterms:W3CDTF">2023-09-07T21:04:25Z</dcterms:modified>
</cp:coreProperties>
</file>