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andinavian Prince\Desktop\"/>
    </mc:Choice>
  </mc:AlternateContent>
  <xr:revisionPtr revIDLastSave="0" documentId="13_ncr:1_{9C7F238C-79C7-4EB9-B923-9978D778CB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there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D19" i="1"/>
  <c r="B26" i="1"/>
  <c r="C19" i="1"/>
  <c r="B19" i="1"/>
  <c r="D22" i="1"/>
  <c r="E22" i="1"/>
  <c r="F22" i="1"/>
  <c r="G22" i="1"/>
  <c r="C21" i="1" l="1"/>
  <c r="D21" i="1" s="1"/>
  <c r="E21" i="1" l="1"/>
  <c r="F21" i="1" s="1"/>
  <c r="G21" i="1" s="1"/>
  <c r="D20" i="1"/>
  <c r="E19" i="1" l="1"/>
  <c r="F19" i="1" s="1"/>
  <c r="F20" i="1" s="1"/>
  <c r="E20" i="1"/>
  <c r="G19" i="1" l="1"/>
  <c r="G23" i="1" s="1"/>
  <c r="G20" i="1" l="1"/>
  <c r="B25" i="1" s="1"/>
  <c r="E9" i="1" l="1"/>
  <c r="D7" i="1"/>
  <c r="E3" i="1"/>
  <c r="E4" i="1"/>
  <c r="E5" i="1"/>
  <c r="E6" i="1"/>
  <c r="E2" i="1"/>
  <c r="E7" i="1" s="1"/>
</calcChain>
</file>

<file path=xl/sharedStrings.xml><?xml version="1.0" encoding="utf-8"?>
<sst xmlns="http://schemas.openxmlformats.org/spreadsheetml/2006/main" count="38" uniqueCount="27">
  <si>
    <t>BNB CHAIN</t>
  </si>
  <si>
    <t>TVL</t>
  </si>
  <si>
    <t>CAP</t>
  </si>
  <si>
    <t>P/F</t>
  </si>
  <si>
    <t>MC/TVL</t>
  </si>
  <si>
    <t>NAME (2025 MARCH)</t>
  </si>
  <si>
    <t>Solana</t>
  </si>
  <si>
    <t>Cardano</t>
  </si>
  <si>
    <t xml:space="preserve">Avalanche </t>
  </si>
  <si>
    <t xml:space="preserve">Polygon </t>
  </si>
  <si>
    <t xml:space="preserve">Ethereum </t>
  </si>
  <si>
    <t>Date</t>
  </si>
  <si>
    <t>Ethereum - Fees ($)</t>
  </si>
  <si>
    <t>Ethereum - Market cap (circulating) ($)</t>
  </si>
  <si>
    <t>t</t>
  </si>
  <si>
    <t>Ставка дисконтирования</t>
  </si>
  <si>
    <t>PV</t>
  </si>
  <si>
    <t>Cap</t>
  </si>
  <si>
    <t>-</t>
  </si>
  <si>
    <t>CF(fees) b$</t>
  </si>
  <si>
    <t>DCF b$</t>
  </si>
  <si>
    <t>TV b$</t>
  </si>
  <si>
    <t>Темпы прироста</t>
  </si>
  <si>
    <t>Blockchains (L1) - Market sector ($)</t>
  </si>
  <si>
    <t>Erm</t>
  </si>
  <si>
    <t>B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</si>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</sst>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77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0" fontId="2" fillId="0" borderId="0" xfId="0" applyFont="1"/>
    <xf numFmtId="43" fontId="2" fillId="0" borderId="1" xfId="1" applyFont="1" applyBorder="1"/>
    <xf numFmtId="43" fontId="2" fillId="2" borderId="1" xfId="1" applyFont="1" applyFill="1" applyBorder="1"/>
    <xf numFmtId="43" fontId="0" fillId="2" borderId="1" xfId="1" applyFon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66" fontId="0" fillId="0" borderId="0" xfId="1" applyNumberFormat="1" applyFont="1"/>
    <xf numFmtId="166" fontId="0" fillId="0" borderId="1" xfId="1" applyNumberFormat="1" applyFont="1" applyBorder="1"/>
    <xf numFmtId="166" fontId="0" fillId="0" borderId="0" xfId="1" applyNumberFormat="1" applyFont="1" applyBorder="1"/>
    <xf numFmtId="10" fontId="0" fillId="0" borderId="0" xfId="2" applyNumberFormat="1" applyFont="1"/>
    <xf numFmtId="0" fontId="2" fillId="0" borderId="1" xfId="0" applyNumberFormat="1" applyFont="1" applyBorder="1"/>
    <xf numFmtId="10" fontId="0" fillId="0" borderId="1" xfId="2" applyNumberFormat="1" applyFont="1" applyBorder="1"/>
    <xf numFmtId="166" fontId="0" fillId="0" borderId="1" xfId="0" applyNumberFormat="1" applyBorder="1"/>
    <xf numFmtId="0" fontId="2" fillId="0" borderId="1" xfId="1" applyNumberFormat="1" applyFont="1" applyBorder="1"/>
    <xf numFmtId="43" fontId="2" fillId="0" borderId="0" xfId="1" applyFont="1"/>
    <xf numFmtId="177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35"/>
  <sheetViews>
    <sheetView tabSelected="1" topLeftCell="A7" zoomScale="85" zoomScaleNormal="85" workbookViewId="0">
      <selection activeCell="B35" sqref="B35"/>
    </sheetView>
  </sheetViews>
  <sheetFormatPr defaultRowHeight="15" x14ac:dyDescent="0.25"/>
  <cols>
    <col min="1" max="1" width="37.140625" style="4" bestFit="1" customWidth="1"/>
    <col min="2" max="2" width="33.5703125" style="1" bestFit="1" customWidth="1"/>
    <col min="3" max="5" width="22.140625" style="1" bestFit="1" customWidth="1"/>
    <col min="6" max="7" width="22.140625" bestFit="1" customWidth="1"/>
    <col min="8" max="8" width="16.42578125" bestFit="1" customWidth="1"/>
    <col min="9" max="23" width="17.5703125" bestFit="1" customWidth="1"/>
    <col min="24" max="40" width="18.5703125" bestFit="1" customWidth="1"/>
    <col min="41" max="43" width="17.5703125" bestFit="1" customWidth="1"/>
    <col min="44" max="66" width="14.7109375" bestFit="1" customWidth="1"/>
    <col min="67" max="108" width="15.7109375" bestFit="1" customWidth="1"/>
    <col min="109" max="117" width="18.5703125" bestFit="1" customWidth="1"/>
    <col min="126" max="126" width="18.5703125" bestFit="1" customWidth="1"/>
    <col min="130" max="130" width="20" bestFit="1" customWidth="1"/>
    <col min="134" max="134" width="20" bestFit="1" customWidth="1"/>
    <col min="145" max="146" width="20" bestFit="1" customWidth="1"/>
  </cols>
  <sheetData>
    <row r="1" spans="1:40" x14ac:dyDescent="0.25">
      <c r="A1" s="3" t="s">
        <v>5</v>
      </c>
      <c r="B1" s="2" t="s">
        <v>1</v>
      </c>
      <c r="C1" s="2" t="s">
        <v>2</v>
      </c>
      <c r="D1" s="5" t="s">
        <v>3</v>
      </c>
      <c r="E1" s="5" t="s">
        <v>4</v>
      </c>
    </row>
    <row r="2" spans="1:40" x14ac:dyDescent="0.25">
      <c r="A2" s="3" t="s">
        <v>0</v>
      </c>
      <c r="B2" s="2">
        <v>5635000000</v>
      </c>
      <c r="C2" s="2">
        <v>88100000000</v>
      </c>
      <c r="D2" s="2">
        <v>287.8</v>
      </c>
      <c r="E2" s="2">
        <f>C2/B2</f>
        <v>15.634427684117124</v>
      </c>
    </row>
    <row r="3" spans="1:40" x14ac:dyDescent="0.25">
      <c r="A3" s="3" t="s">
        <v>6</v>
      </c>
      <c r="B3" s="2">
        <v>8261000000</v>
      </c>
      <c r="C3" s="2">
        <v>68400000000</v>
      </c>
      <c r="D3" s="2">
        <v>126.6</v>
      </c>
      <c r="E3" s="2">
        <f t="shared" ref="E3:E6" si="0">C3/B3</f>
        <v>8.2798692652221284</v>
      </c>
    </row>
    <row r="4" spans="1:40" x14ac:dyDescent="0.25">
      <c r="A4" s="3" t="s">
        <v>7</v>
      </c>
      <c r="B4" s="2">
        <v>397390000</v>
      </c>
      <c r="C4" s="2">
        <v>27200000000</v>
      </c>
      <c r="D4" s="2">
        <v>6483</v>
      </c>
      <c r="E4" s="2">
        <f t="shared" si="0"/>
        <v>68.446614157376885</v>
      </c>
    </row>
    <row r="5" spans="1:40" x14ac:dyDescent="0.25">
      <c r="A5" s="3" t="s">
        <v>8</v>
      </c>
      <c r="B5" s="2">
        <v>1197000000</v>
      </c>
      <c r="C5" s="2">
        <v>8300000000</v>
      </c>
      <c r="D5" s="2">
        <v>1302</v>
      </c>
      <c r="E5" s="2">
        <f t="shared" si="0"/>
        <v>6.9340016708437764</v>
      </c>
    </row>
    <row r="6" spans="1:40" x14ac:dyDescent="0.25">
      <c r="A6" s="3" t="s">
        <v>9</v>
      </c>
      <c r="B6" s="2">
        <v>822790000</v>
      </c>
      <c r="C6" s="2">
        <v>1900000000</v>
      </c>
      <c r="D6" s="2">
        <v>308.5</v>
      </c>
      <c r="E6" s="2">
        <f t="shared" si="0"/>
        <v>2.3092162034054864</v>
      </c>
    </row>
    <row r="7" spans="1:40" x14ac:dyDescent="0.25">
      <c r="D7" s="6">
        <f>GEOMEAN(D2:D6)</f>
        <v>624.35750131643397</v>
      </c>
      <c r="E7" s="6">
        <f>GEOMEAN(E2:E6)</f>
        <v>10.724602272406567</v>
      </c>
    </row>
    <row r="9" spans="1:40" x14ac:dyDescent="0.25">
      <c r="A9" s="3" t="s">
        <v>10</v>
      </c>
      <c r="B9" s="2">
        <v>54178000000</v>
      </c>
      <c r="C9" s="2">
        <v>243200000000</v>
      </c>
      <c r="D9" s="7">
        <v>645.6</v>
      </c>
      <c r="E9" s="7">
        <f>C9/B9</f>
        <v>4.4889069363948471</v>
      </c>
    </row>
    <row r="14" spans="1:40" x14ac:dyDescent="0.25">
      <c r="A14" s="3" t="s">
        <v>11</v>
      </c>
      <c r="B14" s="9">
        <v>42186</v>
      </c>
      <c r="C14" s="9">
        <v>42278</v>
      </c>
      <c r="D14" s="9">
        <v>42370</v>
      </c>
      <c r="E14" s="9">
        <v>42461</v>
      </c>
      <c r="F14" s="9">
        <v>42552</v>
      </c>
      <c r="G14" s="9">
        <v>42644</v>
      </c>
      <c r="H14" s="9">
        <v>42736</v>
      </c>
      <c r="I14" s="9">
        <v>42826</v>
      </c>
      <c r="J14" s="9">
        <v>42917</v>
      </c>
      <c r="K14" s="9">
        <v>43009</v>
      </c>
      <c r="L14" s="9">
        <v>43101</v>
      </c>
      <c r="M14" s="9">
        <v>43191</v>
      </c>
      <c r="N14" s="9">
        <v>43282</v>
      </c>
      <c r="O14" s="9">
        <v>43374</v>
      </c>
      <c r="P14" s="9">
        <v>43466</v>
      </c>
      <c r="Q14" s="9">
        <v>43556</v>
      </c>
      <c r="R14" s="9">
        <v>43647</v>
      </c>
      <c r="S14" s="9">
        <v>43739</v>
      </c>
      <c r="T14" s="9">
        <v>43831</v>
      </c>
      <c r="U14" s="9">
        <v>43922</v>
      </c>
      <c r="V14" s="9">
        <v>44013</v>
      </c>
      <c r="W14" s="9">
        <v>44105</v>
      </c>
      <c r="X14" s="9">
        <v>44197</v>
      </c>
      <c r="Y14" s="9">
        <v>44287</v>
      </c>
      <c r="Z14" s="9">
        <v>44378</v>
      </c>
      <c r="AA14" s="9">
        <v>44470</v>
      </c>
      <c r="AB14" s="9">
        <v>44562</v>
      </c>
      <c r="AC14" s="9">
        <v>44652</v>
      </c>
      <c r="AD14" s="9">
        <v>44743</v>
      </c>
      <c r="AE14" s="9">
        <v>44835</v>
      </c>
      <c r="AF14" s="9">
        <v>44927</v>
      </c>
      <c r="AG14" s="9">
        <v>45017</v>
      </c>
      <c r="AH14" s="9">
        <v>45108</v>
      </c>
      <c r="AI14" s="9">
        <v>45200</v>
      </c>
      <c r="AJ14" s="9">
        <v>45292</v>
      </c>
      <c r="AK14" s="9">
        <v>45383</v>
      </c>
      <c r="AL14" s="9">
        <v>45474</v>
      </c>
      <c r="AM14" s="9">
        <v>45566</v>
      </c>
      <c r="AN14" s="9">
        <v>45658</v>
      </c>
    </row>
    <row r="15" spans="1:40" s="1" customFormat="1" x14ac:dyDescent="0.25">
      <c r="A15" s="5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>
        <v>12077939.439999999</v>
      </c>
      <c r="L15" s="2">
        <v>95314381.409999996</v>
      </c>
      <c r="M15" s="2">
        <v>28304306.629999999</v>
      </c>
      <c r="N15" s="2">
        <v>31933553.350000001</v>
      </c>
      <c r="O15" s="2">
        <v>6748736.9100000001</v>
      </c>
      <c r="P15" s="2">
        <v>5282224.6900000004</v>
      </c>
      <c r="Q15" s="2">
        <v>10146304.560000001</v>
      </c>
      <c r="R15" s="2">
        <v>12010153.16</v>
      </c>
      <c r="S15" s="2">
        <v>7184485.4299999997</v>
      </c>
      <c r="T15" s="2">
        <v>8367640.0499999998</v>
      </c>
      <c r="U15" s="2">
        <v>35146878.460000001</v>
      </c>
      <c r="V15" s="2">
        <v>321016652.33999997</v>
      </c>
      <c r="W15" s="2">
        <v>231212310.06</v>
      </c>
      <c r="X15" s="2">
        <v>1698746047.1500001</v>
      </c>
      <c r="Y15" s="2">
        <v>1910610175.6199999</v>
      </c>
      <c r="Z15" s="2">
        <v>1961664840.2</v>
      </c>
      <c r="AA15" s="2">
        <v>4340645745.1499996</v>
      </c>
      <c r="AB15" s="2">
        <v>2481117727.1700001</v>
      </c>
      <c r="AC15" s="2">
        <v>1276160413.96</v>
      </c>
      <c r="AD15" s="2">
        <v>275803149.63</v>
      </c>
      <c r="AE15" s="2">
        <v>265574257.06</v>
      </c>
      <c r="AF15" s="2">
        <v>458955976.74000001</v>
      </c>
      <c r="AG15" s="2">
        <v>847058109.63999999</v>
      </c>
      <c r="AH15" s="2">
        <v>445459594.01999998</v>
      </c>
      <c r="AI15" s="2">
        <v>654771230.79999995</v>
      </c>
      <c r="AJ15" s="2">
        <v>1172606587.1600001</v>
      </c>
      <c r="AK15" s="2">
        <v>492814080.82999998</v>
      </c>
      <c r="AL15" s="2">
        <v>261174572.56999999</v>
      </c>
      <c r="AM15" s="2">
        <v>551845030.04999995</v>
      </c>
      <c r="AN15" s="2">
        <v>220808181.31999999</v>
      </c>
    </row>
    <row r="16" spans="1:40" s="1" customFormat="1" x14ac:dyDescent="0.25">
      <c r="A16" s="5" t="s">
        <v>13</v>
      </c>
      <c r="B16" s="2">
        <v>79204352.890000001</v>
      </c>
      <c r="C16" s="2">
        <v>61888790.960000001</v>
      </c>
      <c r="D16" s="2">
        <v>454039483.60000002</v>
      </c>
      <c r="E16" s="2">
        <v>927344138.79999995</v>
      </c>
      <c r="F16" s="2">
        <v>979450420.85000002</v>
      </c>
      <c r="G16" s="2">
        <v>848954953.09000003</v>
      </c>
      <c r="H16" s="2">
        <v>1747147444.01</v>
      </c>
      <c r="I16" s="2">
        <v>15100389037.15</v>
      </c>
      <c r="J16" s="2">
        <v>25534515100.349998</v>
      </c>
      <c r="K16" s="2">
        <v>42420348105.169998</v>
      </c>
      <c r="L16" s="2">
        <v>84977732452.479996</v>
      </c>
      <c r="M16" s="2">
        <v>56615411997.639999</v>
      </c>
      <c r="N16" s="2">
        <v>34100698331.560001</v>
      </c>
      <c r="O16" s="2">
        <v>16765550396.49</v>
      </c>
      <c r="P16" s="2">
        <v>13613367830.35</v>
      </c>
      <c r="Q16" s="2">
        <v>23352771359.52</v>
      </c>
      <c r="R16" s="2">
        <v>22688057832.779999</v>
      </c>
      <c r="S16" s="2">
        <v>17668724357.290001</v>
      </c>
      <c r="T16" s="2">
        <v>20183150403.709999</v>
      </c>
      <c r="U16" s="2">
        <v>22746058348.02</v>
      </c>
      <c r="V16" s="2">
        <v>38466447395.559998</v>
      </c>
      <c r="W16" s="2">
        <v>56221927580.980003</v>
      </c>
      <c r="X16" s="2">
        <v>176846576139.53</v>
      </c>
      <c r="Y16" s="2">
        <v>301722528477.08002</v>
      </c>
      <c r="Z16" s="2">
        <v>334186712683.52002</v>
      </c>
      <c r="AA16" s="2">
        <v>486065014603.13</v>
      </c>
      <c r="AB16" s="2">
        <v>351453282434.19</v>
      </c>
      <c r="AC16" s="2">
        <v>268505654748.48999</v>
      </c>
      <c r="AD16" s="2">
        <v>182187192582.98999</v>
      </c>
      <c r="AE16" s="2">
        <v>156875902979.67001</v>
      </c>
      <c r="AF16" s="2">
        <v>191453544072.32999</v>
      </c>
      <c r="AG16" s="2">
        <v>223799029266.35001</v>
      </c>
      <c r="AH16" s="2">
        <v>211352316983.67001</v>
      </c>
      <c r="AI16" s="2">
        <v>236857150769.62</v>
      </c>
      <c r="AJ16" s="2">
        <v>350867086853.01001</v>
      </c>
      <c r="AK16" s="2">
        <v>406356281077.85999</v>
      </c>
      <c r="AL16" s="2">
        <v>336460049944.98999</v>
      </c>
      <c r="AM16" s="2">
        <v>372363206492.88</v>
      </c>
      <c r="AN16" s="2">
        <v>321952250431.27002</v>
      </c>
    </row>
    <row r="18" spans="1:146" s="10" customFormat="1" x14ac:dyDescent="0.25">
      <c r="A18" s="15" t="s">
        <v>14</v>
      </c>
      <c r="B18" s="18">
        <v>2023</v>
      </c>
      <c r="C18" s="18">
        <v>2024</v>
      </c>
      <c r="D18" s="18">
        <v>2025</v>
      </c>
      <c r="E18" s="18">
        <v>2026</v>
      </c>
      <c r="F18" s="18">
        <v>2027</v>
      </c>
      <c r="G18" s="18">
        <v>2028</v>
      </c>
    </row>
    <row r="19" spans="1:146" x14ac:dyDescent="0.25">
      <c r="A19" s="3" t="s">
        <v>19</v>
      </c>
      <c r="B19" s="12">
        <f>0.3*SUM(AF16:AI16)/10^9</f>
        <v>259.03861232759095</v>
      </c>
      <c r="C19" s="12">
        <f>0.3*SUM(AJ16:AM16)/10^9</f>
        <v>439.813987310622</v>
      </c>
      <c r="D19" s="12">
        <f>C19*(1+D21)</f>
        <v>485.8539605202788</v>
      </c>
      <c r="E19" s="12">
        <f t="shared" ref="E19:G19" si="1">D19*(1+E21)</f>
        <v>493.48288000835817</v>
      </c>
      <c r="F19" s="12">
        <f>E19*(1+F21)</f>
        <v>494.64518642126598</v>
      </c>
      <c r="G19" s="12">
        <f t="shared" si="1"/>
        <v>494.81994302243169</v>
      </c>
    </row>
    <row r="20" spans="1:146" x14ac:dyDescent="0.25">
      <c r="A20" s="3" t="s">
        <v>20</v>
      </c>
      <c r="B20" s="1" t="s">
        <v>18</v>
      </c>
      <c r="C20" s="12" t="s">
        <v>18</v>
      </c>
      <c r="D20" s="12">
        <f>D19/((1+D22)^(D18-$C$18))</f>
        <v>402.39685317233625</v>
      </c>
      <c r="E20" s="12">
        <f>E19/((1+E22)^(E18-$C$18))</f>
        <v>338.50863192547052</v>
      </c>
      <c r="F20" s="12">
        <f>F19/((1+F22)^(F18-$C$18))</f>
        <v>281.02196914802403</v>
      </c>
      <c r="G20" s="12">
        <f>G19/((1+G22)^(G18-$C$18))</f>
        <v>232.83191430593845</v>
      </c>
    </row>
    <row r="21" spans="1:146" x14ac:dyDescent="0.25">
      <c r="A21" s="3" t="s">
        <v>22</v>
      </c>
      <c r="B21" s="2" t="s">
        <v>18</v>
      </c>
      <c r="C21" s="16">
        <f>C19/B19-1</f>
        <v>0.6978703806304174</v>
      </c>
      <c r="D21" s="16">
        <f>C21*0.15</f>
        <v>0.1046805570945626</v>
      </c>
      <c r="E21" s="16">
        <f t="shared" ref="E21:G21" si="2">D21*0.15</f>
        <v>1.5702083564184389E-2</v>
      </c>
      <c r="F21" s="16">
        <f t="shared" si="2"/>
        <v>2.3553125346276581E-3</v>
      </c>
      <c r="G21" s="16">
        <f t="shared" si="2"/>
        <v>3.532968801941487E-4</v>
      </c>
    </row>
    <row r="22" spans="1:146" x14ac:dyDescent="0.25">
      <c r="A22" s="3" t="s">
        <v>15</v>
      </c>
      <c r="B22" s="2" t="s">
        <v>18</v>
      </c>
      <c r="C22" s="2" t="s">
        <v>18</v>
      </c>
      <c r="D22" s="16">
        <f t="shared" ref="D22:G22" si="3">0.0574+0.15</f>
        <v>0.2074</v>
      </c>
      <c r="E22" s="16">
        <f t="shared" si="3"/>
        <v>0.2074</v>
      </c>
      <c r="F22" s="16">
        <f t="shared" si="3"/>
        <v>0.2074</v>
      </c>
      <c r="G22" s="16">
        <f t="shared" si="3"/>
        <v>0.2074</v>
      </c>
    </row>
    <row r="23" spans="1:146" x14ac:dyDescent="0.25">
      <c r="A23" s="3" t="s">
        <v>21</v>
      </c>
      <c r="B23" s="2" t="s">
        <v>18</v>
      </c>
      <c r="C23" s="2" t="s">
        <v>18</v>
      </c>
      <c r="D23" s="2" t="s">
        <v>18</v>
      </c>
      <c r="E23" s="2" t="s">
        <v>18</v>
      </c>
      <c r="F23" s="2" t="s">
        <v>18</v>
      </c>
      <c r="G23" s="17">
        <f>((G19*(1+G21)/(G22-G21)))/((1+G22)^(G18-$C$18))</f>
        <v>1124.9354352679479</v>
      </c>
    </row>
    <row r="25" spans="1:146" x14ac:dyDescent="0.25">
      <c r="A25" s="4" t="s">
        <v>16</v>
      </c>
      <c r="B25" s="11">
        <f>SUM(D20:G20)+G23</f>
        <v>2379.694803819717</v>
      </c>
    </row>
    <row r="26" spans="1:146" x14ac:dyDescent="0.25">
      <c r="A26" s="4" t="s">
        <v>17</v>
      </c>
      <c r="B26" s="13">
        <f>246646041613.33/10^9</f>
        <v>246.64604161333</v>
      </c>
    </row>
    <row r="29" spans="1:146" x14ac:dyDescent="0.25">
      <c r="A29" s="4" t="s">
        <v>11</v>
      </c>
      <c r="B29" s="8">
        <v>41365</v>
      </c>
      <c r="C29" s="8">
        <v>41395</v>
      </c>
      <c r="D29" s="8">
        <v>41426</v>
      </c>
      <c r="E29" s="8">
        <v>41456</v>
      </c>
      <c r="F29" s="8">
        <v>41487</v>
      </c>
      <c r="G29" s="8">
        <v>41518</v>
      </c>
      <c r="H29" s="8">
        <v>41548</v>
      </c>
      <c r="I29" s="8">
        <v>41579</v>
      </c>
      <c r="J29" s="8">
        <v>41609</v>
      </c>
      <c r="K29" s="8">
        <v>41640</v>
      </c>
      <c r="L29" s="8">
        <v>41671</v>
      </c>
      <c r="M29" s="8">
        <v>41699</v>
      </c>
      <c r="N29" s="8">
        <v>41730</v>
      </c>
      <c r="O29" s="8">
        <v>41760</v>
      </c>
      <c r="P29" s="8">
        <v>41791</v>
      </c>
      <c r="Q29" s="8">
        <v>41821</v>
      </c>
      <c r="R29" s="8">
        <v>41852</v>
      </c>
      <c r="S29" s="8">
        <v>41883</v>
      </c>
      <c r="T29" s="8">
        <v>41913</v>
      </c>
      <c r="U29" s="8">
        <v>41944</v>
      </c>
      <c r="V29" s="8">
        <v>41974</v>
      </c>
      <c r="W29" s="8">
        <v>42005</v>
      </c>
      <c r="X29" s="8">
        <v>42036</v>
      </c>
      <c r="Y29" s="8">
        <v>42064</v>
      </c>
      <c r="Z29" s="8">
        <v>42095</v>
      </c>
      <c r="AA29" s="8">
        <v>42125</v>
      </c>
      <c r="AB29" s="8">
        <v>42156</v>
      </c>
      <c r="AC29" s="8">
        <v>42186</v>
      </c>
      <c r="AD29" s="8">
        <v>42217</v>
      </c>
      <c r="AE29" s="8">
        <v>42248</v>
      </c>
      <c r="AF29" s="8">
        <v>42278</v>
      </c>
      <c r="AG29" s="8">
        <v>42309</v>
      </c>
      <c r="AH29" s="8">
        <v>42339</v>
      </c>
      <c r="AI29" s="8">
        <v>42370</v>
      </c>
      <c r="AJ29" s="8">
        <v>42401</v>
      </c>
      <c r="AK29" s="8">
        <v>42430</v>
      </c>
      <c r="AL29" s="8">
        <v>42461</v>
      </c>
      <c r="AM29" s="8">
        <v>42491</v>
      </c>
      <c r="AN29" s="8">
        <v>42522</v>
      </c>
      <c r="AO29" s="8">
        <v>42552</v>
      </c>
      <c r="AP29" s="8">
        <v>42583</v>
      </c>
      <c r="AQ29" s="8">
        <v>42614</v>
      </c>
      <c r="AR29" s="8">
        <v>42644</v>
      </c>
      <c r="AS29" s="8">
        <v>42675</v>
      </c>
      <c r="AT29" s="8">
        <v>42705</v>
      </c>
      <c r="AU29" s="8">
        <v>42736</v>
      </c>
      <c r="AV29" s="8">
        <v>42767</v>
      </c>
      <c r="AW29" s="8">
        <v>42795</v>
      </c>
      <c r="AX29" s="8">
        <v>42826</v>
      </c>
      <c r="AY29" s="8">
        <v>42856</v>
      </c>
      <c r="AZ29" s="8">
        <v>42887</v>
      </c>
      <c r="BA29" s="8">
        <v>42917</v>
      </c>
      <c r="BB29" s="8">
        <v>42948</v>
      </c>
      <c r="BC29" s="8">
        <v>42979</v>
      </c>
      <c r="BD29" s="8">
        <v>43009</v>
      </c>
      <c r="BE29" s="8">
        <v>43040</v>
      </c>
      <c r="BF29" s="8">
        <v>43070</v>
      </c>
      <c r="BG29" s="8">
        <v>43101</v>
      </c>
      <c r="BH29" s="8">
        <v>43132</v>
      </c>
      <c r="BI29" s="8">
        <v>43160</v>
      </c>
      <c r="BJ29" s="8">
        <v>43191</v>
      </c>
      <c r="BK29" s="8">
        <v>43221</v>
      </c>
      <c r="BL29" s="8">
        <v>43252</v>
      </c>
      <c r="BM29" s="8">
        <v>43282</v>
      </c>
      <c r="BN29" s="8">
        <v>43313</v>
      </c>
      <c r="BO29" s="8">
        <v>43344</v>
      </c>
      <c r="BP29" s="8">
        <v>43374</v>
      </c>
      <c r="BQ29" s="8">
        <v>43405</v>
      </c>
      <c r="BR29" s="8">
        <v>43435</v>
      </c>
      <c r="BS29" s="8">
        <v>43466</v>
      </c>
      <c r="BT29" s="8">
        <v>43497</v>
      </c>
      <c r="BU29" s="8">
        <v>43525</v>
      </c>
      <c r="BV29" s="8">
        <v>43556</v>
      </c>
      <c r="BW29" s="8">
        <v>43586</v>
      </c>
      <c r="BX29" s="8">
        <v>43617</v>
      </c>
      <c r="BY29" s="8">
        <v>43647</v>
      </c>
      <c r="BZ29" s="8">
        <v>43678</v>
      </c>
      <c r="CA29" s="8">
        <v>43709</v>
      </c>
      <c r="CB29" s="8">
        <v>43739</v>
      </c>
      <c r="CC29" s="8">
        <v>43770</v>
      </c>
      <c r="CD29" s="8">
        <v>43800</v>
      </c>
      <c r="CE29" s="8">
        <v>43831</v>
      </c>
      <c r="CF29" s="8">
        <v>43862</v>
      </c>
      <c r="CG29" s="8">
        <v>43891</v>
      </c>
      <c r="CH29" s="8">
        <v>43922</v>
      </c>
      <c r="CI29" s="8">
        <v>43952</v>
      </c>
      <c r="CJ29" s="8">
        <v>43983</v>
      </c>
      <c r="CK29" s="8">
        <v>44013</v>
      </c>
      <c r="CL29" s="8">
        <v>44044</v>
      </c>
      <c r="CM29" s="8">
        <v>44075</v>
      </c>
      <c r="CN29" s="8">
        <v>44105</v>
      </c>
      <c r="CO29" s="8">
        <v>44136</v>
      </c>
      <c r="CP29" s="8">
        <v>44166</v>
      </c>
      <c r="CQ29" s="8">
        <v>44197</v>
      </c>
      <c r="CR29" s="8">
        <v>44228</v>
      </c>
      <c r="CS29" s="8">
        <v>44256</v>
      </c>
      <c r="CT29" s="8">
        <v>44287</v>
      </c>
      <c r="CU29" s="8">
        <v>44317</v>
      </c>
      <c r="CV29" s="8">
        <v>44348</v>
      </c>
      <c r="CW29" s="8">
        <v>44378</v>
      </c>
      <c r="CX29" s="8">
        <v>44409</v>
      </c>
      <c r="CY29" s="8">
        <v>44440</v>
      </c>
      <c r="CZ29" s="8">
        <v>44470</v>
      </c>
      <c r="DA29" s="8">
        <v>44501</v>
      </c>
      <c r="DB29" s="8">
        <v>44531</v>
      </c>
      <c r="DC29" s="8">
        <v>44562</v>
      </c>
      <c r="DD29" s="8">
        <v>44593</v>
      </c>
      <c r="DE29" s="8">
        <v>44621</v>
      </c>
      <c r="DF29" s="8">
        <v>44652</v>
      </c>
      <c r="DG29" s="8">
        <v>44682</v>
      </c>
      <c r="DH29" s="8">
        <v>44713</v>
      </c>
      <c r="DI29" s="8">
        <v>44743</v>
      </c>
      <c r="DJ29" s="8">
        <v>44774</v>
      </c>
      <c r="DK29" s="8">
        <v>44805</v>
      </c>
      <c r="DL29" s="8">
        <v>44835</v>
      </c>
      <c r="DM29" s="8">
        <v>44866</v>
      </c>
      <c r="DN29" s="8">
        <v>44896</v>
      </c>
      <c r="DO29" s="8">
        <v>44927</v>
      </c>
      <c r="DP29" s="8">
        <v>44958</v>
      </c>
      <c r="DQ29" s="8">
        <v>44986</v>
      </c>
      <c r="DR29" s="8">
        <v>45017</v>
      </c>
      <c r="DS29" s="8">
        <v>45047</v>
      </c>
      <c r="DT29" s="8">
        <v>45078</v>
      </c>
      <c r="DU29" s="8">
        <v>45108</v>
      </c>
      <c r="DV29" s="8">
        <v>45139</v>
      </c>
      <c r="DW29" s="8">
        <v>45170</v>
      </c>
      <c r="DX29" s="8">
        <v>45200</v>
      </c>
      <c r="DY29" s="8">
        <v>45231</v>
      </c>
      <c r="DZ29" s="8">
        <v>45261</v>
      </c>
      <c r="EA29" s="8">
        <v>45292</v>
      </c>
      <c r="EB29" s="8">
        <v>45323</v>
      </c>
      <c r="EC29" s="8">
        <v>45352</v>
      </c>
      <c r="ED29" s="8">
        <v>45383</v>
      </c>
      <c r="EE29" s="8">
        <v>45413</v>
      </c>
      <c r="EF29" s="8">
        <v>45444</v>
      </c>
      <c r="EG29" s="8">
        <v>45474</v>
      </c>
      <c r="EH29" s="8">
        <v>45505</v>
      </c>
      <c r="EI29" s="8">
        <v>45536</v>
      </c>
      <c r="EJ29" s="8">
        <v>45566</v>
      </c>
      <c r="EK29" s="8">
        <v>45597</v>
      </c>
      <c r="EL29" s="8">
        <v>45627</v>
      </c>
      <c r="EM29" s="8">
        <v>45658</v>
      </c>
      <c r="EN29" s="8">
        <v>45689</v>
      </c>
      <c r="EO29" s="8">
        <v>45717</v>
      </c>
      <c r="EP29" s="8">
        <v>45748</v>
      </c>
    </row>
    <row r="30" spans="1:146" s="1" customFormat="1" x14ac:dyDescent="0.25">
      <c r="A30" s="19" t="s">
        <v>13</v>
      </c>
      <c r="AD30" s="1">
        <v>89936938.310000002</v>
      </c>
      <c r="AE30" s="1">
        <v>70618284.560000002</v>
      </c>
      <c r="AF30" s="1">
        <v>49704881.009999998</v>
      </c>
      <c r="AG30" s="1">
        <v>69051069.980000004</v>
      </c>
      <c r="AH30" s="1">
        <v>67141463.129999995</v>
      </c>
      <c r="AI30" s="1">
        <v>116230140.70999999</v>
      </c>
      <c r="AJ30" s="1">
        <v>361634117.31</v>
      </c>
      <c r="AK30" s="1">
        <v>878292556.25</v>
      </c>
      <c r="AL30" s="1">
        <v>702826974.66999996</v>
      </c>
      <c r="AM30" s="1">
        <v>921627767.12</v>
      </c>
      <c r="AN30" s="1">
        <v>1157768220.3099999</v>
      </c>
      <c r="AO30" s="1">
        <v>967981677.42999995</v>
      </c>
      <c r="AP30" s="1">
        <v>922458572.87</v>
      </c>
      <c r="AQ30" s="1">
        <v>1050193031.96</v>
      </c>
      <c r="AR30" s="1">
        <v>1018566608.55</v>
      </c>
      <c r="AS30" s="1">
        <v>849819234.85000002</v>
      </c>
      <c r="AT30" s="1">
        <v>678506895.92999995</v>
      </c>
      <c r="AU30" s="1">
        <v>899014321.80999994</v>
      </c>
      <c r="AV30" s="1">
        <v>1119106279.52</v>
      </c>
      <c r="AW30" s="1">
        <v>3162543553.5</v>
      </c>
      <c r="AX30" s="1">
        <v>4702159717.9200001</v>
      </c>
      <c r="AY30" s="1">
        <v>11761351212.440001</v>
      </c>
      <c r="AZ30" s="1">
        <v>28602349797.919998</v>
      </c>
      <c r="BA30" s="1">
        <v>20563259720.68</v>
      </c>
      <c r="BB30" s="1">
        <v>28709775241.330002</v>
      </c>
      <c r="BC30" s="1">
        <v>27390376847.009998</v>
      </c>
      <c r="BD30" s="1">
        <v>29052782604.740002</v>
      </c>
      <c r="BE30" s="1">
        <v>34955816983.559998</v>
      </c>
      <c r="BF30" s="1">
        <v>63011653400.699997</v>
      </c>
      <c r="BG30" s="1">
        <v>109489542210.05</v>
      </c>
      <c r="BH30" s="1">
        <v>84405561006.339996</v>
      </c>
      <c r="BI30" s="1">
        <v>60982722710.779999</v>
      </c>
      <c r="BJ30" s="1">
        <v>51088465926.57</v>
      </c>
      <c r="BK30" s="1">
        <v>66885994947.199997</v>
      </c>
      <c r="BL30" s="1">
        <v>51529422354.18</v>
      </c>
      <c r="BM30" s="1">
        <v>46295988391.019997</v>
      </c>
      <c r="BN30" s="1">
        <v>32475331410.799999</v>
      </c>
      <c r="BO30" s="1">
        <v>23178444421.57</v>
      </c>
      <c r="BP30" s="1">
        <v>21592995519.849998</v>
      </c>
      <c r="BQ30" s="1">
        <v>17528821137.470001</v>
      </c>
      <c r="BR30" s="1">
        <v>11199456168.950001</v>
      </c>
      <c r="BS30" s="1">
        <v>13202981657.85</v>
      </c>
      <c r="BT30" s="1">
        <v>13277289377.49</v>
      </c>
      <c r="BU30" s="1">
        <v>14327308734.469999</v>
      </c>
      <c r="BV30" s="1">
        <v>17451722116.709999</v>
      </c>
      <c r="BW30" s="1">
        <v>23357126830.32</v>
      </c>
      <c r="BX30" s="1">
        <v>29249319949.18</v>
      </c>
      <c r="BY30" s="1">
        <v>26546749082.869999</v>
      </c>
      <c r="BZ30" s="1">
        <v>21410759295.779999</v>
      </c>
      <c r="CA30" s="1">
        <v>20020618695.93</v>
      </c>
      <c r="CB30" s="1">
        <v>19321300261.099998</v>
      </c>
      <c r="CC30" s="1">
        <v>18774188187.990002</v>
      </c>
      <c r="CD30" s="1">
        <v>14946344746.35</v>
      </c>
      <c r="CE30" s="1">
        <v>17094032239.190001</v>
      </c>
      <c r="CF30" s="1">
        <v>26189321786.939999</v>
      </c>
      <c r="CG30" s="1">
        <v>17653592112.970001</v>
      </c>
      <c r="CH30" s="1">
        <v>18928030506</v>
      </c>
      <c r="CI30" s="1">
        <v>23027529325.75</v>
      </c>
      <c r="CJ30" s="1">
        <v>26273232846.400002</v>
      </c>
      <c r="CK30" s="1">
        <v>28993726568.529999</v>
      </c>
      <c r="CL30" s="1">
        <v>45062532361.160004</v>
      </c>
      <c r="CM30" s="1">
        <v>41438971119.050003</v>
      </c>
      <c r="CN30" s="1">
        <v>42481521210.690002</v>
      </c>
      <c r="CO30" s="1">
        <v>55181169231.760002</v>
      </c>
      <c r="CP30" s="1">
        <v>70969519450.529999</v>
      </c>
      <c r="CQ30" s="1">
        <v>137356428058.67999</v>
      </c>
      <c r="CR30" s="1">
        <v>194881715877.57999</v>
      </c>
      <c r="CS30" s="1">
        <v>200046920586.01999</v>
      </c>
      <c r="CT30" s="1">
        <v>265369941419.10001</v>
      </c>
      <c r="CU30" s="1">
        <v>365691997068.45001</v>
      </c>
      <c r="CV30" s="1">
        <v>271973331323.98001</v>
      </c>
      <c r="CW30" s="1">
        <v>249179696203.92001</v>
      </c>
      <c r="CX30" s="1">
        <v>362754969123.19</v>
      </c>
      <c r="CY30" s="1">
        <v>392506764724.78998</v>
      </c>
      <c r="CZ30" s="1">
        <v>451283733231.83002</v>
      </c>
      <c r="DA30" s="1">
        <v>526514980916.40997</v>
      </c>
      <c r="DB30" s="1">
        <v>481701167284.16998</v>
      </c>
      <c r="DC30" s="1">
        <v>364853981320.69</v>
      </c>
      <c r="DD30" s="1">
        <v>343450230023.23999</v>
      </c>
      <c r="DE30" s="1">
        <v>345281147015.65002</v>
      </c>
      <c r="DF30" s="1">
        <v>373269329345.26001</v>
      </c>
      <c r="DG30" s="1">
        <v>264810789673.72</v>
      </c>
      <c r="DH30" s="1">
        <v>167560007395.64999</v>
      </c>
      <c r="DI30" s="1">
        <v>163185613930.60999</v>
      </c>
      <c r="DJ30" s="1">
        <v>204330037874.34</v>
      </c>
      <c r="DK30" s="1">
        <v>178941217056.07001</v>
      </c>
      <c r="DL30" s="1">
        <v>165021807070.72</v>
      </c>
      <c r="DM30" s="1">
        <v>156506152450.29001</v>
      </c>
      <c r="DN30" s="1">
        <v>149087821981.57001</v>
      </c>
      <c r="DO30" s="1">
        <v>176832146807.88</v>
      </c>
      <c r="DP30" s="1">
        <v>195841131374.88</v>
      </c>
      <c r="DQ30" s="1">
        <v>202111959257.06</v>
      </c>
      <c r="DR30" s="1">
        <v>230714104736.87</v>
      </c>
      <c r="DS30" s="1">
        <v>222135607610.88</v>
      </c>
      <c r="DT30" s="1">
        <v>218602822839.79999</v>
      </c>
      <c r="DU30" s="1">
        <v>227495745352.47</v>
      </c>
      <c r="DV30" s="1">
        <v>211140951687.91</v>
      </c>
      <c r="DW30" s="1">
        <v>194889185141.53</v>
      </c>
      <c r="DX30" s="1">
        <v>199553007037.87</v>
      </c>
      <c r="DY30" s="1">
        <v>239260129462.5</v>
      </c>
      <c r="DZ30" s="1">
        <v>271835831250.17999</v>
      </c>
      <c r="EA30" s="1">
        <v>285398705688.28998</v>
      </c>
      <c r="EB30" s="1">
        <v>330106524231.07001</v>
      </c>
      <c r="EC30" s="1">
        <v>435756639502.78003</v>
      </c>
      <c r="ED30" s="1">
        <v>391805724412.54999</v>
      </c>
      <c r="EE30" s="1">
        <v>397565450153.35999</v>
      </c>
      <c r="EF30" s="1">
        <v>429990696365.15002</v>
      </c>
      <c r="EG30" s="1">
        <v>393377562484.45001</v>
      </c>
      <c r="EH30" s="1">
        <v>317827415619.96002</v>
      </c>
      <c r="EI30" s="1">
        <v>296899009123.42999</v>
      </c>
      <c r="EJ30" s="1">
        <v>303008304018.09998</v>
      </c>
      <c r="EK30" s="1">
        <v>375339831768.04999</v>
      </c>
      <c r="EL30" s="1">
        <v>438837503862.65002</v>
      </c>
      <c r="EM30" s="1">
        <v>401047815952.29999</v>
      </c>
      <c r="EN30" s="1">
        <v>321534026160.58002</v>
      </c>
      <c r="EO30" s="1">
        <v>243234435864.41</v>
      </c>
      <c r="EP30" s="1">
        <v>230031614721.63</v>
      </c>
    </row>
    <row r="31" spans="1:146" s="1" customFormat="1" x14ac:dyDescent="0.25">
      <c r="A31" s="19" t="s">
        <v>23</v>
      </c>
      <c r="B31" s="1">
        <v>1539966140.25</v>
      </c>
      <c r="C31" s="1">
        <v>1393024041.3900001</v>
      </c>
      <c r="D31" s="1">
        <v>1213666528.0999999</v>
      </c>
      <c r="E31" s="1">
        <v>1086679438.29</v>
      </c>
      <c r="F31" s="1">
        <v>1383241008</v>
      </c>
      <c r="G31" s="1">
        <v>1583152139.77</v>
      </c>
      <c r="H31" s="1">
        <v>1945930410.48</v>
      </c>
      <c r="I31" s="1">
        <v>6998764906.9700003</v>
      </c>
      <c r="J31" s="1">
        <v>10329500989.48</v>
      </c>
      <c r="K31" s="1">
        <v>10996623129.35</v>
      </c>
      <c r="L31" s="1">
        <v>8640353122.1800003</v>
      </c>
      <c r="M31" s="1">
        <v>7855025994.8100004</v>
      </c>
      <c r="N31" s="1">
        <v>6184774699</v>
      </c>
      <c r="O31" s="1">
        <v>6631923894.5799999</v>
      </c>
      <c r="P31" s="1">
        <v>8233538844.6199999</v>
      </c>
      <c r="Q31" s="1">
        <v>8260344789.3299999</v>
      </c>
      <c r="R31" s="1">
        <v>7179193225.8900003</v>
      </c>
      <c r="S31" s="1">
        <v>6021817230.4200001</v>
      </c>
      <c r="T31" s="1">
        <v>4970410198.75</v>
      </c>
      <c r="U31" s="1">
        <v>5100537732.6300001</v>
      </c>
      <c r="V31" s="1">
        <v>4749682248.25</v>
      </c>
      <c r="W31" s="1">
        <v>3468634026.8099999</v>
      </c>
      <c r="X31" s="1">
        <v>3347395494.1900001</v>
      </c>
      <c r="Y31" s="1">
        <v>3829415820.4400001</v>
      </c>
      <c r="Z31" s="1">
        <v>3377072899.73</v>
      </c>
      <c r="AA31" s="1">
        <v>3436207008.5999999</v>
      </c>
      <c r="AB31" s="1">
        <v>3543095168.6100001</v>
      </c>
      <c r="AC31" s="1">
        <v>4240866781.0799999</v>
      </c>
      <c r="AD31" s="1">
        <v>3866400617.4200001</v>
      </c>
      <c r="AE31" s="1">
        <v>3634981126.8600001</v>
      </c>
      <c r="AF31" s="1">
        <v>4154557776.5599999</v>
      </c>
      <c r="AG31" s="1">
        <v>5424384572.2700005</v>
      </c>
      <c r="AH31" s="1">
        <v>6636441455.8999996</v>
      </c>
      <c r="AI31" s="1">
        <v>6459259708.1000004</v>
      </c>
      <c r="AJ31" s="1">
        <v>6711342226.6300001</v>
      </c>
      <c r="AK31" s="1">
        <v>7410595044.4799995</v>
      </c>
      <c r="AL31" s="1">
        <v>7615178197.5600004</v>
      </c>
      <c r="AM31" s="1">
        <v>8370347267.6400003</v>
      </c>
      <c r="AN31" s="1">
        <v>11551502125.01</v>
      </c>
      <c r="AO31" s="1">
        <v>11595106404.49</v>
      </c>
      <c r="AP31" s="1">
        <v>10253934479.52</v>
      </c>
      <c r="AQ31" s="1">
        <v>10892180742.98</v>
      </c>
      <c r="AR31" s="1">
        <v>11515668161.59</v>
      </c>
      <c r="AS31" s="1">
        <v>12673078708.450001</v>
      </c>
      <c r="AT31" s="1">
        <v>14287428119.27</v>
      </c>
      <c r="AU31" s="1">
        <v>15814829099.02</v>
      </c>
      <c r="AV31" s="1">
        <v>18722364876.73</v>
      </c>
      <c r="AW31" s="1">
        <v>21723867526.669998</v>
      </c>
      <c r="AX31" s="1">
        <v>24701815089.889999</v>
      </c>
      <c r="AY31" s="1">
        <v>45329847960.910004</v>
      </c>
      <c r="AZ31" s="1">
        <v>75541727557.820007</v>
      </c>
      <c r="BA31" s="1">
        <v>65468927052.510002</v>
      </c>
      <c r="BB31" s="1">
        <v>96410233951.270004</v>
      </c>
      <c r="BC31" s="1">
        <v>98372153396.160004</v>
      </c>
      <c r="BD31" s="1">
        <v>123635788122.3</v>
      </c>
      <c r="BE31" s="1">
        <v>174838569852.59</v>
      </c>
      <c r="BF31" s="1">
        <v>355353799117.09003</v>
      </c>
      <c r="BG31" s="1">
        <v>387051292777.39001</v>
      </c>
      <c r="BH31" s="1">
        <v>275765828808.64001</v>
      </c>
      <c r="BI31" s="1">
        <v>238728633683.72</v>
      </c>
      <c r="BJ31" s="1">
        <v>212132289181.81</v>
      </c>
      <c r="BK31" s="1">
        <v>239412620889.51999</v>
      </c>
      <c r="BL31" s="1">
        <v>187943991457.67001</v>
      </c>
      <c r="BM31" s="1">
        <v>188753076513.26999</v>
      </c>
      <c r="BN31" s="1">
        <v>163298194250.87</v>
      </c>
      <c r="BO31" s="1">
        <v>152035281193.09</v>
      </c>
      <c r="BP31" s="1">
        <v>149347239845.38</v>
      </c>
      <c r="BQ31" s="1">
        <v>124433240958.19</v>
      </c>
      <c r="BR31" s="1">
        <v>83157546647.270004</v>
      </c>
      <c r="BS31" s="1">
        <v>85810448961.449997</v>
      </c>
      <c r="BT31" s="1">
        <v>87300737412.039993</v>
      </c>
      <c r="BU31" s="1">
        <v>96063001362.339996</v>
      </c>
      <c r="BV31" s="1">
        <v>125807641015.69</v>
      </c>
      <c r="BW31" s="1">
        <v>172149441813.73001</v>
      </c>
      <c r="BX31" s="1">
        <v>220695938260.84</v>
      </c>
      <c r="BY31" s="1">
        <v>236762391945.39001</v>
      </c>
      <c r="BZ31" s="1">
        <v>228116659538.39999</v>
      </c>
      <c r="CA31" s="1">
        <v>209423040199.19</v>
      </c>
      <c r="CB31" s="1">
        <v>182475436889.26001</v>
      </c>
      <c r="CC31" s="1">
        <v>182469388636.42001</v>
      </c>
      <c r="CD31" s="1">
        <v>157042265038.73001</v>
      </c>
      <c r="CE31" s="1">
        <v>181597089099.35001</v>
      </c>
      <c r="CF31" s="1">
        <v>219185111451.38</v>
      </c>
      <c r="CG31" s="1">
        <v>154468792041.57001</v>
      </c>
      <c r="CH31" s="1">
        <v>162697405425.60999</v>
      </c>
      <c r="CI31" s="1">
        <v>207010445827.79999</v>
      </c>
      <c r="CJ31" s="1">
        <v>216780787437.12</v>
      </c>
      <c r="CK31" s="1">
        <v>224985098379.66</v>
      </c>
      <c r="CL31" s="1">
        <v>285935446335.34003</v>
      </c>
      <c r="CM31" s="1">
        <v>264587822449.53</v>
      </c>
      <c r="CN31" s="1">
        <v>288589906736.84998</v>
      </c>
      <c r="CO31" s="1">
        <v>392838095083.89001</v>
      </c>
      <c r="CP31" s="1">
        <v>515222869507.71997</v>
      </c>
      <c r="CQ31" s="1">
        <v>844161143340.64001</v>
      </c>
      <c r="CR31" s="1">
        <v>1194360414775.72</v>
      </c>
      <c r="CS31" s="1">
        <v>1409844802019.23</v>
      </c>
      <c r="CT31" s="1">
        <v>1604621643991.6499</v>
      </c>
      <c r="CU31" s="1">
        <v>1551932609286.26</v>
      </c>
      <c r="CV31" s="1">
        <v>1174985503989.45</v>
      </c>
      <c r="CW31" s="1">
        <v>1084198117987.45</v>
      </c>
      <c r="CX31" s="1">
        <v>1502893527490.05</v>
      </c>
      <c r="CY31" s="1">
        <v>1613077890566.3501</v>
      </c>
      <c r="CZ31" s="1">
        <v>1932102736952.96</v>
      </c>
      <c r="DA31" s="1">
        <v>2122887486881.49</v>
      </c>
      <c r="DB31" s="1">
        <v>1787252479142.28</v>
      </c>
      <c r="DC31" s="1">
        <v>1460656521993.47</v>
      </c>
      <c r="DD31" s="1">
        <v>1388723157181.5601</v>
      </c>
      <c r="DE31" s="1">
        <v>1407227846052.8</v>
      </c>
      <c r="DF31" s="1">
        <v>1440070493025.5701</v>
      </c>
      <c r="DG31" s="1">
        <v>1049774835751.23</v>
      </c>
      <c r="DH31" s="1">
        <v>762206455607.12</v>
      </c>
      <c r="DI31" s="1">
        <v>702144934441.62</v>
      </c>
      <c r="DJ31" s="1">
        <v>775254171774.28003</v>
      </c>
      <c r="DK31" s="1">
        <v>687932089722.29004</v>
      </c>
      <c r="DL31" s="1">
        <v>667973897005.98999</v>
      </c>
      <c r="DM31" s="1">
        <v>619485588000.64001</v>
      </c>
      <c r="DN31" s="1">
        <v>584619199423.30005</v>
      </c>
      <c r="DO31" s="1">
        <v>688299113773.56995</v>
      </c>
      <c r="DP31" s="1">
        <v>785713715039.08997</v>
      </c>
      <c r="DQ31" s="1">
        <v>820441480293.30005</v>
      </c>
      <c r="DR31" s="1">
        <v>930481920511.84998</v>
      </c>
      <c r="DS31" s="1">
        <v>886801373290.19995</v>
      </c>
      <c r="DT31" s="1">
        <v>868895296516.37</v>
      </c>
      <c r="DU31" s="1">
        <v>928555371402.52002</v>
      </c>
      <c r="DV31" s="1">
        <v>863371366645.56006</v>
      </c>
      <c r="DW31" s="1">
        <v>810769800629.46997</v>
      </c>
      <c r="DX31" s="1">
        <v>888846420358.62</v>
      </c>
      <c r="DY31" s="1">
        <v>1097459943523.63</v>
      </c>
      <c r="DZ31" s="1">
        <v>1292060696649.24</v>
      </c>
      <c r="EA31" s="1">
        <v>1329850863587.1599</v>
      </c>
      <c r="EB31" s="1">
        <v>1533098341705.3</v>
      </c>
      <c r="EC31" s="1">
        <v>2095356605669.6001</v>
      </c>
      <c r="ED31" s="1">
        <v>2005371288573.47</v>
      </c>
      <c r="EE31" s="1">
        <v>1993033387292.0801</v>
      </c>
      <c r="EF31" s="1">
        <v>2021268397933.26</v>
      </c>
      <c r="EG31" s="1">
        <v>1914055667290.6201</v>
      </c>
      <c r="EH31" s="1">
        <v>1753976471239.6599</v>
      </c>
      <c r="EI31" s="1">
        <v>1746632587766.0701</v>
      </c>
      <c r="EJ31" s="1">
        <v>1876496501161.6399</v>
      </c>
      <c r="EK31" s="1">
        <v>2465280544744.1699</v>
      </c>
      <c r="EL31" s="1">
        <v>2831543530294.1899</v>
      </c>
      <c r="EM31" s="1">
        <v>2811852372879.8101</v>
      </c>
      <c r="EN31" s="1">
        <v>2561177900130.2598</v>
      </c>
      <c r="EO31" s="1">
        <v>2236800958933.6299</v>
      </c>
      <c r="EP31" s="1">
        <v>2220678177783.3799</v>
      </c>
    </row>
    <row r="33" spans="1:2" x14ac:dyDescent="0.25">
      <c r="A33" s="4" t="s">
        <v>24</v>
      </c>
      <c r="B33" s="14">
        <f>EP31/ED31-1</f>
        <v>0.10736510013717693</v>
      </c>
    </row>
    <row r="34" spans="1:2" x14ac:dyDescent="0.25">
      <c r="A34" s="4" t="s">
        <v>25</v>
      </c>
      <c r="B34" s="1">
        <f>(_xlfn.COVARIANCE.S(AD30:EP30,AD31:EP31))/_xlfn.VAR.S(AD31:EP31)</f>
        <v>0.18419233316468261</v>
      </c>
    </row>
    <row r="35" spans="1:2" x14ac:dyDescent="0.25">
      <c r="A35" s="4" t="s">
        <v>26</v>
      </c>
      <c r="B35" s="20">
        <f>0.0574+(1+B34)*(B33-0.0574)</f>
        <v>0.11656828850825054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Scandinavian Prince</dc:creator>
  <cp:lastModifiedBy>Григорьев Матвей Владимирович</cp:lastModifiedBy>
  <dcterms:created xsi:type="dcterms:W3CDTF">2015-06-05T18:19:34Z</dcterms:created>
  <dcterms:modified xsi:type="dcterms:W3CDTF">2025-04-02T13:57:05Z</dcterms:modified>
</cp:coreProperties>
</file>