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My Documents\Download\"/>
    </mc:Choice>
  </mc:AlternateContent>
  <bookViews>
    <workbookView xWindow="0" yWindow="0" windowWidth="17256" windowHeight="5772" activeTab="2"/>
  </bookViews>
  <sheets>
    <sheet name="Spinning Bill " sheetId="1" r:id="rId1"/>
    <sheet name="Non-Spinning " sheetId="6" r:id="rId2"/>
    <sheet name="Non-Spinning Narayanganj" sheetId="2" r:id="rId3"/>
    <sheet name="Non-Spin Narayongonj  " sheetId="3" r:id="rId4"/>
    <sheet name="Summery" sheetId="4" r:id="rId5"/>
    <sheet name="Sheet1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K8" i="2"/>
  <c r="L8" i="2" s="1"/>
  <c r="N8" i="2" s="1"/>
  <c r="K9" i="2"/>
  <c r="L9" i="2" s="1"/>
  <c r="N9" i="2" s="1"/>
  <c r="K10" i="2"/>
  <c r="L10" i="2" s="1"/>
  <c r="N10" i="2" s="1"/>
  <c r="K7" i="2"/>
  <c r="L7" i="2" s="1"/>
  <c r="N7" i="2" s="1"/>
  <c r="J8" i="2"/>
  <c r="J9" i="2"/>
  <c r="J10" i="2"/>
  <c r="J7" i="2"/>
  <c r="M17" i="6"/>
  <c r="H17" i="6"/>
  <c r="G17" i="6"/>
  <c r="F17" i="6"/>
  <c r="E17" i="6"/>
  <c r="D17" i="6"/>
  <c r="I17" i="6" s="1"/>
  <c r="J17" i="6" s="1"/>
  <c r="C17" i="6"/>
  <c r="K16" i="6"/>
  <c r="L16" i="6" s="1"/>
  <c r="N16" i="6" s="1"/>
  <c r="J16" i="6"/>
  <c r="I16" i="6"/>
  <c r="K15" i="6"/>
  <c r="L15" i="6" s="1"/>
  <c r="J15" i="6"/>
  <c r="I15" i="6"/>
  <c r="K14" i="6"/>
  <c r="L14" i="6" s="1"/>
  <c r="N14" i="6" s="1"/>
  <c r="J14" i="6"/>
  <c r="I14" i="6"/>
  <c r="L13" i="6"/>
  <c r="N13" i="6" s="1"/>
  <c r="K13" i="6"/>
  <c r="I13" i="6"/>
  <c r="J13" i="6" s="1"/>
  <c r="N12" i="6"/>
  <c r="L12" i="6"/>
  <c r="K12" i="6"/>
  <c r="I12" i="6"/>
  <c r="J12" i="6" s="1"/>
  <c r="K11" i="6"/>
  <c r="L11" i="6" s="1"/>
  <c r="N11" i="6" s="1"/>
  <c r="J11" i="6"/>
  <c r="I11" i="6"/>
  <c r="K10" i="6"/>
  <c r="L10" i="6" s="1"/>
  <c r="N10" i="6" s="1"/>
  <c r="J10" i="6"/>
  <c r="I10" i="6"/>
  <c r="L9" i="6"/>
  <c r="N9" i="6" s="1"/>
  <c r="K9" i="6"/>
  <c r="I9" i="6"/>
  <c r="J9" i="6" s="1"/>
  <c r="N8" i="6"/>
  <c r="L8" i="6"/>
  <c r="K8" i="6"/>
  <c r="I8" i="6"/>
  <c r="J8" i="6" s="1"/>
  <c r="K7" i="6"/>
  <c r="L7" i="6" s="1"/>
  <c r="J7" i="6"/>
  <c r="I7" i="6"/>
  <c r="N8" i="4"/>
  <c r="N9" i="4"/>
  <c r="N7" i="4"/>
  <c r="L8" i="4"/>
  <c r="L9" i="4"/>
  <c r="L10" i="4"/>
  <c r="L7" i="4"/>
  <c r="L7" i="3"/>
  <c r="H14" i="1"/>
  <c r="D10" i="4"/>
  <c r="E10" i="4"/>
  <c r="F10" i="4"/>
  <c r="G10" i="4"/>
  <c r="H10" i="4"/>
  <c r="I10" i="4"/>
  <c r="J10" i="4"/>
  <c r="K10" i="4"/>
  <c r="M10" i="4"/>
  <c r="N10" i="4"/>
  <c r="C10" i="4"/>
  <c r="H8" i="3"/>
  <c r="G8" i="3"/>
  <c r="F8" i="3"/>
  <c r="I8" i="3" s="1"/>
  <c r="J8" i="3" s="1"/>
  <c r="E8" i="3"/>
  <c r="D8" i="3"/>
  <c r="C8" i="3"/>
  <c r="K7" i="3"/>
  <c r="K8" i="3" s="1"/>
  <c r="J7" i="3"/>
  <c r="I7" i="3"/>
  <c r="M11" i="2"/>
  <c r="H11" i="2"/>
  <c r="G11" i="2"/>
  <c r="F11" i="2"/>
  <c r="E11" i="2"/>
  <c r="D11" i="2"/>
  <c r="C11" i="2"/>
  <c r="M14" i="1"/>
  <c r="G14" i="1"/>
  <c r="F14" i="1"/>
  <c r="E14" i="1"/>
  <c r="D14" i="1"/>
  <c r="C14" i="1"/>
  <c r="K13" i="1"/>
  <c r="L13" i="1" s="1"/>
  <c r="N13" i="1" s="1"/>
  <c r="I13" i="1"/>
  <c r="J13" i="1" s="1"/>
  <c r="K12" i="1"/>
  <c r="L12" i="1" s="1"/>
  <c r="N12" i="1" s="1"/>
  <c r="I12" i="1"/>
  <c r="J12" i="1" s="1"/>
  <c r="K11" i="1"/>
  <c r="L11" i="1" s="1"/>
  <c r="N11" i="1" s="1"/>
  <c r="I11" i="1"/>
  <c r="J11" i="1" s="1"/>
  <c r="K10" i="1"/>
  <c r="L10" i="1" s="1"/>
  <c r="N10" i="1" s="1"/>
  <c r="I10" i="1"/>
  <c r="J10" i="1" s="1"/>
  <c r="K9" i="1"/>
  <c r="L9" i="1" s="1"/>
  <c r="N9" i="1" s="1"/>
  <c r="I9" i="1"/>
  <c r="J9" i="1" s="1"/>
  <c r="K8" i="1"/>
  <c r="L8" i="1" s="1"/>
  <c r="N8" i="1" s="1"/>
  <c r="I8" i="1"/>
  <c r="J8" i="1" s="1"/>
  <c r="K7" i="1"/>
  <c r="I7" i="1"/>
  <c r="J7" i="1" s="1"/>
  <c r="I11" i="2" l="1"/>
  <c r="J11" i="2" s="1"/>
  <c r="N7" i="6"/>
  <c r="N17" i="6" s="1"/>
  <c r="L17" i="6"/>
  <c r="K17" i="6"/>
  <c r="K11" i="2"/>
  <c r="L11" i="2"/>
  <c r="I14" i="1"/>
  <c r="J14" i="1" s="1"/>
  <c r="L14" i="1"/>
  <c r="N14" i="1" s="1"/>
  <c r="N7" i="1"/>
  <c r="K14" i="1"/>
  <c r="N11" i="2"/>
  <c r="L8" i="3" l="1"/>
  <c r="N7" i="3"/>
  <c r="N8" i="3" s="1"/>
</calcChain>
</file>

<file path=xl/sharedStrings.xml><?xml version="1.0" encoding="utf-8"?>
<sst xmlns="http://schemas.openxmlformats.org/spreadsheetml/2006/main" count="155" uniqueCount="60">
  <si>
    <t>NRG Y/D Central Maintenance ( Electronics Lab)</t>
  </si>
  <si>
    <t xml:space="preserve">Valuka Mymensingh </t>
  </si>
  <si>
    <t xml:space="preserve">Billing Month, October to December  2024 </t>
  </si>
  <si>
    <t xml:space="preserve">SL NO </t>
  </si>
  <si>
    <t>Name of Unit</t>
  </si>
  <si>
    <t xml:space="preserve">Month of November  </t>
  </si>
  <si>
    <t xml:space="preserve">Month of December  </t>
  </si>
  <si>
    <t>Last 3Month Repair %</t>
  </si>
  <si>
    <t xml:space="preserve">Total Amount </t>
  </si>
  <si>
    <t xml:space="preserve">40% Less of Total Amount </t>
  </si>
  <si>
    <t xml:space="preserve">Net Payable Service Charge TK </t>
  </si>
  <si>
    <t xml:space="preserve">Remarks </t>
  </si>
  <si>
    <t xml:space="preserve">Charge </t>
  </si>
  <si>
    <t>Repair Qty</t>
  </si>
  <si>
    <t xml:space="preserve">Arif  Spinning Mills Ltd.   </t>
  </si>
  <si>
    <t xml:space="preserve">NRG  Spinning Mills Ltd.(Ring) </t>
  </si>
  <si>
    <t xml:space="preserve">NRG Spinning Mills Ltd (Vortax). </t>
  </si>
  <si>
    <t xml:space="preserve">NRG Hometax Ltd Vortax-S2 </t>
  </si>
  <si>
    <t xml:space="preserve">AT &amp; T Spinning Mills Ltd(Denim)-S3 </t>
  </si>
  <si>
    <t>AT &amp; T Spinning Mills Ltd(Mellange)-S4</t>
  </si>
  <si>
    <t>Note:1</t>
  </si>
  <si>
    <t>Though huge amount of  component are used  from old scraped item that's why eletronics lab decided the service charge  reduced 40% of total amount from October to December'2024 bill. The total amount 3298300  and eletronics lab net payable  charged 1978980</t>
  </si>
  <si>
    <t>For  next month (January-2025) will be payable amount only the component price and maintenance cost. Those component will be used these value is will be provide authorizing dealer</t>
  </si>
  <si>
    <t xml:space="preserve">Billing Month October to December  2024 </t>
  </si>
  <si>
    <t xml:space="preserve">NRG Composite Yarn Dyeing ( Yarn Dyeing Division )   </t>
  </si>
  <si>
    <t>NRG Composite Yarn Dyeing ( Fabric Dyeing Division )</t>
  </si>
  <si>
    <t>NRG Hometex Ltd.(Knitting Division)</t>
  </si>
  <si>
    <t xml:space="preserve">CPB  </t>
  </si>
  <si>
    <t>All Over Print</t>
  </si>
  <si>
    <t xml:space="preserve">NRG Printing &amp; Packaging ( Poly Factory) </t>
  </si>
  <si>
    <t xml:space="preserve">NRG Printing &amp; Packaging ( Woven Bag) </t>
  </si>
  <si>
    <t xml:space="preserve">EJ Paper Cone </t>
  </si>
  <si>
    <t xml:space="preserve">Smart Narrow Fabric </t>
  </si>
  <si>
    <t xml:space="preserve"> Last 3Month Repair Qty</t>
  </si>
  <si>
    <t xml:space="preserve">Spinning </t>
  </si>
  <si>
    <t>Non-Spinning</t>
  </si>
  <si>
    <t>Last 3 Month Repair %</t>
  </si>
  <si>
    <t xml:space="preserve">Extra Maint. Cost </t>
  </si>
  <si>
    <t>Though huge amount of  component are used  from old scraped item that's why eletronics lab decided the service charge  reduced 40% of total amount from October to December'2024 bill. The total amount 884500 and eletronics lab net payable charged 530700</t>
  </si>
  <si>
    <t xml:space="preserve">NRG Composite Yarn Dyeing (Knitting Division) </t>
  </si>
  <si>
    <t>NRG Hometex Ltd.(PC/CVC)- S1</t>
  </si>
  <si>
    <t xml:space="preserve">Month of October </t>
  </si>
  <si>
    <t>Bolail Narayanganj</t>
  </si>
  <si>
    <t xml:space="preserve">                  Prepared By Asst Mgr                                       Checked by Mgr                                                     DGM (M&amp;U)                                                           Approved by  GM (Admin)</t>
  </si>
  <si>
    <t xml:space="preserve">                     Prepared By Asst Mgr                                                       Checked by Mgr                                                          DGM (M&amp;U)                                                          Approved by  GM (Admin)</t>
  </si>
  <si>
    <t xml:space="preserve">      Prepared By Asst Mgr                                              Checked by Mgr                                                          DGM (M&amp;U)                                                                 Approved by  GM (Admin)</t>
  </si>
  <si>
    <t xml:space="preserve">    Grand Total </t>
  </si>
  <si>
    <t xml:space="preserve">                   Grand Total </t>
  </si>
  <si>
    <t xml:space="preserve">             Grand Total </t>
  </si>
  <si>
    <t>Though huge amount of  component are used  from old scraped item that's why eletronics lab decided the service charge  reduced 30% of total amount from October to December'2024 bill. The total amount 290000 and eletronics lab net payable charged 174000</t>
  </si>
  <si>
    <t xml:space="preserve">30% Less of Total Amount </t>
  </si>
  <si>
    <t>Though huge amount of  component are used  from old scraped item that's why eletronics lab decided the service charge  reduced 30% of total amount from October to December'2024 bill. The total amount 4472800 and eletronics lab net payable charged 3130960</t>
  </si>
  <si>
    <t>NRG Knit Composite(Dyeing)</t>
  </si>
  <si>
    <t>TAJ Apparels Printing Ltd</t>
  </si>
  <si>
    <t>NRG Knit Composite(AOP)</t>
  </si>
  <si>
    <t>AR-Tex Composite Ltd</t>
  </si>
  <si>
    <t>Though huge amount of  component are used  from old scraped item that's why eletronics lab decided the service charge  reduced 30% of total amount from October to December'2024 bill. The total amount 290000 and eletronics lab net payable charged 203000</t>
  </si>
  <si>
    <t>If someone wants to be clear about it, then can check it.</t>
  </si>
  <si>
    <t xml:space="preserve">                Prepared By Asst Mgr                                                                 Checked by Mgr                                               DGM (M&amp;U)                                                </t>
  </si>
  <si>
    <t xml:space="preserve">                     Prepared By Asst Mgr                                                                           Checked by Mgr                                                                              DGM (M&amp;U)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</si>
</sst>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horizontal="right" vertical="top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2" borderId="1" xfId="0" applyFont="1" applyFill="1" applyBorder="1" applyAlignment="1">
      <alignment horizontal="center" vertical="center" wrapText="1"/>
    </xf>
    <xf numFmtId="1" fontId="3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1" fontId="3" fillId="0" borderId="1" xfId="1" applyNumberFormat="1" applyFont="1" applyBorder="1" applyAlignment="1">
      <alignment horizontal="right" vertical="center"/>
    </xf>
    <xf numFmtId="0" fontId="4" fillId="0" borderId="1" xfId="0" applyFont="1" applyBorder="1"/>
    <xf numFmtId="0" fontId="5" fillId="0" borderId="1" xfId="0" applyFont="1" applyBorder="1" applyAlignment="1">
      <alignment horizontal="right" vertical="center"/>
    </xf>
    <xf numFmtId="0" fontId="6" fillId="0" borderId="1" xfId="0" applyFont="1" applyBorder="1"/>
    <xf numFmtId="0" fontId="7" fillId="0" borderId="1" xfId="0" applyFont="1" applyBorder="1" applyAlignment="1">
      <alignment horizontal="left" vertical="center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" fontId="3" fillId="0" borderId="0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1" fontId="3" fillId="0" borderId="1" xfId="1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1" fontId="3" fillId="0" borderId="2" xfId="1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4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1" fontId="3" fillId="0" borderId="4" xfId="1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right"/>
    </xf>
    <xf numFmtId="0" fontId="3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2"/>
  <sheetViews>
    <sheetView workbookViewId="0">
      <selection activeCell="N7" sqref="N7"/>
    </sheetView>
  </sheetViews>
  <sheetFormatPr defaultRowHeight="14.4" x14ac:dyDescent="0.3"/>
  <cols>
    <col min="1" max="1" width="5.88671875" bestFit="1" customWidth="1"/>
    <col min="2" max="2" width="30.77734375" customWidth="1"/>
    <col min="3" max="3" width="8.109375" customWidth="1"/>
    <col min="4" max="4" width="6.109375" customWidth="1"/>
    <col min="5" max="5" width="10.21875" customWidth="1"/>
    <col min="6" max="6" width="6.44140625" customWidth="1"/>
    <col min="7" max="7" width="10.6640625" customWidth="1"/>
    <col min="8" max="9" width="6.5546875" customWidth="1"/>
    <col min="10" max="10" width="6.77734375" customWidth="1"/>
    <col min="11" max="11" width="7.5546875" customWidth="1"/>
    <col min="12" max="12" width="8.109375" customWidth="1"/>
    <col min="13" max="13" width="9.77734375" customWidth="1"/>
    <col min="14" max="14" width="9.88671875" customWidth="1"/>
    <col min="15" max="15" width="11.21875" customWidth="1"/>
  </cols>
  <sheetData>
    <row r="1" spans="1:15" ht="15.6" x14ac:dyDescent="0.3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 ht="15.6" x14ac:dyDescent="0.3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15" ht="15.6" x14ac:dyDescent="0.3">
      <c r="A3" s="34" t="s">
        <v>2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1:15" ht="15.6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1:15" ht="39.450000000000003" customHeight="1" x14ac:dyDescent="0.3">
      <c r="A5" s="35" t="s">
        <v>3</v>
      </c>
      <c r="B5" s="35" t="s">
        <v>4</v>
      </c>
      <c r="C5" s="33" t="s">
        <v>41</v>
      </c>
      <c r="D5" s="33"/>
      <c r="E5" s="33" t="s">
        <v>5</v>
      </c>
      <c r="F5" s="33"/>
      <c r="G5" s="33" t="s">
        <v>6</v>
      </c>
      <c r="H5" s="33"/>
      <c r="I5" s="35" t="s">
        <v>33</v>
      </c>
      <c r="J5" s="35" t="s">
        <v>36</v>
      </c>
      <c r="K5" s="35" t="s">
        <v>8</v>
      </c>
      <c r="L5" s="35" t="s">
        <v>9</v>
      </c>
      <c r="M5" s="35" t="s">
        <v>37</v>
      </c>
      <c r="N5" s="35" t="s">
        <v>10</v>
      </c>
      <c r="O5" s="35" t="s">
        <v>11</v>
      </c>
    </row>
    <row r="6" spans="1:15" ht="28.5" customHeight="1" x14ac:dyDescent="0.3">
      <c r="A6" s="35"/>
      <c r="B6" s="35"/>
      <c r="C6" s="7" t="s">
        <v>12</v>
      </c>
      <c r="D6" s="7" t="s">
        <v>13</v>
      </c>
      <c r="E6" s="7" t="s">
        <v>12</v>
      </c>
      <c r="F6" s="7" t="s">
        <v>13</v>
      </c>
      <c r="G6" s="7" t="s">
        <v>12</v>
      </c>
      <c r="H6" s="7" t="s">
        <v>13</v>
      </c>
      <c r="I6" s="35"/>
      <c r="J6" s="35"/>
      <c r="K6" s="35"/>
      <c r="L6" s="35"/>
      <c r="M6" s="35"/>
      <c r="N6" s="35"/>
      <c r="O6" s="35"/>
    </row>
    <row r="7" spans="1:15" x14ac:dyDescent="0.3">
      <c r="A7" s="2">
        <v>1</v>
      </c>
      <c r="B7" s="1" t="s">
        <v>14</v>
      </c>
      <c r="C7" s="2">
        <v>135000</v>
      </c>
      <c r="D7" s="2">
        <v>19</v>
      </c>
      <c r="E7" s="2">
        <v>212000</v>
      </c>
      <c r="F7" s="2">
        <v>28</v>
      </c>
      <c r="G7" s="2">
        <v>185500</v>
      </c>
      <c r="H7" s="2">
        <v>30</v>
      </c>
      <c r="I7" s="2">
        <f t="shared" ref="I7:I14" si="0">(D7+F7+H7)</f>
        <v>77</v>
      </c>
      <c r="J7" s="8">
        <f>(I7/631)*100</f>
        <v>12.202852614896988</v>
      </c>
      <c r="K7" s="2">
        <f t="shared" ref="K7:K13" si="1">SUM(C7+E7+G7)</f>
        <v>532500</v>
      </c>
      <c r="L7" s="2">
        <f>SUM(60/100)*K7</f>
        <v>319500</v>
      </c>
      <c r="M7" s="2">
        <v>0</v>
      </c>
      <c r="N7" s="2">
        <f>SUM(L7)</f>
        <v>319500</v>
      </c>
      <c r="O7" s="2"/>
    </row>
    <row r="8" spans="1:15" x14ac:dyDescent="0.3">
      <c r="A8" s="2">
        <v>2</v>
      </c>
      <c r="B8" s="1" t="s">
        <v>15</v>
      </c>
      <c r="C8" s="2">
        <v>190500</v>
      </c>
      <c r="D8" s="2">
        <v>23</v>
      </c>
      <c r="E8" s="2">
        <v>213000</v>
      </c>
      <c r="F8" s="2">
        <v>24</v>
      </c>
      <c r="G8" s="2">
        <v>345000</v>
      </c>
      <c r="H8" s="2">
        <v>31</v>
      </c>
      <c r="I8" s="2">
        <f t="shared" si="0"/>
        <v>78</v>
      </c>
      <c r="J8" s="8">
        <f t="shared" ref="J8:J14" si="2">(I8/631)*100</f>
        <v>12.361331220285262</v>
      </c>
      <c r="K8" s="2">
        <f t="shared" si="1"/>
        <v>748500</v>
      </c>
      <c r="L8" s="2">
        <f t="shared" ref="L8:L13" si="3">SUM(60/100)*K8</f>
        <v>449100</v>
      </c>
      <c r="M8" s="2">
        <v>0</v>
      </c>
      <c r="N8" s="2">
        <f t="shared" ref="N8:N14" si="4">SUM(L8)</f>
        <v>449100</v>
      </c>
      <c r="O8" s="2"/>
    </row>
    <row r="9" spans="1:15" x14ac:dyDescent="0.3">
      <c r="A9" s="2">
        <v>3</v>
      </c>
      <c r="B9" s="1" t="s">
        <v>16</v>
      </c>
      <c r="C9" s="2">
        <v>20900</v>
      </c>
      <c r="D9" s="2">
        <v>5</v>
      </c>
      <c r="E9" s="2">
        <v>9500</v>
      </c>
      <c r="F9" s="2">
        <v>2</v>
      </c>
      <c r="G9" s="2">
        <v>4500</v>
      </c>
      <c r="H9" s="2">
        <v>1</v>
      </c>
      <c r="I9" s="2">
        <f t="shared" si="0"/>
        <v>8</v>
      </c>
      <c r="J9" s="8">
        <f t="shared" si="2"/>
        <v>1.2678288431061806</v>
      </c>
      <c r="K9" s="2">
        <f t="shared" si="1"/>
        <v>34900</v>
      </c>
      <c r="L9" s="2">
        <f t="shared" si="3"/>
        <v>20940</v>
      </c>
      <c r="M9" s="2">
        <v>0</v>
      </c>
      <c r="N9" s="2">
        <f t="shared" si="4"/>
        <v>20940</v>
      </c>
      <c r="O9" s="2"/>
    </row>
    <row r="10" spans="1:15" x14ac:dyDescent="0.3">
      <c r="A10" s="2">
        <v>4</v>
      </c>
      <c r="B10" s="1" t="s">
        <v>40</v>
      </c>
      <c r="C10" s="2">
        <v>104000</v>
      </c>
      <c r="D10" s="2">
        <v>12</v>
      </c>
      <c r="E10" s="2">
        <v>127000</v>
      </c>
      <c r="F10" s="2">
        <v>16</v>
      </c>
      <c r="G10" s="2">
        <v>342500</v>
      </c>
      <c r="H10" s="2">
        <v>55</v>
      </c>
      <c r="I10" s="2">
        <f t="shared" si="0"/>
        <v>83</v>
      </c>
      <c r="J10" s="8">
        <f t="shared" si="2"/>
        <v>13.153724247226625</v>
      </c>
      <c r="K10" s="2">
        <f t="shared" si="1"/>
        <v>573500</v>
      </c>
      <c r="L10" s="2">
        <f t="shared" si="3"/>
        <v>344100</v>
      </c>
      <c r="M10" s="2">
        <v>0</v>
      </c>
      <c r="N10" s="2">
        <f t="shared" si="4"/>
        <v>344100</v>
      </c>
      <c r="O10" s="2"/>
    </row>
    <row r="11" spans="1:15" x14ac:dyDescent="0.3">
      <c r="A11" s="2">
        <v>5</v>
      </c>
      <c r="B11" s="1" t="s">
        <v>17</v>
      </c>
      <c r="C11" s="2">
        <v>91500</v>
      </c>
      <c r="D11" s="2">
        <v>13</v>
      </c>
      <c r="E11" s="2">
        <v>132500</v>
      </c>
      <c r="F11" s="2">
        <v>16</v>
      </c>
      <c r="G11" s="2">
        <v>212500</v>
      </c>
      <c r="H11" s="2">
        <v>21</v>
      </c>
      <c r="I11" s="2">
        <f t="shared" si="0"/>
        <v>50</v>
      </c>
      <c r="J11" s="8">
        <f t="shared" si="2"/>
        <v>7.9239302694136287</v>
      </c>
      <c r="K11" s="2">
        <f t="shared" si="1"/>
        <v>436500</v>
      </c>
      <c r="L11" s="2">
        <f t="shared" si="3"/>
        <v>261900</v>
      </c>
      <c r="M11" s="2">
        <v>0</v>
      </c>
      <c r="N11" s="2">
        <f t="shared" si="4"/>
        <v>261900</v>
      </c>
      <c r="O11" s="2"/>
    </row>
    <row r="12" spans="1:15" x14ac:dyDescent="0.3">
      <c r="A12" s="2">
        <v>6</v>
      </c>
      <c r="B12" s="1" t="s">
        <v>18</v>
      </c>
      <c r="C12" s="2">
        <v>156000</v>
      </c>
      <c r="D12" s="2">
        <v>17</v>
      </c>
      <c r="E12" s="2">
        <v>70000</v>
      </c>
      <c r="F12" s="2">
        <v>9</v>
      </c>
      <c r="G12" s="2">
        <v>80000</v>
      </c>
      <c r="H12" s="2">
        <v>11</v>
      </c>
      <c r="I12" s="2">
        <f t="shared" si="0"/>
        <v>37</v>
      </c>
      <c r="J12" s="8">
        <f t="shared" si="2"/>
        <v>5.8637083993660859</v>
      </c>
      <c r="K12" s="2">
        <f t="shared" si="1"/>
        <v>306000</v>
      </c>
      <c r="L12" s="2">
        <f t="shared" si="3"/>
        <v>183600</v>
      </c>
      <c r="M12" s="2">
        <v>0</v>
      </c>
      <c r="N12" s="2">
        <f t="shared" si="4"/>
        <v>183600</v>
      </c>
      <c r="O12" s="2"/>
    </row>
    <row r="13" spans="1:15" ht="18.45" customHeight="1" x14ac:dyDescent="0.3">
      <c r="A13" s="2">
        <v>7</v>
      </c>
      <c r="B13" s="1" t="s">
        <v>19</v>
      </c>
      <c r="C13" s="2">
        <v>333900</v>
      </c>
      <c r="D13" s="2">
        <v>57</v>
      </c>
      <c r="E13" s="2">
        <v>108500</v>
      </c>
      <c r="F13" s="2">
        <v>17</v>
      </c>
      <c r="G13" s="2">
        <v>224000</v>
      </c>
      <c r="H13" s="2">
        <v>39</v>
      </c>
      <c r="I13" s="2">
        <f t="shared" si="0"/>
        <v>113</v>
      </c>
      <c r="J13" s="8">
        <f t="shared" si="2"/>
        <v>17.908082408874801</v>
      </c>
      <c r="K13" s="2">
        <f t="shared" si="1"/>
        <v>666400</v>
      </c>
      <c r="L13" s="2">
        <f t="shared" si="3"/>
        <v>399840</v>
      </c>
      <c r="M13" s="2">
        <v>0</v>
      </c>
      <c r="N13" s="2">
        <f t="shared" si="4"/>
        <v>399840</v>
      </c>
      <c r="O13" s="2"/>
    </row>
    <row r="14" spans="1:15" ht="14.55" customHeight="1" x14ac:dyDescent="0.3">
      <c r="A14" s="38" t="s">
        <v>48</v>
      </c>
      <c r="B14" s="38"/>
      <c r="C14" s="23">
        <f t="shared" ref="C14:H14" si="5">SUM(C7:C13)</f>
        <v>1031800</v>
      </c>
      <c r="D14" s="23">
        <f t="shared" si="5"/>
        <v>146</v>
      </c>
      <c r="E14" s="23">
        <f t="shared" si="5"/>
        <v>872500</v>
      </c>
      <c r="F14" s="23">
        <f t="shared" si="5"/>
        <v>112</v>
      </c>
      <c r="G14" s="23">
        <f t="shared" si="5"/>
        <v>1394000</v>
      </c>
      <c r="H14" s="23">
        <f t="shared" si="5"/>
        <v>188</v>
      </c>
      <c r="I14" s="2">
        <f t="shared" si="0"/>
        <v>446</v>
      </c>
      <c r="J14" s="8">
        <f t="shared" si="2"/>
        <v>70.681458003169567</v>
      </c>
      <c r="K14" s="23">
        <f>SUM(K7:K13)</f>
        <v>3298300</v>
      </c>
      <c r="L14" s="23">
        <f>SUM(L7:L13)</f>
        <v>1978980</v>
      </c>
      <c r="M14" s="23">
        <f>SUM(M7:M13)</f>
        <v>0</v>
      </c>
      <c r="N14" s="2">
        <f t="shared" si="4"/>
        <v>1978980</v>
      </c>
      <c r="O14" s="23"/>
    </row>
    <row r="15" spans="1:15" ht="22.5" customHeight="1" x14ac:dyDescent="0.3">
      <c r="A15" s="18"/>
      <c r="B15" s="18"/>
      <c r="C15" s="19"/>
      <c r="D15" s="19"/>
      <c r="E15" s="19"/>
      <c r="F15" s="19"/>
      <c r="G15" s="19"/>
      <c r="H15" s="19"/>
      <c r="I15" s="20"/>
      <c r="J15" s="21"/>
      <c r="K15" s="19"/>
      <c r="L15" s="19"/>
      <c r="M15" s="19"/>
      <c r="N15" s="20"/>
      <c r="O15" s="19"/>
    </row>
    <row r="16" spans="1:15" ht="38.549999999999997" customHeight="1" x14ac:dyDescent="0.3">
      <c r="A16" s="4" t="s">
        <v>20</v>
      </c>
      <c r="B16" s="36" t="s">
        <v>21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</row>
    <row r="17" spans="1:15" x14ac:dyDescent="0.3">
      <c r="A17" s="5">
        <v>2</v>
      </c>
      <c r="B17" s="36" t="s">
        <v>22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</row>
    <row r="18" spans="1:15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3">
      <c r="A21" s="37" t="s">
        <v>45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</row>
    <row r="22" spans="1:15" x14ac:dyDescent="0.3">
      <c r="A22" s="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</sheetData>
  <mergeCells count="16">
    <mergeCell ref="B16:O16"/>
    <mergeCell ref="B17:O17"/>
    <mergeCell ref="A5:A6"/>
    <mergeCell ref="A21:O21"/>
    <mergeCell ref="I5:I6"/>
    <mergeCell ref="B5:B6"/>
    <mergeCell ref="A14:B14"/>
    <mergeCell ref="A1:O1"/>
    <mergeCell ref="A2:O2"/>
    <mergeCell ref="A3:O3"/>
    <mergeCell ref="J5:J6"/>
    <mergeCell ref="K5:K6"/>
    <mergeCell ref="L5:L6"/>
    <mergeCell ref="M5:M6"/>
    <mergeCell ref="N5:N6"/>
    <mergeCell ref="O5:O6"/>
  </mergeCells>
  <pageMargins left="0.3" right="0.2" top="0.75" bottom="0.75" header="0.3" footer="0.3"/>
  <pageSetup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L7" sqref="L7"/>
    </sheetView>
  </sheetViews>
  <sheetFormatPr defaultRowHeight="14.4" x14ac:dyDescent="0.3"/>
  <cols>
    <col min="2" max="2" width="38.33203125" customWidth="1"/>
    <col min="3" max="3" width="6.88671875" customWidth="1"/>
    <col min="4" max="4" width="5.77734375" bestFit="1" customWidth="1"/>
    <col min="5" max="5" width="6.21875" bestFit="1" customWidth="1"/>
    <col min="6" max="6" width="5.77734375" customWidth="1"/>
    <col min="7" max="7" width="7.21875" customWidth="1"/>
    <col min="8" max="8" width="6.44140625" customWidth="1"/>
    <col min="9" max="9" width="8.5546875" customWidth="1"/>
    <col min="10" max="10" width="7.77734375" customWidth="1"/>
    <col min="11" max="11" width="7.109375" customWidth="1"/>
    <col min="12" max="12" width="8.88671875" customWidth="1"/>
    <col min="13" max="13" width="5.88671875" customWidth="1"/>
    <col min="14" max="14" width="11.77734375" customWidth="1"/>
    <col min="15" max="15" width="8.77734375" customWidth="1"/>
  </cols>
  <sheetData>
    <row r="1" spans="1:15" ht="15.6" x14ac:dyDescent="0.3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 ht="15.6" x14ac:dyDescent="0.3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15" ht="15.6" x14ac:dyDescent="0.3">
      <c r="A3" s="34" t="s">
        <v>23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1:15" ht="15.6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1:15" ht="32.549999999999997" customHeight="1" x14ac:dyDescent="0.3">
      <c r="A5" s="35" t="s">
        <v>3</v>
      </c>
      <c r="B5" s="35" t="s">
        <v>4</v>
      </c>
      <c r="C5" s="35" t="s">
        <v>41</v>
      </c>
      <c r="D5" s="35"/>
      <c r="E5" s="35" t="s">
        <v>5</v>
      </c>
      <c r="F5" s="35"/>
      <c r="G5" s="35" t="s">
        <v>6</v>
      </c>
      <c r="H5" s="35"/>
      <c r="I5" s="35" t="s">
        <v>33</v>
      </c>
      <c r="J5" s="35" t="s">
        <v>36</v>
      </c>
      <c r="K5" s="35" t="s">
        <v>8</v>
      </c>
      <c r="L5" s="35" t="s">
        <v>9</v>
      </c>
      <c r="M5" s="35" t="s">
        <v>37</v>
      </c>
      <c r="N5" s="35" t="s">
        <v>10</v>
      </c>
      <c r="O5" s="35" t="s">
        <v>11</v>
      </c>
    </row>
    <row r="6" spans="1:15" ht="30.45" customHeight="1" x14ac:dyDescent="0.3">
      <c r="A6" s="35"/>
      <c r="B6" s="35"/>
      <c r="C6" s="7" t="s">
        <v>12</v>
      </c>
      <c r="D6" s="7" t="s">
        <v>13</v>
      </c>
      <c r="E6" s="7" t="s">
        <v>12</v>
      </c>
      <c r="F6" s="7" t="s">
        <v>13</v>
      </c>
      <c r="G6" s="7" t="s">
        <v>12</v>
      </c>
      <c r="H6" s="7" t="s">
        <v>13</v>
      </c>
      <c r="I6" s="35"/>
      <c r="J6" s="35"/>
      <c r="K6" s="35"/>
      <c r="L6" s="35"/>
      <c r="M6" s="35"/>
      <c r="N6" s="35"/>
      <c r="O6" s="35"/>
    </row>
    <row r="7" spans="1:15" x14ac:dyDescent="0.3">
      <c r="A7" s="2">
        <v>1</v>
      </c>
      <c r="B7" s="17" t="s">
        <v>24</v>
      </c>
      <c r="C7" s="2">
        <v>72000</v>
      </c>
      <c r="D7" s="2">
        <v>8</v>
      </c>
      <c r="E7" s="2">
        <v>109000</v>
      </c>
      <c r="F7" s="2">
        <v>15</v>
      </c>
      <c r="G7" s="2">
        <v>70500</v>
      </c>
      <c r="H7" s="2">
        <v>8</v>
      </c>
      <c r="I7" s="2">
        <f>D7+F7+H7</f>
        <v>31</v>
      </c>
      <c r="J7" s="8">
        <f>(I7/631)*100</f>
        <v>4.9128367670364499</v>
      </c>
      <c r="K7" s="2">
        <f t="shared" ref="K7:K16" si="0">SUM(C7+E7+G7)</f>
        <v>251500</v>
      </c>
      <c r="L7" s="2">
        <f t="shared" ref="L7:L12" si="1">SUM(60/100)*K7</f>
        <v>150900</v>
      </c>
      <c r="M7" s="2">
        <v>0</v>
      </c>
      <c r="N7" s="2">
        <f t="shared" ref="N7:N14" si="2">SUM(L7)</f>
        <v>150900</v>
      </c>
      <c r="O7" s="9"/>
    </row>
    <row r="8" spans="1:15" x14ac:dyDescent="0.3">
      <c r="A8" s="2">
        <v>2</v>
      </c>
      <c r="B8" s="17" t="s">
        <v>25</v>
      </c>
      <c r="C8" s="2">
        <v>137500</v>
      </c>
      <c r="D8" s="2">
        <v>22</v>
      </c>
      <c r="E8" s="2">
        <v>28000</v>
      </c>
      <c r="F8" s="2">
        <v>3</v>
      </c>
      <c r="G8" s="2">
        <v>65000</v>
      </c>
      <c r="H8" s="2">
        <v>8</v>
      </c>
      <c r="I8" s="2">
        <f t="shared" ref="I8:I17" si="3">D8+F8+H8</f>
        <v>33</v>
      </c>
      <c r="J8" s="8">
        <f t="shared" ref="J8:J17" si="4">(I8/631)*100</f>
        <v>5.2297939778129949</v>
      </c>
      <c r="K8" s="2">
        <f t="shared" si="0"/>
        <v>230500</v>
      </c>
      <c r="L8" s="2">
        <f t="shared" si="1"/>
        <v>138300</v>
      </c>
      <c r="M8" s="2">
        <v>0</v>
      </c>
      <c r="N8" s="2">
        <f t="shared" si="2"/>
        <v>138300</v>
      </c>
      <c r="O8" s="9"/>
    </row>
    <row r="9" spans="1:15" x14ac:dyDescent="0.3">
      <c r="A9" s="2">
        <v>3</v>
      </c>
      <c r="B9" s="17" t="s">
        <v>39</v>
      </c>
      <c r="C9" s="2">
        <v>8500</v>
      </c>
      <c r="D9" s="2">
        <v>1</v>
      </c>
      <c r="E9" s="2">
        <v>6000</v>
      </c>
      <c r="F9" s="2">
        <v>1</v>
      </c>
      <c r="G9" s="2">
        <v>51000</v>
      </c>
      <c r="H9" s="2">
        <v>6</v>
      </c>
      <c r="I9" s="2">
        <f t="shared" si="3"/>
        <v>8</v>
      </c>
      <c r="J9" s="8">
        <f t="shared" si="4"/>
        <v>1.2678288431061806</v>
      </c>
      <c r="K9" s="2">
        <f t="shared" si="0"/>
        <v>65500</v>
      </c>
      <c r="L9" s="2">
        <f t="shared" si="1"/>
        <v>39300</v>
      </c>
      <c r="M9" s="2">
        <v>0</v>
      </c>
      <c r="N9" s="2">
        <f t="shared" si="2"/>
        <v>39300</v>
      </c>
      <c r="O9" s="9"/>
    </row>
    <row r="10" spans="1:15" x14ac:dyDescent="0.3">
      <c r="A10" s="2">
        <v>4</v>
      </c>
      <c r="B10" s="17" t="s">
        <v>26</v>
      </c>
      <c r="C10" s="2">
        <v>28500</v>
      </c>
      <c r="D10" s="2">
        <v>7</v>
      </c>
      <c r="E10" s="2">
        <v>55500</v>
      </c>
      <c r="F10" s="2">
        <v>7</v>
      </c>
      <c r="G10" s="2">
        <v>68500</v>
      </c>
      <c r="H10" s="2">
        <v>8</v>
      </c>
      <c r="I10" s="2">
        <f t="shared" si="3"/>
        <v>22</v>
      </c>
      <c r="J10" s="8">
        <f t="shared" si="4"/>
        <v>3.4865293185419968</v>
      </c>
      <c r="K10" s="2">
        <f t="shared" si="0"/>
        <v>152500</v>
      </c>
      <c r="L10" s="2">
        <f t="shared" si="1"/>
        <v>91500</v>
      </c>
      <c r="M10" s="2">
        <v>0</v>
      </c>
      <c r="N10" s="2">
        <f t="shared" si="2"/>
        <v>91500</v>
      </c>
      <c r="O10" s="9"/>
    </row>
    <row r="11" spans="1:15" x14ac:dyDescent="0.3">
      <c r="A11" s="2">
        <v>5</v>
      </c>
      <c r="B11" s="17" t="s">
        <v>27</v>
      </c>
      <c r="C11" s="2">
        <v>9500</v>
      </c>
      <c r="D11" s="2">
        <v>2</v>
      </c>
      <c r="E11" s="2"/>
      <c r="F11" s="2">
        <v>0</v>
      </c>
      <c r="G11" s="2">
        <v>7000</v>
      </c>
      <c r="H11" s="2">
        <v>2</v>
      </c>
      <c r="I11" s="2">
        <f t="shared" si="3"/>
        <v>4</v>
      </c>
      <c r="J11" s="8">
        <f t="shared" si="4"/>
        <v>0.6339144215530903</v>
      </c>
      <c r="K11" s="2">
        <f t="shared" si="0"/>
        <v>16500</v>
      </c>
      <c r="L11" s="2">
        <f t="shared" si="1"/>
        <v>9900</v>
      </c>
      <c r="M11" s="2">
        <v>0</v>
      </c>
      <c r="N11" s="2">
        <f t="shared" si="2"/>
        <v>9900</v>
      </c>
      <c r="O11" s="9"/>
    </row>
    <row r="12" spans="1:15" x14ac:dyDescent="0.3">
      <c r="A12" s="2">
        <v>6</v>
      </c>
      <c r="B12" s="17" t="s">
        <v>28</v>
      </c>
      <c r="C12" s="2"/>
      <c r="D12" s="2">
        <v>0</v>
      </c>
      <c r="E12" s="2"/>
      <c r="F12" s="2">
        <v>0</v>
      </c>
      <c r="G12" s="2">
        <v>3500</v>
      </c>
      <c r="H12" s="2">
        <v>1</v>
      </c>
      <c r="I12" s="2">
        <f t="shared" si="3"/>
        <v>1</v>
      </c>
      <c r="J12" s="8">
        <f t="shared" si="4"/>
        <v>0.15847860538827258</v>
      </c>
      <c r="K12" s="2">
        <f t="shared" si="0"/>
        <v>3500</v>
      </c>
      <c r="L12" s="2">
        <f t="shared" si="1"/>
        <v>2100</v>
      </c>
      <c r="M12" s="2">
        <v>0</v>
      </c>
      <c r="N12" s="2">
        <f t="shared" si="2"/>
        <v>2100</v>
      </c>
      <c r="O12" s="9"/>
    </row>
    <row r="13" spans="1:15" x14ac:dyDescent="0.3">
      <c r="A13" s="2">
        <v>7</v>
      </c>
      <c r="B13" s="17" t="s">
        <v>29</v>
      </c>
      <c r="C13" s="2">
        <v>44000</v>
      </c>
      <c r="D13" s="2">
        <v>4</v>
      </c>
      <c r="E13" s="10">
        <v>0</v>
      </c>
      <c r="F13" s="10"/>
      <c r="G13" s="2">
        <v>3500</v>
      </c>
      <c r="H13" s="2">
        <v>1</v>
      </c>
      <c r="I13" s="2">
        <f t="shared" si="3"/>
        <v>5</v>
      </c>
      <c r="J13" s="8">
        <f t="shared" si="4"/>
        <v>0.79239302694136293</v>
      </c>
      <c r="K13" s="2">
        <f t="shared" si="0"/>
        <v>47500</v>
      </c>
      <c r="L13" s="2">
        <f>SUM(60/100)*K13</f>
        <v>28500</v>
      </c>
      <c r="M13" s="2">
        <v>0</v>
      </c>
      <c r="N13" s="2">
        <f t="shared" si="2"/>
        <v>28500</v>
      </c>
      <c r="O13" s="1"/>
    </row>
    <row r="14" spans="1:15" x14ac:dyDescent="0.3">
      <c r="A14" s="2">
        <v>8</v>
      </c>
      <c r="B14" s="17" t="s">
        <v>30</v>
      </c>
      <c r="C14" s="2">
        <v>17500</v>
      </c>
      <c r="D14" s="2">
        <v>2</v>
      </c>
      <c r="E14" s="2">
        <v>29500</v>
      </c>
      <c r="F14" s="2">
        <v>7</v>
      </c>
      <c r="G14" s="2">
        <v>0</v>
      </c>
      <c r="H14" s="2"/>
      <c r="I14" s="2">
        <f t="shared" si="3"/>
        <v>9</v>
      </c>
      <c r="J14" s="8">
        <f t="shared" si="4"/>
        <v>1.4263074484944533</v>
      </c>
      <c r="K14" s="2">
        <f t="shared" si="0"/>
        <v>47000</v>
      </c>
      <c r="L14" s="2">
        <f>SUM(60/100)*K14</f>
        <v>28200</v>
      </c>
      <c r="M14" s="2">
        <v>0</v>
      </c>
      <c r="N14" s="2">
        <f t="shared" si="2"/>
        <v>28200</v>
      </c>
      <c r="O14" s="1"/>
    </row>
    <row r="15" spans="1:15" x14ac:dyDescent="0.3">
      <c r="A15" s="2">
        <v>9</v>
      </c>
      <c r="B15" s="17" t="s">
        <v>31</v>
      </c>
      <c r="C15" s="11">
        <v>10500</v>
      </c>
      <c r="D15" s="11">
        <v>3</v>
      </c>
      <c r="E15" s="11"/>
      <c r="F15" s="11"/>
      <c r="G15" s="11"/>
      <c r="H15" s="11"/>
      <c r="I15" s="2">
        <f t="shared" si="3"/>
        <v>3</v>
      </c>
      <c r="J15" s="8">
        <f t="shared" si="4"/>
        <v>0.47543581616481778</v>
      </c>
      <c r="K15" s="2">
        <f t="shared" si="0"/>
        <v>10500</v>
      </c>
      <c r="L15" s="11">
        <f t="shared" ref="L15:L16" si="5">SUM(60/100)*K15</f>
        <v>6300</v>
      </c>
      <c r="M15" s="2">
        <v>0</v>
      </c>
      <c r="N15" s="11">
        <v>6300</v>
      </c>
      <c r="O15" s="11"/>
    </row>
    <row r="16" spans="1:15" ht="15" thickBot="1" x14ac:dyDescent="0.35">
      <c r="A16" s="25">
        <v>10</v>
      </c>
      <c r="B16" s="26" t="s">
        <v>32</v>
      </c>
      <c r="C16" s="25">
        <v>13500</v>
      </c>
      <c r="D16" s="25">
        <v>3</v>
      </c>
      <c r="E16" s="25">
        <v>23000</v>
      </c>
      <c r="F16" s="25">
        <v>5</v>
      </c>
      <c r="G16" s="25">
        <v>23000</v>
      </c>
      <c r="H16" s="25">
        <v>5</v>
      </c>
      <c r="I16" s="25">
        <f t="shared" si="3"/>
        <v>13</v>
      </c>
      <c r="J16" s="27">
        <f t="shared" si="4"/>
        <v>2.0602218700475436</v>
      </c>
      <c r="K16" s="25">
        <f t="shared" si="0"/>
        <v>59500</v>
      </c>
      <c r="L16" s="25">
        <f t="shared" si="5"/>
        <v>35700</v>
      </c>
      <c r="M16" s="25">
        <v>0</v>
      </c>
      <c r="N16" s="25">
        <f>SUM(L16)</f>
        <v>35700</v>
      </c>
      <c r="O16" s="28"/>
    </row>
    <row r="17" spans="1:15" ht="15" thickBot="1" x14ac:dyDescent="0.35">
      <c r="A17" s="39" t="s">
        <v>47</v>
      </c>
      <c r="B17" s="40"/>
      <c r="C17" s="29">
        <f t="shared" ref="C17:H17" si="6">SUM(C7:C16)</f>
        <v>341500</v>
      </c>
      <c r="D17" s="29">
        <f t="shared" si="6"/>
        <v>52</v>
      </c>
      <c r="E17" s="29">
        <f t="shared" si="6"/>
        <v>251000</v>
      </c>
      <c r="F17" s="29">
        <f t="shared" si="6"/>
        <v>38</v>
      </c>
      <c r="G17" s="29">
        <f t="shared" si="6"/>
        <v>292000</v>
      </c>
      <c r="H17" s="29">
        <f t="shared" si="6"/>
        <v>39</v>
      </c>
      <c r="I17" s="30">
        <f t="shared" si="3"/>
        <v>129</v>
      </c>
      <c r="J17" s="31">
        <f t="shared" si="4"/>
        <v>20.443740095087161</v>
      </c>
      <c r="K17" s="29">
        <f>SUM(K7:K16)</f>
        <v>884500</v>
      </c>
      <c r="L17" s="29">
        <f>SUM(L7:L16)</f>
        <v>530700</v>
      </c>
      <c r="M17" s="29">
        <f>SUM(M7:M16)</f>
        <v>0</v>
      </c>
      <c r="N17" s="29">
        <f>SUM(N7:N16)</f>
        <v>530700</v>
      </c>
      <c r="O17" s="32"/>
    </row>
    <row r="18" spans="1:15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36" customHeight="1" x14ac:dyDescent="0.3">
      <c r="A20" s="4" t="s">
        <v>20</v>
      </c>
      <c r="B20" s="36" t="s">
        <v>38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</row>
    <row r="21" spans="1:15" ht="30" customHeight="1" x14ac:dyDescent="0.3">
      <c r="A21" s="5">
        <v>2</v>
      </c>
      <c r="B21" s="36" t="s">
        <v>22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</row>
    <row r="22" spans="1:15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3">
      <c r="A25" s="37" t="s">
        <v>44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</row>
  </sheetData>
  <mergeCells count="19">
    <mergeCell ref="B20:O20"/>
    <mergeCell ref="B21:O21"/>
    <mergeCell ref="A25:O25"/>
    <mergeCell ref="K5:K6"/>
    <mergeCell ref="L5:L6"/>
    <mergeCell ref="M5:M6"/>
    <mergeCell ref="N5:N6"/>
    <mergeCell ref="O5:O6"/>
    <mergeCell ref="A17:B17"/>
    <mergeCell ref="A1:O1"/>
    <mergeCell ref="A2:O2"/>
    <mergeCell ref="A3:O3"/>
    <mergeCell ref="A5:A6"/>
    <mergeCell ref="B5:B6"/>
    <mergeCell ref="C5:D5"/>
    <mergeCell ref="E5:F5"/>
    <mergeCell ref="G5:H5"/>
    <mergeCell ref="I5:I6"/>
    <mergeCell ref="J5:J6"/>
  </mergeCells>
  <pageMargins left="0.2" right="0.2" top="0.75" bottom="0.75" header="0.3" footer="0.3"/>
  <pageSetup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9"/>
  <sheetViews>
    <sheetView tabSelected="1" workbookViewId="0">
      <selection activeCell="A19" sqref="A19:O19"/>
    </sheetView>
  </sheetViews>
  <sheetFormatPr defaultRowHeight="14.4" x14ac:dyDescent="0.3"/>
  <cols>
    <col min="2" max="2" width="38.33203125" customWidth="1"/>
    <col min="3" max="3" width="6.88671875" customWidth="1"/>
    <col min="4" max="4" width="5.77734375" bestFit="1" customWidth="1"/>
    <col min="5" max="5" width="6.21875" bestFit="1" customWidth="1"/>
    <col min="6" max="6" width="5.77734375" customWidth="1"/>
    <col min="7" max="7" width="7.21875" customWidth="1"/>
    <col min="8" max="8" width="6.44140625" customWidth="1"/>
    <col min="9" max="9" width="8.5546875" customWidth="1"/>
    <col min="10" max="10" width="7.77734375" customWidth="1"/>
    <col min="11" max="11" width="7.109375" customWidth="1"/>
    <col min="12" max="12" width="8.88671875" customWidth="1"/>
    <col min="13" max="13" width="5.88671875" customWidth="1"/>
    <col min="14" max="14" width="11.77734375" customWidth="1"/>
    <col min="15" max="15" width="8.77734375" customWidth="1"/>
  </cols>
  <sheetData>
    <row r="1" spans="1:15" ht="15.6" x14ac:dyDescent="0.3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 ht="15.6" x14ac:dyDescent="0.3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15" ht="15.6" x14ac:dyDescent="0.3">
      <c r="A3" s="34" t="s">
        <v>23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1:15" ht="15.6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1:15" ht="32.549999999999997" customHeight="1" x14ac:dyDescent="0.3">
      <c r="A5" s="35" t="s">
        <v>3</v>
      </c>
      <c r="B5" s="35" t="s">
        <v>4</v>
      </c>
      <c r="C5" s="35" t="s">
        <v>41</v>
      </c>
      <c r="D5" s="35"/>
      <c r="E5" s="35" t="s">
        <v>5</v>
      </c>
      <c r="F5" s="35"/>
      <c r="G5" s="35" t="s">
        <v>6</v>
      </c>
      <c r="H5" s="35"/>
      <c r="I5" s="35" t="s">
        <v>33</v>
      </c>
      <c r="J5" s="35" t="s">
        <v>36</v>
      </c>
      <c r="K5" s="35" t="s">
        <v>8</v>
      </c>
      <c r="L5" s="35" t="s">
        <v>50</v>
      </c>
      <c r="M5" s="35" t="s">
        <v>37</v>
      </c>
      <c r="N5" s="35" t="s">
        <v>10</v>
      </c>
      <c r="O5" s="35" t="s">
        <v>11</v>
      </c>
    </row>
    <row r="6" spans="1:15" ht="30.45" customHeight="1" x14ac:dyDescent="0.3">
      <c r="A6" s="35"/>
      <c r="B6" s="35"/>
      <c r="C6" s="7" t="s">
        <v>12</v>
      </c>
      <c r="D6" s="7" t="s">
        <v>13</v>
      </c>
      <c r="E6" s="7" t="s">
        <v>12</v>
      </c>
      <c r="F6" s="7" t="s">
        <v>13</v>
      </c>
      <c r="G6" s="7" t="s">
        <v>12</v>
      </c>
      <c r="H6" s="7" t="s">
        <v>13</v>
      </c>
      <c r="I6" s="35"/>
      <c r="J6" s="35"/>
      <c r="K6" s="35"/>
      <c r="L6" s="35"/>
      <c r="M6" s="35"/>
      <c r="N6" s="35"/>
      <c r="O6" s="35"/>
    </row>
    <row r="7" spans="1:15" x14ac:dyDescent="0.3">
      <c r="A7" s="2">
        <v>1</v>
      </c>
      <c r="B7" s="17" t="s">
        <v>52</v>
      </c>
      <c r="C7" s="2">
        <v>50000</v>
      </c>
      <c r="D7" s="2">
        <v>5</v>
      </c>
      <c r="E7" s="2">
        <v>46500</v>
      </c>
      <c r="F7" s="2">
        <v>9</v>
      </c>
      <c r="G7" s="2">
        <v>100500</v>
      </c>
      <c r="H7" s="2">
        <v>28</v>
      </c>
      <c r="I7" s="2">
        <v>42</v>
      </c>
      <c r="J7" s="8">
        <f>(I7/631)*100</f>
        <v>6.6561014263074476</v>
      </c>
      <c r="K7" s="2">
        <f>SUM(C7+E7+G7)</f>
        <v>197000</v>
      </c>
      <c r="L7" s="2">
        <f>SUM(70/100)*K7</f>
        <v>137900</v>
      </c>
      <c r="M7" s="2">
        <v>0</v>
      </c>
      <c r="N7" s="2">
        <f>SUM(L7)</f>
        <v>137900</v>
      </c>
      <c r="O7" s="9"/>
    </row>
    <row r="8" spans="1:15" x14ac:dyDescent="0.3">
      <c r="A8" s="2">
        <v>2</v>
      </c>
      <c r="B8" s="17" t="s">
        <v>53</v>
      </c>
      <c r="C8" s="2">
        <v>10500</v>
      </c>
      <c r="D8" s="2">
        <v>3</v>
      </c>
      <c r="E8" s="2">
        <v>0</v>
      </c>
      <c r="F8" s="2">
        <v>0</v>
      </c>
      <c r="G8" s="2">
        <v>17500</v>
      </c>
      <c r="H8" s="2">
        <v>4</v>
      </c>
      <c r="I8" s="2">
        <v>7</v>
      </c>
      <c r="J8" s="8">
        <f t="shared" ref="J8:J10" si="0">(I8/631)*100</f>
        <v>1.1093502377179081</v>
      </c>
      <c r="K8" s="2">
        <f t="shared" ref="K8:K10" si="1">SUM(C8+E8+G8)</f>
        <v>28000</v>
      </c>
      <c r="L8" s="2">
        <f t="shared" ref="L8:L10" si="2">SUM(70/100)*K8</f>
        <v>19600</v>
      </c>
      <c r="M8" s="2">
        <v>0</v>
      </c>
      <c r="N8" s="2">
        <f t="shared" ref="N8:N10" si="3">SUM(L8)</f>
        <v>19600</v>
      </c>
      <c r="O8" s="9"/>
    </row>
    <row r="9" spans="1:15" x14ac:dyDescent="0.3">
      <c r="A9" s="2">
        <v>3</v>
      </c>
      <c r="B9" s="17" t="s">
        <v>54</v>
      </c>
      <c r="C9" s="2">
        <v>28000</v>
      </c>
      <c r="D9" s="2">
        <v>3</v>
      </c>
      <c r="E9" s="2">
        <v>21500</v>
      </c>
      <c r="F9" s="2">
        <v>2</v>
      </c>
      <c r="G9" s="2">
        <v>0</v>
      </c>
      <c r="H9" s="2">
        <v>0</v>
      </c>
      <c r="I9" s="2">
        <v>5</v>
      </c>
      <c r="J9" s="8">
        <f t="shared" si="0"/>
        <v>0.79239302694136293</v>
      </c>
      <c r="K9" s="2">
        <f t="shared" si="1"/>
        <v>49500</v>
      </c>
      <c r="L9" s="2">
        <f t="shared" si="2"/>
        <v>34650</v>
      </c>
      <c r="M9" s="2">
        <v>0</v>
      </c>
      <c r="N9" s="2">
        <f t="shared" si="3"/>
        <v>34650</v>
      </c>
      <c r="O9" s="9"/>
    </row>
    <row r="10" spans="1:15" ht="15" thickBot="1" x14ac:dyDescent="0.35">
      <c r="A10" s="2">
        <v>4</v>
      </c>
      <c r="B10" s="17" t="s">
        <v>55</v>
      </c>
      <c r="C10" s="2">
        <v>0</v>
      </c>
      <c r="D10" s="2">
        <v>0</v>
      </c>
      <c r="E10" s="2">
        <v>15500</v>
      </c>
      <c r="F10" s="2">
        <v>2</v>
      </c>
      <c r="G10" s="2">
        <v>0</v>
      </c>
      <c r="H10" s="2">
        <v>0</v>
      </c>
      <c r="I10" s="2">
        <v>2</v>
      </c>
      <c r="J10" s="8">
        <f t="shared" si="0"/>
        <v>0.31695721077654515</v>
      </c>
      <c r="K10" s="2">
        <f t="shared" si="1"/>
        <v>15500</v>
      </c>
      <c r="L10" s="2">
        <f t="shared" si="2"/>
        <v>10850</v>
      </c>
      <c r="M10" s="2">
        <v>0</v>
      </c>
      <c r="N10" s="2">
        <f t="shared" si="3"/>
        <v>10850</v>
      </c>
      <c r="O10" s="9"/>
    </row>
    <row r="11" spans="1:15" ht="15" thickBot="1" x14ac:dyDescent="0.35">
      <c r="A11" s="39" t="s">
        <v>47</v>
      </c>
      <c r="B11" s="40"/>
      <c r="C11" s="29">
        <f t="shared" ref="C11:H11" si="4">SUM(C7:C10)</f>
        <v>88500</v>
      </c>
      <c r="D11" s="29">
        <f t="shared" si="4"/>
        <v>11</v>
      </c>
      <c r="E11" s="29">
        <f t="shared" si="4"/>
        <v>83500</v>
      </c>
      <c r="F11" s="29">
        <f t="shared" si="4"/>
        <v>13</v>
      </c>
      <c r="G11" s="29">
        <f t="shared" si="4"/>
        <v>118000</v>
      </c>
      <c r="H11" s="29">
        <f t="shared" si="4"/>
        <v>32</v>
      </c>
      <c r="I11" s="30">
        <f t="shared" ref="I11" si="5">D11+F11+H11</f>
        <v>56</v>
      </c>
      <c r="J11" s="31">
        <f t="shared" ref="J11" si="6">(I11/631)*100</f>
        <v>8.8748019017432647</v>
      </c>
      <c r="K11" s="29">
        <f>SUM(K7:K10)</f>
        <v>290000</v>
      </c>
      <c r="L11" s="29">
        <f>SUM(L7:L10)</f>
        <v>203000</v>
      </c>
      <c r="M11" s="29">
        <f>SUM(M7:M10)</f>
        <v>0</v>
      </c>
      <c r="N11" s="29">
        <f>SUM(N7:N10)</f>
        <v>203000</v>
      </c>
      <c r="O11" s="32"/>
    </row>
    <row r="12" spans="1:15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ht="36" customHeight="1" x14ac:dyDescent="0.3">
      <c r="A14" s="4" t="s">
        <v>20</v>
      </c>
      <c r="B14" s="36" t="s">
        <v>56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</row>
    <row r="15" spans="1:15" ht="30" customHeight="1" x14ac:dyDescent="0.3">
      <c r="A15" s="5">
        <v>2</v>
      </c>
      <c r="B15" s="36" t="s">
        <v>57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</row>
    <row r="16" spans="1:15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A19" s="37" t="s">
        <v>59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</row>
  </sheetData>
  <mergeCells count="19">
    <mergeCell ref="B14:O14"/>
    <mergeCell ref="B15:O15"/>
    <mergeCell ref="A5:A6"/>
    <mergeCell ref="A19:O19"/>
    <mergeCell ref="I5:I6"/>
    <mergeCell ref="B5:B6"/>
    <mergeCell ref="A11:B11"/>
    <mergeCell ref="A1:O1"/>
    <mergeCell ref="A2:O2"/>
    <mergeCell ref="A3:O3"/>
    <mergeCell ref="C5:D5"/>
    <mergeCell ref="E5:F5"/>
    <mergeCell ref="G5:H5"/>
    <mergeCell ref="J5:J6"/>
    <mergeCell ref="K5:K6"/>
    <mergeCell ref="L5:L6"/>
    <mergeCell ref="M5:M6"/>
    <mergeCell ref="N5:N6"/>
    <mergeCell ref="O5:O6"/>
  </mergeCells>
  <pageMargins left="0.2" right="0.2" top="0.75" bottom="0.75" header="0.3" footer="0.3"/>
  <pageSetup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6"/>
  <sheetViews>
    <sheetView workbookViewId="0">
      <selection activeCell="A16" sqref="A16:O16"/>
    </sheetView>
  </sheetViews>
  <sheetFormatPr defaultRowHeight="14.4" x14ac:dyDescent="0.3"/>
  <cols>
    <col min="2" max="2" width="16.77734375" customWidth="1"/>
    <col min="3" max="3" width="5.88671875" bestFit="1" customWidth="1"/>
    <col min="4" max="4" width="5.77734375" bestFit="1" customWidth="1"/>
    <col min="5" max="5" width="5.88671875" bestFit="1" customWidth="1"/>
    <col min="6" max="6" width="8.77734375" bestFit="1" customWidth="1"/>
    <col min="7" max="7" width="6.21875" bestFit="1" customWidth="1"/>
    <col min="8" max="8" width="7.88671875" customWidth="1"/>
    <col min="9" max="9" width="8.33203125" customWidth="1"/>
    <col min="10" max="10" width="10.21875" customWidth="1"/>
    <col min="11" max="11" width="6.33203125" bestFit="1" customWidth="1"/>
    <col min="12" max="12" width="7.88671875" bestFit="1" customWidth="1"/>
    <col min="13" max="13" width="5.44140625" bestFit="1" customWidth="1"/>
    <col min="14" max="14" width="11.88671875" bestFit="1" customWidth="1"/>
    <col min="15" max="15" width="11.21875" customWidth="1"/>
  </cols>
  <sheetData>
    <row r="1" spans="1:15" ht="15.6" x14ac:dyDescent="0.3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 ht="15.6" x14ac:dyDescent="0.3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15" ht="15.6" x14ac:dyDescent="0.3">
      <c r="A3" s="34" t="s">
        <v>23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1:15" ht="15.6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1:15" ht="39" customHeight="1" x14ac:dyDescent="0.3">
      <c r="A5" s="35" t="s">
        <v>3</v>
      </c>
      <c r="B5" s="35" t="s">
        <v>4</v>
      </c>
      <c r="C5" s="35" t="s">
        <v>41</v>
      </c>
      <c r="D5" s="35"/>
      <c r="E5" s="35" t="s">
        <v>5</v>
      </c>
      <c r="F5" s="35"/>
      <c r="G5" s="35" t="s">
        <v>6</v>
      </c>
      <c r="H5" s="35"/>
      <c r="I5" s="35" t="s">
        <v>33</v>
      </c>
      <c r="J5" s="35" t="s">
        <v>7</v>
      </c>
      <c r="K5" s="35" t="s">
        <v>8</v>
      </c>
      <c r="L5" s="35" t="s">
        <v>50</v>
      </c>
      <c r="M5" s="35" t="s">
        <v>37</v>
      </c>
      <c r="N5" s="35" t="s">
        <v>10</v>
      </c>
      <c r="O5" s="35" t="s">
        <v>11</v>
      </c>
    </row>
    <row r="6" spans="1:15" ht="26.4" x14ac:dyDescent="0.3">
      <c r="A6" s="35"/>
      <c r="B6" s="35"/>
      <c r="C6" s="7" t="s">
        <v>12</v>
      </c>
      <c r="D6" s="7" t="s">
        <v>13</v>
      </c>
      <c r="E6" s="7" t="s">
        <v>12</v>
      </c>
      <c r="F6" s="7" t="s">
        <v>13</v>
      </c>
      <c r="G6" s="7" t="s">
        <v>12</v>
      </c>
      <c r="H6" s="7" t="s">
        <v>13</v>
      </c>
      <c r="I6" s="35"/>
      <c r="J6" s="35"/>
      <c r="K6" s="35"/>
      <c r="L6" s="35"/>
      <c r="M6" s="35"/>
      <c r="N6" s="35"/>
      <c r="O6" s="35"/>
    </row>
    <row r="7" spans="1:15" x14ac:dyDescent="0.3">
      <c r="A7" s="2">
        <v>1</v>
      </c>
      <c r="B7" s="1" t="s">
        <v>42</v>
      </c>
      <c r="C7" s="23">
        <v>88500</v>
      </c>
      <c r="D7" s="23">
        <v>11</v>
      </c>
      <c r="E7" s="23">
        <v>83500</v>
      </c>
      <c r="F7" s="23">
        <v>13</v>
      </c>
      <c r="G7" s="23">
        <v>118000</v>
      </c>
      <c r="H7" s="23">
        <v>32</v>
      </c>
      <c r="I7" s="23">
        <f>(H7+F7+D7)</f>
        <v>56</v>
      </c>
      <c r="J7" s="24">
        <f>(I7/631)*100</f>
        <v>8.8748019017432647</v>
      </c>
      <c r="K7" s="23">
        <f t="shared" ref="K7" si="0">SUM(C7+E7+G7)</f>
        <v>290000</v>
      </c>
      <c r="L7" s="23">
        <f>SUM(70/100)*K7</f>
        <v>203000</v>
      </c>
      <c r="M7" s="23"/>
      <c r="N7" s="23">
        <f>SUM(L7)</f>
        <v>203000</v>
      </c>
      <c r="O7" s="23"/>
    </row>
    <row r="8" spans="1:15" x14ac:dyDescent="0.3">
      <c r="A8" s="41" t="s">
        <v>46</v>
      </c>
      <c r="B8" s="41"/>
      <c r="C8" s="12">
        <f t="shared" ref="C8:H8" si="1">SUM(C7:C7)</f>
        <v>88500</v>
      </c>
      <c r="D8" s="12">
        <f t="shared" si="1"/>
        <v>11</v>
      </c>
      <c r="E8" s="12">
        <f t="shared" si="1"/>
        <v>83500</v>
      </c>
      <c r="F8" s="12">
        <f t="shared" si="1"/>
        <v>13</v>
      </c>
      <c r="G8" s="12">
        <f t="shared" si="1"/>
        <v>118000</v>
      </c>
      <c r="H8" s="12">
        <f t="shared" si="1"/>
        <v>32</v>
      </c>
      <c r="I8" s="23">
        <f t="shared" ref="I8" si="2">(H8+F8+D8)</f>
        <v>56</v>
      </c>
      <c r="J8" s="24">
        <f t="shared" ref="J8" si="3">(I8/631)*100</f>
        <v>8.8748019017432647</v>
      </c>
      <c r="K8" s="12">
        <f>SUM(K7:K7)</f>
        <v>290000</v>
      </c>
      <c r="L8" s="12">
        <f>SUM(L7:L7)</f>
        <v>203000</v>
      </c>
      <c r="M8" s="12"/>
      <c r="N8" s="12">
        <f>SUM(N7:N7)</f>
        <v>203000</v>
      </c>
      <c r="O8" s="12"/>
    </row>
    <row r="9" spans="1:15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ht="36.450000000000003" customHeight="1" x14ac:dyDescent="0.3">
      <c r="A11" s="4" t="s">
        <v>20</v>
      </c>
      <c r="B11" s="36" t="s">
        <v>49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</row>
    <row r="12" spans="1:15" ht="30.45" customHeight="1" x14ac:dyDescent="0.3">
      <c r="A12" s="5">
        <v>2</v>
      </c>
      <c r="B12" s="36" t="s">
        <v>22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</row>
    <row r="13" spans="1:15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3">
      <c r="A16" s="37" t="s">
        <v>58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</row>
  </sheetData>
  <mergeCells count="19">
    <mergeCell ref="B11:O11"/>
    <mergeCell ref="B12:O12"/>
    <mergeCell ref="A5:A6"/>
    <mergeCell ref="A16:O16"/>
    <mergeCell ref="I5:I6"/>
    <mergeCell ref="B5:B6"/>
    <mergeCell ref="A8:B8"/>
    <mergeCell ref="A1:O1"/>
    <mergeCell ref="A2:O2"/>
    <mergeCell ref="A3:O3"/>
    <mergeCell ref="C5:D5"/>
    <mergeCell ref="E5:F5"/>
    <mergeCell ref="G5:H5"/>
    <mergeCell ref="J5:J6"/>
    <mergeCell ref="K5:K6"/>
    <mergeCell ref="L5:L6"/>
    <mergeCell ref="M5:M6"/>
    <mergeCell ref="N5:N6"/>
    <mergeCell ref="O5:O6"/>
  </mergeCells>
  <pageMargins left="0.2" right="0.2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18"/>
  <sheetViews>
    <sheetView workbookViewId="0">
      <selection activeCell="P9" sqref="P9"/>
    </sheetView>
  </sheetViews>
  <sheetFormatPr defaultRowHeight="14.4" x14ac:dyDescent="0.3"/>
  <cols>
    <col min="2" max="2" width="16.44140625" customWidth="1"/>
    <col min="3" max="3" width="7.77734375" customWidth="1"/>
    <col min="4" max="4" width="5.77734375" customWidth="1"/>
    <col min="5" max="5" width="7.21875" bestFit="1" customWidth="1"/>
    <col min="6" max="6" width="6.88671875" customWidth="1"/>
    <col min="7" max="7" width="7.21875" bestFit="1" customWidth="1"/>
    <col min="8" max="8" width="7.21875" customWidth="1"/>
    <col min="9" max="9" width="11.109375" customWidth="1"/>
    <col min="10" max="10" width="8.109375" customWidth="1"/>
    <col min="11" max="11" width="8.77734375" customWidth="1"/>
    <col min="12" max="12" width="9.44140625" customWidth="1"/>
    <col min="13" max="13" width="7.44140625" customWidth="1"/>
    <col min="14" max="14" width="10.44140625" customWidth="1"/>
    <col min="15" max="15" width="11.21875" customWidth="1"/>
  </cols>
  <sheetData>
    <row r="1" spans="1:15" ht="15.6" x14ac:dyDescent="0.3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 ht="15.6" x14ac:dyDescent="0.3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15" ht="15.6" x14ac:dyDescent="0.3">
      <c r="A3" s="34" t="s">
        <v>23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1:15" ht="15.6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1:15" ht="39" customHeight="1" x14ac:dyDescent="0.3">
      <c r="A5" s="35" t="s">
        <v>3</v>
      </c>
      <c r="B5" s="42" t="s">
        <v>4</v>
      </c>
      <c r="C5" s="35" t="s">
        <v>41</v>
      </c>
      <c r="D5" s="35"/>
      <c r="E5" s="35" t="s">
        <v>5</v>
      </c>
      <c r="F5" s="35"/>
      <c r="G5" s="35" t="s">
        <v>6</v>
      </c>
      <c r="H5" s="35"/>
      <c r="I5" s="35" t="s">
        <v>33</v>
      </c>
      <c r="J5" s="35" t="s">
        <v>36</v>
      </c>
      <c r="K5" s="35" t="s">
        <v>8</v>
      </c>
      <c r="L5" s="35" t="s">
        <v>50</v>
      </c>
      <c r="M5" s="35" t="s">
        <v>37</v>
      </c>
      <c r="N5" s="35" t="s">
        <v>10</v>
      </c>
      <c r="O5" s="35" t="s">
        <v>11</v>
      </c>
    </row>
    <row r="6" spans="1:15" ht="26.4" x14ac:dyDescent="0.3">
      <c r="A6" s="35"/>
      <c r="B6" s="42"/>
      <c r="C6" s="7" t="s">
        <v>12</v>
      </c>
      <c r="D6" s="7" t="s">
        <v>13</v>
      </c>
      <c r="E6" s="7" t="s">
        <v>12</v>
      </c>
      <c r="F6" s="7" t="s">
        <v>13</v>
      </c>
      <c r="G6" s="7" t="s">
        <v>12</v>
      </c>
      <c r="H6" s="7" t="s">
        <v>13</v>
      </c>
      <c r="I6" s="35"/>
      <c r="J6" s="35"/>
      <c r="K6" s="35"/>
      <c r="L6" s="35"/>
      <c r="M6" s="35"/>
      <c r="N6" s="35"/>
      <c r="O6" s="35"/>
    </row>
    <row r="7" spans="1:15" x14ac:dyDescent="0.3">
      <c r="A7" s="2">
        <v>1</v>
      </c>
      <c r="B7" s="1" t="s">
        <v>34</v>
      </c>
      <c r="C7" s="9">
        <v>1031800</v>
      </c>
      <c r="D7" s="9">
        <v>146</v>
      </c>
      <c r="E7" s="9">
        <v>872500</v>
      </c>
      <c r="F7" s="9">
        <v>112</v>
      </c>
      <c r="G7" s="9">
        <v>1394000</v>
      </c>
      <c r="H7" s="9">
        <v>188</v>
      </c>
      <c r="I7" s="9">
        <v>446</v>
      </c>
      <c r="J7" s="13">
        <v>70.681458003169567</v>
      </c>
      <c r="K7" s="15">
        <v>3298300</v>
      </c>
      <c r="L7" s="15">
        <f>SUM(70/100)*K7</f>
        <v>2308810</v>
      </c>
      <c r="M7" s="1">
        <v>0</v>
      </c>
      <c r="N7" s="1">
        <f>SUM(L7)</f>
        <v>2308810</v>
      </c>
      <c r="O7" s="1"/>
    </row>
    <row r="8" spans="1:15" x14ac:dyDescent="0.3">
      <c r="A8" s="2">
        <v>2</v>
      </c>
      <c r="B8" s="1" t="s">
        <v>35</v>
      </c>
      <c r="C8" s="9">
        <v>341500</v>
      </c>
      <c r="D8" s="9">
        <v>52</v>
      </c>
      <c r="E8" s="9">
        <v>251000</v>
      </c>
      <c r="F8" s="9">
        <v>38</v>
      </c>
      <c r="G8" s="9">
        <v>292000</v>
      </c>
      <c r="H8" s="9">
        <v>39</v>
      </c>
      <c r="I8" s="9">
        <v>129</v>
      </c>
      <c r="J8" s="13">
        <v>20.443740095087161</v>
      </c>
      <c r="K8" s="15">
        <v>884500</v>
      </c>
      <c r="L8" s="15">
        <f t="shared" ref="L8:L10" si="0">SUM(70/100)*K8</f>
        <v>619150</v>
      </c>
      <c r="M8" s="9">
        <v>0</v>
      </c>
      <c r="N8" s="1">
        <f t="shared" ref="N8:N9" si="1">SUM(L8)</f>
        <v>619150</v>
      </c>
      <c r="O8" s="1"/>
    </row>
    <row r="9" spans="1:15" x14ac:dyDescent="0.3">
      <c r="A9" s="2">
        <v>3</v>
      </c>
      <c r="B9" s="1" t="s">
        <v>42</v>
      </c>
      <c r="C9" s="9">
        <v>88500</v>
      </c>
      <c r="D9" s="9">
        <v>11</v>
      </c>
      <c r="E9" s="9">
        <v>83500</v>
      </c>
      <c r="F9" s="9">
        <v>13</v>
      </c>
      <c r="G9" s="9">
        <v>118000</v>
      </c>
      <c r="H9" s="9">
        <v>32</v>
      </c>
      <c r="I9" s="9">
        <v>56</v>
      </c>
      <c r="J9" s="13">
        <v>8.8748019017432647</v>
      </c>
      <c r="K9" s="15">
        <v>290000</v>
      </c>
      <c r="L9" s="15">
        <f t="shared" si="0"/>
        <v>203000</v>
      </c>
      <c r="M9" s="9">
        <v>0</v>
      </c>
      <c r="N9" s="1">
        <f t="shared" si="1"/>
        <v>203000</v>
      </c>
      <c r="O9" s="1"/>
    </row>
    <row r="10" spans="1:15" x14ac:dyDescent="0.3">
      <c r="A10" s="41" t="s">
        <v>46</v>
      </c>
      <c r="B10" s="41"/>
      <c r="C10" s="14">
        <f>SUM(C7:C9)</f>
        <v>1461800</v>
      </c>
      <c r="D10" s="14">
        <f t="shared" ref="D10:N10" si="2">SUM(D7:D9)</f>
        <v>209</v>
      </c>
      <c r="E10" s="14">
        <f t="shared" si="2"/>
        <v>1207000</v>
      </c>
      <c r="F10" s="14">
        <f t="shared" si="2"/>
        <v>163</v>
      </c>
      <c r="G10" s="14">
        <f t="shared" si="2"/>
        <v>1804000</v>
      </c>
      <c r="H10" s="14">
        <f t="shared" si="2"/>
        <v>259</v>
      </c>
      <c r="I10" s="14">
        <f t="shared" si="2"/>
        <v>631</v>
      </c>
      <c r="J10" s="14">
        <f t="shared" si="2"/>
        <v>100</v>
      </c>
      <c r="K10" s="16">
        <f t="shared" si="2"/>
        <v>4472800</v>
      </c>
      <c r="L10" s="15">
        <f t="shared" si="0"/>
        <v>3130960</v>
      </c>
      <c r="M10" s="14">
        <f t="shared" si="2"/>
        <v>0</v>
      </c>
      <c r="N10" s="14">
        <f t="shared" si="2"/>
        <v>3130960</v>
      </c>
      <c r="O10" s="14"/>
    </row>
    <row r="11" spans="1:15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36.450000000000003" customHeight="1" x14ac:dyDescent="0.3">
      <c r="A13" s="4" t="s">
        <v>20</v>
      </c>
      <c r="B13" s="36" t="s">
        <v>51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</row>
    <row r="14" spans="1:15" ht="30.45" customHeight="1" x14ac:dyDescent="0.3">
      <c r="A14" s="5">
        <v>2</v>
      </c>
      <c r="B14" s="36" t="s">
        <v>22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</row>
    <row r="15" spans="1:15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3">
      <c r="A18" s="37" t="s">
        <v>43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</row>
  </sheetData>
  <mergeCells count="19">
    <mergeCell ref="A1:O1"/>
    <mergeCell ref="A2:O2"/>
    <mergeCell ref="A3:O3"/>
    <mergeCell ref="C5:D5"/>
    <mergeCell ref="E5:F5"/>
    <mergeCell ref="G5:H5"/>
    <mergeCell ref="J5:J6"/>
    <mergeCell ref="K5:K6"/>
    <mergeCell ref="L5:L6"/>
    <mergeCell ref="M5:M6"/>
    <mergeCell ref="N5:N6"/>
    <mergeCell ref="O5:O6"/>
    <mergeCell ref="I5:I6"/>
    <mergeCell ref="A10:B10"/>
    <mergeCell ref="B13:O13"/>
    <mergeCell ref="B14:O14"/>
    <mergeCell ref="A5:A6"/>
    <mergeCell ref="A18:O18"/>
    <mergeCell ref="B5:B6"/>
  </mergeCells>
  <pageMargins left="0.2" right="0.2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Spinning Bill </vt:lpstr>
      <vt:lpstr>Non-Spinning </vt:lpstr>
      <vt:lpstr>Non-Spinning Narayanganj</vt:lpstr>
      <vt:lpstr>Non-Spin Narayongonj  </vt:lpstr>
      <vt:lpstr>Summery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Central Electronics Lab</dc:creator>
  <cp:lastModifiedBy>HP</cp:lastModifiedBy>
  <cp:lastPrinted>2025-02-06T10:29:15Z</cp:lastPrinted>
  <dcterms:created xsi:type="dcterms:W3CDTF">2025-01-25T09:22:09Z</dcterms:created>
  <dcterms:modified xsi:type="dcterms:W3CDTF">2025-02-06T10:36:45Z</dcterms:modified>
</cp:coreProperties>
</file>