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feak\Downloads\"/>
    </mc:Choice>
  </mc:AlternateContent>
  <xr:revisionPtr revIDLastSave="0" documentId="8_{76A6AF58-8BAF-4CF9-819B-E5D1D50367ED}" xr6:coauthVersionLast="47" xr6:coauthVersionMax="47" xr10:uidLastSave="{00000000-0000-0000-0000-000000000000}"/>
  <bookViews>
    <workbookView xWindow="-120" yWindow="-120" windowWidth="24240" windowHeight="13020" xr2:uid="{AA1D94FC-B858-4BA2-BE9E-6590B22A3DF5}"/>
  </bookViews>
  <sheets>
    <sheet name="IFEAKA'S DCF MODEL FROM SCRATC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B29" i="1"/>
  <c r="B26" i="1"/>
  <c r="C21" i="1"/>
  <c r="D21" i="1"/>
  <c r="E21" i="1"/>
  <c r="F21" i="1"/>
  <c r="G21" i="1"/>
  <c r="H21" i="1"/>
  <c r="I21" i="1"/>
  <c r="J21" i="1"/>
  <c r="K21" i="1"/>
  <c r="B21" i="1"/>
  <c r="B20" i="1"/>
  <c r="C20" i="1"/>
  <c r="D20" i="1"/>
  <c r="E20" i="1"/>
  <c r="F20" i="1"/>
  <c r="G20" i="1"/>
  <c r="H20" i="1"/>
  <c r="I20" i="1"/>
  <c r="J20" i="1"/>
  <c r="K20" i="1"/>
  <c r="K13" i="1"/>
  <c r="C9" i="1"/>
  <c r="D9" i="1"/>
  <c r="E9" i="1"/>
  <c r="F9" i="1"/>
  <c r="G9" i="1"/>
  <c r="H9" i="1"/>
  <c r="I9" i="1"/>
  <c r="J9" i="1"/>
  <c r="K9" i="1"/>
</calcChain>
</file>

<file path=xl/sharedStrings.xml><?xml version="1.0" encoding="utf-8"?>
<sst xmlns="http://schemas.openxmlformats.org/spreadsheetml/2006/main" count="10" uniqueCount="23">
  <si>
    <t>Stock:</t>
  </si>
  <si>
    <t>British Petroleum</t>
  </si>
  <si>
    <t>DISCOUNTED CASH FLOW ANALYSIS MODEL</t>
  </si>
  <si>
    <t>YEAR</t>
  </si>
  <si>
    <t>Free Cash Flow</t>
  </si>
  <si>
    <t>Growth</t>
  </si>
  <si>
    <t>GR:</t>
  </si>
  <si>
    <t>AGR:</t>
  </si>
  <si>
    <t>PV of FFCF</t>
  </si>
  <si>
    <t>Future Free Cash Flow(FFCF)</t>
  </si>
  <si>
    <t>Cash &amp; Cash Equivalents</t>
  </si>
  <si>
    <t>Total Debt</t>
  </si>
  <si>
    <t>Equity Value</t>
  </si>
  <si>
    <t>Shares Outstanding</t>
  </si>
  <si>
    <t>Perpetiual GR</t>
  </si>
  <si>
    <t>DR</t>
  </si>
  <si>
    <t>DCF Price Per Share:</t>
  </si>
  <si>
    <t>Terminal Value</t>
  </si>
  <si>
    <t>Here, we have to use a more sensible growth rate, because BP's previous histroical data has been volatile. Therefore, a 300% growth rate for our assumptions is unreleastic.So although the mathamtical calcuations of averages are correct, I decided to use a more sensible growth rate like 5-13% and lowered it closer to the terminal value years.</t>
  </si>
  <si>
    <t>$ Millioins</t>
  </si>
  <si>
    <t>CONCLUSION:</t>
  </si>
  <si>
    <t>At the time of creating this model, BP's share price was $33.40 per share. However, according to our DCF analysis, the intrinsic value per share is $51.17, which represents an upside of $17.77 per share. This significant difference suggests that BP is currently undervalued in the market.</t>
  </si>
  <si>
    <t>Sum of FFCF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</si>
</sst>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/>
    <xf numFmtId="0" fontId="0" fillId="7" borderId="12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0" fillId="6" borderId="12" xfId="0" applyNumberFormat="1" applyFill="1" applyBorder="1"/>
    <xf numFmtId="164" fontId="0" fillId="6" borderId="12" xfId="0" applyNumberFormat="1" applyFill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165" fontId="1" fillId="7" borderId="14" xfId="1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3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2" xfId="0" applyFont="1" applyFill="1" applyBorder="1" applyAlignment="1">
      <alignment horizontal="left" vertical="distributed" wrapText="1"/>
    </xf>
    <xf numFmtId="0" fontId="2" fillId="6" borderId="10" xfId="0" applyFont="1" applyFill="1" applyBorder="1" applyAlignment="1">
      <alignment horizontal="left" vertical="distributed" wrapText="1"/>
    </xf>
    <xf numFmtId="0" fontId="2" fillId="6" borderId="3" xfId="0" applyFont="1" applyFill="1" applyBorder="1" applyAlignment="1">
      <alignment horizontal="left" vertical="distributed" wrapText="1"/>
    </xf>
    <xf numFmtId="0" fontId="2" fillId="6" borderId="4" xfId="0" applyFont="1" applyFill="1" applyBorder="1" applyAlignment="1">
      <alignment horizontal="left" vertical="distributed" wrapText="1"/>
    </xf>
    <xf numFmtId="0" fontId="2" fillId="6" borderId="0" xfId="0" applyFont="1" applyFill="1" applyAlignment="1">
      <alignment horizontal="left" vertical="distributed" wrapText="1"/>
    </xf>
    <xf numFmtId="0" fontId="2" fillId="6" borderId="5" xfId="0" applyFont="1" applyFill="1" applyBorder="1" applyAlignment="1">
      <alignment horizontal="left" vertical="distributed" wrapText="1"/>
    </xf>
    <xf numFmtId="0" fontId="2" fillId="6" borderId="6" xfId="0" applyFont="1" applyFill="1" applyBorder="1" applyAlignment="1">
      <alignment horizontal="left" vertical="distributed" wrapText="1"/>
    </xf>
    <xf numFmtId="0" fontId="2" fillId="6" borderId="11" xfId="0" applyFont="1" applyFill="1" applyBorder="1" applyAlignment="1">
      <alignment horizontal="left" vertical="distributed" wrapText="1"/>
    </xf>
    <xf numFmtId="0" fontId="2" fillId="6" borderId="7" xfId="0" applyFont="1" applyFill="1" applyBorder="1" applyAlignment="1">
      <alignment horizontal="left" vertical="distributed" wrapText="1"/>
    </xf>
    <xf numFmtId="0" fontId="6" fillId="4" borderId="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12" fontId="5" fillId="2" borderId="2" xfId="0" applyNumberFormat="1" applyFont="1" applyFill="1" applyBorder="1" applyAlignment="1">
      <alignment horizontal="center" vertical="center"/>
    </xf>
    <xf numFmtId="12" fontId="2" fillId="2" borderId="3" xfId="0" applyNumberFormat="1" applyFont="1" applyFill="1" applyBorder="1" applyAlignment="1">
      <alignment horizontal="center" vertical="center"/>
    </xf>
    <xf numFmtId="12" fontId="2" fillId="2" borderId="4" xfId="0" applyNumberFormat="1" applyFont="1" applyFill="1" applyBorder="1" applyAlignment="1">
      <alignment horizontal="center" vertical="center"/>
    </xf>
    <xf numFmtId="12" fontId="2" fillId="2" borderId="5" xfId="0" applyNumberFormat="1" applyFont="1" applyFill="1" applyBorder="1" applyAlignment="1">
      <alignment horizontal="center" vertical="center"/>
    </xf>
    <xf numFmtId="12" fontId="2" fillId="2" borderId="6" xfId="0" applyNumberFormat="1" applyFont="1" applyFill="1" applyBorder="1" applyAlignment="1">
      <alignment horizontal="center" vertical="center"/>
    </xf>
    <xf numFmtId="12" fontId="2" fillId="2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063B-44D4-44C0-AAD4-B8319C8D910D}">
  <dimension ref="A1:Z37"/>
  <sheetViews>
    <sheetView tabSelected="1" zoomScaleNormal="100" workbookViewId="0">
      <selection activeCell="C24" sqref="C24"/>
    </sheetView>
  </sheetViews>
  <sheetFormatPr defaultColWidth="25.7109375" defaultRowHeight="15" x14ac:dyDescent="0.25"/>
  <cols>
    <col min="2" max="2" width="25.7109375" customWidth="1"/>
  </cols>
  <sheetData>
    <row r="1" spans="1:26" ht="19.5" thickBot="1" x14ac:dyDescent="0.35">
      <c r="A1" s="25" t="s">
        <v>0</v>
      </c>
      <c r="B1" s="26"/>
    </row>
    <row r="2" spans="1:26" x14ac:dyDescent="0.25">
      <c r="A2" s="68" t="s">
        <v>1</v>
      </c>
      <c r="B2" s="69"/>
      <c r="D2" s="27" t="s">
        <v>2</v>
      </c>
      <c r="E2" s="28"/>
      <c r="F2" s="28"/>
      <c r="G2" s="28"/>
      <c r="H2" s="28"/>
      <c r="I2" s="29"/>
    </row>
    <row r="3" spans="1:26" x14ac:dyDescent="0.25">
      <c r="A3" s="70"/>
      <c r="B3" s="71"/>
      <c r="D3" s="30"/>
      <c r="E3" s="31"/>
      <c r="F3" s="31"/>
      <c r="G3" s="31"/>
      <c r="H3" s="31"/>
      <c r="I3" s="32"/>
    </row>
    <row r="4" spans="1:26" ht="15.75" thickBot="1" x14ac:dyDescent="0.3">
      <c r="A4" s="72"/>
      <c r="B4" s="73"/>
      <c r="D4" s="33"/>
      <c r="E4" s="34"/>
      <c r="F4" s="34"/>
      <c r="G4" s="34"/>
      <c r="H4" s="34"/>
      <c r="I4" s="35"/>
    </row>
    <row r="6" spans="1:26" ht="15.75" thickBot="1" x14ac:dyDescent="0.3">
      <c r="A6" s="1" t="s">
        <v>19</v>
      </c>
    </row>
    <row r="7" spans="1:26" ht="15.75" thickBot="1" x14ac:dyDescent="0.3">
      <c r="A7" s="8" t="s">
        <v>3</v>
      </c>
      <c r="B7" s="4">
        <v>2014</v>
      </c>
      <c r="C7" s="4">
        <v>2015</v>
      </c>
      <c r="D7" s="4">
        <v>2016</v>
      </c>
      <c r="E7" s="4">
        <v>2017</v>
      </c>
      <c r="F7" s="4">
        <v>2018</v>
      </c>
      <c r="G7" s="4">
        <v>2019</v>
      </c>
      <c r="H7" s="4">
        <v>2020</v>
      </c>
      <c r="I7" s="4">
        <v>2021</v>
      </c>
      <c r="J7" s="4">
        <v>2022</v>
      </c>
      <c r="K7" s="4">
        <v>2023</v>
      </c>
    </row>
    <row r="8" spans="1:26" ht="15.75" thickBot="1" x14ac:dyDescent="0.3">
      <c r="A8" s="9" t="s">
        <v>4</v>
      </c>
      <c r="B8" s="15">
        <v>12028</v>
      </c>
      <c r="C8" s="15">
        <v>1551</v>
      </c>
      <c r="D8" s="15">
        <v>-4638</v>
      </c>
      <c r="E8" s="15">
        <v>5305</v>
      </c>
      <c r="F8" s="15">
        <v>7106</v>
      </c>
      <c r="G8" s="15">
        <v>10852</v>
      </c>
      <c r="H8" s="15">
        <v>347</v>
      </c>
      <c r="I8" s="15">
        <v>13870</v>
      </c>
      <c r="J8" s="15">
        <v>29572</v>
      </c>
      <c r="K8" s="15">
        <v>17887</v>
      </c>
    </row>
    <row r="9" spans="1:26" ht="15.75" thickBot="1" x14ac:dyDescent="0.3">
      <c r="A9" s="10" t="s">
        <v>5</v>
      </c>
      <c r="B9" s="17">
        <v>0</v>
      </c>
      <c r="C9" s="17">
        <f t="shared" ref="C9:I9" si="0">(C8-B8)/B8</f>
        <v>-0.87105088127702024</v>
      </c>
      <c r="D9" s="17">
        <f t="shared" si="0"/>
        <v>-3.9903288201160541</v>
      </c>
      <c r="E9" s="17">
        <f t="shared" si="0"/>
        <v>-2.1438119879258299</v>
      </c>
      <c r="F9" s="17">
        <f t="shared" si="0"/>
        <v>0.33949104618284637</v>
      </c>
      <c r="G9" s="17">
        <f t="shared" si="0"/>
        <v>0.52716014635519282</v>
      </c>
      <c r="H9" s="17">
        <f t="shared" si="0"/>
        <v>-0.96802432731293775</v>
      </c>
      <c r="I9" s="17">
        <f t="shared" si="0"/>
        <v>38.971181556195965</v>
      </c>
      <c r="J9" s="17">
        <f>(J8-I8)/I8</f>
        <v>1.1320836337418889</v>
      </c>
      <c r="K9" s="17">
        <f>(K8-J8)/J8</f>
        <v>-0.39513729203300418</v>
      </c>
    </row>
    <row r="11" spans="1:26" ht="15.75" thickBot="1" x14ac:dyDescent="0.3"/>
    <row r="12" spans="1:26" x14ac:dyDescent="0.25">
      <c r="J12" s="4" t="s">
        <v>6</v>
      </c>
      <c r="K12" s="18">
        <v>0.13</v>
      </c>
      <c r="L12" s="44" t="s">
        <v>18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</row>
    <row r="13" spans="1:26" x14ac:dyDescent="0.25">
      <c r="A13" s="12"/>
      <c r="J13" s="6" t="s">
        <v>7</v>
      </c>
      <c r="K13" s="19">
        <f>AVERAGE(B9:K9)</f>
        <v>3.2601563073811044</v>
      </c>
      <c r="L13" s="47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</row>
    <row r="14" spans="1:26" x14ac:dyDescent="0.25">
      <c r="A14" s="11"/>
      <c r="L14" s="47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</row>
    <row r="15" spans="1:26" x14ac:dyDescent="0.25">
      <c r="A15" s="13"/>
      <c r="L15" s="47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</row>
    <row r="16" spans="1:26" ht="15.75" thickBot="1" x14ac:dyDescent="0.3">
      <c r="L16" s="50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</row>
    <row r="18" spans="1:21" ht="15.75" thickBot="1" x14ac:dyDescent="0.3">
      <c r="A18" s="3"/>
      <c r="B18" s="3">
        <v>1</v>
      </c>
      <c r="C18" s="3">
        <v>2</v>
      </c>
      <c r="D18" s="3">
        <v>3</v>
      </c>
      <c r="E18" s="3">
        <v>4</v>
      </c>
      <c r="F18" s="3">
        <v>5</v>
      </c>
      <c r="G18" s="3">
        <v>6</v>
      </c>
      <c r="H18" s="3">
        <v>7</v>
      </c>
      <c r="I18" s="3">
        <v>8</v>
      </c>
      <c r="J18" s="3">
        <v>9</v>
      </c>
      <c r="K18" s="3">
        <v>10</v>
      </c>
    </row>
    <row r="19" spans="1:21" ht="15.75" thickBot="1" x14ac:dyDescent="0.3">
      <c r="A19" s="7" t="s">
        <v>3</v>
      </c>
      <c r="B19" s="4">
        <v>2024</v>
      </c>
      <c r="C19" s="4">
        <v>2025</v>
      </c>
      <c r="D19" s="4">
        <v>2026</v>
      </c>
      <c r="E19" s="4">
        <v>2027</v>
      </c>
      <c r="F19" s="4">
        <v>2028</v>
      </c>
      <c r="G19" s="4">
        <v>2029</v>
      </c>
      <c r="H19" s="4">
        <v>2030</v>
      </c>
      <c r="I19" s="4">
        <v>2031</v>
      </c>
      <c r="J19" s="4">
        <v>2032</v>
      </c>
      <c r="K19" s="4" t="s">
        <v>17</v>
      </c>
    </row>
    <row r="20" spans="1:21" ht="15.75" thickBot="1" x14ac:dyDescent="0.3">
      <c r="A20" s="7" t="s">
        <v>9</v>
      </c>
      <c r="B20" s="16">
        <f>K8*(1+$K$12)</f>
        <v>20212.309999999998</v>
      </c>
      <c r="C20" s="16">
        <f>B20*(1+$K$12)</f>
        <v>22839.910299999996</v>
      </c>
      <c r="D20" s="16">
        <f t="shared" ref="D20:J20" si="1">C20*(1+$K$12)</f>
        <v>25809.098638999993</v>
      </c>
      <c r="E20" s="16">
        <f t="shared" si="1"/>
        <v>29164.28146206999</v>
      </c>
      <c r="F20" s="16">
        <f t="shared" si="1"/>
        <v>32955.638052139089</v>
      </c>
      <c r="G20" s="16">
        <f t="shared" si="1"/>
        <v>37239.870998917169</v>
      </c>
      <c r="H20" s="16">
        <f t="shared" si="1"/>
        <v>42081.054228776396</v>
      </c>
      <c r="I20" s="16">
        <f t="shared" si="1"/>
        <v>47551.59127851732</v>
      </c>
      <c r="J20" s="16">
        <f t="shared" si="1"/>
        <v>53733.298144724569</v>
      </c>
      <c r="K20" s="16">
        <f>J20*(1+K24)/(K25-K24)</f>
        <v>1223925.124407615</v>
      </c>
    </row>
    <row r="21" spans="1:21" ht="15.75" thickBot="1" x14ac:dyDescent="0.3">
      <c r="A21" s="7" t="s">
        <v>8</v>
      </c>
      <c r="B21" s="21">
        <f>B20/(1+$K$25)^B18</f>
        <v>18890.009345794388</v>
      </c>
      <c r="C21" s="21">
        <f t="shared" ref="C21:K21" si="2">C20/(1+$K$25)^C18</f>
        <v>19949.262206306223</v>
      </c>
      <c r="D21" s="21">
        <f t="shared" si="2"/>
        <v>21067.91242348227</v>
      </c>
      <c r="E21" s="21">
        <f t="shared" si="2"/>
        <v>22249.290690219594</v>
      </c>
      <c r="F21" s="21">
        <f t="shared" si="2"/>
        <v>23496.914467241251</v>
      </c>
      <c r="G21" s="21">
        <f t="shared" si="2"/>
        <v>24814.498456058518</v>
      </c>
      <c r="H21" s="21">
        <f t="shared" si="2"/>
        <v>26205.965659201982</v>
      </c>
      <c r="I21" s="21">
        <f t="shared" si="2"/>
        <v>27675.459060652556</v>
      </c>
      <c r="J21" s="21">
        <f t="shared" si="2"/>
        <v>29227.35396124989</v>
      </c>
      <c r="K21" s="21">
        <f t="shared" si="2"/>
        <v>622181.47061850748</v>
      </c>
    </row>
    <row r="24" spans="1:21" x14ac:dyDescent="0.25">
      <c r="J24" s="4" t="s">
        <v>14</v>
      </c>
      <c r="K24" s="20">
        <v>2.5000000000000001E-2</v>
      </c>
    </row>
    <row r="25" spans="1:21" ht="15.75" thickBot="1" x14ac:dyDescent="0.3">
      <c r="J25" s="5" t="s">
        <v>15</v>
      </c>
      <c r="K25" s="17">
        <v>7.0000000000000007E-2</v>
      </c>
    </row>
    <row r="26" spans="1:21" ht="15.75" thickBot="1" x14ac:dyDescent="0.3">
      <c r="A26" s="14" t="s">
        <v>22</v>
      </c>
      <c r="B26" s="22">
        <f>SUM(B21:K21)</f>
        <v>835758.13688871416</v>
      </c>
    </row>
    <row r="27" spans="1:21" ht="15.75" thickBot="1" x14ac:dyDescent="0.3">
      <c r="A27" s="14" t="s">
        <v>10</v>
      </c>
      <c r="B27" s="23">
        <v>28591</v>
      </c>
    </row>
    <row r="28" spans="1:21" ht="15.75" thickBot="1" x14ac:dyDescent="0.3">
      <c r="A28" s="14" t="s">
        <v>11</v>
      </c>
      <c r="B28" s="24">
        <v>24206</v>
      </c>
    </row>
    <row r="29" spans="1:21" ht="15.75" thickBot="1" x14ac:dyDescent="0.3">
      <c r="A29" s="7" t="s">
        <v>12</v>
      </c>
      <c r="B29" s="22">
        <f>B26+B27-B28</f>
        <v>840143.13688871416</v>
      </c>
    </row>
    <row r="30" spans="1:21" ht="15.75" thickBot="1" x14ac:dyDescent="0.3">
      <c r="A30" s="7" t="s">
        <v>13</v>
      </c>
      <c r="B30" s="2">
        <v>16420</v>
      </c>
    </row>
    <row r="31" spans="1:21" ht="15.75" thickBot="1" x14ac:dyDescent="0.3">
      <c r="A31" s="36" t="s">
        <v>16</v>
      </c>
      <c r="B31" s="37"/>
    </row>
    <row r="32" spans="1:21" ht="15.75" thickBot="1" x14ac:dyDescent="0.3">
      <c r="A32" s="38"/>
      <c r="B32" s="39"/>
      <c r="E32" s="53" t="s">
        <v>20</v>
      </c>
      <c r="F32" s="54"/>
      <c r="G32" s="54"/>
      <c r="H32" s="59" t="s">
        <v>21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1"/>
    </row>
    <row r="33" spans="1:21" x14ac:dyDescent="0.25">
      <c r="A33" s="40">
        <f>B29/B30</f>
        <v>51.165842685061762</v>
      </c>
      <c r="B33" s="41"/>
      <c r="E33" s="55"/>
      <c r="F33" s="56"/>
      <c r="G33" s="56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4"/>
    </row>
    <row r="34" spans="1:21" ht="15.75" thickBot="1" x14ac:dyDescent="0.3">
      <c r="A34" s="42"/>
      <c r="B34" s="43"/>
      <c r="E34" s="57"/>
      <c r="F34" s="58"/>
      <c r="G34" s="58"/>
      <c r="H34" s="6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4"/>
    </row>
    <row r="35" spans="1:21" x14ac:dyDescent="0.25">
      <c r="H35" s="6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4"/>
    </row>
    <row r="36" spans="1:21" x14ac:dyDescent="0.25">
      <c r="H36" s="6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4"/>
    </row>
    <row r="37" spans="1:21" ht="15.75" thickBot="1" x14ac:dyDescent="0.3">
      <c r="H37" s="65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7"/>
    </row>
  </sheetData>
  <mergeCells count="8">
    <mergeCell ref="A1:B1"/>
    <mergeCell ref="D2:I4"/>
    <mergeCell ref="A31:B32"/>
    <mergeCell ref="A33:B34"/>
    <mergeCell ref="L12:Z16"/>
    <mergeCell ref="E32:G34"/>
    <mergeCell ref="H32:U37"/>
    <mergeCell ref="A2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IFEAKA'S DCF MODEL FROM 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Ifeaka Ifeneziuche</dc:creator>
  <cp:lastModifiedBy>Ifeaka Ifeneziuche</cp:lastModifiedBy>
  <cp:lastPrinted>2024-08-23T19:37:45Z</cp:lastPrinted>
  <dcterms:created xsi:type="dcterms:W3CDTF">2024-08-21T13:43:05Z</dcterms:created>
  <dcterms:modified xsi:type="dcterms:W3CDTF">2024-08-23T19:38:00Z</dcterms:modified>
</cp:coreProperties>
</file>