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echSupport\Product Current\Qu Series\Qu-MIDI\"/>
    </mc:Choice>
  </mc:AlternateContent>
  <xr:revisionPtr revIDLastSave="0" documentId="13_ncr:1_{B9C8AAC7-2258-4323-B5B3-D96CE1510B95}" xr6:coauthVersionLast="45" xr6:coauthVersionMax="45" xr10:uidLastSave="{00000000-0000-0000-0000-000000000000}"/>
  <bookViews>
    <workbookView xWindow="-120" yWindow="-120" windowWidth="29040" windowHeight="15840" firstSheet="2" activeTab="2" xr2:uid="{4AEE5E46-62C2-470C-A9AA-2E92805CFD2C}"/>
  </bookViews>
  <sheets>
    <sheet name="Sheet1" sheetId="1" state="hidden" r:id="rId1"/>
    <sheet name="Sheet2" sheetId="2" state="hidden" r:id="rId2"/>
    <sheet name="Sheet3" sheetId="3" r:id="rId3"/>
    <sheet name="Sheet5" sheetId="5" state="hidden" r:id="rId4"/>
    <sheet name="Sheet4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3" l="1"/>
  <c r="C31" i="3"/>
  <c r="E31" i="3"/>
  <c r="E30" i="3"/>
  <c r="C30" i="3"/>
  <c r="I31" i="3"/>
  <c r="Q31" i="3" l="1"/>
  <c r="N31" i="3"/>
  <c r="P31" i="3"/>
  <c r="Q30" i="3"/>
  <c r="N30" i="3"/>
  <c r="Q32" i="3"/>
  <c r="P32" i="3"/>
  <c r="O32" i="3"/>
  <c r="N32" i="3"/>
  <c r="I30" i="3"/>
  <c r="P30" i="3" s="1"/>
  <c r="I29" i="3"/>
  <c r="D45" i="5"/>
  <c r="D35" i="5"/>
  <c r="D27" i="5"/>
  <c r="G31" i="3"/>
  <c r="O31" i="3" s="1"/>
  <c r="G30" i="3"/>
  <c r="O30" i="3" s="1"/>
  <c r="G29" i="3"/>
  <c r="E29" i="3"/>
  <c r="C29" i="3"/>
  <c r="I28" i="3"/>
  <c r="Q29" i="3" l="1"/>
  <c r="O29" i="3"/>
  <c r="N29" i="3"/>
  <c r="P29" i="3"/>
  <c r="S30" i="3"/>
  <c r="S32" i="3"/>
  <c r="S31" i="3"/>
  <c r="D10" i="5"/>
  <c r="G28" i="3"/>
  <c r="E14" i="3"/>
  <c r="E28" i="3"/>
  <c r="C28" i="3"/>
  <c r="P28" i="3" l="1"/>
  <c r="O28" i="3"/>
  <c r="N28" i="3"/>
  <c r="S29" i="3"/>
  <c r="K28" i="3"/>
  <c r="Q28" i="3" s="1"/>
  <c r="O4" i="4"/>
  <c r="O39" i="4"/>
  <c r="O40" i="4"/>
  <c r="O41" i="4"/>
  <c r="O42" i="4"/>
  <c r="O4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H45" i="4" l="1"/>
  <c r="K22" i="3"/>
  <c r="I27" i="3"/>
  <c r="C27" i="3"/>
  <c r="E27" i="3"/>
  <c r="G27" i="3"/>
  <c r="Q27" i="3" l="1"/>
  <c r="N27" i="3"/>
  <c r="P27" i="3"/>
  <c r="O27" i="3"/>
  <c r="I26" i="3"/>
  <c r="M4" i="3"/>
  <c r="C4" i="3"/>
  <c r="C26" i="3"/>
  <c r="I25" i="3"/>
  <c r="E26" i="3"/>
  <c r="E25" i="3"/>
  <c r="C25" i="3"/>
  <c r="I24" i="3"/>
  <c r="E24" i="3"/>
  <c r="C24" i="3"/>
  <c r="E2" i="3"/>
  <c r="C23" i="3"/>
  <c r="P26" i="3" l="1"/>
  <c r="O26" i="3"/>
  <c r="N26" i="3"/>
  <c r="Q26" i="3"/>
  <c r="P25" i="3"/>
  <c r="N25" i="3"/>
  <c r="Q25" i="3"/>
  <c r="O25" i="3"/>
  <c r="P24" i="3"/>
  <c r="N24" i="3"/>
  <c r="O24" i="3"/>
  <c r="Q24" i="3"/>
  <c r="P4" i="3"/>
  <c r="N4" i="3"/>
  <c r="O4" i="3"/>
  <c r="Q23" i="3"/>
  <c r="O23" i="3"/>
  <c r="S28" i="3"/>
  <c r="I23" i="3"/>
  <c r="P23" i="3" s="1"/>
  <c r="I21" i="3"/>
  <c r="E23" i="3"/>
  <c r="N23" i="3" s="1"/>
  <c r="E22" i="3"/>
  <c r="K13" i="3"/>
  <c r="I22" i="3"/>
  <c r="I13" i="3"/>
  <c r="E5" i="3"/>
  <c r="C22" i="3"/>
  <c r="C21" i="3"/>
  <c r="I19" i="3"/>
  <c r="I20" i="3"/>
  <c r="E21" i="3"/>
  <c r="E20" i="3"/>
  <c r="E17" i="3"/>
  <c r="C20" i="3"/>
  <c r="C19" i="3"/>
  <c r="I18" i="3"/>
  <c r="E19" i="3"/>
  <c r="E18" i="3"/>
  <c r="I17" i="3"/>
  <c r="E6" i="3"/>
  <c r="I8" i="3"/>
  <c r="E16" i="3"/>
  <c r="C18" i="3"/>
  <c r="C17" i="3"/>
  <c r="C16" i="3"/>
  <c r="I16" i="3"/>
  <c r="I15" i="3"/>
  <c r="I14" i="3"/>
  <c r="E11" i="3"/>
  <c r="E10" i="3"/>
  <c r="E3" i="3"/>
  <c r="K7" i="3"/>
  <c r="K9" i="3"/>
  <c r="K12" i="3"/>
  <c r="I12" i="3"/>
  <c r="E12" i="3"/>
  <c r="I11" i="3"/>
  <c r="I10" i="3"/>
  <c r="I9" i="3"/>
  <c r="E15" i="3"/>
  <c r="E13" i="3"/>
  <c r="E9" i="3"/>
  <c r="C15" i="3"/>
  <c r="C14" i="3"/>
  <c r="C13" i="3"/>
  <c r="C12" i="3"/>
  <c r="C11" i="3"/>
  <c r="C10" i="3"/>
  <c r="C9" i="3"/>
  <c r="P20" i="3" l="1"/>
  <c r="N20" i="3"/>
  <c r="O20" i="3"/>
  <c r="Q20" i="3"/>
  <c r="P16" i="3"/>
  <c r="N16" i="3"/>
  <c r="Q16" i="3"/>
  <c r="O16" i="3"/>
  <c r="N9" i="3"/>
  <c r="P9" i="3"/>
  <c r="Q9" i="3"/>
  <c r="O9" i="3"/>
  <c r="P13" i="3"/>
  <c r="O13" i="3"/>
  <c r="N13" i="3"/>
  <c r="Q13" i="3"/>
  <c r="P14" i="3"/>
  <c r="N14" i="3"/>
  <c r="Q14" i="3"/>
  <c r="O14" i="3"/>
  <c r="P17" i="3"/>
  <c r="O17" i="3"/>
  <c r="N17" i="3"/>
  <c r="Q17" i="3"/>
  <c r="P21" i="3"/>
  <c r="Q21" i="3"/>
  <c r="O21" i="3"/>
  <c r="N21" i="3"/>
  <c r="P12" i="3"/>
  <c r="N12" i="3"/>
  <c r="Q12" i="3"/>
  <c r="O12" i="3"/>
  <c r="P10" i="3"/>
  <c r="N10" i="3"/>
  <c r="Q10" i="3"/>
  <c r="O10" i="3"/>
  <c r="P11" i="3"/>
  <c r="O11" i="3"/>
  <c r="N11" i="3"/>
  <c r="Q11" i="3"/>
  <c r="P15" i="3"/>
  <c r="O15" i="3"/>
  <c r="N15" i="3"/>
  <c r="Q15" i="3"/>
  <c r="P18" i="3"/>
  <c r="N18" i="3"/>
  <c r="O18" i="3"/>
  <c r="Q18" i="3"/>
  <c r="P19" i="3"/>
  <c r="Q19" i="3"/>
  <c r="O19" i="3"/>
  <c r="N19" i="3"/>
  <c r="P22" i="3"/>
  <c r="N22" i="3"/>
  <c r="O22" i="3"/>
  <c r="Q22" i="3"/>
  <c r="S4" i="3"/>
  <c r="S25" i="3"/>
  <c r="S24" i="3"/>
  <c r="S26" i="3"/>
  <c r="S23" i="3"/>
  <c r="E8" i="3"/>
  <c r="C8" i="3"/>
  <c r="E7" i="3"/>
  <c r="I7" i="3"/>
  <c r="I6" i="3"/>
  <c r="C7" i="3"/>
  <c r="C6" i="3"/>
  <c r="C5" i="3"/>
  <c r="I5" i="3"/>
  <c r="C3" i="3"/>
  <c r="C2" i="3"/>
  <c r="N2" i="3" l="1"/>
  <c r="O2" i="3"/>
  <c r="P6" i="3"/>
  <c r="Q6" i="3"/>
  <c r="O6" i="3"/>
  <c r="N6" i="3"/>
  <c r="N3" i="3"/>
  <c r="O3" i="3"/>
  <c r="P7" i="3"/>
  <c r="O7" i="3"/>
  <c r="N7" i="3"/>
  <c r="Q7" i="3"/>
  <c r="N8" i="3"/>
  <c r="O8" i="3"/>
  <c r="P8" i="3"/>
  <c r="Q8" i="3"/>
  <c r="P5" i="3"/>
  <c r="N5" i="3"/>
  <c r="O5" i="3"/>
  <c r="Q5" i="3"/>
  <c r="S14" i="3"/>
  <c r="S15" i="3"/>
  <c r="S21" i="3"/>
  <c r="S19" i="3"/>
  <c r="S10" i="3"/>
  <c r="S13" i="3"/>
  <c r="S22" i="3"/>
  <c r="S12" i="3"/>
  <c r="S18" i="3"/>
  <c r="S11" i="3"/>
  <c r="S17" i="3"/>
  <c r="S16" i="3"/>
  <c r="S20" i="3"/>
  <c r="S3" i="3" l="1"/>
  <c r="S9" i="3"/>
  <c r="S8" i="3"/>
  <c r="S7" i="3"/>
  <c r="S6" i="3"/>
  <c r="S5" i="3"/>
  <c r="S27" i="3"/>
  <c r="S2" i="3" l="1"/>
</calcChain>
</file>

<file path=xl/sharedStrings.xml><?xml version="1.0" encoding="utf-8"?>
<sst xmlns="http://schemas.openxmlformats.org/spreadsheetml/2006/main" count="1419" uniqueCount="324">
  <si>
    <t>Control</t>
  </si>
  <si>
    <t>Type</t>
  </si>
  <si>
    <t>Byte 1</t>
  </si>
  <si>
    <t>Mute</t>
  </si>
  <si>
    <t>Parameter</t>
  </si>
  <si>
    <t>Note</t>
  </si>
  <si>
    <t>On</t>
  </si>
  <si>
    <t>Off</t>
  </si>
  <si>
    <t>N</t>
  </si>
  <si>
    <t>Qu</t>
  </si>
  <si>
    <t>Hex</t>
  </si>
  <si>
    <t>F</t>
  </si>
  <si>
    <t>E</t>
  </si>
  <si>
    <t>D</t>
  </si>
  <si>
    <t>C</t>
  </si>
  <si>
    <t>B</t>
  </si>
  <si>
    <t>A</t>
  </si>
  <si>
    <t>H</t>
  </si>
  <si>
    <t>CH</t>
  </si>
  <si>
    <t>Channel</t>
  </si>
  <si>
    <t>ST1</t>
  </si>
  <si>
    <t>ST2</t>
  </si>
  <si>
    <t>ST3</t>
  </si>
  <si>
    <t>Mute On</t>
  </si>
  <si>
    <t>Byte 2</t>
  </si>
  <si>
    <t xml:space="preserve">Qu MIDI </t>
  </si>
  <si>
    <t>Qu CH</t>
  </si>
  <si>
    <t>Mute Off</t>
  </si>
  <si>
    <t>Group</t>
  </si>
  <si>
    <t>Mode</t>
  </si>
  <si>
    <t>NRPN</t>
  </si>
  <si>
    <t>V</t>
  </si>
  <si>
    <t>X</t>
  </si>
  <si>
    <t>VA</t>
  </si>
  <si>
    <t>Mix</t>
  </si>
  <si>
    <t>Group Mode</t>
  </si>
  <si>
    <t>Byte 3</t>
  </si>
  <si>
    <t>Byte 4</t>
  </si>
  <si>
    <t>-</t>
  </si>
  <si>
    <t>Fader</t>
  </si>
  <si>
    <t>Level</t>
  </si>
  <si>
    <t>∞</t>
  </si>
  <si>
    <t>Pan</t>
  </si>
  <si>
    <t>Position</t>
  </si>
  <si>
    <t>Left</t>
  </si>
  <si>
    <t>Centre</t>
  </si>
  <si>
    <t>Right</t>
  </si>
  <si>
    <t>LR</t>
  </si>
  <si>
    <t>VX</t>
  </si>
  <si>
    <t>Mix 5&amp;6</t>
  </si>
  <si>
    <t>Mix 7&amp;8</t>
  </si>
  <si>
    <t>Mix 9&amp;10</t>
  </si>
  <si>
    <t>GRP 1&amp;2</t>
  </si>
  <si>
    <t>GRP 3&amp;4</t>
  </si>
  <si>
    <t>GRP 5&amp;6</t>
  </si>
  <si>
    <t>GRP 7&amp;8</t>
  </si>
  <si>
    <t>MTX 1&amp;2</t>
  </si>
  <si>
    <t>MTX 3&amp;4</t>
  </si>
  <si>
    <t>Assign</t>
  </si>
  <si>
    <t>LR Assign</t>
  </si>
  <si>
    <t>Mix Assign</t>
  </si>
  <si>
    <t>Mix 1</t>
  </si>
  <si>
    <t>Mix 2</t>
  </si>
  <si>
    <t>Mix 3</t>
  </si>
  <si>
    <t>Mix 4</t>
  </si>
  <si>
    <t>FX 1</t>
  </si>
  <si>
    <t>FX 2</t>
  </si>
  <si>
    <t>FX 3</t>
  </si>
  <si>
    <t>FX 4</t>
  </si>
  <si>
    <t xml:space="preserve">Mix </t>
  </si>
  <si>
    <t>Mute Group Assign</t>
  </si>
  <si>
    <t>Mute Group</t>
  </si>
  <si>
    <t>1 On</t>
  </si>
  <si>
    <t>2 On</t>
  </si>
  <si>
    <t>3 On</t>
  </si>
  <si>
    <t>4 On</t>
  </si>
  <si>
    <t>1 Off</t>
  </si>
  <si>
    <t>2 Off</t>
  </si>
  <si>
    <t>3 Off</t>
  </si>
  <si>
    <t>4 Off</t>
  </si>
  <si>
    <t>DCA Group Assign</t>
  </si>
  <si>
    <t>DCA Group</t>
  </si>
  <si>
    <t>Mix Pre/Post</t>
  </si>
  <si>
    <t>Pre/Post</t>
  </si>
  <si>
    <t>Post</t>
  </si>
  <si>
    <t>Pre</t>
  </si>
  <si>
    <t>Send Level</t>
  </si>
  <si>
    <t xml:space="preserve">Send </t>
  </si>
  <si>
    <t>FX Ret 1</t>
  </si>
  <si>
    <t>FX Ret 2</t>
  </si>
  <si>
    <t>FX Ret 3</t>
  </si>
  <si>
    <t>FX Ret 4</t>
  </si>
  <si>
    <t>FX Send 2</t>
  </si>
  <si>
    <t>FX Send 3</t>
  </si>
  <si>
    <t>FX Send 4</t>
  </si>
  <si>
    <t>Group 1&amp;2</t>
  </si>
  <si>
    <t>Group 3&amp;4</t>
  </si>
  <si>
    <t>Group 5&amp;6</t>
  </si>
  <si>
    <t>Group 7&amp;8</t>
  </si>
  <si>
    <t>Mute Grp 1</t>
  </si>
  <si>
    <t>Mute Grp 2</t>
  </si>
  <si>
    <t>Mute Grp 3</t>
  </si>
  <si>
    <t>Mute Grp 4</t>
  </si>
  <si>
    <t>DCA Grp 1</t>
  </si>
  <si>
    <t>DCA Grp 2</t>
  </si>
  <si>
    <t>DCA Grp 3</t>
  </si>
  <si>
    <t>DCA Grp 4</t>
  </si>
  <si>
    <t>FX Send 1</t>
  </si>
  <si>
    <t>PAFL Select</t>
  </si>
  <si>
    <t>PAFL</t>
  </si>
  <si>
    <t>Select</t>
  </si>
  <si>
    <t>CH USB Source</t>
  </si>
  <si>
    <t>Preamp</t>
  </si>
  <si>
    <t>USB</t>
  </si>
  <si>
    <t>Local</t>
  </si>
  <si>
    <t>dSnake</t>
  </si>
  <si>
    <t>CH Preamp Source</t>
  </si>
  <si>
    <t xml:space="preserve">CH USB </t>
  </si>
  <si>
    <t>Source</t>
  </si>
  <si>
    <t>CH Preamp</t>
  </si>
  <si>
    <t>I</t>
  </si>
  <si>
    <t>Gain</t>
  </si>
  <si>
    <t>48V</t>
  </si>
  <si>
    <t>Pad</t>
  </si>
  <si>
    <t>Polarity</t>
  </si>
  <si>
    <t>Insert</t>
  </si>
  <si>
    <t>PEQ</t>
  </si>
  <si>
    <t>HPF Frequency</t>
  </si>
  <si>
    <t xml:space="preserve">HPF </t>
  </si>
  <si>
    <t>Frequency</t>
  </si>
  <si>
    <t>2K</t>
  </si>
  <si>
    <t>8K</t>
  </si>
  <si>
    <t>16K</t>
  </si>
  <si>
    <t>10K</t>
  </si>
  <si>
    <t>1K</t>
  </si>
  <si>
    <t>GEQ Band</t>
  </si>
  <si>
    <t>12K5</t>
  </si>
  <si>
    <t>6K3</t>
  </si>
  <si>
    <t>5K</t>
  </si>
  <si>
    <t>4K</t>
  </si>
  <si>
    <t>3K15</t>
  </si>
  <si>
    <t>2K5</t>
  </si>
  <si>
    <t>1K6</t>
  </si>
  <si>
    <t>1K25</t>
  </si>
  <si>
    <t>GEQ Gain</t>
  </si>
  <si>
    <t>GEQ</t>
  </si>
  <si>
    <t>Gate</t>
  </si>
  <si>
    <t>Comp</t>
  </si>
  <si>
    <t>Delay</t>
  </si>
  <si>
    <t>In/Out</t>
  </si>
  <si>
    <t>Scene Recall</t>
  </si>
  <si>
    <t>Scene</t>
  </si>
  <si>
    <t>S</t>
  </si>
  <si>
    <t>,Sheet2!</t>
  </si>
  <si>
    <t>&amp;</t>
  </si>
  <si>
    <t>Recall</t>
  </si>
  <si>
    <t>Bank &amp; PC</t>
  </si>
  <si>
    <t>ID</t>
  </si>
  <si>
    <t xml:space="preserve">dSnake 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</si>
  <si>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</si>
  <si>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</si>
  <si>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</si>
  <si>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</si>
  <si>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</si>
  <si>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</si>
  <si>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</si>
  <si>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</si>
  <si>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</si>
  <si>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</si>
  <si>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</si>
  <si>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</si>
  <si>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</si>
  <si>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</si>
  <si>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</si>
  <si>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</si>
  <si>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</si>
  <si>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</si>
  <si>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</si>
  <si>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LF Gain</t>
  </si>
  <si>
    <t>LF Freq</t>
  </si>
  <si>
    <t>LF Width</t>
  </si>
  <si>
    <t>LF Type</t>
  </si>
  <si>
    <t>LM Gain</t>
  </si>
  <si>
    <t>LM Freq</t>
  </si>
  <si>
    <t>LM Width</t>
  </si>
  <si>
    <t>HM Gain</t>
  </si>
  <si>
    <t>HM Freq</t>
  </si>
  <si>
    <t>HM Width</t>
  </si>
  <si>
    <t>HF Gain</t>
  </si>
  <si>
    <t>HF Freq</t>
  </si>
  <si>
    <t>HF Width</t>
  </si>
  <si>
    <t>HF Type</t>
  </si>
  <si>
    <t>20K</t>
  </si>
  <si>
    <t>3/4</t>
  </si>
  <si>
    <t>0.5</t>
  </si>
  <si>
    <t>1/3</t>
  </si>
  <si>
    <t>2/3</t>
  </si>
  <si>
    <t>1/4</t>
  </si>
  <si>
    <t>1/6</t>
  </si>
  <si>
    <t>1/9</t>
  </si>
  <si>
    <t>Bell</t>
  </si>
  <si>
    <t>Shelf</t>
  </si>
  <si>
    <t>Width</t>
  </si>
  <si>
    <t>Attack</t>
  </si>
  <si>
    <t>Release</t>
  </si>
  <si>
    <t>Hold</t>
  </si>
  <si>
    <t>Threshold</t>
  </si>
  <si>
    <t>Depth</t>
  </si>
  <si>
    <t>Knee</t>
  </si>
  <si>
    <t>Ratio</t>
  </si>
  <si>
    <t>50us</t>
  </si>
  <si>
    <t>100us</t>
  </si>
  <si>
    <t>200us</t>
  </si>
  <si>
    <t>500us</t>
  </si>
  <si>
    <t>1ms</t>
  </si>
  <si>
    <t>10ms</t>
  </si>
  <si>
    <t>50ms</t>
  </si>
  <si>
    <t>100ms</t>
  </si>
  <si>
    <t>200ms</t>
  </si>
  <si>
    <t>300ms</t>
  </si>
  <si>
    <t>Peak</t>
  </si>
  <si>
    <t>RMS</t>
  </si>
  <si>
    <t>Opto</t>
  </si>
  <si>
    <t>Punch</t>
  </si>
  <si>
    <t>300us</t>
  </si>
  <si>
    <t>750us</t>
  </si>
  <si>
    <t>5ms</t>
  </si>
  <si>
    <t>Hard</t>
  </si>
  <si>
    <t>Soft</t>
  </si>
  <si>
    <t>1:1</t>
  </si>
  <si>
    <t>2:1</t>
  </si>
  <si>
    <t>3.2:1</t>
  </si>
  <si>
    <t>4:1</t>
  </si>
  <si>
    <t>5:1</t>
  </si>
  <si>
    <t>6:1</t>
  </si>
  <si>
    <t>10:1</t>
  </si>
  <si>
    <t>Inf</t>
  </si>
  <si>
    <t>3:1</t>
  </si>
  <si>
    <t>Compressor</t>
  </si>
  <si>
    <t>Sheet2!</t>
  </si>
  <si>
    <t>0dB</t>
  </si>
  <si>
    <t>10dB</t>
  </si>
  <si>
    <t>20dB</t>
  </si>
  <si>
    <t>3dB</t>
  </si>
  <si>
    <t>30dB</t>
  </si>
  <si>
    <t>40dB</t>
  </si>
  <si>
    <t>50dB</t>
  </si>
  <si>
    <t>60dB</t>
  </si>
  <si>
    <t>10 ms</t>
  </si>
  <si>
    <t>50 ms</t>
  </si>
  <si>
    <t>100 ms</t>
  </si>
  <si>
    <t>150 ms</t>
  </si>
  <si>
    <t>200 ms</t>
  </si>
  <si>
    <t>250 ms</t>
  </si>
  <si>
    <t>500 ms</t>
  </si>
  <si>
    <t>750 ms</t>
  </si>
  <si>
    <t>1 s</t>
  </si>
  <si>
    <t>10  ms</t>
  </si>
  <si>
    <t>50  ms</t>
  </si>
  <si>
    <t>100  ms</t>
  </si>
  <si>
    <t>250  ms</t>
  </si>
  <si>
    <t>500  ms</t>
  </si>
  <si>
    <t>1  s</t>
  </si>
  <si>
    <t>2  s</t>
  </si>
  <si>
    <t>3  s</t>
  </si>
  <si>
    <t>4  s</t>
  </si>
  <si>
    <t>5  s</t>
  </si>
  <si>
    <t>2 s</t>
  </si>
  <si>
    <t>6dB</t>
  </si>
  <si>
    <t>9dB</t>
  </si>
  <si>
    <t>12dB</t>
  </si>
  <si>
    <t>15dB</t>
  </si>
  <si>
    <t>18dB</t>
  </si>
  <si>
    <t>CI3</t>
  </si>
  <si>
    <t>CJ3</t>
  </si>
  <si>
    <t>CK3</t>
  </si>
  <si>
    <t>CI4</t>
  </si>
  <si>
    <t>CJ4</t>
  </si>
  <si>
    <t>CK4</t>
  </si>
  <si>
    <t>,Sheet2!CI3,Sheet2!CJ3&amp;Sheet2!CK3,Sheet2!CI4,Sheet2!CJ4&amp;Sheet2!CK4</t>
  </si>
  <si>
    <t xml:space="preserve">Gate </t>
  </si>
  <si>
    <t>Remote Shutdown</t>
  </si>
  <si>
    <t>Shutdown</t>
  </si>
  <si>
    <t>6A</t>
  </si>
  <si>
    <t>7A</t>
  </si>
  <si>
    <t>7F</t>
  </si>
  <si>
    <t>7B</t>
  </si>
  <si>
    <t>7C</t>
  </si>
  <si>
    <t>7D</t>
  </si>
  <si>
    <t>7E</t>
  </si>
  <si>
    <t>6B</t>
  </si>
  <si>
    <t>6C</t>
  </si>
  <si>
    <t>6D</t>
  </si>
  <si>
    <t>6E</t>
  </si>
  <si>
    <t>6F</t>
  </si>
  <si>
    <t>5B</t>
  </si>
  <si>
    <t>5C</t>
  </si>
  <si>
    <t>5D</t>
  </si>
  <si>
    <t>5E</t>
  </si>
  <si>
    <t>5F</t>
  </si>
  <si>
    <t>1F</t>
  </si>
  <si>
    <t>1A</t>
  </si>
  <si>
    <t>1B</t>
  </si>
  <si>
    <t>1C</t>
  </si>
  <si>
    <t>1D</t>
  </si>
  <si>
    <t>1E</t>
  </si>
  <si>
    <t xml:space="preserve"> </t>
  </si>
  <si>
    <t>Fader Level</t>
  </si>
  <si>
    <t>Pan Position</t>
  </si>
  <si>
    <t>PEQ (On/Off)</t>
  </si>
  <si>
    <t>HPF (On/Off)</t>
  </si>
  <si>
    <t>GEQ Control</t>
  </si>
  <si>
    <t>GEQ (On/Off)</t>
  </si>
  <si>
    <t>Gate (On/Off)</t>
  </si>
  <si>
    <t>Comp (On/Off)</t>
  </si>
  <si>
    <t>Delay (On/Off)</t>
  </si>
  <si>
    <t>Insert (On/Off)</t>
  </si>
  <si>
    <t>Polarity (On/Off)</t>
  </si>
  <si>
    <t>Local Preamp Control</t>
  </si>
  <si>
    <t>dSnake Preamp Control</t>
  </si>
  <si>
    <t>PEQ Control</t>
  </si>
  <si>
    <t>Gate Control</t>
  </si>
  <si>
    <t>Compressor Control</t>
  </si>
  <si>
    <t>MIDI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</si>
</sst>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2" borderId="8" xfId="0" applyFill="1" applyBorder="1"/>
    <xf numFmtId="0" fontId="0" fillId="4" borderId="2" xfId="0" applyFill="1" applyBorder="1" applyAlignment="1">
      <alignment horizontal="center"/>
    </xf>
    <xf numFmtId="0" fontId="0" fillId="3" borderId="10" xfId="0" applyFill="1" applyBorder="1"/>
    <xf numFmtId="0" fontId="0" fillId="0" borderId="9" xfId="0" applyBorder="1"/>
    <xf numFmtId="0" fontId="0" fillId="2" borderId="11" xfId="0" applyFill="1" applyBorder="1"/>
    <xf numFmtId="0" fontId="0" fillId="4" borderId="12" xfId="0" applyFill="1" applyBorder="1"/>
    <xf numFmtId="0" fontId="0" fillId="4" borderId="0" xfId="0" applyFill="1"/>
    <xf numFmtId="0" fontId="0" fillId="4" borderId="0" xfId="0" applyFill="1" applyProtection="1">
      <protection locked="0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8" xfId="0" applyFill="1" applyBorder="1"/>
    <xf numFmtId="0" fontId="0" fillId="3" borderId="16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12B5-4F86-407E-A194-D2987BD95736}">
  <sheetPr codeName="Sheet1"/>
  <dimension ref="A1:AD32"/>
  <sheetViews>
    <sheetView topLeftCell="A10" workbookViewId="0">
      <selection activeCell="AE35" sqref="AE35"/>
    </sheetView>
  </sheetViews>
  <sheetFormatPr defaultRowHeight="15" x14ac:dyDescent="0.25"/>
  <cols>
    <col min="1" max="1" width="11.5703125" bestFit="1" customWidth="1"/>
    <col min="2" max="3" width="10.28515625" bestFit="1" customWidth="1"/>
    <col min="4" max="4" width="2" bestFit="1" customWidth="1"/>
    <col min="5" max="5" width="2.42578125" bestFit="1" customWidth="1"/>
    <col min="6" max="6" width="2.140625" bestFit="1" customWidth="1"/>
    <col min="7" max="7" width="2.28515625" bestFit="1" customWidth="1"/>
    <col min="8" max="8" width="2" bestFit="1" customWidth="1"/>
    <col min="9" max="9" width="2" customWidth="1"/>
    <col min="10" max="11" width="2" bestFit="1" customWidth="1"/>
    <col min="12" max="12" width="2.42578125" bestFit="1" customWidth="1"/>
    <col min="13" max="13" width="2.140625" bestFit="1" customWidth="1"/>
    <col min="14" max="14" width="2.28515625" bestFit="1" customWidth="1"/>
    <col min="15" max="16" width="2" bestFit="1" customWidth="1"/>
    <col min="17" max="17" width="1.7109375" customWidth="1"/>
    <col min="18" max="18" width="2.140625" bestFit="1" customWidth="1"/>
    <col min="19" max="19" width="2.42578125" bestFit="1" customWidth="1"/>
    <col min="20" max="21" width="2" bestFit="1" customWidth="1"/>
    <col min="22" max="22" width="2.140625" bestFit="1" customWidth="1"/>
    <col min="23" max="23" width="2.28515625" bestFit="1" customWidth="1"/>
    <col min="24" max="24" width="1.85546875" customWidth="1"/>
    <col min="25" max="25" width="2.140625" bestFit="1" customWidth="1"/>
    <col min="26" max="26" width="2.42578125" bestFit="1" customWidth="1"/>
    <col min="27" max="29" width="2" bestFit="1" customWidth="1"/>
    <col min="30" max="30" width="2.140625" bestFit="1" customWidth="1"/>
  </cols>
  <sheetData>
    <row r="1" spans="1:30" x14ac:dyDescent="0.25">
      <c r="A1" t="s">
        <v>0</v>
      </c>
      <c r="B1" t="s">
        <v>4</v>
      </c>
      <c r="C1" t="s">
        <v>1</v>
      </c>
    </row>
    <row r="2" spans="1:30" x14ac:dyDescent="0.25">
      <c r="A2" t="s">
        <v>3</v>
      </c>
      <c r="B2" t="s">
        <v>6</v>
      </c>
      <c r="C2" t="s">
        <v>5</v>
      </c>
      <c r="D2" s="2">
        <v>9</v>
      </c>
      <c r="E2" s="2" t="s">
        <v>8</v>
      </c>
      <c r="F2" s="2" t="s">
        <v>14</v>
      </c>
      <c r="G2" s="2" t="s">
        <v>17</v>
      </c>
      <c r="H2" s="2">
        <v>7</v>
      </c>
      <c r="I2" s="2" t="s">
        <v>11</v>
      </c>
      <c r="J2" s="2"/>
      <c r="K2" s="2">
        <v>8</v>
      </c>
      <c r="L2" s="2" t="s">
        <v>8</v>
      </c>
      <c r="M2" s="2" t="s">
        <v>14</v>
      </c>
      <c r="N2" s="2" t="s">
        <v>17</v>
      </c>
      <c r="O2" s="2">
        <v>0</v>
      </c>
      <c r="P2" s="2">
        <v>0</v>
      </c>
    </row>
    <row r="3" spans="1:30" x14ac:dyDescent="0.25">
      <c r="A3" t="s">
        <v>3</v>
      </c>
      <c r="B3" t="s">
        <v>7</v>
      </c>
      <c r="C3" t="s">
        <v>5</v>
      </c>
      <c r="D3" s="2">
        <v>9</v>
      </c>
      <c r="E3" s="2" t="s">
        <v>8</v>
      </c>
      <c r="F3" s="2" t="s">
        <v>14</v>
      </c>
      <c r="G3" s="2" t="s">
        <v>17</v>
      </c>
      <c r="H3" s="2">
        <v>3</v>
      </c>
      <c r="I3" s="2" t="s">
        <v>11</v>
      </c>
      <c r="J3" s="2"/>
      <c r="K3" s="2">
        <v>8</v>
      </c>
      <c r="L3" s="2" t="s">
        <v>8</v>
      </c>
      <c r="M3" s="2" t="s">
        <v>14</v>
      </c>
      <c r="N3" s="2" t="s">
        <v>17</v>
      </c>
      <c r="O3" s="2">
        <v>0</v>
      </c>
      <c r="P3" s="2">
        <v>0</v>
      </c>
    </row>
    <row r="4" spans="1:30" x14ac:dyDescent="0.25">
      <c r="A4" t="s">
        <v>28</v>
      </c>
      <c r="B4" t="s">
        <v>29</v>
      </c>
      <c r="C4" t="s">
        <v>30</v>
      </c>
      <c r="D4" t="s">
        <v>15</v>
      </c>
      <c r="E4" t="s">
        <v>8</v>
      </c>
      <c r="F4">
        <v>6</v>
      </c>
      <c r="G4">
        <v>3</v>
      </c>
      <c r="H4" t="s">
        <v>14</v>
      </c>
      <c r="I4" t="s">
        <v>17</v>
      </c>
      <c r="K4" t="s">
        <v>15</v>
      </c>
      <c r="L4" t="s">
        <v>8</v>
      </c>
      <c r="M4">
        <v>6</v>
      </c>
      <c r="N4">
        <v>2</v>
      </c>
      <c r="O4">
        <v>5</v>
      </c>
      <c r="P4" t="s">
        <v>12</v>
      </c>
      <c r="R4" t="s">
        <v>15</v>
      </c>
      <c r="S4" t="s">
        <v>8</v>
      </c>
      <c r="T4">
        <v>0</v>
      </c>
      <c r="U4">
        <v>6</v>
      </c>
      <c r="V4" t="s">
        <v>31</v>
      </c>
      <c r="W4" t="s">
        <v>16</v>
      </c>
      <c r="Y4" t="s">
        <v>15</v>
      </c>
      <c r="Z4" t="s">
        <v>8</v>
      </c>
      <c r="AA4">
        <v>2</v>
      </c>
      <c r="AB4">
        <v>6</v>
      </c>
      <c r="AC4">
        <v>0</v>
      </c>
      <c r="AD4">
        <v>0</v>
      </c>
    </row>
    <row r="5" spans="1:30" x14ac:dyDescent="0.25">
      <c r="A5" t="s">
        <v>39</v>
      </c>
      <c r="B5" t="s">
        <v>40</v>
      </c>
      <c r="C5" t="s">
        <v>30</v>
      </c>
      <c r="D5" t="s">
        <v>15</v>
      </c>
      <c r="E5" t="s">
        <v>8</v>
      </c>
      <c r="F5">
        <v>6</v>
      </c>
      <c r="G5">
        <v>3</v>
      </c>
      <c r="H5" t="s">
        <v>14</v>
      </c>
      <c r="I5" t="s">
        <v>17</v>
      </c>
      <c r="K5" t="s">
        <v>15</v>
      </c>
      <c r="L5" t="s">
        <v>8</v>
      </c>
      <c r="M5">
        <v>6</v>
      </c>
      <c r="N5">
        <v>2</v>
      </c>
      <c r="O5">
        <v>1</v>
      </c>
      <c r="P5">
        <v>7</v>
      </c>
      <c r="R5" t="s">
        <v>15</v>
      </c>
      <c r="S5" t="s">
        <v>8</v>
      </c>
      <c r="T5">
        <v>0</v>
      </c>
      <c r="U5">
        <v>6</v>
      </c>
      <c r="V5" t="s">
        <v>31</v>
      </c>
      <c r="W5" t="s">
        <v>16</v>
      </c>
      <c r="Y5" t="s">
        <v>15</v>
      </c>
      <c r="Z5" t="s">
        <v>8</v>
      </c>
      <c r="AA5">
        <v>2</v>
      </c>
      <c r="AB5">
        <v>6</v>
      </c>
      <c r="AC5">
        <v>0</v>
      </c>
      <c r="AD5">
        <v>0</v>
      </c>
    </row>
    <row r="6" spans="1:30" x14ac:dyDescent="0.25">
      <c r="A6" t="s">
        <v>42</v>
      </c>
      <c r="B6" t="s">
        <v>43</v>
      </c>
      <c r="C6" t="s">
        <v>30</v>
      </c>
      <c r="D6" t="s">
        <v>15</v>
      </c>
      <c r="E6" t="s">
        <v>8</v>
      </c>
      <c r="F6">
        <v>6</v>
      </c>
      <c r="G6">
        <v>3</v>
      </c>
      <c r="H6" t="s">
        <v>14</v>
      </c>
      <c r="I6" t="s">
        <v>17</v>
      </c>
      <c r="K6" t="s">
        <v>15</v>
      </c>
      <c r="L6" t="s">
        <v>8</v>
      </c>
      <c r="M6">
        <v>6</v>
      </c>
      <c r="N6">
        <v>2</v>
      </c>
      <c r="O6">
        <v>1</v>
      </c>
      <c r="P6">
        <v>6</v>
      </c>
      <c r="R6" t="s">
        <v>15</v>
      </c>
      <c r="S6" t="s">
        <v>8</v>
      </c>
      <c r="T6">
        <v>0</v>
      </c>
      <c r="U6">
        <v>6</v>
      </c>
      <c r="V6" t="s">
        <v>31</v>
      </c>
      <c r="W6" t="s">
        <v>16</v>
      </c>
      <c r="Y6" t="s">
        <v>15</v>
      </c>
      <c r="Z6" t="s">
        <v>8</v>
      </c>
      <c r="AA6">
        <v>2</v>
      </c>
      <c r="AB6">
        <v>6</v>
      </c>
      <c r="AC6" t="s">
        <v>31</v>
      </c>
      <c r="AD6" t="s">
        <v>32</v>
      </c>
    </row>
    <row r="7" spans="1:30" x14ac:dyDescent="0.25">
      <c r="A7" t="s">
        <v>47</v>
      </c>
      <c r="B7" t="s">
        <v>58</v>
      </c>
      <c r="C7" t="s">
        <v>30</v>
      </c>
      <c r="D7" t="s">
        <v>15</v>
      </c>
      <c r="E7" t="s">
        <v>8</v>
      </c>
      <c r="F7">
        <v>6</v>
      </c>
      <c r="G7">
        <v>3</v>
      </c>
      <c r="H7" t="s">
        <v>14</v>
      </c>
      <c r="I7" t="s">
        <v>17</v>
      </c>
      <c r="K7" t="s">
        <v>15</v>
      </c>
      <c r="L7" t="s">
        <v>8</v>
      </c>
      <c r="M7">
        <v>6</v>
      </c>
      <c r="N7">
        <v>2</v>
      </c>
      <c r="O7">
        <v>1</v>
      </c>
      <c r="P7">
        <v>8</v>
      </c>
      <c r="R7" t="s">
        <v>15</v>
      </c>
      <c r="S7" t="s">
        <v>8</v>
      </c>
      <c r="T7">
        <v>0</v>
      </c>
      <c r="U7">
        <v>6</v>
      </c>
      <c r="V7" t="s">
        <v>31</v>
      </c>
      <c r="W7" t="s">
        <v>16</v>
      </c>
      <c r="Y7" t="s">
        <v>15</v>
      </c>
      <c r="Z7" t="s">
        <v>8</v>
      </c>
      <c r="AA7">
        <v>2</v>
      </c>
      <c r="AB7">
        <v>6</v>
      </c>
      <c r="AC7">
        <v>0</v>
      </c>
      <c r="AD7">
        <v>7</v>
      </c>
    </row>
    <row r="8" spans="1:30" x14ac:dyDescent="0.25">
      <c r="A8" t="s">
        <v>69</v>
      </c>
      <c r="B8" t="s">
        <v>58</v>
      </c>
      <c r="C8" t="s">
        <v>30</v>
      </c>
      <c r="D8" t="s">
        <v>15</v>
      </c>
      <c r="E8" t="s">
        <v>8</v>
      </c>
      <c r="F8">
        <v>6</v>
      </c>
      <c r="G8">
        <v>3</v>
      </c>
      <c r="H8" t="s">
        <v>14</v>
      </c>
      <c r="I8" t="s">
        <v>17</v>
      </c>
      <c r="K8" t="s">
        <v>15</v>
      </c>
      <c r="L8" t="s">
        <v>8</v>
      </c>
      <c r="M8">
        <v>6</v>
      </c>
      <c r="N8">
        <v>2</v>
      </c>
      <c r="O8">
        <v>5</v>
      </c>
      <c r="P8">
        <v>5</v>
      </c>
      <c r="R8" t="s">
        <v>15</v>
      </c>
      <c r="S8" t="s">
        <v>8</v>
      </c>
      <c r="T8">
        <v>0</v>
      </c>
      <c r="U8">
        <v>6</v>
      </c>
      <c r="V8" t="s">
        <v>31</v>
      </c>
      <c r="W8" t="s">
        <v>16</v>
      </c>
      <c r="Y8" t="s">
        <v>15</v>
      </c>
      <c r="Z8" t="s">
        <v>8</v>
      </c>
      <c r="AA8">
        <v>2</v>
      </c>
      <c r="AB8">
        <v>6</v>
      </c>
      <c r="AC8" t="s">
        <v>31</v>
      </c>
      <c r="AD8" t="s">
        <v>32</v>
      </c>
    </row>
    <row r="9" spans="1:30" x14ac:dyDescent="0.25">
      <c r="A9" t="s">
        <v>71</v>
      </c>
      <c r="B9" t="s">
        <v>58</v>
      </c>
      <c r="C9" t="s">
        <v>30</v>
      </c>
      <c r="D9" t="s">
        <v>15</v>
      </c>
      <c r="E9" t="s">
        <v>8</v>
      </c>
      <c r="F9">
        <v>6</v>
      </c>
      <c r="G9">
        <v>3</v>
      </c>
      <c r="H9" t="s">
        <v>14</v>
      </c>
      <c r="I9" t="s">
        <v>17</v>
      </c>
      <c r="K9" t="s">
        <v>15</v>
      </c>
      <c r="L9" t="s">
        <v>8</v>
      </c>
      <c r="M9">
        <v>6</v>
      </c>
      <c r="N9">
        <v>2</v>
      </c>
      <c r="O9">
        <v>5</v>
      </c>
      <c r="P9" t="s">
        <v>14</v>
      </c>
      <c r="R9" t="s">
        <v>15</v>
      </c>
      <c r="S9" t="s">
        <v>8</v>
      </c>
      <c r="T9">
        <v>0</v>
      </c>
      <c r="U9">
        <v>6</v>
      </c>
      <c r="V9" t="s">
        <v>31</v>
      </c>
      <c r="W9" t="s">
        <v>16</v>
      </c>
      <c r="Y9" t="s">
        <v>15</v>
      </c>
      <c r="Z9" t="s">
        <v>8</v>
      </c>
      <c r="AA9">
        <v>2</v>
      </c>
      <c r="AB9">
        <v>6</v>
      </c>
      <c r="AC9">
        <v>0</v>
      </c>
      <c r="AD9">
        <v>7</v>
      </c>
    </row>
    <row r="10" spans="1:30" x14ac:dyDescent="0.25">
      <c r="A10" t="s">
        <v>81</v>
      </c>
      <c r="B10" t="s">
        <v>58</v>
      </c>
      <c r="C10" t="s">
        <v>30</v>
      </c>
      <c r="D10" t="s">
        <v>15</v>
      </c>
      <c r="E10" t="s">
        <v>8</v>
      </c>
      <c r="F10">
        <v>6</v>
      </c>
      <c r="G10">
        <v>3</v>
      </c>
      <c r="H10" t="s">
        <v>14</v>
      </c>
      <c r="I10" t="s">
        <v>17</v>
      </c>
      <c r="K10" t="s">
        <v>15</v>
      </c>
      <c r="L10" t="s">
        <v>8</v>
      </c>
      <c r="M10">
        <v>6</v>
      </c>
      <c r="N10">
        <v>2</v>
      </c>
      <c r="O10">
        <v>4</v>
      </c>
      <c r="P10">
        <v>0</v>
      </c>
      <c r="R10" t="s">
        <v>15</v>
      </c>
      <c r="S10" t="s">
        <v>8</v>
      </c>
      <c r="T10">
        <v>0</v>
      </c>
      <c r="U10">
        <v>6</v>
      </c>
      <c r="V10" t="s">
        <v>31</v>
      </c>
      <c r="W10" t="s">
        <v>16</v>
      </c>
      <c r="Y10" t="s">
        <v>15</v>
      </c>
      <c r="Z10" t="s">
        <v>8</v>
      </c>
      <c r="AA10">
        <v>2</v>
      </c>
      <c r="AB10">
        <v>6</v>
      </c>
      <c r="AC10">
        <v>0</v>
      </c>
      <c r="AD10">
        <v>7</v>
      </c>
    </row>
    <row r="11" spans="1:30" x14ac:dyDescent="0.25">
      <c r="A11" t="s">
        <v>69</v>
      </c>
      <c r="B11" t="s">
        <v>83</v>
      </c>
      <c r="C11" t="s">
        <v>30</v>
      </c>
      <c r="D11" t="s">
        <v>15</v>
      </c>
      <c r="E11" t="s">
        <v>8</v>
      </c>
      <c r="F11">
        <v>6</v>
      </c>
      <c r="G11">
        <v>3</v>
      </c>
      <c r="H11" t="s">
        <v>14</v>
      </c>
      <c r="I11" t="s">
        <v>17</v>
      </c>
      <c r="K11" t="s">
        <v>15</v>
      </c>
      <c r="L11" t="s">
        <v>8</v>
      </c>
      <c r="M11">
        <v>6</v>
      </c>
      <c r="N11">
        <v>2</v>
      </c>
      <c r="O11">
        <v>5</v>
      </c>
      <c r="P11">
        <v>0</v>
      </c>
      <c r="R11" t="s">
        <v>15</v>
      </c>
      <c r="S11" t="s">
        <v>8</v>
      </c>
      <c r="T11">
        <v>0</v>
      </c>
      <c r="U11">
        <v>6</v>
      </c>
      <c r="V11" t="s">
        <v>31</v>
      </c>
      <c r="W11" t="s">
        <v>16</v>
      </c>
      <c r="Y11" t="s">
        <v>15</v>
      </c>
      <c r="Z11" t="s">
        <v>8</v>
      </c>
      <c r="AA11">
        <v>2</v>
      </c>
      <c r="AB11">
        <v>6</v>
      </c>
      <c r="AC11" t="s">
        <v>31</v>
      </c>
      <c r="AD11" t="s">
        <v>32</v>
      </c>
    </row>
    <row r="12" spans="1:30" x14ac:dyDescent="0.25">
      <c r="A12" t="s">
        <v>87</v>
      </c>
      <c r="B12" t="s">
        <v>40</v>
      </c>
      <c r="C12" t="s">
        <v>30</v>
      </c>
      <c r="D12" t="s">
        <v>15</v>
      </c>
      <c r="E12" t="s">
        <v>8</v>
      </c>
      <c r="F12">
        <v>6</v>
      </c>
      <c r="G12">
        <v>3</v>
      </c>
      <c r="H12" t="s">
        <v>14</v>
      </c>
      <c r="I12" t="s">
        <v>17</v>
      </c>
      <c r="K12" t="s">
        <v>15</v>
      </c>
      <c r="L12" t="s">
        <v>8</v>
      </c>
      <c r="M12">
        <v>6</v>
      </c>
      <c r="N12">
        <v>2</v>
      </c>
      <c r="O12">
        <v>2</v>
      </c>
      <c r="P12">
        <v>0</v>
      </c>
      <c r="R12" t="s">
        <v>15</v>
      </c>
      <c r="S12" t="s">
        <v>8</v>
      </c>
      <c r="T12">
        <v>0</v>
      </c>
      <c r="U12">
        <v>6</v>
      </c>
      <c r="V12" t="s">
        <v>31</v>
      </c>
      <c r="W12" t="s">
        <v>16</v>
      </c>
      <c r="Y12" t="s">
        <v>15</v>
      </c>
      <c r="Z12" t="s">
        <v>8</v>
      </c>
      <c r="AA12">
        <v>2</v>
      </c>
      <c r="AB12">
        <v>6</v>
      </c>
      <c r="AC12" t="s">
        <v>31</v>
      </c>
      <c r="AD12" t="s">
        <v>32</v>
      </c>
    </row>
    <row r="13" spans="1:30" x14ac:dyDescent="0.25">
      <c r="A13" t="s">
        <v>109</v>
      </c>
      <c r="B13" t="s">
        <v>110</v>
      </c>
      <c r="C13" t="s">
        <v>30</v>
      </c>
      <c r="D13" t="s">
        <v>15</v>
      </c>
      <c r="E13" t="s">
        <v>8</v>
      </c>
      <c r="F13">
        <v>6</v>
      </c>
      <c r="G13">
        <v>3</v>
      </c>
      <c r="H13" t="s">
        <v>14</v>
      </c>
      <c r="I13" t="s">
        <v>17</v>
      </c>
      <c r="K13" t="s">
        <v>15</v>
      </c>
      <c r="L13" t="s">
        <v>8</v>
      </c>
      <c r="M13">
        <v>6</v>
      </c>
      <c r="N13">
        <v>2</v>
      </c>
      <c r="O13">
        <v>5</v>
      </c>
      <c r="P13">
        <v>1</v>
      </c>
      <c r="R13" t="s">
        <v>15</v>
      </c>
      <c r="S13" t="s">
        <v>8</v>
      </c>
      <c r="T13">
        <v>0</v>
      </c>
      <c r="U13">
        <v>6</v>
      </c>
      <c r="V13" t="s">
        <v>31</v>
      </c>
      <c r="W13" t="s">
        <v>16</v>
      </c>
      <c r="Y13" t="s">
        <v>15</v>
      </c>
      <c r="Z13" t="s">
        <v>8</v>
      </c>
      <c r="AA13">
        <v>2</v>
      </c>
      <c r="AB13">
        <v>6</v>
      </c>
      <c r="AC13">
        <v>0</v>
      </c>
      <c r="AD13">
        <v>7</v>
      </c>
    </row>
    <row r="14" spans="1:30" x14ac:dyDescent="0.25">
      <c r="A14" t="s">
        <v>117</v>
      </c>
      <c r="B14" t="s">
        <v>118</v>
      </c>
      <c r="C14" t="s">
        <v>30</v>
      </c>
      <c r="D14" t="s">
        <v>15</v>
      </c>
      <c r="E14" t="s">
        <v>8</v>
      </c>
      <c r="F14">
        <v>6</v>
      </c>
      <c r="G14">
        <v>3</v>
      </c>
      <c r="H14" t="s">
        <v>14</v>
      </c>
      <c r="I14" t="s">
        <v>17</v>
      </c>
      <c r="K14" t="s">
        <v>15</v>
      </c>
      <c r="L14" t="s">
        <v>8</v>
      </c>
      <c r="M14">
        <v>6</v>
      </c>
      <c r="N14">
        <v>2</v>
      </c>
      <c r="O14">
        <v>1</v>
      </c>
      <c r="P14">
        <v>2</v>
      </c>
      <c r="R14" t="s">
        <v>15</v>
      </c>
      <c r="S14" t="s">
        <v>8</v>
      </c>
      <c r="T14">
        <v>0</v>
      </c>
      <c r="U14">
        <v>6</v>
      </c>
      <c r="V14" t="s">
        <v>31</v>
      </c>
      <c r="W14" t="s">
        <v>16</v>
      </c>
      <c r="Y14" t="s">
        <v>15</v>
      </c>
      <c r="Z14" t="s">
        <v>8</v>
      </c>
      <c r="AA14">
        <v>2</v>
      </c>
      <c r="AB14">
        <v>6</v>
      </c>
      <c r="AC14">
        <v>0</v>
      </c>
      <c r="AD14">
        <v>0</v>
      </c>
    </row>
    <row r="15" spans="1:30" x14ac:dyDescent="0.25">
      <c r="A15" t="s">
        <v>119</v>
      </c>
      <c r="B15" t="s">
        <v>118</v>
      </c>
      <c r="C15" t="s">
        <v>30</v>
      </c>
      <c r="D15" t="s">
        <v>15</v>
      </c>
      <c r="E15" t="s">
        <v>8</v>
      </c>
      <c r="F15">
        <v>6</v>
      </c>
      <c r="G15">
        <v>3</v>
      </c>
      <c r="H15" t="s">
        <v>14</v>
      </c>
      <c r="I15" t="s">
        <v>17</v>
      </c>
      <c r="K15" t="s">
        <v>15</v>
      </c>
      <c r="L15" t="s">
        <v>8</v>
      </c>
      <c r="M15">
        <v>6</v>
      </c>
      <c r="N15">
        <v>2</v>
      </c>
      <c r="O15">
        <v>5</v>
      </c>
      <c r="P15">
        <v>7</v>
      </c>
      <c r="R15" t="s">
        <v>15</v>
      </c>
      <c r="S15" t="s">
        <v>8</v>
      </c>
      <c r="T15">
        <v>0</v>
      </c>
      <c r="U15">
        <v>6</v>
      </c>
      <c r="V15" t="s">
        <v>31</v>
      </c>
      <c r="W15" t="s">
        <v>16</v>
      </c>
      <c r="Y15" t="s">
        <v>15</v>
      </c>
      <c r="Z15" t="s">
        <v>8</v>
      </c>
      <c r="AA15">
        <v>2</v>
      </c>
      <c r="AB15">
        <v>6</v>
      </c>
      <c r="AC15">
        <v>0</v>
      </c>
      <c r="AD15">
        <v>0</v>
      </c>
    </row>
    <row r="16" spans="1:30" x14ac:dyDescent="0.25">
      <c r="A16" t="s">
        <v>124</v>
      </c>
      <c r="B16" t="s">
        <v>149</v>
      </c>
      <c r="C16" t="s">
        <v>30</v>
      </c>
      <c r="D16" t="s">
        <v>15</v>
      </c>
      <c r="E16" t="s">
        <v>8</v>
      </c>
      <c r="F16">
        <v>6</v>
      </c>
      <c r="G16">
        <v>3</v>
      </c>
      <c r="H16" t="s">
        <v>14</v>
      </c>
      <c r="I16" t="s">
        <v>17</v>
      </c>
      <c r="K16" t="s">
        <v>15</v>
      </c>
      <c r="L16" t="s">
        <v>8</v>
      </c>
      <c r="M16">
        <v>6</v>
      </c>
      <c r="N16">
        <v>2</v>
      </c>
      <c r="O16">
        <v>6</v>
      </c>
      <c r="P16" t="s">
        <v>16</v>
      </c>
      <c r="R16" t="s">
        <v>15</v>
      </c>
      <c r="S16" t="s">
        <v>8</v>
      </c>
      <c r="T16">
        <v>0</v>
      </c>
      <c r="U16">
        <v>6</v>
      </c>
      <c r="V16" t="s">
        <v>31</v>
      </c>
      <c r="W16" t="s">
        <v>16</v>
      </c>
      <c r="Y16" t="s">
        <v>15</v>
      </c>
      <c r="Z16" t="s">
        <v>8</v>
      </c>
      <c r="AA16">
        <v>2</v>
      </c>
      <c r="AB16">
        <v>6</v>
      </c>
      <c r="AC16">
        <v>0</v>
      </c>
      <c r="AD16">
        <v>7</v>
      </c>
    </row>
    <row r="17" spans="1:30" x14ac:dyDescent="0.25">
      <c r="A17" t="s">
        <v>125</v>
      </c>
      <c r="B17" t="s">
        <v>149</v>
      </c>
      <c r="C17" t="s">
        <v>30</v>
      </c>
      <c r="D17" t="s">
        <v>15</v>
      </c>
      <c r="E17" t="s">
        <v>8</v>
      </c>
      <c r="F17">
        <v>6</v>
      </c>
      <c r="G17">
        <v>3</v>
      </c>
      <c r="H17" t="s">
        <v>14</v>
      </c>
      <c r="I17" t="s">
        <v>17</v>
      </c>
      <c r="K17" t="s">
        <v>15</v>
      </c>
      <c r="L17" t="s">
        <v>8</v>
      </c>
      <c r="M17">
        <v>6</v>
      </c>
      <c r="N17">
        <v>2</v>
      </c>
      <c r="O17">
        <v>6</v>
      </c>
      <c r="P17" t="s">
        <v>15</v>
      </c>
      <c r="R17" t="s">
        <v>15</v>
      </c>
      <c r="S17" t="s">
        <v>8</v>
      </c>
      <c r="T17">
        <v>0</v>
      </c>
      <c r="U17">
        <v>6</v>
      </c>
      <c r="V17" t="s">
        <v>31</v>
      </c>
      <c r="W17" t="s">
        <v>16</v>
      </c>
      <c r="Y17" t="s">
        <v>15</v>
      </c>
      <c r="Z17" t="s">
        <v>8</v>
      </c>
      <c r="AA17">
        <v>2</v>
      </c>
      <c r="AB17">
        <v>6</v>
      </c>
      <c r="AC17">
        <v>0</v>
      </c>
      <c r="AD17">
        <v>7</v>
      </c>
    </row>
    <row r="18" spans="1:30" x14ac:dyDescent="0.25">
      <c r="A18" t="s">
        <v>126</v>
      </c>
      <c r="B18" t="s">
        <v>149</v>
      </c>
      <c r="C18" t="s">
        <v>30</v>
      </c>
      <c r="D18" t="s">
        <v>15</v>
      </c>
      <c r="E18" t="s">
        <v>8</v>
      </c>
      <c r="F18">
        <v>6</v>
      </c>
      <c r="G18">
        <v>3</v>
      </c>
      <c r="H18" t="s">
        <v>14</v>
      </c>
      <c r="I18" t="s">
        <v>17</v>
      </c>
      <c r="K18" t="s">
        <v>15</v>
      </c>
      <c r="L18" t="s">
        <v>8</v>
      </c>
      <c r="M18">
        <v>6</v>
      </c>
      <c r="N18">
        <v>2</v>
      </c>
      <c r="O18">
        <v>1</v>
      </c>
      <c r="P18">
        <v>1</v>
      </c>
      <c r="R18" t="s">
        <v>15</v>
      </c>
      <c r="S18" t="s">
        <v>8</v>
      </c>
      <c r="T18">
        <v>0</v>
      </c>
      <c r="U18">
        <v>6</v>
      </c>
      <c r="V18" t="s">
        <v>31</v>
      </c>
      <c r="W18" t="s">
        <v>16</v>
      </c>
      <c r="Y18" t="s">
        <v>15</v>
      </c>
      <c r="Z18" t="s">
        <v>8</v>
      </c>
      <c r="AA18">
        <v>2</v>
      </c>
      <c r="AB18">
        <v>6</v>
      </c>
      <c r="AC18">
        <v>0</v>
      </c>
      <c r="AD18">
        <v>0</v>
      </c>
    </row>
    <row r="19" spans="1:30" x14ac:dyDescent="0.25">
      <c r="A19" t="s">
        <v>128</v>
      </c>
      <c r="B19" t="s">
        <v>129</v>
      </c>
      <c r="C19" t="s">
        <v>30</v>
      </c>
      <c r="D19" t="s">
        <v>15</v>
      </c>
      <c r="E19" t="s">
        <v>8</v>
      </c>
      <c r="F19">
        <v>6</v>
      </c>
      <c r="G19">
        <v>3</v>
      </c>
      <c r="H19" t="s">
        <v>14</v>
      </c>
      <c r="I19" t="s">
        <v>17</v>
      </c>
      <c r="K19" t="s">
        <v>15</v>
      </c>
      <c r="L19" t="s">
        <v>8</v>
      </c>
      <c r="M19">
        <v>6</v>
      </c>
      <c r="N19">
        <v>2</v>
      </c>
      <c r="O19">
        <v>1</v>
      </c>
      <c r="P19">
        <v>3</v>
      </c>
      <c r="R19" t="s">
        <v>15</v>
      </c>
      <c r="S19" t="s">
        <v>8</v>
      </c>
      <c r="T19">
        <v>0</v>
      </c>
      <c r="U19">
        <v>6</v>
      </c>
      <c r="V19" t="s">
        <v>31</v>
      </c>
      <c r="W19" t="s">
        <v>16</v>
      </c>
      <c r="Y19" t="s">
        <v>15</v>
      </c>
      <c r="Z19" t="s">
        <v>8</v>
      </c>
      <c r="AA19">
        <v>2</v>
      </c>
      <c r="AB19">
        <v>6</v>
      </c>
      <c r="AC19">
        <v>0</v>
      </c>
      <c r="AD19">
        <v>7</v>
      </c>
    </row>
    <row r="20" spans="1:30" x14ac:dyDescent="0.25">
      <c r="A20" t="s">
        <v>128</v>
      </c>
      <c r="B20" t="s">
        <v>149</v>
      </c>
      <c r="C20" t="s">
        <v>30</v>
      </c>
      <c r="D20" t="s">
        <v>15</v>
      </c>
      <c r="E20" t="s">
        <v>8</v>
      </c>
      <c r="F20">
        <v>6</v>
      </c>
      <c r="G20">
        <v>3</v>
      </c>
      <c r="H20" t="s">
        <v>14</v>
      </c>
      <c r="I20" t="s">
        <v>17</v>
      </c>
      <c r="K20" t="s">
        <v>15</v>
      </c>
      <c r="L20" t="s">
        <v>8</v>
      </c>
      <c r="M20">
        <v>6</v>
      </c>
      <c r="N20">
        <v>2</v>
      </c>
      <c r="O20">
        <v>1</v>
      </c>
      <c r="P20">
        <v>4</v>
      </c>
      <c r="R20" t="s">
        <v>15</v>
      </c>
      <c r="S20" t="s">
        <v>8</v>
      </c>
      <c r="T20">
        <v>0</v>
      </c>
      <c r="U20">
        <v>6</v>
      </c>
      <c r="V20" t="s">
        <v>31</v>
      </c>
      <c r="W20" t="s">
        <v>16</v>
      </c>
      <c r="Y20" t="s">
        <v>15</v>
      </c>
      <c r="Z20" t="s">
        <v>8</v>
      </c>
      <c r="AA20">
        <v>2</v>
      </c>
      <c r="AB20">
        <v>6</v>
      </c>
      <c r="AC20">
        <v>0</v>
      </c>
      <c r="AD20">
        <v>0</v>
      </c>
    </row>
    <row r="21" spans="1:30" x14ac:dyDescent="0.25">
      <c r="A21" t="s">
        <v>145</v>
      </c>
      <c r="B21" t="s">
        <v>149</v>
      </c>
      <c r="C21" t="s">
        <v>30</v>
      </c>
      <c r="D21" t="s">
        <v>15</v>
      </c>
      <c r="E21" t="s">
        <v>8</v>
      </c>
      <c r="F21">
        <v>6</v>
      </c>
      <c r="G21">
        <v>3</v>
      </c>
      <c r="H21" t="s">
        <v>14</v>
      </c>
      <c r="I21" t="s">
        <v>17</v>
      </c>
      <c r="K21" t="s">
        <v>15</v>
      </c>
      <c r="L21" t="s">
        <v>8</v>
      </c>
      <c r="M21">
        <v>6</v>
      </c>
      <c r="N21">
        <v>2</v>
      </c>
      <c r="O21">
        <v>7</v>
      </c>
      <c r="P21">
        <v>0</v>
      </c>
      <c r="R21" t="s">
        <v>15</v>
      </c>
      <c r="S21" t="s">
        <v>8</v>
      </c>
      <c r="T21">
        <v>0</v>
      </c>
      <c r="U21">
        <v>6</v>
      </c>
      <c r="V21" t="s">
        <v>31</v>
      </c>
      <c r="W21" t="s">
        <v>16</v>
      </c>
      <c r="Y21" t="s">
        <v>15</v>
      </c>
      <c r="Z21" t="s">
        <v>8</v>
      </c>
      <c r="AA21">
        <v>2</v>
      </c>
      <c r="AB21">
        <v>6</v>
      </c>
      <c r="AC21" t="s">
        <v>31</v>
      </c>
      <c r="AD21" t="s">
        <v>32</v>
      </c>
    </row>
    <row r="22" spans="1:30" x14ac:dyDescent="0.25">
      <c r="A22" t="s">
        <v>145</v>
      </c>
      <c r="B22" t="s">
        <v>149</v>
      </c>
      <c r="C22" t="s">
        <v>30</v>
      </c>
      <c r="D22" t="s">
        <v>15</v>
      </c>
      <c r="E22" t="s">
        <v>8</v>
      </c>
      <c r="F22">
        <v>6</v>
      </c>
      <c r="G22">
        <v>3</v>
      </c>
      <c r="H22" t="s">
        <v>14</v>
      </c>
      <c r="I22" t="s">
        <v>17</v>
      </c>
      <c r="K22" t="s">
        <v>15</v>
      </c>
      <c r="L22" t="s">
        <v>8</v>
      </c>
      <c r="M22">
        <v>6</v>
      </c>
      <c r="N22">
        <v>2</v>
      </c>
      <c r="O22">
        <v>7</v>
      </c>
      <c r="P22">
        <v>1</v>
      </c>
      <c r="R22" t="s">
        <v>15</v>
      </c>
      <c r="S22" t="s">
        <v>8</v>
      </c>
      <c r="T22">
        <v>0</v>
      </c>
      <c r="U22">
        <v>6</v>
      </c>
      <c r="V22" t="s">
        <v>31</v>
      </c>
      <c r="W22" t="s">
        <v>16</v>
      </c>
      <c r="Y22" t="s">
        <v>15</v>
      </c>
      <c r="Z22" t="s">
        <v>8</v>
      </c>
      <c r="AA22">
        <v>2</v>
      </c>
      <c r="AB22">
        <v>6</v>
      </c>
      <c r="AC22">
        <v>0</v>
      </c>
      <c r="AD22">
        <v>0</v>
      </c>
    </row>
    <row r="23" spans="1:30" x14ac:dyDescent="0.25">
      <c r="A23" t="s">
        <v>146</v>
      </c>
      <c r="B23" t="s">
        <v>149</v>
      </c>
      <c r="C23" t="s">
        <v>30</v>
      </c>
      <c r="D23" t="s">
        <v>15</v>
      </c>
      <c r="E23" t="s">
        <v>8</v>
      </c>
      <c r="F23">
        <v>6</v>
      </c>
      <c r="G23">
        <v>3</v>
      </c>
      <c r="H23" t="s">
        <v>14</v>
      </c>
      <c r="I23" t="s">
        <v>17</v>
      </c>
      <c r="K23" t="s">
        <v>15</v>
      </c>
      <c r="L23" t="s">
        <v>8</v>
      </c>
      <c r="M23">
        <v>6</v>
      </c>
      <c r="N23">
        <v>2</v>
      </c>
      <c r="O23">
        <v>4</v>
      </c>
      <c r="P23">
        <v>6</v>
      </c>
      <c r="R23" t="s">
        <v>15</v>
      </c>
      <c r="S23" t="s">
        <v>8</v>
      </c>
      <c r="T23">
        <v>0</v>
      </c>
      <c r="U23">
        <v>6</v>
      </c>
      <c r="V23" t="s">
        <v>31</v>
      </c>
      <c r="W23" t="s">
        <v>16</v>
      </c>
      <c r="Y23" t="s">
        <v>15</v>
      </c>
      <c r="Z23" t="s">
        <v>8</v>
      </c>
      <c r="AA23">
        <v>2</v>
      </c>
      <c r="AB23">
        <v>6</v>
      </c>
      <c r="AC23">
        <v>0</v>
      </c>
      <c r="AD23">
        <v>0</v>
      </c>
    </row>
    <row r="24" spans="1:30" x14ac:dyDescent="0.25">
      <c r="A24" t="s">
        <v>147</v>
      </c>
      <c r="B24" t="s">
        <v>149</v>
      </c>
      <c r="C24" t="s">
        <v>30</v>
      </c>
      <c r="D24" t="s">
        <v>15</v>
      </c>
      <c r="E24" t="s">
        <v>8</v>
      </c>
      <c r="F24">
        <v>6</v>
      </c>
      <c r="G24">
        <v>3</v>
      </c>
      <c r="H24" t="s">
        <v>14</v>
      </c>
      <c r="I24" t="s">
        <v>17</v>
      </c>
      <c r="K24" t="s">
        <v>15</v>
      </c>
      <c r="L24" t="s">
        <v>8</v>
      </c>
      <c r="M24">
        <v>6</v>
      </c>
      <c r="N24">
        <v>2</v>
      </c>
      <c r="O24">
        <v>6</v>
      </c>
      <c r="P24">
        <v>8</v>
      </c>
      <c r="R24" t="s">
        <v>15</v>
      </c>
      <c r="S24" t="s">
        <v>8</v>
      </c>
      <c r="T24">
        <v>0</v>
      </c>
      <c r="U24">
        <v>6</v>
      </c>
      <c r="V24" t="s">
        <v>31</v>
      </c>
      <c r="W24" t="s">
        <v>16</v>
      </c>
      <c r="Y24" t="s">
        <v>15</v>
      </c>
      <c r="Z24" t="s">
        <v>8</v>
      </c>
      <c r="AA24">
        <v>2</v>
      </c>
      <c r="AB24">
        <v>6</v>
      </c>
      <c r="AC24">
        <v>0</v>
      </c>
      <c r="AD24">
        <v>0</v>
      </c>
    </row>
    <row r="25" spans="1:30" x14ac:dyDescent="0.25">
      <c r="A25" t="s">
        <v>148</v>
      </c>
      <c r="B25" t="s">
        <v>149</v>
      </c>
      <c r="C25" t="s">
        <v>30</v>
      </c>
      <c r="D25" t="s">
        <v>15</v>
      </c>
      <c r="E25" t="s">
        <v>8</v>
      </c>
      <c r="F25">
        <v>6</v>
      </c>
      <c r="G25">
        <v>3</v>
      </c>
      <c r="H25" t="s">
        <v>14</v>
      </c>
      <c r="I25" t="s">
        <v>17</v>
      </c>
      <c r="K25" t="s">
        <v>15</v>
      </c>
      <c r="L25" t="s">
        <v>8</v>
      </c>
      <c r="M25">
        <v>6</v>
      </c>
      <c r="N25">
        <v>2</v>
      </c>
      <c r="O25">
        <v>6</v>
      </c>
      <c r="P25" t="s">
        <v>13</v>
      </c>
      <c r="R25" t="s">
        <v>15</v>
      </c>
      <c r="S25" t="s">
        <v>8</v>
      </c>
      <c r="T25">
        <v>0</v>
      </c>
      <c r="U25">
        <v>6</v>
      </c>
      <c r="V25" t="s">
        <v>31</v>
      </c>
      <c r="W25" t="s">
        <v>16</v>
      </c>
      <c r="Y25" t="s">
        <v>15</v>
      </c>
      <c r="Z25" t="s">
        <v>8</v>
      </c>
      <c r="AA25">
        <v>2</v>
      </c>
      <c r="AB25">
        <v>6</v>
      </c>
      <c r="AC25">
        <v>0</v>
      </c>
      <c r="AD25">
        <v>0</v>
      </c>
    </row>
    <row r="26" spans="1:30" x14ac:dyDescent="0.25">
      <c r="A26" t="s">
        <v>151</v>
      </c>
      <c r="B26" t="s">
        <v>155</v>
      </c>
      <c r="C26" t="s">
        <v>156</v>
      </c>
      <c r="D26" t="s">
        <v>15</v>
      </c>
      <c r="E26" t="s">
        <v>8</v>
      </c>
      <c r="F26">
        <v>0</v>
      </c>
      <c r="G26">
        <v>0</v>
      </c>
      <c r="H26">
        <v>0</v>
      </c>
      <c r="I26">
        <v>0</v>
      </c>
      <c r="K26" t="s">
        <v>15</v>
      </c>
      <c r="L26" t="s">
        <v>8</v>
      </c>
      <c r="M26">
        <v>2</v>
      </c>
      <c r="N26">
        <v>0</v>
      </c>
      <c r="O26">
        <v>0</v>
      </c>
      <c r="P26">
        <v>0</v>
      </c>
      <c r="R26" t="s">
        <v>14</v>
      </c>
      <c r="S26" t="s">
        <v>8</v>
      </c>
      <c r="T26" t="s">
        <v>152</v>
      </c>
      <c r="U26" t="s">
        <v>152</v>
      </c>
    </row>
    <row r="27" spans="1:30" x14ac:dyDescent="0.25">
      <c r="A27" t="s">
        <v>114</v>
      </c>
      <c r="B27" t="s">
        <v>112</v>
      </c>
      <c r="C27" t="s">
        <v>30</v>
      </c>
      <c r="D27" t="s">
        <v>15</v>
      </c>
      <c r="E27" t="s">
        <v>8</v>
      </c>
      <c r="F27">
        <v>6</v>
      </c>
      <c r="G27">
        <v>3</v>
      </c>
      <c r="H27" t="s">
        <v>14</v>
      </c>
      <c r="I27" t="s">
        <v>17</v>
      </c>
      <c r="K27" t="s">
        <v>15</v>
      </c>
      <c r="L27" t="s">
        <v>8</v>
      </c>
      <c r="M27">
        <v>6</v>
      </c>
      <c r="N27">
        <v>2</v>
      </c>
      <c r="O27" t="s">
        <v>120</v>
      </c>
      <c r="P27" t="s">
        <v>13</v>
      </c>
      <c r="R27" t="s">
        <v>15</v>
      </c>
      <c r="S27" t="s">
        <v>8</v>
      </c>
      <c r="T27">
        <v>0</v>
      </c>
      <c r="U27">
        <v>6</v>
      </c>
      <c r="V27" t="s">
        <v>31</v>
      </c>
      <c r="W27" t="s">
        <v>16</v>
      </c>
      <c r="Y27" t="s">
        <v>15</v>
      </c>
      <c r="Z27" t="s">
        <v>8</v>
      </c>
      <c r="AA27">
        <v>2</v>
      </c>
      <c r="AB27">
        <v>6</v>
      </c>
      <c r="AC27">
        <v>0</v>
      </c>
      <c r="AD27">
        <v>7</v>
      </c>
    </row>
    <row r="28" spans="1:30" x14ac:dyDescent="0.25">
      <c r="A28" t="s">
        <v>158</v>
      </c>
      <c r="B28" t="s">
        <v>112</v>
      </c>
      <c r="C28" t="s">
        <v>30</v>
      </c>
      <c r="D28" t="s">
        <v>15</v>
      </c>
      <c r="E28" t="s">
        <v>8</v>
      </c>
      <c r="F28">
        <v>6</v>
      </c>
      <c r="G28">
        <v>3</v>
      </c>
      <c r="H28" t="s">
        <v>14</v>
      </c>
      <c r="I28" t="s">
        <v>17</v>
      </c>
      <c r="K28" t="s">
        <v>15</v>
      </c>
      <c r="L28" t="s">
        <v>8</v>
      </c>
      <c r="M28">
        <v>6</v>
      </c>
      <c r="N28">
        <v>2</v>
      </c>
      <c r="O28" t="s">
        <v>120</v>
      </c>
      <c r="P28" t="s">
        <v>13</v>
      </c>
      <c r="R28" t="s">
        <v>15</v>
      </c>
      <c r="S28" t="s">
        <v>8</v>
      </c>
      <c r="T28">
        <v>0</v>
      </c>
      <c r="U28">
        <v>6</v>
      </c>
      <c r="V28" t="s">
        <v>31</v>
      </c>
      <c r="W28" t="s">
        <v>16</v>
      </c>
      <c r="Y28" t="s">
        <v>15</v>
      </c>
      <c r="Z28" t="s">
        <v>8</v>
      </c>
      <c r="AA28">
        <v>2</v>
      </c>
      <c r="AB28">
        <v>6</v>
      </c>
      <c r="AC28" t="s">
        <v>31</v>
      </c>
      <c r="AD28" t="s">
        <v>32</v>
      </c>
    </row>
    <row r="29" spans="1:30" x14ac:dyDescent="0.25">
      <c r="A29" t="s">
        <v>126</v>
      </c>
      <c r="B29" t="s">
        <v>0</v>
      </c>
      <c r="C29" t="s">
        <v>30</v>
      </c>
      <c r="D29" t="s">
        <v>15</v>
      </c>
      <c r="E29" t="s">
        <v>8</v>
      </c>
      <c r="F29">
        <v>6</v>
      </c>
      <c r="G29">
        <v>3</v>
      </c>
      <c r="H29" t="s">
        <v>14</v>
      </c>
      <c r="I29" t="s">
        <v>17</v>
      </c>
      <c r="K29" t="s">
        <v>15</v>
      </c>
      <c r="L29" t="s">
        <v>8</v>
      </c>
      <c r="M29">
        <v>6</v>
      </c>
      <c r="N29">
        <v>2</v>
      </c>
      <c r="O29" t="s">
        <v>120</v>
      </c>
      <c r="P29" t="s">
        <v>13</v>
      </c>
      <c r="R29" t="s">
        <v>15</v>
      </c>
      <c r="S29" t="s">
        <v>8</v>
      </c>
      <c r="T29">
        <v>0</v>
      </c>
      <c r="U29">
        <v>6</v>
      </c>
      <c r="V29" t="s">
        <v>31</v>
      </c>
      <c r="W29" t="s">
        <v>16</v>
      </c>
      <c r="Y29" t="s">
        <v>15</v>
      </c>
      <c r="Z29" t="s">
        <v>8</v>
      </c>
      <c r="AA29">
        <v>2</v>
      </c>
      <c r="AB29">
        <v>6</v>
      </c>
      <c r="AC29">
        <v>0</v>
      </c>
      <c r="AD29">
        <v>7</v>
      </c>
    </row>
    <row r="30" spans="1:30" x14ac:dyDescent="0.25">
      <c r="A30" t="s">
        <v>280</v>
      </c>
      <c r="B30" t="s">
        <v>0</v>
      </c>
      <c r="C30" t="s">
        <v>30</v>
      </c>
      <c r="D30" t="s">
        <v>15</v>
      </c>
      <c r="E30" t="s">
        <v>8</v>
      </c>
      <c r="F30">
        <v>6</v>
      </c>
      <c r="G30">
        <v>3</v>
      </c>
      <c r="H30" t="s">
        <v>14</v>
      </c>
      <c r="I30" t="s">
        <v>17</v>
      </c>
      <c r="K30" t="s">
        <v>15</v>
      </c>
      <c r="L30" t="s">
        <v>8</v>
      </c>
      <c r="M30">
        <v>6</v>
      </c>
      <c r="N30">
        <v>2</v>
      </c>
      <c r="O30" t="s">
        <v>120</v>
      </c>
      <c r="P30" t="s">
        <v>13</v>
      </c>
      <c r="R30" t="s">
        <v>15</v>
      </c>
      <c r="S30" t="s">
        <v>8</v>
      </c>
      <c r="T30">
        <v>0</v>
      </c>
      <c r="U30">
        <v>6</v>
      </c>
      <c r="V30" t="s">
        <v>31</v>
      </c>
      <c r="W30" t="s">
        <v>16</v>
      </c>
      <c r="Y30" t="s">
        <v>15</v>
      </c>
      <c r="Z30" t="s">
        <v>8</v>
      </c>
      <c r="AA30">
        <v>2</v>
      </c>
      <c r="AB30">
        <v>6</v>
      </c>
      <c r="AC30">
        <v>0</v>
      </c>
      <c r="AD30">
        <v>7</v>
      </c>
    </row>
    <row r="31" spans="1:30" x14ac:dyDescent="0.25">
      <c r="A31" t="s">
        <v>238</v>
      </c>
      <c r="B31" t="s">
        <v>0</v>
      </c>
      <c r="C31" t="s">
        <v>30</v>
      </c>
      <c r="D31" t="s">
        <v>15</v>
      </c>
      <c r="E31" t="s">
        <v>8</v>
      </c>
      <c r="F31">
        <v>6</v>
      </c>
      <c r="G31">
        <v>3</v>
      </c>
      <c r="H31" t="s">
        <v>14</v>
      </c>
      <c r="I31" t="s">
        <v>17</v>
      </c>
      <c r="K31" t="s">
        <v>15</v>
      </c>
      <c r="L31" t="s">
        <v>8</v>
      </c>
      <c r="M31">
        <v>6</v>
      </c>
      <c r="N31">
        <v>2</v>
      </c>
      <c r="O31" t="s">
        <v>120</v>
      </c>
      <c r="P31" t="s">
        <v>13</v>
      </c>
      <c r="R31" t="s">
        <v>15</v>
      </c>
      <c r="S31" t="s">
        <v>8</v>
      </c>
      <c r="T31">
        <v>0</v>
      </c>
      <c r="U31">
        <v>6</v>
      </c>
      <c r="V31" t="s">
        <v>31</v>
      </c>
      <c r="W31" t="s">
        <v>16</v>
      </c>
      <c r="Y31" t="s">
        <v>15</v>
      </c>
      <c r="Z31" t="s">
        <v>8</v>
      </c>
      <c r="AA31">
        <v>2</v>
      </c>
      <c r="AB31">
        <v>6</v>
      </c>
      <c r="AC31">
        <v>0</v>
      </c>
      <c r="AD31">
        <v>7</v>
      </c>
    </row>
    <row r="32" spans="1:30" x14ac:dyDescent="0.25">
      <c r="A32" t="s">
        <v>282</v>
      </c>
      <c r="B32" t="s">
        <v>0</v>
      </c>
      <c r="C32" t="s">
        <v>30</v>
      </c>
      <c r="D32" t="s">
        <v>15</v>
      </c>
      <c r="E32" t="s">
        <v>8</v>
      </c>
      <c r="F32">
        <v>6</v>
      </c>
      <c r="G32">
        <v>3</v>
      </c>
      <c r="H32">
        <v>0</v>
      </c>
      <c r="I32">
        <v>0</v>
      </c>
      <c r="K32" t="s">
        <v>15</v>
      </c>
      <c r="L32" t="s">
        <v>8</v>
      </c>
      <c r="M32">
        <v>6</v>
      </c>
      <c r="N32">
        <v>2</v>
      </c>
      <c r="O32">
        <v>5</v>
      </c>
      <c r="P32" t="s">
        <v>11</v>
      </c>
      <c r="R32" t="s">
        <v>15</v>
      </c>
      <c r="S32" t="s">
        <v>8</v>
      </c>
      <c r="T32">
        <v>0</v>
      </c>
      <c r="U32">
        <v>6</v>
      </c>
      <c r="V32">
        <v>0</v>
      </c>
      <c r="W32">
        <v>0</v>
      </c>
      <c r="Y32" t="s">
        <v>15</v>
      </c>
      <c r="Z32" t="s">
        <v>8</v>
      </c>
      <c r="AA32">
        <v>2</v>
      </c>
      <c r="AB32">
        <v>6</v>
      </c>
      <c r="AC32">
        <v>0</v>
      </c>
      <c r="AD32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E95F-A4DF-4C28-8291-104F464FDBA8}">
  <sheetPr codeName="Sheet2"/>
  <dimension ref="A1:CY102"/>
  <sheetViews>
    <sheetView topLeftCell="A15" zoomScaleNormal="100" workbookViewId="0">
      <selection activeCell="I70" sqref="I70"/>
    </sheetView>
  </sheetViews>
  <sheetFormatPr defaultRowHeight="15" x14ac:dyDescent="0.25"/>
  <cols>
    <col min="1" max="1" width="3.5703125" bestFit="1" customWidth="1"/>
    <col min="2" max="2" width="4.42578125" bestFit="1" customWidth="1"/>
    <col min="4" max="4" width="10.7109375" bestFit="1" customWidth="1"/>
    <col min="5" max="5" width="2.140625" bestFit="1" customWidth="1"/>
    <col min="6" max="6" width="2.28515625" bestFit="1" customWidth="1"/>
    <col min="7" max="7" width="9.28515625" customWidth="1"/>
    <col min="8" max="8" width="9.7109375" customWidth="1"/>
    <col min="9" max="10" width="2.28515625" customWidth="1"/>
    <col min="12" max="12" width="6.42578125" bestFit="1" customWidth="1"/>
    <col min="13" max="14" width="2" bestFit="1" customWidth="1"/>
    <col min="16" max="17" width="2.28515625" bestFit="1" customWidth="1"/>
    <col min="18" max="18" width="9.42578125" customWidth="1"/>
    <col min="19" max="20" width="2.28515625" customWidth="1"/>
    <col min="21" max="21" width="9" customWidth="1"/>
    <col min="22" max="23" width="2.28515625" customWidth="1"/>
    <col min="25" max="26" width="2.28515625" bestFit="1" customWidth="1"/>
    <col min="27" max="27" width="8.7109375" customWidth="1"/>
    <col min="28" max="29" width="2.28515625" customWidth="1"/>
    <col min="30" max="30" width="12" customWidth="1"/>
    <col min="31" max="32" width="2.28515625" customWidth="1"/>
    <col min="33" max="33" width="9.42578125" customWidth="1"/>
    <col min="34" max="35" width="2.28515625" customWidth="1"/>
    <col min="36" max="36" width="10.28515625" bestFit="1" customWidth="1"/>
    <col min="37" max="38" width="2.28515625" customWidth="1"/>
    <col min="39" max="39" width="9" customWidth="1"/>
    <col min="40" max="41" width="2.28515625" customWidth="1"/>
    <col min="42" max="42" width="9.42578125" customWidth="1"/>
    <col min="43" max="43" width="3.28515625" customWidth="1"/>
    <col min="44" max="44" width="2.28515625" customWidth="1"/>
    <col min="45" max="45" width="9.28515625" customWidth="1"/>
    <col min="46" max="46" width="2.28515625" customWidth="1"/>
    <col min="47" max="47" width="2.140625" customWidth="1"/>
    <col min="48" max="48" width="9.140625" customWidth="1"/>
    <col min="49" max="50" width="2.28515625" customWidth="1"/>
    <col min="51" max="51" width="9.85546875" customWidth="1"/>
    <col min="52" max="53" width="2.28515625" customWidth="1"/>
    <col min="54" max="54" width="9.5703125" customWidth="1"/>
    <col min="55" max="56" width="2.28515625" customWidth="1"/>
    <col min="57" max="57" width="9.42578125" customWidth="1"/>
    <col min="58" max="59" width="2.28515625" customWidth="1"/>
    <col min="60" max="60" width="9.28515625" customWidth="1"/>
    <col min="61" max="62" width="2.28515625" customWidth="1"/>
    <col min="63" max="63" width="9.42578125" customWidth="1"/>
    <col min="64" max="65" width="2.28515625" customWidth="1"/>
    <col min="66" max="66" width="9.140625" customWidth="1"/>
    <col min="67" max="68" width="2.28515625" customWidth="1"/>
    <col min="69" max="69" width="9.42578125" customWidth="1"/>
    <col min="70" max="71" width="2.28515625" customWidth="1"/>
    <col min="72" max="72" width="9.5703125" customWidth="1"/>
    <col min="73" max="74" width="2.28515625" customWidth="1"/>
    <col min="75" max="75" width="9.140625" customWidth="1"/>
    <col min="76" max="77" width="2.28515625" customWidth="1"/>
    <col min="78" max="78" width="8.85546875" customWidth="1"/>
    <col min="79" max="80" width="2.28515625" customWidth="1"/>
    <col min="81" max="81" width="9.7109375" customWidth="1"/>
    <col min="82" max="83" width="2.28515625" customWidth="1"/>
    <col min="84" max="84" width="9.5703125" customWidth="1"/>
    <col min="85" max="86" width="2.28515625" customWidth="1"/>
    <col min="87" max="87" width="9.140625" customWidth="1"/>
    <col min="88" max="89" width="2.28515625" customWidth="1"/>
    <col min="92" max="92" width="2.28515625" bestFit="1" customWidth="1"/>
    <col min="93" max="93" width="2.140625" bestFit="1" customWidth="1"/>
    <col min="95" max="95" width="2.28515625" bestFit="1" customWidth="1"/>
    <col min="96" max="96" width="2.140625" bestFit="1" customWidth="1"/>
    <col min="97" max="97" width="8.5703125" customWidth="1"/>
    <col min="98" max="99" width="2.140625" customWidth="1"/>
    <col min="102" max="102" width="1.85546875" customWidth="1"/>
    <col min="103" max="103" width="2" bestFit="1" customWidth="1"/>
  </cols>
  <sheetData>
    <row r="1" spans="1:103" x14ac:dyDescent="0.25">
      <c r="A1" s="30" t="s">
        <v>8</v>
      </c>
      <c r="B1" s="30"/>
      <c r="C1" s="1"/>
      <c r="D1" s="30" t="s">
        <v>18</v>
      </c>
      <c r="E1" s="30"/>
      <c r="F1" s="30"/>
      <c r="G1" s="4"/>
      <c r="H1" s="4"/>
      <c r="I1" s="4"/>
      <c r="J1" s="4"/>
      <c r="R1" s="6" t="s">
        <v>114</v>
      </c>
      <c r="S1" s="6"/>
      <c r="T1" s="6"/>
      <c r="U1" s="6" t="s">
        <v>115</v>
      </c>
      <c r="BB1" t="s">
        <v>147</v>
      </c>
      <c r="BE1" t="s">
        <v>146</v>
      </c>
      <c r="BH1" t="s">
        <v>147</v>
      </c>
      <c r="BK1" t="s">
        <v>146</v>
      </c>
      <c r="BN1" t="s">
        <v>147</v>
      </c>
      <c r="BQ1" t="s">
        <v>146</v>
      </c>
      <c r="BT1" t="s">
        <v>146</v>
      </c>
      <c r="BW1" t="s">
        <v>147</v>
      </c>
      <c r="BZ1" t="s">
        <v>146</v>
      </c>
      <c r="CC1" t="s">
        <v>147</v>
      </c>
      <c r="CF1" t="s">
        <v>147</v>
      </c>
      <c r="CI1" t="s">
        <v>147</v>
      </c>
    </row>
    <row r="2" spans="1:103" x14ac:dyDescent="0.25">
      <c r="A2" s="1" t="s">
        <v>9</v>
      </c>
      <c r="B2" s="1" t="s">
        <v>8</v>
      </c>
      <c r="C2" s="1"/>
      <c r="D2" s="1" t="s">
        <v>19</v>
      </c>
      <c r="E2" s="1" t="s">
        <v>14</v>
      </c>
      <c r="F2" s="1" t="s">
        <v>17</v>
      </c>
      <c r="G2" s="4"/>
      <c r="H2" s="4" t="s">
        <v>29</v>
      </c>
      <c r="I2" s="4" t="s">
        <v>120</v>
      </c>
      <c r="J2" s="4" t="s">
        <v>13</v>
      </c>
      <c r="L2" s="3" t="s">
        <v>29</v>
      </c>
      <c r="M2" s="3" t="s">
        <v>31</v>
      </c>
      <c r="N2" s="3" t="s">
        <v>16</v>
      </c>
      <c r="O2" s="3" t="s">
        <v>40</v>
      </c>
      <c r="P2" s="3" t="s">
        <v>31</v>
      </c>
      <c r="Q2" s="3" t="s">
        <v>16</v>
      </c>
      <c r="R2" s="4" t="s">
        <v>121</v>
      </c>
      <c r="S2" s="4" t="s">
        <v>31</v>
      </c>
      <c r="T2" s="4" t="s">
        <v>16</v>
      </c>
      <c r="U2" s="6" t="s">
        <v>121</v>
      </c>
      <c r="V2" s="6" t="s">
        <v>31</v>
      </c>
      <c r="W2" s="6" t="s">
        <v>16</v>
      </c>
      <c r="X2" s="3" t="s">
        <v>43</v>
      </c>
      <c r="Y2" s="3" t="s">
        <v>31</v>
      </c>
      <c r="Z2" s="3" t="s">
        <v>16</v>
      </c>
      <c r="AA2" s="3" t="s">
        <v>58</v>
      </c>
      <c r="AB2" s="3" t="s">
        <v>31</v>
      </c>
      <c r="AC2" s="3" t="s">
        <v>16</v>
      </c>
      <c r="AD2" s="4" t="s">
        <v>71</v>
      </c>
      <c r="AE2" s="4" t="s">
        <v>31</v>
      </c>
      <c r="AF2" s="4" t="s">
        <v>16</v>
      </c>
      <c r="AG2" s="4" t="s">
        <v>83</v>
      </c>
      <c r="AH2" s="4" t="s">
        <v>31</v>
      </c>
      <c r="AI2" s="4" t="s">
        <v>16</v>
      </c>
      <c r="AJ2" s="4" t="s">
        <v>129</v>
      </c>
      <c r="AK2" s="4" t="s">
        <v>31</v>
      </c>
      <c r="AL2" s="4" t="s">
        <v>16</v>
      </c>
      <c r="AM2" s="4" t="s">
        <v>144</v>
      </c>
      <c r="AN2" s="4" t="s">
        <v>31</v>
      </c>
      <c r="AO2" s="4" t="s">
        <v>16</v>
      </c>
      <c r="AP2" s="9" t="s">
        <v>121</v>
      </c>
      <c r="AQ2" s="9" t="s">
        <v>31</v>
      </c>
      <c r="AR2" s="9" t="s">
        <v>16</v>
      </c>
      <c r="AS2" s="9" t="s">
        <v>129</v>
      </c>
      <c r="AT2" s="9" t="s">
        <v>31</v>
      </c>
      <c r="AU2" s="9" t="s">
        <v>16</v>
      </c>
      <c r="AV2" s="10" t="s">
        <v>202</v>
      </c>
      <c r="AW2" s="10" t="s">
        <v>31</v>
      </c>
      <c r="AX2" s="10" t="s">
        <v>16</v>
      </c>
      <c r="AY2" s="10" t="s">
        <v>1</v>
      </c>
      <c r="AZ2" s="10" t="s">
        <v>31</v>
      </c>
      <c r="BA2" s="10" t="s">
        <v>16</v>
      </c>
      <c r="BB2" s="10" t="s">
        <v>1</v>
      </c>
      <c r="BC2" s="10" t="s">
        <v>31</v>
      </c>
      <c r="BD2" s="10" t="s">
        <v>16</v>
      </c>
      <c r="BE2" s="10" t="s">
        <v>203</v>
      </c>
      <c r="BF2" s="10" t="s">
        <v>31</v>
      </c>
      <c r="BG2" s="10" t="s">
        <v>16</v>
      </c>
      <c r="BH2" s="10" t="s">
        <v>203</v>
      </c>
      <c r="BI2" s="10" t="s">
        <v>31</v>
      </c>
      <c r="BJ2" s="10" t="s">
        <v>16</v>
      </c>
      <c r="BK2" s="10" t="s">
        <v>204</v>
      </c>
      <c r="BL2" s="10" t="s">
        <v>31</v>
      </c>
      <c r="BM2" s="10" t="s">
        <v>16</v>
      </c>
      <c r="BN2" s="10" t="s">
        <v>204</v>
      </c>
      <c r="BO2" s="10" t="s">
        <v>31</v>
      </c>
      <c r="BP2" s="10" t="s">
        <v>16</v>
      </c>
      <c r="BQ2" s="10" t="s">
        <v>205</v>
      </c>
      <c r="BR2" s="10" t="s">
        <v>31</v>
      </c>
      <c r="BS2" s="10" t="s">
        <v>16</v>
      </c>
      <c r="BT2" s="10" t="s">
        <v>206</v>
      </c>
      <c r="BU2" s="10" t="s">
        <v>31</v>
      </c>
      <c r="BV2" s="10" t="s">
        <v>16</v>
      </c>
      <c r="BW2" s="10" t="s">
        <v>206</v>
      </c>
      <c r="BX2" s="10" t="s">
        <v>31</v>
      </c>
      <c r="BY2" s="10" t="s">
        <v>16</v>
      </c>
      <c r="BZ2" s="10" t="s">
        <v>207</v>
      </c>
      <c r="CA2" s="10" t="s">
        <v>31</v>
      </c>
      <c r="CB2" s="10" t="s">
        <v>16</v>
      </c>
      <c r="CC2" s="10" t="s">
        <v>121</v>
      </c>
      <c r="CD2" s="10" t="s">
        <v>31</v>
      </c>
      <c r="CE2" s="10" t="s">
        <v>16</v>
      </c>
      <c r="CF2" s="10" t="s">
        <v>209</v>
      </c>
      <c r="CG2" s="10" t="s">
        <v>31</v>
      </c>
      <c r="CH2" s="10" t="s">
        <v>16</v>
      </c>
      <c r="CI2" s="10" t="s">
        <v>208</v>
      </c>
      <c r="CJ2" s="10" t="s">
        <v>31</v>
      </c>
      <c r="CK2" s="10" t="s">
        <v>16</v>
      </c>
      <c r="CM2" s="3" t="s">
        <v>34</v>
      </c>
      <c r="CN2" s="3" t="s">
        <v>31</v>
      </c>
      <c r="CO2" s="3" t="s">
        <v>32</v>
      </c>
      <c r="CP2" s="4" t="s">
        <v>135</v>
      </c>
      <c r="CQ2" s="4" t="s">
        <v>31</v>
      </c>
      <c r="CR2" s="4" t="s">
        <v>32</v>
      </c>
      <c r="CS2" s="6" t="s">
        <v>18</v>
      </c>
      <c r="CT2" s="6" t="s">
        <v>31</v>
      </c>
      <c r="CU2" s="6" t="s">
        <v>32</v>
      </c>
      <c r="CW2" s="5" t="s">
        <v>151</v>
      </c>
      <c r="CX2" s="5" t="s">
        <v>152</v>
      </c>
      <c r="CY2" s="5" t="s">
        <v>152</v>
      </c>
    </row>
    <row r="3" spans="1:103" x14ac:dyDescent="0.25">
      <c r="A3" s="1">
        <v>1</v>
      </c>
      <c r="B3" s="1">
        <v>0</v>
      </c>
      <c r="C3" s="1"/>
      <c r="D3" s="1">
        <v>1</v>
      </c>
      <c r="E3" s="4">
        <v>2</v>
      </c>
      <c r="F3" s="4">
        <v>0</v>
      </c>
      <c r="G3" s="4"/>
      <c r="H3" s="4" t="s">
        <v>114</v>
      </c>
      <c r="I3" s="4">
        <v>0</v>
      </c>
      <c r="J3" s="4">
        <v>7</v>
      </c>
      <c r="L3" t="s">
        <v>28</v>
      </c>
      <c r="M3" s="3">
        <v>0</v>
      </c>
      <c r="N3" s="3">
        <v>0</v>
      </c>
      <c r="O3" s="3">
        <v>10</v>
      </c>
      <c r="P3" s="3">
        <v>7</v>
      </c>
      <c r="Q3" s="3" t="s">
        <v>11</v>
      </c>
      <c r="R3" s="4">
        <v>60</v>
      </c>
      <c r="S3" s="4">
        <v>7</v>
      </c>
      <c r="T3" s="4" t="s">
        <v>11</v>
      </c>
      <c r="U3" s="6">
        <v>60</v>
      </c>
      <c r="V3" s="6">
        <v>7</v>
      </c>
      <c r="W3" s="6" t="s">
        <v>11</v>
      </c>
      <c r="X3" t="s">
        <v>44</v>
      </c>
      <c r="Y3" s="3">
        <v>0</v>
      </c>
      <c r="Z3" s="3">
        <v>0</v>
      </c>
      <c r="AA3" s="3" t="s">
        <v>6</v>
      </c>
      <c r="AB3" s="3">
        <v>0</v>
      </c>
      <c r="AC3" s="3">
        <v>1</v>
      </c>
      <c r="AD3" s="4" t="s">
        <v>72</v>
      </c>
      <c r="AE3" s="4">
        <v>0</v>
      </c>
      <c r="AF3" s="4">
        <v>0</v>
      </c>
      <c r="AG3" s="4" t="s">
        <v>84</v>
      </c>
      <c r="AH3" s="4">
        <v>0</v>
      </c>
      <c r="AI3" s="4">
        <v>0</v>
      </c>
      <c r="AJ3" s="4" t="s">
        <v>130</v>
      </c>
      <c r="AK3" s="4">
        <v>7</v>
      </c>
      <c r="AL3" s="4" t="s">
        <v>11</v>
      </c>
      <c r="AM3" s="4">
        <v>12</v>
      </c>
      <c r="AN3" s="4">
        <v>7</v>
      </c>
      <c r="AO3" s="4" t="s">
        <v>11</v>
      </c>
      <c r="AP3" s="9">
        <v>12</v>
      </c>
      <c r="AQ3" s="9">
        <v>7</v>
      </c>
      <c r="AR3" s="9" t="s">
        <v>11</v>
      </c>
      <c r="AS3" s="10">
        <v>20</v>
      </c>
      <c r="AT3" s="10">
        <v>0</v>
      </c>
      <c r="AU3" s="10">
        <v>0</v>
      </c>
      <c r="AV3" s="14">
        <v>1.5</v>
      </c>
      <c r="AW3" s="10">
        <v>0</v>
      </c>
      <c r="AX3" s="10">
        <v>0</v>
      </c>
      <c r="AY3" s="10" t="s">
        <v>200</v>
      </c>
      <c r="AZ3" s="10">
        <v>0</v>
      </c>
      <c r="BA3" s="10">
        <v>0</v>
      </c>
      <c r="BB3" t="s">
        <v>220</v>
      </c>
      <c r="BC3" s="10">
        <v>0</v>
      </c>
      <c r="BD3" s="10">
        <v>0</v>
      </c>
      <c r="BE3" t="s">
        <v>210</v>
      </c>
      <c r="BF3" s="10">
        <v>0</v>
      </c>
      <c r="BG3" s="10">
        <v>0</v>
      </c>
      <c r="BH3" t="s">
        <v>224</v>
      </c>
      <c r="BI3" s="10">
        <v>0</v>
      </c>
      <c r="BJ3" s="10">
        <v>0</v>
      </c>
      <c r="BK3" t="s">
        <v>248</v>
      </c>
      <c r="BL3" s="10">
        <v>0</v>
      </c>
      <c r="BM3" s="10">
        <v>0</v>
      </c>
      <c r="BN3" t="s">
        <v>250</v>
      </c>
      <c r="BO3" s="10">
        <v>0</v>
      </c>
      <c r="BP3" s="10">
        <v>0</v>
      </c>
      <c r="BQ3" t="s">
        <v>257</v>
      </c>
      <c r="BR3" s="10">
        <v>0</v>
      </c>
      <c r="BS3" s="10">
        <v>0</v>
      </c>
      <c r="BT3">
        <v>-72</v>
      </c>
      <c r="BU3" s="10">
        <v>0</v>
      </c>
      <c r="BV3" s="10">
        <v>0</v>
      </c>
      <c r="BW3">
        <v>-46</v>
      </c>
      <c r="BX3" s="10">
        <v>0</v>
      </c>
      <c r="BY3" s="10">
        <v>0</v>
      </c>
      <c r="BZ3" t="s">
        <v>240</v>
      </c>
      <c r="CA3" s="10">
        <v>0</v>
      </c>
      <c r="CB3" s="10">
        <v>0</v>
      </c>
      <c r="CC3" t="s">
        <v>240</v>
      </c>
      <c r="CD3" s="10">
        <v>0</v>
      </c>
      <c r="CE3" s="10">
        <v>0</v>
      </c>
      <c r="CF3" s="11" t="s">
        <v>229</v>
      </c>
      <c r="CG3" s="10">
        <v>0</v>
      </c>
      <c r="CH3" s="10">
        <v>0</v>
      </c>
      <c r="CI3" s="10" t="s">
        <v>227</v>
      </c>
      <c r="CJ3" s="10">
        <v>0</v>
      </c>
      <c r="CK3" s="10">
        <v>0</v>
      </c>
      <c r="CM3" s="4" t="s">
        <v>65</v>
      </c>
      <c r="CN3">
        <v>1</v>
      </c>
      <c r="CO3">
        <v>0</v>
      </c>
      <c r="CP3" s="4" t="s">
        <v>132</v>
      </c>
      <c r="CQ3">
        <v>1</v>
      </c>
      <c r="CR3" t="s">
        <v>15</v>
      </c>
      <c r="CS3" s="6">
        <v>1</v>
      </c>
      <c r="CT3" s="6">
        <v>0</v>
      </c>
      <c r="CU3" s="6">
        <v>0</v>
      </c>
      <c r="CW3" s="5">
        <v>1</v>
      </c>
      <c r="CX3">
        <v>0</v>
      </c>
      <c r="CY3">
        <v>0</v>
      </c>
    </row>
    <row r="4" spans="1:103" x14ac:dyDescent="0.25">
      <c r="A4" s="1">
        <v>2</v>
      </c>
      <c r="B4" s="1">
        <v>1</v>
      </c>
      <c r="C4" s="1"/>
      <c r="D4" s="1">
        <v>2</v>
      </c>
      <c r="E4" s="4">
        <v>2</v>
      </c>
      <c r="F4" s="4">
        <v>1</v>
      </c>
      <c r="G4" s="4"/>
      <c r="H4" s="4" t="s">
        <v>115</v>
      </c>
      <c r="I4" s="4">
        <v>6</v>
      </c>
      <c r="J4" s="4">
        <v>9</v>
      </c>
      <c r="L4" t="s">
        <v>34</v>
      </c>
      <c r="M4" s="3">
        <v>0</v>
      </c>
      <c r="N4" s="3">
        <v>1</v>
      </c>
      <c r="O4" s="3">
        <v>5</v>
      </c>
      <c r="P4" s="3">
        <v>7</v>
      </c>
      <c r="Q4" s="3">
        <v>4</v>
      </c>
      <c r="R4" s="4">
        <v>55</v>
      </c>
      <c r="S4" s="4">
        <v>7</v>
      </c>
      <c r="T4" s="4">
        <v>4</v>
      </c>
      <c r="U4" s="6">
        <v>55</v>
      </c>
      <c r="V4" s="6">
        <v>7</v>
      </c>
      <c r="W4" s="6">
        <v>4</v>
      </c>
      <c r="X4" t="s">
        <v>45</v>
      </c>
      <c r="Y4" s="3">
        <v>2</v>
      </c>
      <c r="Z4" s="3">
        <v>5</v>
      </c>
      <c r="AA4" s="3" t="s">
        <v>7</v>
      </c>
      <c r="AB4" s="3">
        <v>0</v>
      </c>
      <c r="AC4" s="3">
        <v>0</v>
      </c>
      <c r="AD4" s="4" t="s">
        <v>73</v>
      </c>
      <c r="AE4" s="4">
        <v>0</v>
      </c>
      <c r="AF4" s="4">
        <v>1</v>
      </c>
      <c r="AG4" s="4" t="s">
        <v>85</v>
      </c>
      <c r="AH4" s="4">
        <v>0</v>
      </c>
      <c r="AI4" s="4">
        <v>1</v>
      </c>
      <c r="AJ4" s="4" t="s">
        <v>134</v>
      </c>
      <c r="AK4" s="4">
        <v>6</v>
      </c>
      <c r="AL4" s="4" t="s">
        <v>13</v>
      </c>
      <c r="AM4" s="4">
        <v>10</v>
      </c>
      <c r="AN4" s="4">
        <v>7</v>
      </c>
      <c r="AO4" s="4" t="s">
        <v>15</v>
      </c>
      <c r="AP4" s="9">
        <v>9</v>
      </c>
      <c r="AQ4" s="9">
        <v>6</v>
      </c>
      <c r="AR4" s="9">
        <v>6</v>
      </c>
      <c r="AS4" s="10">
        <v>40</v>
      </c>
      <c r="AT4" s="10">
        <v>0</v>
      </c>
      <c r="AU4" s="10" t="s">
        <v>13</v>
      </c>
      <c r="AV4" s="14">
        <v>1</v>
      </c>
      <c r="AW4" s="10">
        <v>1</v>
      </c>
      <c r="AX4" s="10" t="s">
        <v>16</v>
      </c>
      <c r="AY4" s="10" t="s">
        <v>201</v>
      </c>
      <c r="AZ4" s="10">
        <v>0</v>
      </c>
      <c r="BA4" s="10">
        <v>6</v>
      </c>
      <c r="BB4" t="s">
        <v>221</v>
      </c>
      <c r="BC4" s="10">
        <v>0</v>
      </c>
      <c r="BD4" s="10">
        <v>1</v>
      </c>
      <c r="BE4" t="s">
        <v>211</v>
      </c>
      <c r="BF4" s="10">
        <v>0</v>
      </c>
      <c r="BG4" s="10" t="s">
        <v>16</v>
      </c>
      <c r="BH4" t="s">
        <v>213</v>
      </c>
      <c r="BI4" s="10">
        <v>0</v>
      </c>
      <c r="BJ4" s="10">
        <v>8</v>
      </c>
      <c r="BK4" t="s">
        <v>249</v>
      </c>
      <c r="BL4" s="10">
        <v>2</v>
      </c>
      <c r="BM4" s="10" t="s">
        <v>14</v>
      </c>
      <c r="BN4" t="s">
        <v>251</v>
      </c>
      <c r="BO4" s="10">
        <v>1</v>
      </c>
      <c r="BP4" s="10">
        <v>1</v>
      </c>
      <c r="BQ4" t="s">
        <v>258</v>
      </c>
      <c r="BR4" s="10">
        <v>2</v>
      </c>
      <c r="BS4" s="10">
        <v>1</v>
      </c>
      <c r="BT4">
        <v>-40</v>
      </c>
      <c r="BU4" s="10">
        <v>2</v>
      </c>
      <c r="BV4" s="10" t="s">
        <v>13</v>
      </c>
      <c r="BW4">
        <v>-40</v>
      </c>
      <c r="BX4" s="10">
        <v>0</v>
      </c>
      <c r="BY4" s="10" t="s">
        <v>14</v>
      </c>
      <c r="BZ4" t="s">
        <v>241</v>
      </c>
      <c r="CA4" s="10">
        <v>1</v>
      </c>
      <c r="CB4" s="10">
        <v>5</v>
      </c>
      <c r="CC4" t="s">
        <v>243</v>
      </c>
      <c r="CD4" s="10">
        <v>1</v>
      </c>
      <c r="CE4" s="10">
        <v>5</v>
      </c>
      <c r="CF4" s="11" t="s">
        <v>230</v>
      </c>
      <c r="CG4" s="10">
        <v>4</v>
      </c>
      <c r="CH4" s="10">
        <v>0</v>
      </c>
      <c r="CI4" s="10" t="s">
        <v>228</v>
      </c>
      <c r="CJ4" s="10">
        <v>0</v>
      </c>
      <c r="CK4" s="10">
        <v>1</v>
      </c>
      <c r="CM4" s="4" t="s">
        <v>66</v>
      </c>
      <c r="CN4">
        <v>1</v>
      </c>
      <c r="CO4">
        <v>1</v>
      </c>
      <c r="CP4" s="4" t="s">
        <v>136</v>
      </c>
      <c r="CQ4">
        <v>1</v>
      </c>
      <c r="CR4" t="s">
        <v>16</v>
      </c>
      <c r="CS4" s="6">
        <v>2</v>
      </c>
      <c r="CT4" s="6">
        <v>0</v>
      </c>
      <c r="CU4" s="6">
        <v>1</v>
      </c>
      <c r="CW4" s="5">
        <v>2</v>
      </c>
      <c r="CX4">
        <v>0</v>
      </c>
      <c r="CY4">
        <v>1</v>
      </c>
    </row>
    <row r="5" spans="1:103" x14ac:dyDescent="0.25">
      <c r="A5" s="1">
        <v>3</v>
      </c>
      <c r="B5" s="1">
        <v>2</v>
      </c>
      <c r="C5" s="1"/>
      <c r="D5" s="1">
        <v>3</v>
      </c>
      <c r="E5" s="4">
        <v>2</v>
      </c>
      <c r="F5" s="4">
        <v>2</v>
      </c>
      <c r="G5" s="4"/>
      <c r="H5" s="4" t="s">
        <v>121</v>
      </c>
      <c r="I5" s="4">
        <v>5</v>
      </c>
      <c r="J5" s="4">
        <v>8</v>
      </c>
      <c r="O5" s="3">
        <v>0</v>
      </c>
      <c r="P5" s="3">
        <v>6</v>
      </c>
      <c r="Q5" s="3" t="s">
        <v>15</v>
      </c>
      <c r="R5" s="4">
        <v>50</v>
      </c>
      <c r="S5" s="4">
        <v>6</v>
      </c>
      <c r="T5" s="4" t="s">
        <v>14</v>
      </c>
      <c r="U5" s="6">
        <v>50</v>
      </c>
      <c r="V5" s="6">
        <v>6</v>
      </c>
      <c r="W5" s="6">
        <v>8</v>
      </c>
      <c r="X5" t="s">
        <v>46</v>
      </c>
      <c r="Y5">
        <v>4</v>
      </c>
      <c r="Z5" t="s">
        <v>16</v>
      </c>
      <c r="AA5" s="4" t="s">
        <v>112</v>
      </c>
      <c r="AB5">
        <v>0</v>
      </c>
      <c r="AC5">
        <v>0</v>
      </c>
      <c r="AD5" s="4" t="s">
        <v>74</v>
      </c>
      <c r="AE5" s="4">
        <v>0</v>
      </c>
      <c r="AF5" s="4">
        <v>2</v>
      </c>
      <c r="AG5" s="4"/>
      <c r="AH5" s="4"/>
      <c r="AI5" s="4"/>
      <c r="AJ5" s="4">
        <v>500</v>
      </c>
      <c r="AK5" s="4">
        <v>5</v>
      </c>
      <c r="AL5" s="4">
        <v>9</v>
      </c>
      <c r="AM5" s="4">
        <v>8</v>
      </c>
      <c r="AN5" s="4">
        <v>7</v>
      </c>
      <c r="AO5" s="4">
        <v>4</v>
      </c>
      <c r="AP5" s="9">
        <v>6</v>
      </c>
      <c r="AQ5" s="9">
        <v>5</v>
      </c>
      <c r="AR5" s="9" t="s">
        <v>16</v>
      </c>
      <c r="AS5" s="10">
        <v>60</v>
      </c>
      <c r="AT5" s="10">
        <v>1</v>
      </c>
      <c r="AU5" s="10">
        <v>4</v>
      </c>
      <c r="AV5" s="14" t="s">
        <v>193</v>
      </c>
      <c r="AW5" s="10">
        <v>3</v>
      </c>
      <c r="AX5" s="10">
        <v>5</v>
      </c>
      <c r="AY5" s="10"/>
      <c r="AZ5" s="10"/>
      <c r="BA5" s="10"/>
      <c r="BB5" t="s">
        <v>222</v>
      </c>
      <c r="BC5" s="10">
        <v>0</v>
      </c>
      <c r="BD5" s="10">
        <v>2</v>
      </c>
      <c r="BE5" t="s">
        <v>212</v>
      </c>
      <c r="BF5" s="10">
        <v>1</v>
      </c>
      <c r="BG5" s="10">
        <v>4</v>
      </c>
      <c r="BH5" t="s">
        <v>225</v>
      </c>
      <c r="BI5" s="10">
        <v>1</v>
      </c>
      <c r="BJ5" s="10">
        <v>0</v>
      </c>
      <c r="BK5" t="s">
        <v>250</v>
      </c>
      <c r="BL5" s="10">
        <v>4</v>
      </c>
      <c r="BM5" s="10">
        <v>0</v>
      </c>
      <c r="BN5" t="s">
        <v>252</v>
      </c>
      <c r="BO5" s="10">
        <v>1</v>
      </c>
      <c r="BP5" s="10" t="s">
        <v>13</v>
      </c>
      <c r="BQ5" t="s">
        <v>259</v>
      </c>
      <c r="BR5" s="10">
        <v>2</v>
      </c>
      <c r="BS5" s="10" t="s">
        <v>11</v>
      </c>
      <c r="BT5">
        <v>-30</v>
      </c>
      <c r="BU5" s="10">
        <v>3</v>
      </c>
      <c r="BV5" s="10" t="s">
        <v>15</v>
      </c>
      <c r="BW5">
        <v>-30</v>
      </c>
      <c r="BX5" s="10">
        <v>2</v>
      </c>
      <c r="BY5" s="10">
        <v>0</v>
      </c>
      <c r="BZ5" t="s">
        <v>242</v>
      </c>
      <c r="CA5" s="10">
        <v>2</v>
      </c>
      <c r="CB5" s="10" t="s">
        <v>16</v>
      </c>
      <c r="CC5" t="s">
        <v>268</v>
      </c>
      <c r="CD5" s="10">
        <v>2</v>
      </c>
      <c r="CE5" s="10" t="s">
        <v>16</v>
      </c>
      <c r="CF5" s="11" t="s">
        <v>237</v>
      </c>
      <c r="CG5" s="10">
        <v>5</v>
      </c>
      <c r="CH5" s="10">
        <v>7</v>
      </c>
      <c r="CI5" s="10"/>
      <c r="CJ5" s="10"/>
      <c r="CK5" s="10"/>
      <c r="CM5" s="4" t="s">
        <v>67</v>
      </c>
      <c r="CN5">
        <v>1</v>
      </c>
      <c r="CO5">
        <v>2</v>
      </c>
      <c r="CP5" s="4" t="s">
        <v>133</v>
      </c>
      <c r="CQ5">
        <v>1</v>
      </c>
      <c r="CR5">
        <v>9</v>
      </c>
      <c r="CS5" s="6">
        <v>3</v>
      </c>
      <c r="CT5" s="6">
        <v>0</v>
      </c>
      <c r="CU5" s="6">
        <v>2</v>
      </c>
      <c r="CW5" s="5">
        <v>3</v>
      </c>
      <c r="CX5">
        <v>0</v>
      </c>
      <c r="CY5">
        <v>2</v>
      </c>
    </row>
    <row r="6" spans="1:103" x14ac:dyDescent="0.25">
      <c r="A6" s="1">
        <v>4</v>
      </c>
      <c r="B6" s="1">
        <v>3</v>
      </c>
      <c r="C6" s="1"/>
      <c r="D6" s="1">
        <v>4</v>
      </c>
      <c r="E6" s="4">
        <v>2</v>
      </c>
      <c r="F6" s="4">
        <v>3</v>
      </c>
      <c r="G6" s="4"/>
      <c r="H6" s="4" t="s">
        <v>123</v>
      </c>
      <c r="I6" s="4">
        <v>5</v>
      </c>
      <c r="J6" s="4">
        <v>9</v>
      </c>
      <c r="O6" s="3">
        <v>-5</v>
      </c>
      <c r="P6" s="3">
        <v>6</v>
      </c>
      <c r="Q6" s="3">
        <v>1</v>
      </c>
      <c r="R6" s="4">
        <v>45</v>
      </c>
      <c r="S6" s="4">
        <v>6</v>
      </c>
      <c r="T6" s="4">
        <v>1</v>
      </c>
      <c r="U6" s="6">
        <v>45</v>
      </c>
      <c r="V6" s="6">
        <v>5</v>
      </c>
      <c r="W6" s="6" t="s">
        <v>13</v>
      </c>
      <c r="AA6" s="4" t="s">
        <v>113</v>
      </c>
      <c r="AB6" s="4">
        <v>0</v>
      </c>
      <c r="AC6" s="4">
        <v>1</v>
      </c>
      <c r="AD6" s="4" t="s">
        <v>75</v>
      </c>
      <c r="AE6" s="4">
        <v>0</v>
      </c>
      <c r="AF6" s="4">
        <v>3</v>
      </c>
      <c r="AG6" s="4"/>
      <c r="AH6" s="4"/>
      <c r="AI6" s="4"/>
      <c r="AJ6" s="4">
        <v>250</v>
      </c>
      <c r="AK6" s="4">
        <v>4</v>
      </c>
      <c r="AL6" s="4">
        <v>6</v>
      </c>
      <c r="AM6" s="4">
        <v>6</v>
      </c>
      <c r="AN6" s="4">
        <v>6</v>
      </c>
      <c r="AO6" s="4" t="s">
        <v>15</v>
      </c>
      <c r="AP6" s="9">
        <v>3</v>
      </c>
      <c r="AQ6" s="9">
        <v>4</v>
      </c>
      <c r="AR6" s="9" t="s">
        <v>13</v>
      </c>
      <c r="AS6" s="10">
        <v>80</v>
      </c>
      <c r="AT6" s="10">
        <v>1</v>
      </c>
      <c r="AU6" s="10">
        <v>9</v>
      </c>
      <c r="AV6" s="14" t="s">
        <v>196</v>
      </c>
      <c r="AW6" s="10">
        <v>4</v>
      </c>
      <c r="AX6" s="10">
        <v>0</v>
      </c>
      <c r="AY6" s="10"/>
      <c r="AZ6" s="10"/>
      <c r="BA6" s="10"/>
      <c r="BB6" t="s">
        <v>223</v>
      </c>
      <c r="BC6" s="10">
        <v>0</v>
      </c>
      <c r="BD6" s="10">
        <v>3</v>
      </c>
      <c r="BE6" t="s">
        <v>224</v>
      </c>
      <c r="BF6" s="10">
        <v>1</v>
      </c>
      <c r="BG6" s="10" t="s">
        <v>16</v>
      </c>
      <c r="BH6" t="s">
        <v>214</v>
      </c>
      <c r="BI6" s="10">
        <v>1</v>
      </c>
      <c r="BJ6" s="10">
        <v>6</v>
      </c>
      <c r="BK6" t="s">
        <v>251</v>
      </c>
      <c r="BL6" s="10">
        <v>4</v>
      </c>
      <c r="BM6" s="10" t="s">
        <v>15</v>
      </c>
      <c r="BN6" t="s">
        <v>253</v>
      </c>
      <c r="BO6" s="10">
        <v>2</v>
      </c>
      <c r="BP6" s="10">
        <v>7</v>
      </c>
      <c r="BQ6" t="s">
        <v>260</v>
      </c>
      <c r="BR6" s="10">
        <v>4</v>
      </c>
      <c r="BS6" s="10">
        <v>2</v>
      </c>
      <c r="BT6">
        <v>-20</v>
      </c>
      <c r="BU6" s="10">
        <v>4</v>
      </c>
      <c r="BV6" s="10">
        <v>9</v>
      </c>
      <c r="BW6">
        <v>-20</v>
      </c>
      <c r="BX6" s="10">
        <v>3</v>
      </c>
      <c r="BY6" s="10">
        <v>3</v>
      </c>
      <c r="BZ6" t="s">
        <v>244</v>
      </c>
      <c r="CA6" s="10">
        <v>3</v>
      </c>
      <c r="CB6" s="10" t="s">
        <v>11</v>
      </c>
      <c r="CC6" t="s">
        <v>269</v>
      </c>
      <c r="CD6" s="10">
        <v>4</v>
      </c>
      <c r="CE6" s="10">
        <v>0</v>
      </c>
      <c r="CF6" s="11" t="s">
        <v>232</v>
      </c>
      <c r="CG6" s="10">
        <v>5</v>
      </c>
      <c r="CH6" s="10" t="s">
        <v>11</v>
      </c>
      <c r="CI6" s="10"/>
      <c r="CJ6" s="10"/>
      <c r="CK6" s="10"/>
      <c r="CM6" s="4" t="s">
        <v>68</v>
      </c>
      <c r="CN6">
        <v>1</v>
      </c>
      <c r="CO6">
        <v>3</v>
      </c>
      <c r="CP6" s="4" t="s">
        <v>131</v>
      </c>
      <c r="CQ6">
        <v>1</v>
      </c>
      <c r="CR6">
        <v>8</v>
      </c>
      <c r="CS6" s="6">
        <v>4</v>
      </c>
      <c r="CT6" s="6">
        <v>0</v>
      </c>
      <c r="CU6" s="6">
        <v>3</v>
      </c>
      <c r="CW6" s="5">
        <v>4</v>
      </c>
      <c r="CX6">
        <v>0</v>
      </c>
      <c r="CY6">
        <v>3</v>
      </c>
    </row>
    <row r="7" spans="1:103" x14ac:dyDescent="0.25">
      <c r="A7" s="1">
        <v>5</v>
      </c>
      <c r="B7" s="1">
        <v>4</v>
      </c>
      <c r="C7" s="1"/>
      <c r="D7" s="1">
        <v>5</v>
      </c>
      <c r="E7" s="4">
        <v>2</v>
      </c>
      <c r="F7" s="4">
        <v>4</v>
      </c>
      <c r="G7" s="4"/>
      <c r="H7" s="4" t="s">
        <v>122</v>
      </c>
      <c r="I7" s="4">
        <v>5</v>
      </c>
      <c r="J7" s="4" t="s">
        <v>16</v>
      </c>
      <c r="O7" s="3">
        <v>-10</v>
      </c>
      <c r="P7" s="3">
        <v>5</v>
      </c>
      <c r="Q7" s="3">
        <v>7</v>
      </c>
      <c r="R7" s="4">
        <v>40</v>
      </c>
      <c r="S7" s="4">
        <v>5</v>
      </c>
      <c r="T7" s="4">
        <v>8</v>
      </c>
      <c r="U7" s="6">
        <v>40</v>
      </c>
      <c r="V7" s="6">
        <v>5</v>
      </c>
      <c r="W7" s="6">
        <v>1</v>
      </c>
      <c r="AA7" s="4" t="s">
        <v>114</v>
      </c>
      <c r="AB7" s="4">
        <v>0</v>
      </c>
      <c r="AC7" s="4">
        <v>0</v>
      </c>
      <c r="AD7" s="4" t="s">
        <v>76</v>
      </c>
      <c r="AE7" s="4">
        <v>4</v>
      </c>
      <c r="AF7" s="4">
        <v>0</v>
      </c>
      <c r="AG7" s="4"/>
      <c r="AH7" s="4"/>
      <c r="AI7" s="4"/>
      <c r="AJ7" s="4">
        <v>150</v>
      </c>
      <c r="AK7" s="4">
        <v>3</v>
      </c>
      <c r="AL7" s="4">
        <v>8</v>
      </c>
      <c r="AM7" s="4">
        <v>5</v>
      </c>
      <c r="AN7" s="4">
        <v>6</v>
      </c>
      <c r="AO7" s="4">
        <v>0</v>
      </c>
      <c r="AP7" s="9">
        <v>0</v>
      </c>
      <c r="AQ7" s="9">
        <v>4</v>
      </c>
      <c r="AR7" s="9">
        <v>0</v>
      </c>
      <c r="AS7" s="10">
        <v>100</v>
      </c>
      <c r="AT7" s="10">
        <v>1</v>
      </c>
      <c r="AU7" s="10" t="s">
        <v>12</v>
      </c>
      <c r="AV7" s="14" t="s">
        <v>194</v>
      </c>
      <c r="AW7" s="10">
        <v>4</v>
      </c>
      <c r="AX7" s="10" t="s">
        <v>11</v>
      </c>
      <c r="AY7" s="10"/>
      <c r="AZ7" s="10"/>
      <c r="BA7" s="10"/>
      <c r="BB7" s="10"/>
      <c r="BC7" s="10"/>
      <c r="BD7" s="10"/>
      <c r="BE7" t="s">
        <v>213</v>
      </c>
      <c r="BF7" s="10">
        <v>2</v>
      </c>
      <c r="BG7" s="10">
        <v>2</v>
      </c>
      <c r="BH7" t="s">
        <v>226</v>
      </c>
      <c r="BI7" s="10">
        <v>3</v>
      </c>
      <c r="BJ7" s="10">
        <v>4</v>
      </c>
      <c r="BK7" t="s">
        <v>252</v>
      </c>
      <c r="BL7" s="10">
        <v>5</v>
      </c>
      <c r="BM7" s="10">
        <v>3</v>
      </c>
      <c r="BN7" t="s">
        <v>254</v>
      </c>
      <c r="BO7" s="10">
        <v>4</v>
      </c>
      <c r="BP7" s="10">
        <v>4</v>
      </c>
      <c r="BQ7" t="s">
        <v>261</v>
      </c>
      <c r="BR7" s="10">
        <v>4</v>
      </c>
      <c r="BS7" s="10">
        <v>9</v>
      </c>
      <c r="BT7">
        <v>-10</v>
      </c>
      <c r="BU7" s="10">
        <v>5</v>
      </c>
      <c r="BV7" s="10">
        <v>7</v>
      </c>
      <c r="BW7">
        <v>-10</v>
      </c>
      <c r="BX7" s="10">
        <v>4</v>
      </c>
      <c r="BY7" s="10">
        <v>7</v>
      </c>
      <c r="BZ7" t="s">
        <v>245</v>
      </c>
      <c r="CA7" s="10">
        <v>5</v>
      </c>
      <c r="CB7" s="10">
        <v>5</v>
      </c>
      <c r="CC7" t="s">
        <v>270</v>
      </c>
      <c r="CD7" s="10">
        <v>5</v>
      </c>
      <c r="CE7" s="10">
        <v>5</v>
      </c>
      <c r="CF7" s="11" t="s">
        <v>233</v>
      </c>
      <c r="CG7" s="10">
        <v>6</v>
      </c>
      <c r="CH7" s="10">
        <v>7</v>
      </c>
      <c r="CI7" s="10"/>
      <c r="CJ7" s="10"/>
      <c r="CK7" s="10"/>
      <c r="CM7" s="4" t="s">
        <v>61</v>
      </c>
      <c r="CN7">
        <v>0</v>
      </c>
      <c r="CO7" s="4">
        <v>0</v>
      </c>
      <c r="CP7" s="4" t="s">
        <v>137</v>
      </c>
      <c r="CQ7">
        <v>1</v>
      </c>
      <c r="CR7">
        <v>7</v>
      </c>
      <c r="CS7" s="6">
        <v>5</v>
      </c>
      <c r="CT7" s="6">
        <v>0</v>
      </c>
      <c r="CU7" s="6">
        <v>4</v>
      </c>
      <c r="CW7" s="5">
        <v>5</v>
      </c>
      <c r="CX7">
        <v>0</v>
      </c>
      <c r="CY7">
        <v>4</v>
      </c>
    </row>
    <row r="8" spans="1:103" x14ac:dyDescent="0.25">
      <c r="A8" s="1">
        <v>6</v>
      </c>
      <c r="B8" s="1">
        <v>5</v>
      </c>
      <c r="C8" s="1"/>
      <c r="D8" s="1">
        <v>6</v>
      </c>
      <c r="E8" s="4">
        <v>2</v>
      </c>
      <c r="F8" s="4">
        <v>5</v>
      </c>
      <c r="G8" s="4"/>
      <c r="H8" s="4" t="s">
        <v>121</v>
      </c>
      <c r="I8" s="4">
        <v>1</v>
      </c>
      <c r="J8" s="4">
        <v>9</v>
      </c>
      <c r="O8" s="3">
        <v>-15</v>
      </c>
      <c r="P8" s="3">
        <v>4</v>
      </c>
      <c r="Q8" s="3" t="s">
        <v>13</v>
      </c>
      <c r="R8" s="4">
        <v>35</v>
      </c>
      <c r="S8" s="4">
        <v>4</v>
      </c>
      <c r="T8" s="4" t="s">
        <v>12</v>
      </c>
      <c r="U8" s="6">
        <v>35</v>
      </c>
      <c r="V8" s="6">
        <v>4</v>
      </c>
      <c r="W8" s="6">
        <v>5</v>
      </c>
      <c r="AA8" s="4" t="s">
        <v>115</v>
      </c>
      <c r="AB8" s="4">
        <v>0</v>
      </c>
      <c r="AC8" s="4">
        <v>1</v>
      </c>
      <c r="AD8" s="4" t="s">
        <v>77</v>
      </c>
      <c r="AE8" s="4">
        <v>4</v>
      </c>
      <c r="AF8" s="4">
        <v>1</v>
      </c>
      <c r="AG8" s="4"/>
      <c r="AH8" s="4"/>
      <c r="AI8" s="4"/>
      <c r="AJ8" s="4">
        <v>100</v>
      </c>
      <c r="AK8" s="4">
        <v>2</v>
      </c>
      <c r="AL8" s="4" t="s">
        <v>13</v>
      </c>
      <c r="AM8" s="4">
        <v>4</v>
      </c>
      <c r="AN8" s="4">
        <v>5</v>
      </c>
      <c r="AO8" s="4" t="s">
        <v>16</v>
      </c>
      <c r="AP8" s="9">
        <v>-3</v>
      </c>
      <c r="AQ8" s="9">
        <v>3</v>
      </c>
      <c r="AR8" s="9">
        <v>2</v>
      </c>
      <c r="AS8" s="10">
        <v>125</v>
      </c>
      <c r="AT8" s="10">
        <v>2</v>
      </c>
      <c r="AU8" s="10">
        <v>2</v>
      </c>
      <c r="AV8" s="14" t="s">
        <v>195</v>
      </c>
      <c r="AW8" s="10">
        <v>5</v>
      </c>
      <c r="AX8" s="10" t="s">
        <v>11</v>
      </c>
      <c r="AY8" s="10"/>
      <c r="AZ8" s="10"/>
      <c r="BA8" s="10"/>
      <c r="BB8" s="10"/>
      <c r="BC8" s="10"/>
      <c r="BD8" s="10"/>
      <c r="BE8" t="s">
        <v>225</v>
      </c>
      <c r="BF8" s="10">
        <v>2</v>
      </c>
      <c r="BG8" s="10">
        <v>6</v>
      </c>
      <c r="BH8" t="s">
        <v>215</v>
      </c>
      <c r="BI8" s="10">
        <v>4</v>
      </c>
      <c r="BJ8" s="10">
        <v>1</v>
      </c>
      <c r="BK8" t="s">
        <v>253</v>
      </c>
      <c r="BL8" s="10">
        <v>5</v>
      </c>
      <c r="BM8" s="10">
        <v>9</v>
      </c>
      <c r="BN8" t="s">
        <v>255</v>
      </c>
      <c r="BO8" s="10">
        <v>5</v>
      </c>
      <c r="BP8" s="10">
        <v>5</v>
      </c>
      <c r="BQ8" t="s">
        <v>262</v>
      </c>
      <c r="BR8" s="10">
        <v>5</v>
      </c>
      <c r="BS8" s="10" t="s">
        <v>12</v>
      </c>
      <c r="BT8">
        <v>0</v>
      </c>
      <c r="BU8" s="10">
        <v>6</v>
      </c>
      <c r="BV8" s="10">
        <v>6</v>
      </c>
      <c r="BW8">
        <v>0</v>
      </c>
      <c r="BX8" s="10">
        <v>5</v>
      </c>
      <c r="BY8" s="10" t="s">
        <v>15</v>
      </c>
      <c r="BZ8" t="s">
        <v>246</v>
      </c>
      <c r="CA8" s="10">
        <v>6</v>
      </c>
      <c r="CB8" s="10" t="s">
        <v>16</v>
      </c>
      <c r="CC8" t="s">
        <v>271</v>
      </c>
      <c r="CD8" s="10">
        <v>6</v>
      </c>
      <c r="CE8" s="10" t="s">
        <v>16</v>
      </c>
      <c r="CF8" s="11" t="s">
        <v>234</v>
      </c>
      <c r="CG8" s="10">
        <v>6</v>
      </c>
      <c r="CH8" s="10" t="s">
        <v>11</v>
      </c>
      <c r="CI8" s="10"/>
      <c r="CJ8" s="10"/>
      <c r="CK8" s="10"/>
      <c r="CM8" s="4" t="s">
        <v>62</v>
      </c>
      <c r="CN8">
        <v>0</v>
      </c>
      <c r="CO8" s="4">
        <v>1</v>
      </c>
      <c r="CP8" s="4" t="s">
        <v>138</v>
      </c>
      <c r="CQ8">
        <v>1</v>
      </c>
      <c r="CR8">
        <v>6</v>
      </c>
      <c r="CS8" s="6">
        <v>6</v>
      </c>
      <c r="CT8" s="6">
        <v>0</v>
      </c>
      <c r="CU8" s="6">
        <v>5</v>
      </c>
      <c r="CW8" s="5">
        <v>6</v>
      </c>
      <c r="CX8">
        <v>0</v>
      </c>
      <c r="CY8">
        <v>5</v>
      </c>
    </row>
    <row r="9" spans="1:103" x14ac:dyDescent="0.25">
      <c r="A9" s="1">
        <v>7</v>
      </c>
      <c r="B9" s="1">
        <v>6</v>
      </c>
      <c r="C9" s="1"/>
      <c r="D9" s="1">
        <v>7</v>
      </c>
      <c r="E9" s="4">
        <v>2</v>
      </c>
      <c r="F9" s="4">
        <v>6</v>
      </c>
      <c r="G9" s="4"/>
      <c r="H9" s="4" t="s">
        <v>122</v>
      </c>
      <c r="I9" s="4">
        <v>6</v>
      </c>
      <c r="J9" s="4">
        <v>9</v>
      </c>
      <c r="O9" s="3">
        <v>-20</v>
      </c>
      <c r="P9" s="3">
        <v>4</v>
      </c>
      <c r="Q9" s="3">
        <v>3</v>
      </c>
      <c r="R9" s="4">
        <v>30</v>
      </c>
      <c r="S9" s="4">
        <v>4</v>
      </c>
      <c r="T9" s="4">
        <v>5</v>
      </c>
      <c r="U9" s="6">
        <v>30</v>
      </c>
      <c r="V9" s="6">
        <v>3</v>
      </c>
      <c r="W9" s="6" t="s">
        <v>16</v>
      </c>
      <c r="AD9" s="4" t="s">
        <v>78</v>
      </c>
      <c r="AE9" s="4">
        <v>4</v>
      </c>
      <c r="AF9" s="4">
        <v>2</v>
      </c>
      <c r="AG9" s="4"/>
      <c r="AH9" s="4"/>
      <c r="AI9" s="4"/>
      <c r="AJ9" s="4">
        <v>80</v>
      </c>
      <c r="AK9" s="4">
        <v>2</v>
      </c>
      <c r="AL9" s="4">
        <v>6</v>
      </c>
      <c r="AM9" s="4">
        <v>3</v>
      </c>
      <c r="AN9" s="4">
        <v>5</v>
      </c>
      <c r="AO9" s="4">
        <v>3</v>
      </c>
      <c r="AP9" s="9">
        <v>-6</v>
      </c>
      <c r="AQ9" s="9">
        <v>2</v>
      </c>
      <c r="AR9" s="9">
        <v>6</v>
      </c>
      <c r="AS9" s="10">
        <v>150</v>
      </c>
      <c r="AT9" s="10">
        <v>2</v>
      </c>
      <c r="AU9" s="10">
        <v>5</v>
      </c>
      <c r="AV9" s="14" t="s">
        <v>197</v>
      </c>
      <c r="AW9" s="10">
        <v>6</v>
      </c>
      <c r="AX9" s="10" t="s">
        <v>16</v>
      </c>
      <c r="AY9" s="10"/>
      <c r="AZ9" s="10"/>
      <c r="BA9" s="10"/>
      <c r="BB9" s="10"/>
      <c r="BC9" s="10"/>
      <c r="BD9" s="10"/>
      <c r="BE9" t="s">
        <v>214</v>
      </c>
      <c r="BF9" s="10">
        <v>2</v>
      </c>
      <c r="BG9" s="10" t="s">
        <v>14</v>
      </c>
      <c r="BH9" t="s">
        <v>216</v>
      </c>
      <c r="BI9" s="10">
        <v>5</v>
      </c>
      <c r="BJ9" s="10" t="s">
        <v>12</v>
      </c>
      <c r="BK9" t="s">
        <v>254</v>
      </c>
      <c r="BL9" s="10">
        <v>6</v>
      </c>
      <c r="BM9" s="10" t="s">
        <v>14</v>
      </c>
      <c r="BN9" t="s">
        <v>256</v>
      </c>
      <c r="BO9" s="10">
        <v>6</v>
      </c>
      <c r="BP9" s="10">
        <v>2</v>
      </c>
      <c r="BQ9" t="s">
        <v>263</v>
      </c>
      <c r="BR9" s="10">
        <v>6</v>
      </c>
      <c r="BS9" s="10" t="s">
        <v>14</v>
      </c>
      <c r="BT9">
        <v>5</v>
      </c>
      <c r="BU9" s="10">
        <v>6</v>
      </c>
      <c r="BV9" s="10" t="s">
        <v>13</v>
      </c>
      <c r="BW9">
        <v>5</v>
      </c>
      <c r="BX9" s="10">
        <v>6</v>
      </c>
      <c r="BY9" s="10">
        <v>5</v>
      </c>
      <c r="BZ9" t="s">
        <v>247</v>
      </c>
      <c r="CA9" s="10">
        <v>7</v>
      </c>
      <c r="CB9" s="10" t="s">
        <v>11</v>
      </c>
      <c r="CC9" t="s">
        <v>272</v>
      </c>
      <c r="CD9" s="10">
        <v>7</v>
      </c>
      <c r="CE9" s="10" t="s">
        <v>11</v>
      </c>
      <c r="CF9" s="11" t="s">
        <v>235</v>
      </c>
      <c r="CG9" s="10">
        <v>7</v>
      </c>
      <c r="CH9" s="10">
        <v>7</v>
      </c>
      <c r="CI9" s="10"/>
      <c r="CJ9" s="10"/>
      <c r="CK9" s="10"/>
      <c r="CM9" s="4" t="s">
        <v>63</v>
      </c>
      <c r="CN9">
        <v>0</v>
      </c>
      <c r="CO9">
        <v>2</v>
      </c>
      <c r="CP9" s="4" t="s">
        <v>139</v>
      </c>
      <c r="CQ9">
        <v>1</v>
      </c>
      <c r="CR9">
        <v>5</v>
      </c>
      <c r="CS9" s="6">
        <v>7</v>
      </c>
      <c r="CT9" s="6">
        <v>0</v>
      </c>
      <c r="CU9" s="6">
        <v>6</v>
      </c>
      <c r="CW9" s="5">
        <v>7</v>
      </c>
      <c r="CX9">
        <v>0</v>
      </c>
      <c r="CY9">
        <v>6</v>
      </c>
    </row>
    <row r="10" spans="1:103" x14ac:dyDescent="0.25">
      <c r="A10" s="1">
        <v>8</v>
      </c>
      <c r="B10" s="1">
        <v>7</v>
      </c>
      <c r="C10" s="1"/>
      <c r="D10" s="1">
        <v>8</v>
      </c>
      <c r="E10" s="4">
        <v>2</v>
      </c>
      <c r="F10" s="4">
        <v>7</v>
      </c>
      <c r="G10" s="4"/>
      <c r="H10" t="s">
        <v>178</v>
      </c>
      <c r="I10" s="4">
        <v>0</v>
      </c>
      <c r="J10" s="4">
        <v>1</v>
      </c>
      <c r="O10" s="3">
        <v>-25</v>
      </c>
      <c r="P10" s="3">
        <v>3</v>
      </c>
      <c r="Q10" s="3">
        <v>9</v>
      </c>
      <c r="R10" s="4">
        <v>25</v>
      </c>
      <c r="S10" s="4">
        <v>3</v>
      </c>
      <c r="T10" s="4" t="s">
        <v>16</v>
      </c>
      <c r="U10" s="6">
        <v>25</v>
      </c>
      <c r="V10" s="6">
        <v>2</v>
      </c>
      <c r="W10" s="6" t="s">
        <v>12</v>
      </c>
      <c r="AD10" s="4" t="s">
        <v>79</v>
      </c>
      <c r="AE10" s="4">
        <v>4</v>
      </c>
      <c r="AF10" s="4">
        <v>3</v>
      </c>
      <c r="AG10" s="4"/>
      <c r="AH10" s="4"/>
      <c r="AI10" s="4"/>
      <c r="AJ10" s="4">
        <v>60</v>
      </c>
      <c r="AK10" s="4">
        <v>1</v>
      </c>
      <c r="AL10" s="4" t="s">
        <v>12</v>
      </c>
      <c r="AM10" s="4">
        <v>2</v>
      </c>
      <c r="AN10" s="4">
        <v>4</v>
      </c>
      <c r="AO10" s="4" t="s">
        <v>12</v>
      </c>
      <c r="AP10" s="9">
        <v>-9</v>
      </c>
      <c r="AQ10" s="9">
        <v>1</v>
      </c>
      <c r="AR10" s="9">
        <v>9</v>
      </c>
      <c r="AS10" s="10">
        <v>200</v>
      </c>
      <c r="AT10" s="10">
        <v>2</v>
      </c>
      <c r="AU10" s="10" t="s">
        <v>16</v>
      </c>
      <c r="AV10" s="14" t="s">
        <v>198</v>
      </c>
      <c r="AW10" s="10">
        <v>7</v>
      </c>
      <c r="AX10" s="10">
        <v>4</v>
      </c>
      <c r="AY10" s="10"/>
      <c r="AZ10" s="10"/>
      <c r="BA10" s="10"/>
      <c r="BB10" s="10"/>
      <c r="BC10" s="10"/>
      <c r="BD10" s="10"/>
      <c r="BE10" t="s">
        <v>226</v>
      </c>
      <c r="BF10" s="10">
        <v>4</v>
      </c>
      <c r="BG10" s="10">
        <v>3</v>
      </c>
      <c r="BH10" t="s">
        <v>217</v>
      </c>
      <c r="BI10" s="10">
        <v>6</v>
      </c>
      <c r="BJ10" s="10" t="s">
        <v>15</v>
      </c>
      <c r="BK10" t="s">
        <v>255</v>
      </c>
      <c r="BL10" s="10">
        <v>7</v>
      </c>
      <c r="BM10" s="10">
        <v>7</v>
      </c>
      <c r="BN10" s="10" t="s">
        <v>267</v>
      </c>
      <c r="BO10" s="10">
        <v>7</v>
      </c>
      <c r="BP10" s="10" t="s">
        <v>11</v>
      </c>
      <c r="BQ10" t="s">
        <v>264</v>
      </c>
      <c r="BR10" s="10">
        <v>7</v>
      </c>
      <c r="BS10" s="10">
        <v>5</v>
      </c>
      <c r="BT10">
        <v>10</v>
      </c>
      <c r="BU10" s="10">
        <v>7</v>
      </c>
      <c r="BV10" s="10">
        <v>4</v>
      </c>
      <c r="BW10">
        <v>10</v>
      </c>
      <c r="BX10" s="10">
        <v>6</v>
      </c>
      <c r="BY10" s="10" t="s">
        <v>11</v>
      </c>
      <c r="BZ10" s="10"/>
      <c r="CA10" s="10"/>
      <c r="CB10" s="10"/>
      <c r="CC10" s="10"/>
      <c r="CD10" s="10"/>
      <c r="CE10" s="10"/>
      <c r="CF10" s="11" t="s">
        <v>236</v>
      </c>
      <c r="CG10" s="10">
        <v>7</v>
      </c>
      <c r="CH10" s="10" t="s">
        <v>11</v>
      </c>
      <c r="CI10" s="10"/>
      <c r="CJ10" s="10"/>
      <c r="CK10" s="10"/>
      <c r="CM10" s="4" t="s">
        <v>64</v>
      </c>
      <c r="CN10">
        <v>0</v>
      </c>
      <c r="CO10" s="4">
        <v>3</v>
      </c>
      <c r="CP10" s="4" t="s">
        <v>140</v>
      </c>
      <c r="CQ10">
        <v>1</v>
      </c>
      <c r="CR10" s="4">
        <v>4</v>
      </c>
      <c r="CS10" s="6">
        <v>8</v>
      </c>
      <c r="CT10" s="6">
        <v>0</v>
      </c>
      <c r="CU10" s="6">
        <v>7</v>
      </c>
      <c r="CW10" s="5">
        <v>8</v>
      </c>
      <c r="CX10">
        <v>0</v>
      </c>
      <c r="CY10">
        <v>7</v>
      </c>
    </row>
    <row r="11" spans="1:103" x14ac:dyDescent="0.25">
      <c r="A11" s="1">
        <v>9</v>
      </c>
      <c r="B11" s="1">
        <v>8</v>
      </c>
      <c r="C11" s="1"/>
      <c r="D11" s="1">
        <v>9</v>
      </c>
      <c r="E11" s="4">
        <v>2</v>
      </c>
      <c r="F11" s="4">
        <v>8</v>
      </c>
      <c r="G11" s="4"/>
      <c r="H11" t="s">
        <v>179</v>
      </c>
      <c r="I11" s="4">
        <v>0</v>
      </c>
      <c r="J11" s="4">
        <v>2</v>
      </c>
      <c r="O11" s="3">
        <v>-30</v>
      </c>
      <c r="P11" s="3">
        <v>2</v>
      </c>
      <c r="Q11" s="3" t="s">
        <v>11</v>
      </c>
      <c r="R11" s="4">
        <v>20</v>
      </c>
      <c r="S11" s="4">
        <v>3</v>
      </c>
      <c r="T11" s="4">
        <v>1</v>
      </c>
      <c r="U11" s="6">
        <v>20</v>
      </c>
      <c r="V11" s="6">
        <v>2</v>
      </c>
      <c r="W11" s="6">
        <v>3</v>
      </c>
      <c r="AJ11" s="4">
        <v>40</v>
      </c>
      <c r="AK11" s="4">
        <v>1</v>
      </c>
      <c r="AL11" s="4">
        <v>3</v>
      </c>
      <c r="AM11" s="4">
        <v>1</v>
      </c>
      <c r="AN11" s="4">
        <v>4</v>
      </c>
      <c r="AO11" s="4">
        <v>7</v>
      </c>
      <c r="AP11" s="9">
        <v>-12</v>
      </c>
      <c r="AQ11" s="9">
        <v>0</v>
      </c>
      <c r="AR11" s="9">
        <v>0</v>
      </c>
      <c r="AS11" s="10">
        <v>250</v>
      </c>
      <c r="AT11" s="10">
        <v>2</v>
      </c>
      <c r="AU11" s="10" t="s">
        <v>12</v>
      </c>
      <c r="AV11" s="14" t="s">
        <v>199</v>
      </c>
      <c r="AW11" s="10">
        <v>7</v>
      </c>
      <c r="AX11" s="10" t="s">
        <v>11</v>
      </c>
      <c r="AY11" s="10"/>
      <c r="AZ11" s="10"/>
      <c r="BA11" s="10"/>
      <c r="BB11" s="10"/>
      <c r="BC11" s="10"/>
      <c r="BD11" s="10"/>
      <c r="BE11" t="s">
        <v>215</v>
      </c>
      <c r="BF11" s="10">
        <v>4</v>
      </c>
      <c r="BG11" s="10" t="s">
        <v>13</v>
      </c>
      <c r="BH11" t="s">
        <v>218</v>
      </c>
      <c r="BI11" s="10">
        <v>7</v>
      </c>
      <c r="BJ11" s="10">
        <v>8</v>
      </c>
      <c r="BK11" t="s">
        <v>256</v>
      </c>
      <c r="BL11" s="10">
        <v>7</v>
      </c>
      <c r="BM11" s="10" t="s">
        <v>11</v>
      </c>
      <c r="BN11" s="10"/>
      <c r="BO11" s="10"/>
      <c r="BP11" s="10"/>
      <c r="BQ11" t="s">
        <v>265</v>
      </c>
      <c r="BR11" s="10">
        <v>7</v>
      </c>
      <c r="BS11" s="10" t="s">
        <v>16</v>
      </c>
      <c r="BT11">
        <v>18</v>
      </c>
      <c r="BU11" s="10">
        <v>7</v>
      </c>
      <c r="BV11" s="10" t="s">
        <v>11</v>
      </c>
      <c r="BW11">
        <v>18</v>
      </c>
      <c r="BX11" s="10">
        <v>7</v>
      </c>
      <c r="BY11" s="10" t="s">
        <v>11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M11" s="4" t="s">
        <v>49</v>
      </c>
      <c r="CN11">
        <v>0</v>
      </c>
      <c r="CO11" s="4">
        <v>4</v>
      </c>
      <c r="CP11" s="4" t="s">
        <v>141</v>
      </c>
      <c r="CQ11">
        <v>1</v>
      </c>
      <c r="CR11">
        <v>3</v>
      </c>
      <c r="CS11" s="6">
        <v>9</v>
      </c>
      <c r="CT11" s="6">
        <v>0</v>
      </c>
      <c r="CU11" s="6">
        <v>8</v>
      </c>
      <c r="CW11" s="5">
        <v>9</v>
      </c>
      <c r="CX11">
        <v>0</v>
      </c>
      <c r="CY11">
        <v>8</v>
      </c>
    </row>
    <row r="12" spans="1:103" x14ac:dyDescent="0.25">
      <c r="A12" s="1">
        <v>10</v>
      </c>
      <c r="B12" s="1">
        <v>9</v>
      </c>
      <c r="C12" s="1"/>
      <c r="D12" s="1">
        <v>10</v>
      </c>
      <c r="E12" s="4">
        <v>2</v>
      </c>
      <c r="F12" s="4">
        <v>9</v>
      </c>
      <c r="G12" s="4"/>
      <c r="H12" t="s">
        <v>180</v>
      </c>
      <c r="I12" s="4">
        <v>0</v>
      </c>
      <c r="J12" s="4">
        <v>3</v>
      </c>
      <c r="O12" s="3">
        <v>-35</v>
      </c>
      <c r="P12" s="3">
        <v>2</v>
      </c>
      <c r="Q12" s="3">
        <v>5</v>
      </c>
      <c r="R12" s="4">
        <v>15</v>
      </c>
      <c r="S12" s="4">
        <v>2</v>
      </c>
      <c r="T12" s="4">
        <v>7</v>
      </c>
      <c r="U12" s="6">
        <v>15</v>
      </c>
      <c r="V12" s="6">
        <v>1</v>
      </c>
      <c r="W12" s="6">
        <v>7</v>
      </c>
      <c r="AJ12" s="4">
        <v>20</v>
      </c>
      <c r="AK12" s="4">
        <v>0</v>
      </c>
      <c r="AL12" s="4">
        <v>0</v>
      </c>
      <c r="AM12" s="4">
        <v>0</v>
      </c>
      <c r="AN12" s="4">
        <v>4</v>
      </c>
      <c r="AO12" s="4">
        <v>0</v>
      </c>
      <c r="AP12" s="9"/>
      <c r="AQ12" s="9"/>
      <c r="AR12" s="9"/>
      <c r="AS12" s="10">
        <v>400</v>
      </c>
      <c r="AT12" s="10">
        <v>3</v>
      </c>
      <c r="AU12" s="10">
        <v>7</v>
      </c>
      <c r="AV12" s="10"/>
      <c r="AW12" s="10"/>
      <c r="AX12" s="10"/>
      <c r="AY12" s="10"/>
      <c r="AZ12" s="10"/>
      <c r="BA12" s="10"/>
      <c r="BB12" s="10"/>
      <c r="BC12" s="10"/>
      <c r="BD12" s="10"/>
      <c r="BE12" t="s">
        <v>216</v>
      </c>
      <c r="BF12" s="10">
        <v>6</v>
      </c>
      <c r="BG12" s="10">
        <v>5</v>
      </c>
      <c r="BH12" t="s">
        <v>219</v>
      </c>
      <c r="BI12" s="10">
        <v>7</v>
      </c>
      <c r="BJ12" s="10" t="s">
        <v>11</v>
      </c>
      <c r="BK12" s="10"/>
      <c r="BL12" s="10"/>
      <c r="BM12" s="10"/>
      <c r="BN12" s="10"/>
      <c r="BO12" s="10"/>
      <c r="BP12" s="10"/>
      <c r="BQ12" t="s">
        <v>266</v>
      </c>
      <c r="BR12" s="10">
        <v>7</v>
      </c>
      <c r="BS12" s="10" t="s">
        <v>11</v>
      </c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M12" s="4" t="s">
        <v>50</v>
      </c>
      <c r="CN12">
        <v>0</v>
      </c>
      <c r="CO12" s="4">
        <v>5</v>
      </c>
      <c r="CP12" s="4" t="s">
        <v>130</v>
      </c>
      <c r="CQ12">
        <v>1</v>
      </c>
      <c r="CR12">
        <v>2</v>
      </c>
      <c r="CS12" s="6">
        <v>10</v>
      </c>
      <c r="CT12" s="6">
        <v>0</v>
      </c>
      <c r="CU12" s="6">
        <v>9</v>
      </c>
      <c r="CW12" s="5">
        <v>10</v>
      </c>
      <c r="CX12">
        <v>0</v>
      </c>
      <c r="CY12">
        <v>9</v>
      </c>
    </row>
    <row r="13" spans="1:103" x14ac:dyDescent="0.25">
      <c r="A13" s="1">
        <v>11</v>
      </c>
      <c r="B13" s="1" t="s">
        <v>16</v>
      </c>
      <c r="C13" s="1"/>
      <c r="D13" s="1">
        <v>11</v>
      </c>
      <c r="E13" s="4">
        <v>2</v>
      </c>
      <c r="F13" s="4" t="s">
        <v>16</v>
      </c>
      <c r="G13" s="4"/>
      <c r="H13" t="s">
        <v>181</v>
      </c>
      <c r="I13" s="4">
        <v>0</v>
      </c>
      <c r="J13" s="4">
        <v>4</v>
      </c>
      <c r="O13" s="3">
        <v>-40</v>
      </c>
      <c r="P13" s="3">
        <v>1</v>
      </c>
      <c r="Q13" s="3" t="s">
        <v>15</v>
      </c>
      <c r="R13" s="4">
        <v>10</v>
      </c>
      <c r="S13" s="4">
        <v>1</v>
      </c>
      <c r="T13" s="4" t="s">
        <v>12</v>
      </c>
      <c r="U13" s="6">
        <v>10</v>
      </c>
      <c r="V13" s="6">
        <v>0</v>
      </c>
      <c r="W13" s="6" t="s">
        <v>15</v>
      </c>
      <c r="AM13" s="4">
        <v>-1</v>
      </c>
      <c r="AN13" s="4">
        <v>3</v>
      </c>
      <c r="AO13" s="4">
        <v>8</v>
      </c>
      <c r="AP13" s="9"/>
      <c r="AQ13" s="9"/>
      <c r="AR13" s="9"/>
      <c r="AS13" s="10">
        <v>500</v>
      </c>
      <c r="AT13" s="10">
        <v>3</v>
      </c>
      <c r="AU13" s="10" t="s">
        <v>15</v>
      </c>
      <c r="AV13" s="10"/>
      <c r="AW13" s="10"/>
      <c r="AX13" s="10"/>
      <c r="AY13" s="10"/>
      <c r="AZ13" s="10"/>
      <c r="BA13" s="10"/>
      <c r="BB13" s="10"/>
      <c r="BC13" s="10"/>
      <c r="BD13" s="10"/>
      <c r="BE13" t="s">
        <v>217</v>
      </c>
      <c r="BF13" s="10">
        <v>6</v>
      </c>
      <c r="BG13" s="10" t="s">
        <v>11</v>
      </c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M13" s="4" t="s">
        <v>51</v>
      </c>
      <c r="CN13">
        <v>0</v>
      </c>
      <c r="CO13" s="4">
        <v>6</v>
      </c>
      <c r="CP13" s="4" t="s">
        <v>142</v>
      </c>
      <c r="CQ13">
        <v>1</v>
      </c>
      <c r="CR13">
        <v>1</v>
      </c>
      <c r="CS13" s="6">
        <v>11</v>
      </c>
      <c r="CT13" s="6">
        <v>0</v>
      </c>
      <c r="CU13" s="6" t="s">
        <v>16</v>
      </c>
      <c r="CW13" s="5">
        <v>11</v>
      </c>
      <c r="CX13">
        <v>0</v>
      </c>
      <c r="CY13" t="s">
        <v>16</v>
      </c>
    </row>
    <row r="14" spans="1:103" x14ac:dyDescent="0.25">
      <c r="A14" s="1">
        <v>12</v>
      </c>
      <c r="B14" s="1" t="s">
        <v>15</v>
      </c>
      <c r="C14" s="1"/>
      <c r="D14" s="1">
        <v>12</v>
      </c>
      <c r="E14" s="4">
        <v>2</v>
      </c>
      <c r="F14" s="4" t="s">
        <v>15</v>
      </c>
      <c r="G14" s="4"/>
      <c r="H14" t="s">
        <v>182</v>
      </c>
      <c r="I14" s="4">
        <v>0</v>
      </c>
      <c r="J14" s="4">
        <v>5</v>
      </c>
      <c r="O14" s="3">
        <v>-45</v>
      </c>
      <c r="P14" s="3">
        <v>1</v>
      </c>
      <c r="Q14" s="3">
        <v>1</v>
      </c>
      <c r="R14" s="4">
        <v>5</v>
      </c>
      <c r="S14" s="4">
        <v>1</v>
      </c>
      <c r="T14" s="4">
        <v>3</v>
      </c>
      <c r="U14" s="6">
        <v>5</v>
      </c>
      <c r="V14" s="6">
        <v>0</v>
      </c>
      <c r="W14" s="6">
        <v>0</v>
      </c>
      <c r="AM14" s="4">
        <v>-2</v>
      </c>
      <c r="AN14" s="4">
        <v>3</v>
      </c>
      <c r="AO14" s="4">
        <v>3</v>
      </c>
      <c r="AP14" s="9"/>
      <c r="AQ14" s="9"/>
      <c r="AR14" s="9"/>
      <c r="AS14" s="10">
        <v>630</v>
      </c>
      <c r="AT14" s="10">
        <v>3</v>
      </c>
      <c r="AU14" s="10" t="s">
        <v>11</v>
      </c>
      <c r="AV14" s="10"/>
      <c r="AW14" s="10"/>
      <c r="AX14" s="10"/>
      <c r="AY14" s="10"/>
      <c r="AZ14" s="10"/>
      <c r="BA14" s="10"/>
      <c r="BB14" s="10"/>
      <c r="BC14" s="10"/>
      <c r="BD14" s="10"/>
      <c r="BE14" t="s">
        <v>218</v>
      </c>
      <c r="BF14" s="10">
        <v>7</v>
      </c>
      <c r="BG14" s="10">
        <v>9</v>
      </c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M14" s="4" t="s">
        <v>52</v>
      </c>
      <c r="CN14">
        <v>0</v>
      </c>
      <c r="CO14" s="4">
        <v>8</v>
      </c>
      <c r="CP14" s="4" t="s">
        <v>143</v>
      </c>
      <c r="CQ14">
        <v>1</v>
      </c>
      <c r="CR14">
        <v>0</v>
      </c>
      <c r="CS14" s="6">
        <v>12</v>
      </c>
      <c r="CT14" s="6">
        <v>0</v>
      </c>
      <c r="CU14" s="6" t="s">
        <v>15</v>
      </c>
      <c r="CW14" s="5">
        <v>12</v>
      </c>
      <c r="CX14">
        <v>0</v>
      </c>
      <c r="CY14" t="s">
        <v>15</v>
      </c>
    </row>
    <row r="15" spans="1:103" x14ac:dyDescent="0.25">
      <c r="A15" s="1">
        <v>13</v>
      </c>
      <c r="B15" s="1" t="s">
        <v>14</v>
      </c>
      <c r="C15" s="1"/>
      <c r="D15" s="1">
        <v>13</v>
      </c>
      <c r="E15" s="4">
        <v>2</v>
      </c>
      <c r="F15" s="4" t="s">
        <v>14</v>
      </c>
      <c r="G15" s="4"/>
      <c r="H15" t="s">
        <v>183</v>
      </c>
      <c r="I15" s="4">
        <v>0</v>
      </c>
      <c r="J15" s="4">
        <v>6</v>
      </c>
      <c r="O15" s="3" t="s">
        <v>41</v>
      </c>
      <c r="P15" s="3">
        <v>0</v>
      </c>
      <c r="Q15" s="3">
        <v>0</v>
      </c>
      <c r="R15" s="4">
        <v>0</v>
      </c>
      <c r="S15" s="4">
        <v>0</v>
      </c>
      <c r="T15" s="4" t="s">
        <v>15</v>
      </c>
      <c r="U15" s="6" t="s">
        <v>6</v>
      </c>
      <c r="V15" s="6">
        <v>0</v>
      </c>
      <c r="W15" s="6">
        <v>1</v>
      </c>
      <c r="AM15" s="4">
        <v>-3</v>
      </c>
      <c r="AN15" s="4">
        <v>2</v>
      </c>
      <c r="AO15" s="4" t="s">
        <v>12</v>
      </c>
      <c r="AP15" s="9"/>
      <c r="AQ15" s="9"/>
      <c r="AR15" s="9"/>
      <c r="AS15" s="10">
        <v>800</v>
      </c>
      <c r="AT15" s="10">
        <v>4</v>
      </c>
      <c r="AU15" s="10">
        <v>4</v>
      </c>
      <c r="AV15" s="10"/>
      <c r="AW15" s="10"/>
      <c r="AX15" s="10"/>
      <c r="AY15" s="10"/>
      <c r="AZ15" s="10"/>
      <c r="BA15" s="10"/>
      <c r="BB15" s="10"/>
      <c r="BC15" s="10"/>
      <c r="BD15" s="10"/>
      <c r="BE15" t="s">
        <v>219</v>
      </c>
      <c r="BF15" s="10">
        <v>7</v>
      </c>
      <c r="BG15" s="10" t="s">
        <v>11</v>
      </c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M15" s="4" t="s">
        <v>53</v>
      </c>
      <c r="CN15">
        <v>0</v>
      </c>
      <c r="CO15" s="4">
        <v>9</v>
      </c>
      <c r="CP15" s="4" t="s">
        <v>134</v>
      </c>
      <c r="CQ15">
        <v>0</v>
      </c>
      <c r="CR15" t="s">
        <v>11</v>
      </c>
      <c r="CS15" s="6">
        <v>13</v>
      </c>
      <c r="CT15" s="6">
        <v>0</v>
      </c>
      <c r="CU15" s="6" t="s">
        <v>14</v>
      </c>
      <c r="CW15" s="5">
        <v>13</v>
      </c>
      <c r="CX15">
        <v>0</v>
      </c>
      <c r="CY15" t="s">
        <v>14</v>
      </c>
    </row>
    <row r="16" spans="1:103" x14ac:dyDescent="0.25">
      <c r="A16" s="1">
        <v>14</v>
      </c>
      <c r="B16" s="1" t="s">
        <v>13</v>
      </c>
      <c r="C16" s="1"/>
      <c r="D16" s="1">
        <v>14</v>
      </c>
      <c r="E16" s="4">
        <v>2</v>
      </c>
      <c r="F16" s="4" t="s">
        <v>13</v>
      </c>
      <c r="G16" s="4"/>
      <c r="H16" t="s">
        <v>184</v>
      </c>
      <c r="I16" s="4">
        <v>0</v>
      </c>
      <c r="J16" s="4">
        <v>7</v>
      </c>
      <c r="R16" s="4">
        <v>-5</v>
      </c>
      <c r="S16">
        <v>0</v>
      </c>
      <c r="T16">
        <v>0</v>
      </c>
      <c r="U16" s="6" t="s">
        <v>7</v>
      </c>
      <c r="V16" s="6">
        <v>0</v>
      </c>
      <c r="W16" s="6">
        <v>0</v>
      </c>
      <c r="AM16" s="4">
        <v>-4</v>
      </c>
      <c r="AN16" s="4">
        <v>2</v>
      </c>
      <c r="AO16" s="4" t="s">
        <v>14</v>
      </c>
      <c r="AP16" s="9"/>
      <c r="AQ16" s="9"/>
      <c r="AR16" s="9"/>
      <c r="AS16" s="10" t="s">
        <v>134</v>
      </c>
      <c r="AT16" s="10">
        <v>4</v>
      </c>
      <c r="AU16" s="10">
        <v>8</v>
      </c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M16" s="4" t="s">
        <v>54</v>
      </c>
      <c r="CN16">
        <v>0</v>
      </c>
      <c r="CO16" s="4" t="s">
        <v>16</v>
      </c>
      <c r="CP16" s="4">
        <v>800</v>
      </c>
      <c r="CQ16">
        <v>0</v>
      </c>
      <c r="CR16" t="s">
        <v>12</v>
      </c>
      <c r="CS16" s="6">
        <v>14</v>
      </c>
      <c r="CT16" s="6">
        <v>0</v>
      </c>
      <c r="CU16" s="6" t="s">
        <v>13</v>
      </c>
      <c r="CW16" s="5">
        <v>14</v>
      </c>
      <c r="CX16">
        <v>0</v>
      </c>
      <c r="CY16" t="s">
        <v>13</v>
      </c>
    </row>
    <row r="17" spans="1:103" x14ac:dyDescent="0.25">
      <c r="A17" s="1">
        <v>15</v>
      </c>
      <c r="B17" s="1" t="s">
        <v>12</v>
      </c>
      <c r="C17" s="1"/>
      <c r="D17" s="1">
        <v>15</v>
      </c>
      <c r="E17" s="4">
        <v>2</v>
      </c>
      <c r="F17" s="4" t="s">
        <v>12</v>
      </c>
      <c r="G17" s="4"/>
      <c r="H17" t="s">
        <v>185</v>
      </c>
      <c r="I17" s="4">
        <v>0</v>
      </c>
      <c r="J17" s="4">
        <v>9</v>
      </c>
      <c r="R17" s="6" t="s">
        <v>6</v>
      </c>
      <c r="S17" s="6">
        <v>0</v>
      </c>
      <c r="T17" s="6">
        <v>1</v>
      </c>
      <c r="U17" s="6"/>
      <c r="V17" s="6"/>
      <c r="W17" s="6"/>
      <c r="AM17" s="4">
        <v>-5</v>
      </c>
      <c r="AN17" s="4">
        <v>2</v>
      </c>
      <c r="AO17" s="4">
        <v>6</v>
      </c>
      <c r="AP17" s="9"/>
      <c r="AQ17" s="9"/>
      <c r="AR17" s="9"/>
      <c r="AS17" s="10" t="s">
        <v>142</v>
      </c>
      <c r="AT17" s="10">
        <v>5</v>
      </c>
      <c r="AU17" s="10">
        <v>1</v>
      </c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M17" s="4" t="s">
        <v>55</v>
      </c>
      <c r="CN17">
        <v>0</v>
      </c>
      <c r="CO17" t="s">
        <v>15</v>
      </c>
      <c r="CP17" s="4">
        <v>630</v>
      </c>
      <c r="CQ17">
        <v>0</v>
      </c>
      <c r="CR17" t="s">
        <v>13</v>
      </c>
      <c r="CS17" s="6">
        <v>15</v>
      </c>
      <c r="CT17" s="6">
        <v>0</v>
      </c>
      <c r="CU17" s="6" t="s">
        <v>12</v>
      </c>
      <c r="CW17" s="5">
        <v>15</v>
      </c>
      <c r="CX17">
        <v>0</v>
      </c>
      <c r="CY17" t="s">
        <v>12</v>
      </c>
    </row>
    <row r="18" spans="1:103" x14ac:dyDescent="0.25">
      <c r="A18" s="1">
        <v>16</v>
      </c>
      <c r="B18" s="1" t="s">
        <v>11</v>
      </c>
      <c r="C18" s="1"/>
      <c r="D18" s="1">
        <v>16</v>
      </c>
      <c r="E18" s="4">
        <v>2</v>
      </c>
      <c r="F18" s="4" t="s">
        <v>11</v>
      </c>
      <c r="G18" s="4"/>
      <c r="H18" t="s">
        <v>186</v>
      </c>
      <c r="I18" s="4">
        <v>0</v>
      </c>
      <c r="J18" s="4" t="s">
        <v>16</v>
      </c>
      <c r="R18" s="6" t="s">
        <v>7</v>
      </c>
      <c r="S18" s="6">
        <v>0</v>
      </c>
      <c r="T18" s="6">
        <v>0</v>
      </c>
      <c r="U18" s="6"/>
      <c r="V18" s="6"/>
      <c r="W18" s="6"/>
      <c r="AM18" s="4">
        <v>-6</v>
      </c>
      <c r="AN18" s="4">
        <v>1</v>
      </c>
      <c r="AO18" s="4" t="s">
        <v>16</v>
      </c>
      <c r="AP18" s="9"/>
      <c r="AQ18" s="9"/>
      <c r="AR18" s="9"/>
      <c r="AS18" s="10" t="s">
        <v>130</v>
      </c>
      <c r="AT18" s="10">
        <v>5</v>
      </c>
      <c r="AU18" s="10">
        <v>5</v>
      </c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M18" s="4" t="s">
        <v>56</v>
      </c>
      <c r="CN18">
        <v>0</v>
      </c>
      <c r="CO18" t="s">
        <v>14</v>
      </c>
      <c r="CP18" s="4">
        <v>500</v>
      </c>
      <c r="CQ18">
        <v>0</v>
      </c>
      <c r="CR18" t="s">
        <v>14</v>
      </c>
      <c r="CS18" s="6">
        <v>16</v>
      </c>
      <c r="CT18" s="6">
        <v>0</v>
      </c>
      <c r="CU18" s="6" t="s">
        <v>11</v>
      </c>
      <c r="CW18" s="5">
        <v>16</v>
      </c>
      <c r="CX18">
        <v>0</v>
      </c>
      <c r="CY18" t="s">
        <v>11</v>
      </c>
    </row>
    <row r="19" spans="1:103" x14ac:dyDescent="0.25">
      <c r="A19" s="1"/>
      <c r="B19" s="1"/>
      <c r="C19" s="1"/>
      <c r="D19" s="1">
        <v>17</v>
      </c>
      <c r="E19" s="4">
        <v>3</v>
      </c>
      <c r="F19" s="4">
        <v>0</v>
      </c>
      <c r="G19" s="4"/>
      <c r="H19" t="s">
        <v>187</v>
      </c>
      <c r="I19" s="4">
        <v>0</v>
      </c>
      <c r="J19" s="4" t="s">
        <v>15</v>
      </c>
      <c r="AM19" s="4">
        <v>-8</v>
      </c>
      <c r="AN19" s="4">
        <v>1</v>
      </c>
      <c r="AO19" s="4">
        <v>6</v>
      </c>
      <c r="AP19" s="9"/>
      <c r="AQ19" s="9"/>
      <c r="AR19" s="9"/>
      <c r="AS19" s="10" t="s">
        <v>141</v>
      </c>
      <c r="AT19" s="10">
        <v>5</v>
      </c>
      <c r="AU19" s="10">
        <v>9</v>
      </c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M19" s="4" t="s">
        <v>57</v>
      </c>
      <c r="CN19">
        <v>0</v>
      </c>
      <c r="CO19" t="s">
        <v>13</v>
      </c>
      <c r="CP19" s="4">
        <v>400</v>
      </c>
      <c r="CQ19">
        <v>0</v>
      </c>
      <c r="CR19" t="s">
        <v>15</v>
      </c>
      <c r="CS19" s="6">
        <v>17</v>
      </c>
      <c r="CT19" s="6">
        <v>1</v>
      </c>
      <c r="CU19" s="6">
        <v>0</v>
      </c>
      <c r="CW19" s="5">
        <v>17</v>
      </c>
      <c r="CX19">
        <v>1</v>
      </c>
      <c r="CY19">
        <v>0</v>
      </c>
    </row>
    <row r="20" spans="1:103" x14ac:dyDescent="0.25">
      <c r="A20" s="1"/>
      <c r="B20" s="1"/>
      <c r="C20" s="1"/>
      <c r="D20" s="1">
        <v>18</v>
      </c>
      <c r="E20" s="4">
        <v>3</v>
      </c>
      <c r="F20" s="4">
        <v>1</v>
      </c>
      <c r="G20" s="4"/>
      <c r="H20" t="s">
        <v>188</v>
      </c>
      <c r="I20" s="4">
        <v>0</v>
      </c>
      <c r="J20" s="4" t="s">
        <v>13</v>
      </c>
      <c r="AM20" s="4">
        <v>-10</v>
      </c>
      <c r="AN20" s="4">
        <v>0</v>
      </c>
      <c r="AO20" s="4" t="s">
        <v>15</v>
      </c>
      <c r="AP20" s="9"/>
      <c r="AQ20" s="9"/>
      <c r="AR20" s="9"/>
      <c r="AS20" s="10" t="s">
        <v>140</v>
      </c>
      <c r="AT20" s="10">
        <v>5</v>
      </c>
      <c r="AU20" s="10" t="s">
        <v>13</v>
      </c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M20" s="4" t="s">
        <v>47</v>
      </c>
      <c r="CN20">
        <v>0</v>
      </c>
      <c r="CO20" s="4">
        <v>7</v>
      </c>
      <c r="CP20" s="4">
        <v>315</v>
      </c>
      <c r="CQ20" s="4">
        <v>0</v>
      </c>
      <c r="CR20" t="s">
        <v>16</v>
      </c>
      <c r="CS20" s="6">
        <v>18</v>
      </c>
      <c r="CT20" s="6">
        <v>1</v>
      </c>
      <c r="CU20" s="6">
        <v>1</v>
      </c>
      <c r="CW20" s="5">
        <v>18</v>
      </c>
      <c r="CX20">
        <v>1</v>
      </c>
      <c r="CY20">
        <v>1</v>
      </c>
    </row>
    <row r="21" spans="1:103" x14ac:dyDescent="0.25">
      <c r="A21" s="1"/>
      <c r="B21" s="1"/>
      <c r="C21" s="1"/>
      <c r="D21" s="1">
        <v>19</v>
      </c>
      <c r="E21" s="4">
        <v>3</v>
      </c>
      <c r="F21" s="4">
        <v>2</v>
      </c>
      <c r="G21" s="4"/>
      <c r="H21" t="s">
        <v>189</v>
      </c>
      <c r="I21" s="4">
        <v>0</v>
      </c>
      <c r="J21" s="4" t="s">
        <v>12</v>
      </c>
      <c r="AM21" s="4">
        <v>-12</v>
      </c>
      <c r="AN21" s="4">
        <v>0</v>
      </c>
      <c r="AO21" s="4">
        <v>0</v>
      </c>
      <c r="AP21" s="9"/>
      <c r="AQ21" s="9"/>
      <c r="AR21" s="9"/>
      <c r="AS21" s="10" t="s">
        <v>139</v>
      </c>
      <c r="AT21" s="10">
        <v>6</v>
      </c>
      <c r="AU21" s="10">
        <v>1</v>
      </c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P21" s="4">
        <v>250</v>
      </c>
      <c r="CQ21">
        <v>0</v>
      </c>
      <c r="CR21">
        <v>9</v>
      </c>
      <c r="CS21" s="6">
        <v>19</v>
      </c>
      <c r="CT21" s="6">
        <v>1</v>
      </c>
      <c r="CU21" s="6">
        <v>2</v>
      </c>
      <c r="CW21" s="5">
        <v>19</v>
      </c>
      <c r="CX21">
        <v>1</v>
      </c>
      <c r="CY21">
        <v>2</v>
      </c>
    </row>
    <row r="22" spans="1:103" x14ac:dyDescent="0.25">
      <c r="A22" s="1"/>
      <c r="B22" s="1"/>
      <c r="C22" s="1"/>
      <c r="D22" s="1">
        <v>20</v>
      </c>
      <c r="E22" s="4">
        <v>3</v>
      </c>
      <c r="F22" s="4">
        <v>3</v>
      </c>
      <c r="G22" s="4"/>
      <c r="H22" t="s">
        <v>190</v>
      </c>
      <c r="I22" s="4">
        <v>0</v>
      </c>
      <c r="J22" s="4" t="s">
        <v>11</v>
      </c>
      <c r="AS22" s="10" t="s">
        <v>131</v>
      </c>
      <c r="AT22" s="10">
        <v>6</v>
      </c>
      <c r="AU22" s="10" t="s">
        <v>12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P22" s="4">
        <v>200</v>
      </c>
      <c r="CQ22">
        <v>0</v>
      </c>
      <c r="CR22">
        <v>8</v>
      </c>
      <c r="CS22" s="6">
        <v>20</v>
      </c>
      <c r="CT22" s="6">
        <v>1</v>
      </c>
      <c r="CU22" s="6">
        <v>3</v>
      </c>
      <c r="CW22" s="5">
        <v>20</v>
      </c>
      <c r="CX22">
        <v>1</v>
      </c>
      <c r="CY22">
        <v>3</v>
      </c>
    </row>
    <row r="23" spans="1:103" x14ac:dyDescent="0.25">
      <c r="A23" s="1"/>
      <c r="B23" s="1"/>
      <c r="C23" s="1"/>
      <c r="D23" s="1">
        <v>21</v>
      </c>
      <c r="E23" s="4">
        <v>3</v>
      </c>
      <c r="F23" s="4">
        <v>4</v>
      </c>
      <c r="G23" s="4"/>
      <c r="H23" t="s">
        <v>191</v>
      </c>
      <c r="I23" s="4">
        <v>1</v>
      </c>
      <c r="J23" s="4">
        <v>0</v>
      </c>
      <c r="AS23" s="10" t="s">
        <v>133</v>
      </c>
      <c r="AT23" s="10">
        <v>7</v>
      </c>
      <c r="AU23" s="10">
        <v>2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P23" s="4">
        <v>150</v>
      </c>
      <c r="CQ23">
        <v>0</v>
      </c>
      <c r="CR23">
        <v>7</v>
      </c>
      <c r="CS23" s="6">
        <v>21</v>
      </c>
      <c r="CT23" s="6">
        <v>1</v>
      </c>
      <c r="CU23" s="6">
        <v>4</v>
      </c>
      <c r="CW23" s="5">
        <v>21</v>
      </c>
      <c r="CX23">
        <v>1</v>
      </c>
      <c r="CY23">
        <v>4</v>
      </c>
    </row>
    <row r="24" spans="1:103" x14ac:dyDescent="0.25">
      <c r="A24" s="1"/>
      <c r="B24" s="1"/>
      <c r="C24" s="1"/>
      <c r="D24" s="1">
        <v>22</v>
      </c>
      <c r="E24" s="4">
        <v>3</v>
      </c>
      <c r="F24" s="4">
        <v>5</v>
      </c>
      <c r="G24" s="4"/>
      <c r="H24" t="s">
        <v>203</v>
      </c>
      <c r="I24" s="4">
        <v>4</v>
      </c>
      <c r="J24" s="4">
        <v>1</v>
      </c>
      <c r="AS24" s="10" t="s">
        <v>192</v>
      </c>
      <c r="AT24" s="10">
        <v>7</v>
      </c>
      <c r="AU24" s="10" t="s">
        <v>11</v>
      </c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P24" s="4">
        <v>125</v>
      </c>
      <c r="CQ24">
        <v>0</v>
      </c>
      <c r="CR24">
        <v>6</v>
      </c>
      <c r="CS24" s="6">
        <v>22</v>
      </c>
      <c r="CT24" s="6">
        <v>1</v>
      </c>
      <c r="CU24" s="6">
        <v>5</v>
      </c>
      <c r="CW24" s="5">
        <v>22</v>
      </c>
      <c r="CX24">
        <v>1</v>
      </c>
      <c r="CY24">
        <v>5</v>
      </c>
    </row>
    <row r="25" spans="1:103" x14ac:dyDescent="0.25">
      <c r="A25" s="1"/>
      <c r="B25" s="1"/>
      <c r="C25" s="1"/>
      <c r="D25" s="1">
        <v>23</v>
      </c>
      <c r="E25" s="4">
        <v>3</v>
      </c>
      <c r="F25" s="4">
        <v>6</v>
      </c>
      <c r="G25" s="4"/>
      <c r="H25" t="s">
        <v>204</v>
      </c>
      <c r="I25" s="4">
        <v>4</v>
      </c>
      <c r="J25" s="4">
        <v>2</v>
      </c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P25" s="4">
        <v>100</v>
      </c>
      <c r="CQ25">
        <v>0</v>
      </c>
      <c r="CR25">
        <v>5</v>
      </c>
      <c r="CS25" s="6">
        <v>23</v>
      </c>
      <c r="CT25" s="6">
        <v>1</v>
      </c>
      <c r="CU25" s="6">
        <v>6</v>
      </c>
      <c r="CW25" s="5">
        <v>23</v>
      </c>
      <c r="CX25">
        <v>1</v>
      </c>
      <c r="CY25">
        <v>6</v>
      </c>
    </row>
    <row r="26" spans="1:103" x14ac:dyDescent="0.25">
      <c r="A26" s="1"/>
      <c r="B26" s="1"/>
      <c r="C26" s="1"/>
      <c r="D26" s="1">
        <v>24</v>
      </c>
      <c r="E26" s="4">
        <v>3</v>
      </c>
      <c r="F26" s="4">
        <v>7</v>
      </c>
      <c r="G26" s="4"/>
      <c r="H26" t="s">
        <v>205</v>
      </c>
      <c r="I26" s="4">
        <v>4</v>
      </c>
      <c r="J26" s="4">
        <v>3</v>
      </c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P26" s="4">
        <v>80</v>
      </c>
      <c r="CQ26">
        <v>0</v>
      </c>
      <c r="CR26">
        <v>4</v>
      </c>
      <c r="CS26" s="6">
        <v>24</v>
      </c>
      <c r="CT26" s="6">
        <v>1</v>
      </c>
      <c r="CU26" s="6">
        <v>7</v>
      </c>
      <c r="CW26" s="5">
        <v>24</v>
      </c>
      <c r="CX26">
        <v>1</v>
      </c>
      <c r="CY26">
        <v>7</v>
      </c>
    </row>
    <row r="27" spans="1:103" x14ac:dyDescent="0.25">
      <c r="A27" s="1"/>
      <c r="B27" s="1"/>
      <c r="C27" s="1"/>
      <c r="D27" s="1">
        <v>25</v>
      </c>
      <c r="E27" s="4">
        <v>3</v>
      </c>
      <c r="F27" s="4">
        <v>8</v>
      </c>
      <c r="G27" s="4"/>
      <c r="H27" t="s">
        <v>206</v>
      </c>
      <c r="I27" s="4">
        <v>4</v>
      </c>
      <c r="J27" s="4">
        <v>4</v>
      </c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P27" s="4">
        <v>63</v>
      </c>
      <c r="CQ27">
        <v>0</v>
      </c>
      <c r="CR27">
        <v>3</v>
      </c>
      <c r="CS27" s="6">
        <v>25</v>
      </c>
      <c r="CT27" s="6">
        <v>1</v>
      </c>
      <c r="CU27" s="6">
        <v>8</v>
      </c>
      <c r="CW27" s="5">
        <v>25</v>
      </c>
      <c r="CX27">
        <v>1</v>
      </c>
      <c r="CY27">
        <v>8</v>
      </c>
    </row>
    <row r="28" spans="1:103" x14ac:dyDescent="0.25">
      <c r="A28" s="1"/>
      <c r="B28" s="1"/>
      <c r="C28" s="1"/>
      <c r="D28" s="1">
        <v>26</v>
      </c>
      <c r="E28" s="4">
        <v>3</v>
      </c>
      <c r="F28" s="4">
        <v>9</v>
      </c>
      <c r="G28" s="4"/>
      <c r="H28" t="s">
        <v>207</v>
      </c>
      <c r="I28" s="4">
        <v>4</v>
      </c>
      <c r="J28" s="4">
        <v>5</v>
      </c>
      <c r="CP28" s="4">
        <v>50</v>
      </c>
      <c r="CQ28">
        <v>0</v>
      </c>
      <c r="CR28">
        <v>2</v>
      </c>
      <c r="CS28" s="6">
        <v>26</v>
      </c>
      <c r="CT28" s="6">
        <v>1</v>
      </c>
      <c r="CU28" s="6">
        <v>9</v>
      </c>
      <c r="CW28" s="5">
        <v>26</v>
      </c>
      <c r="CX28">
        <v>1</v>
      </c>
      <c r="CY28">
        <v>9</v>
      </c>
    </row>
    <row r="29" spans="1:103" x14ac:dyDescent="0.25">
      <c r="A29" s="1"/>
      <c r="B29" s="1"/>
      <c r="C29" s="1"/>
      <c r="D29" s="1">
        <v>27</v>
      </c>
      <c r="E29" s="4">
        <v>3</v>
      </c>
      <c r="F29" s="4" t="s">
        <v>16</v>
      </c>
      <c r="G29" s="4"/>
      <c r="H29" t="s">
        <v>1</v>
      </c>
      <c r="I29" s="4">
        <v>6</v>
      </c>
      <c r="J29" s="4">
        <v>1</v>
      </c>
      <c r="CP29" s="4">
        <v>40</v>
      </c>
      <c r="CQ29">
        <v>0</v>
      </c>
      <c r="CR29">
        <v>1</v>
      </c>
      <c r="CS29" s="6">
        <v>27</v>
      </c>
      <c r="CT29" s="6">
        <v>1</v>
      </c>
      <c r="CU29" s="6" t="s">
        <v>16</v>
      </c>
      <c r="CW29" s="5">
        <v>27</v>
      </c>
      <c r="CX29">
        <v>1</v>
      </c>
      <c r="CY29" t="s">
        <v>16</v>
      </c>
    </row>
    <row r="30" spans="1:103" x14ac:dyDescent="0.25">
      <c r="A30" s="1"/>
      <c r="B30" s="1"/>
      <c r="C30" s="1"/>
      <c r="D30" s="1">
        <v>28</v>
      </c>
      <c r="E30" s="4">
        <v>3</v>
      </c>
      <c r="F30" s="4" t="s">
        <v>15</v>
      </c>
      <c r="G30" s="4"/>
      <c r="H30" t="s">
        <v>203</v>
      </c>
      <c r="I30" s="4">
        <v>6</v>
      </c>
      <c r="J30" s="4">
        <v>2</v>
      </c>
      <c r="CP30" s="4">
        <v>31</v>
      </c>
      <c r="CQ30">
        <v>0</v>
      </c>
      <c r="CR30">
        <v>0</v>
      </c>
      <c r="CS30" s="6">
        <v>28</v>
      </c>
      <c r="CT30" s="6">
        <v>1</v>
      </c>
      <c r="CU30" s="6" t="s">
        <v>15</v>
      </c>
      <c r="CW30" s="5">
        <v>28</v>
      </c>
      <c r="CX30">
        <v>1</v>
      </c>
      <c r="CY30" t="s">
        <v>15</v>
      </c>
    </row>
    <row r="31" spans="1:103" x14ac:dyDescent="0.25">
      <c r="A31" s="1"/>
      <c r="B31" s="1"/>
      <c r="C31" s="1"/>
      <c r="D31" s="1">
        <v>29</v>
      </c>
      <c r="E31" s="4">
        <v>3</v>
      </c>
      <c r="F31" s="4" t="s">
        <v>14</v>
      </c>
      <c r="G31" s="4"/>
      <c r="H31" t="s">
        <v>204</v>
      </c>
      <c r="I31" s="4">
        <v>6</v>
      </c>
      <c r="J31" s="4">
        <v>3</v>
      </c>
      <c r="CS31" s="6">
        <v>29</v>
      </c>
      <c r="CT31" s="6">
        <v>1</v>
      </c>
      <c r="CU31" s="6" t="s">
        <v>14</v>
      </c>
      <c r="CW31" s="5">
        <v>29</v>
      </c>
      <c r="CX31">
        <v>1</v>
      </c>
      <c r="CY31" t="s">
        <v>14</v>
      </c>
    </row>
    <row r="32" spans="1:103" x14ac:dyDescent="0.25">
      <c r="A32" s="1"/>
      <c r="B32" s="1"/>
      <c r="C32" s="1"/>
      <c r="D32" s="1">
        <v>30</v>
      </c>
      <c r="E32" s="4">
        <v>3</v>
      </c>
      <c r="F32" s="4" t="s">
        <v>13</v>
      </c>
      <c r="G32" s="4"/>
      <c r="H32" t="s">
        <v>208</v>
      </c>
      <c r="I32" s="4">
        <v>6</v>
      </c>
      <c r="J32" s="4">
        <v>4</v>
      </c>
      <c r="CS32" s="6">
        <v>30</v>
      </c>
      <c r="CT32" s="6">
        <v>1</v>
      </c>
      <c r="CU32" s="6" t="s">
        <v>13</v>
      </c>
      <c r="CW32" s="5">
        <v>30</v>
      </c>
      <c r="CX32">
        <v>1</v>
      </c>
      <c r="CY32" t="s">
        <v>13</v>
      </c>
    </row>
    <row r="33" spans="1:103" x14ac:dyDescent="0.25">
      <c r="A33" s="1"/>
      <c r="B33" s="1"/>
      <c r="C33" s="1"/>
      <c r="D33" s="1">
        <v>31</v>
      </c>
      <c r="E33" s="4">
        <v>3</v>
      </c>
      <c r="F33" s="4" t="s">
        <v>12</v>
      </c>
      <c r="G33" s="4"/>
      <c r="H33" t="s">
        <v>209</v>
      </c>
      <c r="I33" s="4">
        <v>6</v>
      </c>
      <c r="J33" s="4">
        <v>5</v>
      </c>
      <c r="CS33" s="6">
        <v>31</v>
      </c>
      <c r="CT33" s="6">
        <v>1</v>
      </c>
      <c r="CU33" s="6" t="s">
        <v>12</v>
      </c>
      <c r="CW33" s="5">
        <v>31</v>
      </c>
      <c r="CX33">
        <v>1</v>
      </c>
      <c r="CY33" t="s">
        <v>12</v>
      </c>
    </row>
    <row r="34" spans="1:103" x14ac:dyDescent="0.25">
      <c r="A34" s="1"/>
      <c r="B34" s="1"/>
      <c r="C34" s="1"/>
      <c r="D34" s="1">
        <v>32</v>
      </c>
      <c r="E34" s="4">
        <v>3</v>
      </c>
      <c r="F34" s="4" t="s">
        <v>11</v>
      </c>
      <c r="G34" s="4"/>
      <c r="H34" t="s">
        <v>206</v>
      </c>
      <c r="I34" s="4">
        <v>6</v>
      </c>
      <c r="J34" s="4">
        <v>6</v>
      </c>
      <c r="CS34" s="6">
        <v>32</v>
      </c>
      <c r="CT34" s="6">
        <v>1</v>
      </c>
      <c r="CU34" s="6" t="s">
        <v>11</v>
      </c>
      <c r="CW34" s="5">
        <v>32</v>
      </c>
      <c r="CX34">
        <v>1</v>
      </c>
      <c r="CY34" t="s">
        <v>11</v>
      </c>
    </row>
    <row r="35" spans="1:103" x14ac:dyDescent="0.25">
      <c r="A35" s="1"/>
      <c r="B35" s="1"/>
      <c r="C35" s="1"/>
      <c r="D35" s="1" t="s">
        <v>20</v>
      </c>
      <c r="E35" s="4">
        <v>4</v>
      </c>
      <c r="F35" s="4">
        <v>0</v>
      </c>
      <c r="G35" s="4"/>
      <c r="H35" t="s">
        <v>121</v>
      </c>
      <c r="I35" s="4">
        <v>6</v>
      </c>
      <c r="J35" s="4">
        <v>7</v>
      </c>
      <c r="CS35" s="6">
        <v>33</v>
      </c>
      <c r="CT35" s="6">
        <v>2</v>
      </c>
      <c r="CU35" s="6">
        <v>0</v>
      </c>
      <c r="CW35" s="5">
        <v>33</v>
      </c>
      <c r="CX35">
        <v>2</v>
      </c>
      <c r="CY35">
        <v>0</v>
      </c>
    </row>
    <row r="36" spans="1:103" x14ac:dyDescent="0.25">
      <c r="A36" s="1"/>
      <c r="B36" s="1"/>
      <c r="C36" s="1"/>
      <c r="D36" s="1" t="s">
        <v>21</v>
      </c>
      <c r="E36" s="4">
        <v>4</v>
      </c>
      <c r="F36" s="4">
        <v>1</v>
      </c>
      <c r="G36" s="4"/>
      <c r="I36" s="4"/>
      <c r="J36" s="4"/>
      <c r="CS36" s="6">
        <v>34</v>
      </c>
      <c r="CT36" s="6">
        <v>2</v>
      </c>
      <c r="CU36" s="6">
        <v>1</v>
      </c>
      <c r="CW36" s="5">
        <v>34</v>
      </c>
      <c r="CX36">
        <v>2</v>
      </c>
      <c r="CY36">
        <v>1</v>
      </c>
    </row>
    <row r="37" spans="1:103" x14ac:dyDescent="0.25">
      <c r="A37" s="1"/>
      <c r="B37" s="1"/>
      <c r="C37" s="1"/>
      <c r="D37" s="1" t="s">
        <v>22</v>
      </c>
      <c r="E37" s="4">
        <v>4</v>
      </c>
      <c r="F37" s="4">
        <v>2</v>
      </c>
      <c r="G37" s="4"/>
      <c r="I37" s="4"/>
      <c r="J37" s="4"/>
      <c r="CS37" s="6">
        <v>35</v>
      </c>
      <c r="CT37" s="6">
        <v>2</v>
      </c>
      <c r="CU37" s="6">
        <v>2</v>
      </c>
      <c r="CW37" s="5">
        <v>35</v>
      </c>
      <c r="CX37">
        <v>2</v>
      </c>
      <c r="CY37">
        <v>2</v>
      </c>
    </row>
    <row r="38" spans="1:103" x14ac:dyDescent="0.25">
      <c r="D38" s="5" t="s">
        <v>61</v>
      </c>
      <c r="E38" s="5">
        <v>6</v>
      </c>
      <c r="F38" s="5">
        <v>0</v>
      </c>
      <c r="G38" s="4"/>
      <c r="I38" s="5"/>
      <c r="J38" s="5"/>
      <c r="CS38" s="6">
        <v>36</v>
      </c>
      <c r="CT38" s="6">
        <v>2</v>
      </c>
      <c r="CU38" s="6">
        <v>3</v>
      </c>
      <c r="CW38" s="5">
        <v>36</v>
      </c>
      <c r="CX38">
        <v>2</v>
      </c>
      <c r="CY38">
        <v>3</v>
      </c>
    </row>
    <row r="39" spans="1:103" x14ac:dyDescent="0.25">
      <c r="D39" s="5" t="s">
        <v>62</v>
      </c>
      <c r="E39" s="5">
        <v>6</v>
      </c>
      <c r="F39" s="5">
        <v>1</v>
      </c>
      <c r="G39" s="4"/>
      <c r="H39" s="5"/>
      <c r="I39" s="5"/>
      <c r="J39" s="5"/>
      <c r="CS39" s="6">
        <v>37</v>
      </c>
      <c r="CT39" s="6">
        <v>2</v>
      </c>
      <c r="CU39" s="6">
        <v>4</v>
      </c>
      <c r="CW39" s="5">
        <v>37</v>
      </c>
      <c r="CX39">
        <v>2</v>
      </c>
      <c r="CY39">
        <v>4</v>
      </c>
    </row>
    <row r="40" spans="1:103" x14ac:dyDescent="0.25">
      <c r="D40" s="5" t="s">
        <v>63</v>
      </c>
      <c r="E40" s="5">
        <v>6</v>
      </c>
      <c r="F40" s="5">
        <v>2</v>
      </c>
      <c r="G40" s="4"/>
      <c r="H40" s="5"/>
      <c r="I40" s="5"/>
      <c r="J40" s="5"/>
      <c r="CS40" s="6">
        <v>38</v>
      </c>
      <c r="CT40" s="6">
        <v>2</v>
      </c>
      <c r="CU40" s="6">
        <v>5</v>
      </c>
      <c r="CW40" s="5">
        <v>38</v>
      </c>
      <c r="CX40">
        <v>2</v>
      </c>
      <c r="CY40">
        <v>5</v>
      </c>
    </row>
    <row r="41" spans="1:103" x14ac:dyDescent="0.25">
      <c r="D41" s="5" t="s">
        <v>64</v>
      </c>
      <c r="E41" s="5">
        <v>6</v>
      </c>
      <c r="F41" s="5">
        <v>3</v>
      </c>
      <c r="G41" s="4"/>
      <c r="H41" s="5"/>
      <c r="I41" s="5"/>
      <c r="J41" s="5"/>
      <c r="CS41" s="6">
        <v>39</v>
      </c>
      <c r="CT41" s="6">
        <v>2</v>
      </c>
      <c r="CU41" s="6">
        <v>6</v>
      </c>
      <c r="CW41" s="5">
        <v>39</v>
      </c>
      <c r="CX41">
        <v>2</v>
      </c>
      <c r="CY41">
        <v>6</v>
      </c>
    </row>
    <row r="42" spans="1:103" x14ac:dyDescent="0.25">
      <c r="D42" s="5" t="s">
        <v>49</v>
      </c>
      <c r="E42" s="5">
        <v>6</v>
      </c>
      <c r="F42" s="5">
        <v>4</v>
      </c>
      <c r="G42" s="4"/>
      <c r="H42" s="5"/>
      <c r="I42" s="5"/>
      <c r="J42" s="5"/>
      <c r="CS42" s="6">
        <v>40</v>
      </c>
      <c r="CT42" s="6">
        <v>2</v>
      </c>
      <c r="CU42" s="6">
        <v>7</v>
      </c>
      <c r="CW42" s="5">
        <v>40</v>
      </c>
      <c r="CX42">
        <v>2</v>
      </c>
      <c r="CY42">
        <v>7</v>
      </c>
    </row>
    <row r="43" spans="1:103" x14ac:dyDescent="0.25">
      <c r="D43" s="5" t="s">
        <v>50</v>
      </c>
      <c r="E43" s="5">
        <v>6</v>
      </c>
      <c r="F43" s="5">
        <v>5</v>
      </c>
      <c r="G43" s="4"/>
      <c r="H43" s="5"/>
      <c r="I43" s="5"/>
      <c r="J43" s="5"/>
      <c r="CW43" s="5">
        <v>41</v>
      </c>
      <c r="CX43">
        <v>2</v>
      </c>
      <c r="CY43">
        <v>8</v>
      </c>
    </row>
    <row r="44" spans="1:103" x14ac:dyDescent="0.25">
      <c r="D44" s="5" t="s">
        <v>51</v>
      </c>
      <c r="E44" s="5">
        <v>6</v>
      </c>
      <c r="F44" s="5">
        <v>6</v>
      </c>
      <c r="G44" s="4"/>
      <c r="H44" s="5"/>
      <c r="I44" s="5"/>
      <c r="J44" s="5"/>
      <c r="CW44" s="5">
        <v>42</v>
      </c>
      <c r="CX44">
        <v>2</v>
      </c>
      <c r="CY44">
        <v>9</v>
      </c>
    </row>
    <row r="45" spans="1:103" x14ac:dyDescent="0.25">
      <c r="D45" s="5" t="s">
        <v>95</v>
      </c>
      <c r="E45" s="5">
        <v>6</v>
      </c>
      <c r="F45" s="5">
        <v>8</v>
      </c>
      <c r="G45" s="4"/>
      <c r="H45" s="5"/>
      <c r="I45" s="5"/>
      <c r="J45" s="5"/>
      <c r="CW45" s="5">
        <v>43</v>
      </c>
      <c r="CX45">
        <v>2</v>
      </c>
      <c r="CY45" t="s">
        <v>16</v>
      </c>
    </row>
    <row r="46" spans="1:103" x14ac:dyDescent="0.25">
      <c r="D46" s="5" t="s">
        <v>96</v>
      </c>
      <c r="E46" s="5">
        <v>6</v>
      </c>
      <c r="F46" s="5">
        <v>9</v>
      </c>
      <c r="G46" s="4"/>
      <c r="H46" s="4"/>
      <c r="I46" s="4"/>
      <c r="J46" s="4"/>
      <c r="CW46" s="5">
        <v>44</v>
      </c>
      <c r="CX46">
        <v>2</v>
      </c>
      <c r="CY46" t="s">
        <v>15</v>
      </c>
    </row>
    <row r="47" spans="1:103" x14ac:dyDescent="0.25">
      <c r="D47" s="5" t="s">
        <v>97</v>
      </c>
      <c r="E47" s="5">
        <v>6</v>
      </c>
      <c r="F47" s="5" t="s">
        <v>16</v>
      </c>
      <c r="G47" s="4"/>
      <c r="H47" s="4"/>
      <c r="I47" s="4"/>
      <c r="J47" s="4"/>
      <c r="CW47" s="5">
        <v>45</v>
      </c>
      <c r="CX47">
        <v>2</v>
      </c>
      <c r="CY47" t="s">
        <v>14</v>
      </c>
    </row>
    <row r="48" spans="1:103" x14ac:dyDescent="0.25">
      <c r="D48" s="5" t="s">
        <v>98</v>
      </c>
      <c r="E48" s="5">
        <v>6</v>
      </c>
      <c r="F48" s="5" t="s">
        <v>15</v>
      </c>
      <c r="G48" s="4"/>
      <c r="H48" s="4"/>
      <c r="I48" s="4"/>
      <c r="J48" s="4"/>
      <c r="CW48" s="5">
        <v>46</v>
      </c>
      <c r="CX48">
        <v>2</v>
      </c>
      <c r="CY48" t="s">
        <v>13</v>
      </c>
    </row>
    <row r="49" spans="4:103" x14ac:dyDescent="0.25">
      <c r="D49" s="5" t="s">
        <v>56</v>
      </c>
      <c r="E49" s="5">
        <v>6</v>
      </c>
      <c r="F49" s="5" t="s">
        <v>14</v>
      </c>
      <c r="G49" s="4"/>
      <c r="H49" s="4"/>
      <c r="I49" s="4"/>
      <c r="J49" s="4"/>
      <c r="CW49" s="5">
        <v>47</v>
      </c>
      <c r="CX49">
        <v>2</v>
      </c>
      <c r="CY49" t="s">
        <v>12</v>
      </c>
    </row>
    <row r="50" spans="4:103" x14ac:dyDescent="0.25">
      <c r="D50" s="5" t="s">
        <v>57</v>
      </c>
      <c r="E50" s="5">
        <v>6</v>
      </c>
      <c r="F50" s="5" t="s">
        <v>13</v>
      </c>
      <c r="G50" s="4"/>
      <c r="H50" s="4"/>
      <c r="I50" s="4"/>
      <c r="J50" s="4"/>
      <c r="CW50" s="5">
        <v>48</v>
      </c>
      <c r="CX50">
        <v>2</v>
      </c>
      <c r="CY50" t="s">
        <v>11</v>
      </c>
    </row>
    <row r="51" spans="4:103" x14ac:dyDescent="0.25">
      <c r="D51" s="5" t="s">
        <v>47</v>
      </c>
      <c r="E51" s="5">
        <v>6</v>
      </c>
      <c r="F51" s="5">
        <v>7</v>
      </c>
      <c r="G51" s="4"/>
      <c r="H51" s="4"/>
      <c r="I51" s="4"/>
      <c r="J51" s="4"/>
      <c r="CW51" s="5">
        <v>49</v>
      </c>
      <c r="CX51">
        <v>3</v>
      </c>
      <c r="CY51">
        <v>0</v>
      </c>
    </row>
    <row r="52" spans="4:103" x14ac:dyDescent="0.25">
      <c r="D52" s="5" t="s">
        <v>88</v>
      </c>
      <c r="E52" s="5">
        <v>0</v>
      </c>
      <c r="F52" s="5">
        <v>8</v>
      </c>
      <c r="G52" s="4"/>
      <c r="H52" s="4"/>
      <c r="I52" s="4"/>
      <c r="J52" s="4"/>
      <c r="CW52" s="5">
        <v>50</v>
      </c>
      <c r="CX52">
        <v>3</v>
      </c>
      <c r="CY52">
        <v>1</v>
      </c>
    </row>
    <row r="53" spans="4:103" x14ac:dyDescent="0.25">
      <c r="D53" s="5" t="s">
        <v>89</v>
      </c>
      <c r="E53" s="5">
        <v>0</v>
      </c>
      <c r="F53" s="5">
        <v>9</v>
      </c>
      <c r="G53" s="4"/>
      <c r="H53" s="4"/>
      <c r="I53" s="4"/>
      <c r="J53" s="4"/>
      <c r="CW53" s="5">
        <v>51</v>
      </c>
      <c r="CX53">
        <v>3</v>
      </c>
      <c r="CY53">
        <v>2</v>
      </c>
    </row>
    <row r="54" spans="4:103" x14ac:dyDescent="0.25">
      <c r="D54" s="5" t="s">
        <v>90</v>
      </c>
      <c r="E54" s="5">
        <v>0</v>
      </c>
      <c r="F54" s="5" t="s">
        <v>16</v>
      </c>
      <c r="G54" s="4"/>
      <c r="H54" s="4"/>
      <c r="I54" s="4"/>
      <c r="J54" s="4"/>
      <c r="CW54" s="5">
        <v>52</v>
      </c>
      <c r="CX54">
        <v>3</v>
      </c>
      <c r="CY54">
        <v>3</v>
      </c>
    </row>
    <row r="55" spans="4:103" x14ac:dyDescent="0.25">
      <c r="D55" s="5" t="s">
        <v>91</v>
      </c>
      <c r="E55" s="5">
        <v>0</v>
      </c>
      <c r="F55" s="5" t="s">
        <v>15</v>
      </c>
      <c r="G55" s="4"/>
      <c r="H55" s="4"/>
      <c r="I55" s="4"/>
      <c r="J55" s="4"/>
      <c r="CW55" s="5">
        <v>53</v>
      </c>
      <c r="CX55">
        <v>3</v>
      </c>
      <c r="CY55">
        <v>4</v>
      </c>
    </row>
    <row r="56" spans="4:103" x14ac:dyDescent="0.25">
      <c r="D56" s="5" t="s">
        <v>107</v>
      </c>
      <c r="E56" s="5">
        <v>0</v>
      </c>
      <c r="F56" s="5">
        <v>0</v>
      </c>
      <c r="G56" s="4"/>
      <c r="H56" s="4"/>
      <c r="I56" s="4"/>
      <c r="J56" s="4"/>
      <c r="CW56" s="5">
        <v>54</v>
      </c>
      <c r="CX56">
        <v>3</v>
      </c>
      <c r="CY56">
        <v>5</v>
      </c>
    </row>
    <row r="57" spans="4:103" x14ac:dyDescent="0.25">
      <c r="D57" s="5" t="s">
        <v>92</v>
      </c>
      <c r="E57" s="5">
        <v>0</v>
      </c>
      <c r="F57" s="5">
        <v>1</v>
      </c>
      <c r="G57" s="4"/>
      <c r="H57" s="4"/>
      <c r="I57" s="4"/>
      <c r="J57" s="4"/>
      <c r="CW57" s="5">
        <v>55</v>
      </c>
      <c r="CX57">
        <v>3</v>
      </c>
      <c r="CY57">
        <v>6</v>
      </c>
    </row>
    <row r="58" spans="4:103" x14ac:dyDescent="0.25">
      <c r="D58" s="5" t="s">
        <v>93</v>
      </c>
      <c r="E58" s="5">
        <v>0</v>
      </c>
      <c r="F58" s="5">
        <v>2</v>
      </c>
      <c r="G58" s="4"/>
      <c r="H58" s="4"/>
      <c r="I58" s="4"/>
      <c r="J58" s="4"/>
      <c r="CW58" s="5">
        <v>56</v>
      </c>
      <c r="CX58">
        <v>3</v>
      </c>
      <c r="CY58">
        <v>7</v>
      </c>
    </row>
    <row r="59" spans="4:103" x14ac:dyDescent="0.25">
      <c r="D59" s="5" t="s">
        <v>94</v>
      </c>
      <c r="E59" s="5">
        <v>0</v>
      </c>
      <c r="F59" s="5">
        <v>3</v>
      </c>
      <c r="G59" s="4"/>
      <c r="H59" s="4"/>
      <c r="I59" s="4"/>
      <c r="J59" s="4"/>
      <c r="CW59" s="5">
        <v>57</v>
      </c>
      <c r="CX59">
        <v>3</v>
      </c>
      <c r="CY59">
        <v>8</v>
      </c>
    </row>
    <row r="60" spans="4:103" x14ac:dyDescent="0.25">
      <c r="D60" s="15" t="s">
        <v>103</v>
      </c>
      <c r="E60" s="15">
        <v>1</v>
      </c>
      <c r="F60" s="15">
        <v>0</v>
      </c>
      <c r="G60" s="4"/>
      <c r="H60" s="4"/>
      <c r="I60" s="4"/>
      <c r="J60" s="4"/>
      <c r="CW60" s="5">
        <v>58</v>
      </c>
      <c r="CX60">
        <v>3</v>
      </c>
      <c r="CY60">
        <v>9</v>
      </c>
    </row>
    <row r="61" spans="4:103" x14ac:dyDescent="0.25">
      <c r="D61" s="15" t="s">
        <v>104</v>
      </c>
      <c r="E61" s="15">
        <v>1</v>
      </c>
      <c r="F61" s="15">
        <v>1</v>
      </c>
      <c r="G61" s="4"/>
      <c r="H61" s="4"/>
      <c r="I61" s="4"/>
      <c r="J61" s="4"/>
      <c r="CW61" s="5">
        <v>59</v>
      </c>
      <c r="CX61">
        <v>3</v>
      </c>
      <c r="CY61" t="s">
        <v>16</v>
      </c>
    </row>
    <row r="62" spans="4:103" x14ac:dyDescent="0.25">
      <c r="D62" s="15" t="s">
        <v>105</v>
      </c>
      <c r="E62" s="15">
        <v>1</v>
      </c>
      <c r="F62" s="15">
        <v>2</v>
      </c>
      <c r="G62" s="4"/>
      <c r="H62" s="4"/>
      <c r="I62" s="4"/>
      <c r="J62" s="4"/>
      <c r="CW62" s="5">
        <v>60</v>
      </c>
      <c r="CX62">
        <v>3</v>
      </c>
      <c r="CY62" t="s">
        <v>15</v>
      </c>
    </row>
    <row r="63" spans="4:103" x14ac:dyDescent="0.25">
      <c r="D63" s="15" t="s">
        <v>106</v>
      </c>
      <c r="E63" s="15">
        <v>1</v>
      </c>
      <c r="F63" s="15">
        <v>3</v>
      </c>
      <c r="G63" s="4"/>
      <c r="H63" s="4"/>
      <c r="I63" s="4"/>
      <c r="J63" s="4"/>
      <c r="CW63" s="5">
        <v>61</v>
      </c>
      <c r="CX63">
        <v>3</v>
      </c>
      <c r="CY63" t="s">
        <v>14</v>
      </c>
    </row>
    <row r="64" spans="4:103" x14ac:dyDescent="0.25">
      <c r="D64" s="15" t="s">
        <v>99</v>
      </c>
      <c r="E64" s="15">
        <v>5</v>
      </c>
      <c r="F64" s="15">
        <v>0</v>
      </c>
      <c r="G64" s="4"/>
      <c r="H64" s="4"/>
      <c r="I64" s="4"/>
      <c r="J64" s="4"/>
      <c r="CW64" s="5">
        <v>62</v>
      </c>
      <c r="CX64">
        <v>3</v>
      </c>
      <c r="CY64" t="s">
        <v>13</v>
      </c>
    </row>
    <row r="65" spans="4:103" x14ac:dyDescent="0.25">
      <c r="D65" s="15" t="s">
        <v>100</v>
      </c>
      <c r="E65" s="15">
        <v>5</v>
      </c>
      <c r="F65" s="15">
        <v>1</v>
      </c>
      <c r="G65" s="4"/>
      <c r="H65" s="4"/>
      <c r="I65" s="4"/>
      <c r="J65" s="4"/>
      <c r="CW65" s="5">
        <v>63</v>
      </c>
      <c r="CX65">
        <v>3</v>
      </c>
      <c r="CY65" t="s">
        <v>12</v>
      </c>
    </row>
    <row r="66" spans="4:103" x14ac:dyDescent="0.25">
      <c r="D66" s="15" t="s">
        <v>101</v>
      </c>
      <c r="E66" s="15">
        <v>5</v>
      </c>
      <c r="F66" s="15">
        <v>2</v>
      </c>
      <c r="G66" s="4"/>
      <c r="H66" s="4"/>
      <c r="I66" s="4"/>
      <c r="J66" s="4"/>
      <c r="CW66" s="5">
        <v>64</v>
      </c>
      <c r="CX66">
        <v>3</v>
      </c>
      <c r="CY66" t="s">
        <v>11</v>
      </c>
    </row>
    <row r="67" spans="4:103" x14ac:dyDescent="0.25">
      <c r="D67" s="15" t="s">
        <v>102</v>
      </c>
      <c r="E67" s="15">
        <v>5</v>
      </c>
      <c r="F67" s="15">
        <v>3</v>
      </c>
      <c r="G67" s="4"/>
      <c r="H67" s="4"/>
      <c r="I67" s="4"/>
      <c r="J67" s="4"/>
      <c r="CW67" s="5">
        <v>65</v>
      </c>
      <c r="CX67">
        <v>4</v>
      </c>
      <c r="CY67">
        <v>0</v>
      </c>
    </row>
    <row r="68" spans="4:103" x14ac:dyDescent="0.25">
      <c r="CW68" s="5">
        <v>66</v>
      </c>
      <c r="CX68">
        <v>4</v>
      </c>
      <c r="CY68">
        <v>1</v>
      </c>
    </row>
    <row r="69" spans="4:103" x14ac:dyDescent="0.25">
      <c r="CW69" s="5">
        <v>67</v>
      </c>
      <c r="CX69">
        <v>4</v>
      </c>
      <c r="CY69">
        <v>2</v>
      </c>
    </row>
    <row r="70" spans="4:103" x14ac:dyDescent="0.25">
      <c r="CW70" s="5">
        <v>68</v>
      </c>
      <c r="CX70">
        <v>4</v>
      </c>
      <c r="CY70">
        <v>3</v>
      </c>
    </row>
    <row r="71" spans="4:103" x14ac:dyDescent="0.25">
      <c r="CW71" s="5">
        <v>69</v>
      </c>
      <c r="CX71">
        <v>4</v>
      </c>
      <c r="CY71">
        <v>4</v>
      </c>
    </row>
    <row r="72" spans="4:103" x14ac:dyDescent="0.25">
      <c r="CW72" s="5">
        <v>70</v>
      </c>
      <c r="CX72">
        <v>4</v>
      </c>
      <c r="CY72">
        <v>5</v>
      </c>
    </row>
    <row r="73" spans="4:103" x14ac:dyDescent="0.25">
      <c r="CW73" s="5">
        <v>71</v>
      </c>
      <c r="CX73">
        <v>4</v>
      </c>
      <c r="CY73">
        <v>6</v>
      </c>
    </row>
    <row r="74" spans="4:103" x14ac:dyDescent="0.25">
      <c r="CW74" s="5">
        <v>72</v>
      </c>
      <c r="CX74">
        <v>4</v>
      </c>
      <c r="CY74">
        <v>7</v>
      </c>
    </row>
    <row r="75" spans="4:103" x14ac:dyDescent="0.25">
      <c r="CW75" s="5">
        <v>73</v>
      </c>
      <c r="CX75">
        <v>4</v>
      </c>
      <c r="CY75">
        <v>8</v>
      </c>
    </row>
    <row r="76" spans="4:103" x14ac:dyDescent="0.25">
      <c r="CW76" s="5">
        <v>74</v>
      </c>
      <c r="CX76">
        <v>4</v>
      </c>
      <c r="CY76">
        <v>9</v>
      </c>
    </row>
    <row r="77" spans="4:103" x14ac:dyDescent="0.25">
      <c r="CW77" s="5">
        <v>75</v>
      </c>
      <c r="CX77">
        <v>4</v>
      </c>
      <c r="CY77" t="s">
        <v>16</v>
      </c>
    </row>
    <row r="78" spans="4:103" x14ac:dyDescent="0.25">
      <c r="CW78" s="5">
        <v>76</v>
      </c>
      <c r="CX78">
        <v>4</v>
      </c>
      <c r="CY78" t="s">
        <v>15</v>
      </c>
    </row>
    <row r="79" spans="4:103" x14ac:dyDescent="0.25">
      <c r="CW79" s="5">
        <v>77</v>
      </c>
      <c r="CX79">
        <v>4</v>
      </c>
      <c r="CY79" t="s">
        <v>14</v>
      </c>
    </row>
    <row r="80" spans="4:103" x14ac:dyDescent="0.25">
      <c r="CW80" s="5">
        <v>78</v>
      </c>
      <c r="CX80">
        <v>4</v>
      </c>
      <c r="CY80" t="s">
        <v>13</v>
      </c>
    </row>
    <row r="81" spans="101:103" x14ac:dyDescent="0.25">
      <c r="CW81" s="5">
        <v>79</v>
      </c>
      <c r="CX81">
        <v>4</v>
      </c>
      <c r="CY81" t="s">
        <v>12</v>
      </c>
    </row>
    <row r="82" spans="101:103" x14ac:dyDescent="0.25">
      <c r="CW82" s="5">
        <v>80</v>
      </c>
      <c r="CX82">
        <v>4</v>
      </c>
      <c r="CY82" t="s">
        <v>11</v>
      </c>
    </row>
    <row r="83" spans="101:103" x14ac:dyDescent="0.25">
      <c r="CW83" s="5">
        <v>81</v>
      </c>
      <c r="CX83">
        <v>5</v>
      </c>
      <c r="CY83">
        <v>0</v>
      </c>
    </row>
    <row r="84" spans="101:103" x14ac:dyDescent="0.25">
      <c r="CW84" s="5">
        <v>82</v>
      </c>
      <c r="CX84">
        <v>5</v>
      </c>
      <c r="CY84">
        <v>1</v>
      </c>
    </row>
    <row r="85" spans="101:103" x14ac:dyDescent="0.25">
      <c r="CW85" s="5">
        <v>83</v>
      </c>
      <c r="CX85">
        <v>5</v>
      </c>
      <c r="CY85">
        <v>2</v>
      </c>
    </row>
    <row r="86" spans="101:103" x14ac:dyDescent="0.25">
      <c r="CW86" s="5">
        <v>84</v>
      </c>
      <c r="CX86">
        <v>5</v>
      </c>
      <c r="CY86">
        <v>3</v>
      </c>
    </row>
    <row r="87" spans="101:103" x14ac:dyDescent="0.25">
      <c r="CW87" s="5">
        <v>85</v>
      </c>
      <c r="CX87">
        <v>5</v>
      </c>
      <c r="CY87">
        <v>4</v>
      </c>
    </row>
    <row r="88" spans="101:103" x14ac:dyDescent="0.25">
      <c r="CW88" s="5">
        <v>86</v>
      </c>
      <c r="CX88">
        <v>5</v>
      </c>
      <c r="CY88">
        <v>5</v>
      </c>
    </row>
    <row r="89" spans="101:103" x14ac:dyDescent="0.25">
      <c r="CW89" s="5">
        <v>87</v>
      </c>
      <c r="CX89">
        <v>5</v>
      </c>
      <c r="CY89">
        <v>6</v>
      </c>
    </row>
    <row r="90" spans="101:103" x14ac:dyDescent="0.25">
      <c r="CW90" s="5">
        <v>88</v>
      </c>
      <c r="CX90">
        <v>5</v>
      </c>
      <c r="CY90">
        <v>7</v>
      </c>
    </row>
    <row r="91" spans="101:103" x14ac:dyDescent="0.25">
      <c r="CW91" s="5">
        <v>89</v>
      </c>
      <c r="CX91">
        <v>5</v>
      </c>
      <c r="CY91">
        <v>8</v>
      </c>
    </row>
    <row r="92" spans="101:103" x14ac:dyDescent="0.25">
      <c r="CW92" s="5">
        <v>90</v>
      </c>
      <c r="CX92">
        <v>5</v>
      </c>
      <c r="CY92">
        <v>9</v>
      </c>
    </row>
    <row r="93" spans="101:103" x14ac:dyDescent="0.25">
      <c r="CW93" s="5">
        <v>91</v>
      </c>
      <c r="CX93">
        <v>5</v>
      </c>
      <c r="CY93" t="s">
        <v>16</v>
      </c>
    </row>
    <row r="94" spans="101:103" x14ac:dyDescent="0.25">
      <c r="CW94" s="5">
        <v>92</v>
      </c>
      <c r="CX94">
        <v>5</v>
      </c>
      <c r="CY94" t="s">
        <v>15</v>
      </c>
    </row>
    <row r="95" spans="101:103" x14ac:dyDescent="0.25">
      <c r="CW95" s="5">
        <v>93</v>
      </c>
      <c r="CX95">
        <v>5</v>
      </c>
      <c r="CY95" t="s">
        <v>14</v>
      </c>
    </row>
    <row r="96" spans="101:103" x14ac:dyDescent="0.25">
      <c r="CW96" s="5">
        <v>94</v>
      </c>
      <c r="CX96">
        <v>5</v>
      </c>
      <c r="CY96" t="s">
        <v>13</v>
      </c>
    </row>
    <row r="97" spans="101:103" x14ac:dyDescent="0.25">
      <c r="CW97" s="5">
        <v>95</v>
      </c>
      <c r="CX97">
        <v>5</v>
      </c>
      <c r="CY97" t="s">
        <v>12</v>
      </c>
    </row>
    <row r="98" spans="101:103" x14ac:dyDescent="0.25">
      <c r="CW98" s="5">
        <v>96</v>
      </c>
      <c r="CX98">
        <v>5</v>
      </c>
      <c r="CY98" t="s">
        <v>11</v>
      </c>
    </row>
    <row r="99" spans="101:103" x14ac:dyDescent="0.25">
      <c r="CW99" s="5">
        <v>97</v>
      </c>
      <c r="CX99">
        <v>6</v>
      </c>
      <c r="CY99">
        <v>0</v>
      </c>
    </row>
    <row r="100" spans="101:103" x14ac:dyDescent="0.25">
      <c r="CW100" s="5">
        <v>98</v>
      </c>
      <c r="CX100">
        <v>6</v>
      </c>
      <c r="CY100">
        <v>1</v>
      </c>
    </row>
    <row r="101" spans="101:103" x14ac:dyDescent="0.25">
      <c r="CW101" s="5">
        <v>99</v>
      </c>
      <c r="CX101">
        <v>6</v>
      </c>
      <c r="CY101">
        <v>2</v>
      </c>
    </row>
    <row r="102" spans="101:103" x14ac:dyDescent="0.25">
      <c r="CW102" s="5">
        <v>100</v>
      </c>
      <c r="CX102">
        <v>6</v>
      </c>
      <c r="CY102">
        <v>3</v>
      </c>
    </row>
  </sheetData>
  <dataConsolidate/>
  <mergeCells count="2">
    <mergeCell ref="A1:B1"/>
    <mergeCell ref="D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22F3-BA25-4447-AE79-DDB56CFD087D}">
  <sheetPr codeName="Sheet3"/>
  <dimension ref="A1:BM89"/>
  <sheetViews>
    <sheetView showGridLines="0" tabSelected="1" zoomScale="115" zoomScaleNormal="115" workbookViewId="0">
      <selection activeCell="U7" sqref="U7"/>
    </sheetView>
  </sheetViews>
  <sheetFormatPr defaultRowHeight="15" x14ac:dyDescent="0.25"/>
  <cols>
    <col min="1" max="1" width="22.140625" bestFit="1" customWidth="1"/>
    <col min="3" max="3" width="9.140625" hidden="1" customWidth="1"/>
    <col min="4" max="4" width="10.28515625" bestFit="1" customWidth="1"/>
    <col min="5" max="5" width="9.140625" hidden="1" customWidth="1"/>
    <col min="6" max="6" width="9.140625" customWidth="1"/>
    <col min="7" max="7" width="9.140625" hidden="1" customWidth="1"/>
    <col min="8" max="8" width="7.42578125" bestFit="1" customWidth="1"/>
    <col min="9" max="9" width="9.5703125" hidden="1" customWidth="1"/>
    <col min="11" max="11" width="9.140625" hidden="1" customWidth="1"/>
    <col min="12" max="12" width="9.140625" customWidth="1"/>
    <col min="13" max="17" width="9.140625" hidden="1" customWidth="1"/>
    <col min="19" max="19" width="33.85546875" bestFit="1" customWidth="1"/>
  </cols>
  <sheetData>
    <row r="1" spans="1:65" x14ac:dyDescent="0.25">
      <c r="A1" s="24"/>
      <c r="B1" s="23" t="s">
        <v>25</v>
      </c>
      <c r="C1" s="19" t="s">
        <v>10</v>
      </c>
      <c r="D1" s="25" t="s">
        <v>26</v>
      </c>
      <c r="E1" s="19" t="s">
        <v>10</v>
      </c>
      <c r="F1" s="41" t="s">
        <v>0</v>
      </c>
      <c r="G1" s="19" t="s">
        <v>10</v>
      </c>
      <c r="H1" s="21" t="s">
        <v>33</v>
      </c>
      <c r="I1" s="19" t="s">
        <v>10</v>
      </c>
      <c r="J1" s="42" t="s">
        <v>48</v>
      </c>
      <c r="K1" s="19" t="s">
        <v>10</v>
      </c>
      <c r="L1" s="34" t="s">
        <v>151</v>
      </c>
      <c r="M1" t="s">
        <v>10</v>
      </c>
      <c r="N1" t="s">
        <v>2</v>
      </c>
      <c r="O1" t="s">
        <v>24</v>
      </c>
      <c r="P1" t="s">
        <v>36</v>
      </c>
      <c r="Q1" t="s">
        <v>37</v>
      </c>
      <c r="R1" s="26"/>
      <c r="S1" s="33" t="s">
        <v>323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</row>
    <row r="2" spans="1:65" x14ac:dyDescent="0.25">
      <c r="A2" s="32" t="s">
        <v>23</v>
      </c>
      <c r="B2" s="36">
        <v>1</v>
      </c>
      <c r="C2" s="16">
        <f>_xlfn.SWITCH(B2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" s="29">
        <v>1</v>
      </c>
      <c r="E2" s="17" t="str">
        <f>_xlfn.SWITCH(D2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2" s="40"/>
      <c r="G2" s="16" t="s">
        <v>38</v>
      </c>
      <c r="H2" s="40"/>
      <c r="I2" s="40" t="s">
        <v>38</v>
      </c>
      <c r="J2" s="40"/>
      <c r="K2" s="40" t="s">
        <v>38</v>
      </c>
      <c r="L2" s="40"/>
      <c r="M2" s="16" t="s">
        <v>38</v>
      </c>
      <c r="N2" s="16" t="str">
        <f>CONCATENATE(Sheet1!D2,Sheet3!C2," ",E2," ",Sheet1!H2,Sheet1!I2," ")</f>
        <v xml:space="preserve">90 20 7F </v>
      </c>
      <c r="O2" s="16" t="str">
        <f>CONCATENATE(Sheet1!K2,Sheet3!C2," ",E2," ",Sheet1!O2,Sheet1!P2)</f>
        <v>80 20 00</v>
      </c>
      <c r="P2" s="16" t="s">
        <v>38</v>
      </c>
      <c r="Q2" s="16" t="s">
        <v>38</v>
      </c>
      <c r="R2" s="43"/>
      <c r="S2" s="39" t="str">
        <f>CONCATENATE(N2,O2)</f>
        <v>90 20 7F 80 20 00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</row>
    <row r="3" spans="1:65" x14ac:dyDescent="0.25">
      <c r="A3" s="32" t="s">
        <v>27</v>
      </c>
      <c r="B3" s="37">
        <v>1</v>
      </c>
      <c r="C3" s="17">
        <f>_xlfn.SWITCH(B3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3" s="33">
        <v>1</v>
      </c>
      <c r="E3" s="20" t="str">
        <f>_xlfn.SWITCH(D3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3" s="22"/>
      <c r="G3" s="17" t="s">
        <v>38</v>
      </c>
      <c r="H3" s="22"/>
      <c r="I3" s="22" t="s">
        <v>38</v>
      </c>
      <c r="J3" s="22"/>
      <c r="K3" s="22" t="s">
        <v>38</v>
      </c>
      <c r="L3" s="22"/>
      <c r="M3" s="17" t="s">
        <v>38</v>
      </c>
      <c r="N3" s="17" t="str">
        <f>CONCATENATE(Sheet1!D3,Sheet3!C3," ",E3," ",Sheet1!H3,Sheet1!I3," ")</f>
        <v xml:space="preserve">90 20 3F </v>
      </c>
      <c r="O3" s="17" t="str">
        <f>CONCATENATE(Sheet1!K3,Sheet3!C3," ",E3," ",Sheet1!O3,Sheet1!P3)</f>
        <v>80 20 00</v>
      </c>
      <c r="P3" s="17" t="s">
        <v>38</v>
      </c>
      <c r="Q3" s="17" t="s">
        <v>38</v>
      </c>
      <c r="R3" s="44"/>
      <c r="S3" s="45" t="str">
        <f>CONCATENATE(N3,O3)</f>
        <v>90 20 3F 80 20 00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</row>
    <row r="4" spans="1:65" x14ac:dyDescent="0.25">
      <c r="A4" s="32" t="s">
        <v>150</v>
      </c>
      <c r="B4" s="39">
        <v>1</v>
      </c>
      <c r="C4" s="40">
        <f>_xlfn.SWITCH(B4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4" s="40"/>
      <c r="E4" s="40" t="s">
        <v>38</v>
      </c>
      <c r="F4" s="40"/>
      <c r="G4" s="40" t="s">
        <v>38</v>
      </c>
      <c r="H4" s="40"/>
      <c r="I4" s="40" t="s">
        <v>38</v>
      </c>
      <c r="J4" s="40"/>
      <c r="K4" s="40" t="s">
        <v>38</v>
      </c>
      <c r="L4" s="29">
        <v>1</v>
      </c>
      <c r="M4" s="40" t="str">
        <f>_xlfn.SWITCH(L4,Sheet2!CW3,Sheet2!CX3&amp;Sheet2!CY3,Sheet2!AD4,Sheet2!CX4&amp;Sheet2!CY4,Sheet2!CW5,Sheet2!CX5&amp;Sheet2!CY5,Sheet2!CW6,Sheet2!CX6&amp;Sheet2!CY6,Sheet2!CW7,Sheet2!CX7&amp;Sheet2!CY7,Sheet2!CW8,Sheet2!CX8&amp;Sheet2!CY8,Sheet2!CW9,Sheet2!CX9&amp;Sheet2!CY9,Sheet2!CW10,Sheet2!CX10&amp;Sheet2!CY10,Sheet2!CW11,Sheet2!CX11&amp;Sheet2!CY11,Sheet2!CW12,Sheet2!CX12&amp;Sheet2!CY12,Sheet2!CW13,Sheet2!CX13&amp;Sheet2!CY13,Sheet2!CW14,Sheet2!CX14&amp;Sheet2!CY14,Sheet2!CW15,Sheet2!CX15&amp;Sheet2!CY15,Sheet2!CW16,Sheet2!CX16&amp;Sheet2!CY16,Sheet2!CW17,Sheet2!CX17&amp;Sheet2!CY17,Sheet2!CW18,Sheet2!CX18&amp;Sheet2!CY18,Sheet2!CW19,Sheet2!CX19&amp;Sheet2!CY19,Sheet2!CW20,Sheet2!CX20&amp;Sheet2!CY20,Sheet2!CW21,Sheet2!CX21&amp;Sheet2!CY21,Sheet2!CW22,Sheet2!CX22&amp;Sheet2!CY22,Sheet2!CW23,Sheet2!CX23&amp;Sheet2!CY23,Sheet2!CW24,Sheet2!CX24&amp;Sheet2!CY24,Sheet2!CW25,Sheet2!CX25&amp;Sheet2!CY25,Sheet2!CW26,Sheet2!CX26&amp;Sheet2!CY26,Sheet2!CW27,Sheet2!CX27&amp;Sheet2!CY27,Sheet2!CW28,Sheet2!CX28&amp;Sheet2!CY28,Sheet2!CW29,Sheet2!CX29&amp;Sheet2!CY29,Sheet2!CW30,Sheet2!CX30&amp;Sheet2!CY30,Sheet2!CW31,Sheet2!CX31&amp;Sheet2!CY31,Sheet2!CW30,Sheet2!CX30&amp;Sheet2!CY30,Sheet2!CW31,Sheet2!CX31&amp;Sheet2!CY31,Sheet2!CW32,Sheet2!CX32&amp;Sheet2!CY32,Sheet2!CW33,Sheet2!CX33&amp;Sheet2!CY33,Sheet2!CW34,Sheet2!CX34&amp;Sheet2!CY34,Sheet2!CW35,Sheet2!CX35&amp;Sheet2!CY35,Sheet2!CW36,Sheet2!CX36&amp;Sheet2!CY36,Sheet2!CW37,Sheet2!CX37&amp;Sheet2!CY37,Sheet2!CW38,Sheet2!CX38&amp;Sheet2!CY38,Sheet2!CW39,Sheet2!CX39&amp;Sheet2!CY39,Sheet2!CW40,Sheet2!CX40&amp;Sheet2!CY40,Sheet2!CW41,Sheet2!CX41&amp;Sheet2!CY41,Sheet2!CW42,Sheet2!CX42&amp;Sheet2!CY42,Sheet2!CW43,Sheet2!CX43&amp;Sheet2!CY43,Sheet2!CW44,Sheet2!CX44&amp;Sheet2!CY44,Sheet2!CW45,Sheet2!CX45&amp;Sheet2!CY45,Sheet2!CW46,Sheet2!CX46&amp;Sheet2!CY46,Sheet2!CW47,Sheet2!CX47&amp;Sheet2!CY47,Sheet2!CW48,Sheet2!CX48&amp;Sheet2!CY48,Sheet2!CW49,Sheet2!CX49&amp;Sheet2!CY49,Sheet2!CW50,Sheet2!CX50&amp;Sheet2!CY50,Sheet2!CW51,Sheet2!CX51&amp;Sheet2!CY51,Sheet2!CW52,Sheet2!CX52&amp;Sheet2!CY52,Sheet2!CW53,Sheet2!CX53&amp;Sheet2!CY53,Sheet2!CW54,Sheet2!CX54&amp;Sheet2!CY54,Sheet2!CW55,Sheet2!CX55&amp;Sheet2!CY55,Sheet2!CW56,Sheet2!CX56&amp;Sheet2!CY56,Sheet2!CW57,Sheet2!CX57&amp;Sheet2!CY57,Sheet2!CW58,Sheet2!CX58&amp;Sheet2!CY58,Sheet2!CW59,Sheet2!CX59&amp;Sheet2!CY59,Sheet2!CW60,Sheet2!CX60&amp;Sheet2!CY60,Sheet2!CW61,Sheet2!CX61&amp;Sheet2!CY61,Sheet2!CW62,Sheet2!CX62&amp;Sheet2!CY62,Sheet2!CW63,Sheet2!CX63&amp;Sheet2!CY63,Sheet2!CW64,Sheet2!CX64&amp;Sheet2AW64,Sheet2!CW65,Sheet2!CX65&amp;Sheet2!CY65,Sheet2!CW66,Sheet2!CX66&amp;Sheet2!CY66,Sheet2!CW67,Sheet2!CX67&amp;Sheet2!CY67,Sheet2!CW68,Sheet2!CX68&amp;Sheet2!CY68,Sheet2!CW69,Sheet2!CX69&amp;Sheet2!CY69,Sheet2!CW70,Sheet2!CX70&amp;Sheet2!CY70,Sheet2!CW71,Sheet2!CX71&amp;Sheet2!CY71,Sheet2!CW72,Sheet2!CX72&amp;Sheet2!CY72,Sheet2!CW73,Sheet2!CX73&amp;Sheet2!CY73,Sheet2!CW74,Sheet2!CX74&amp;Sheet2!CY74,Sheet2!CW75,Sheet2!CX75&amp;Sheet2!CY75,Sheet2!CW76,Sheet2!CX76&amp;Sheet2!CY76,Sheet2!CW77,Sheet2!CX77&amp;Sheet2!CY77,Sheet2!CW78,Sheet2!CX78&amp;Sheet2!CY78,Sheet2!CW79,Sheet2!CX79&amp;Sheet2!CY79,Sheet2!CW80,Sheet2!CX80&amp;Sheet2!CY80,Sheet2!CW81,Sheet2!CX81&amp;Sheet2!CY81,Sheet2!CW82,Sheet2!CX82&amp;Sheet2!CY82,Sheet2!CW83,Sheet2!CX83&amp;Sheet2!CY83,Sheet2!CW84,Sheet2!CX84&amp;Sheet2!CY84,Sheet2!CW85,Sheet2!CX85&amp;Sheet2!CY85,Sheet2!CW86,Sheet2!CX86&amp;Sheet2!CY86,Sheet2!CW87,Sheet2!CX87&amp;Sheet2!CY87,Sheet2!CW88,Sheet2!CX88&amp;Sheet2!CY88,Sheet2!CW89,Sheet2!CX89&amp;Sheet2!CY89,Sheet2!CW90,Sheet2!CX90&amp;Sheet2!CY90,Sheet2!CW91,Sheet2!CX91&amp;Sheet2!CY91,Sheet2!CW92,Sheet2!CX92&amp;Sheet2!CY92,Sheet2!CW93,Sheet2!CX93&amp;Sheet2!CY93,Sheet2!CW94,Sheet2!CX94&amp;Sheet2!CY94,Sheet2!CW95,Sheet2!CX95&amp;Sheet2!CY95,Sheet2!CW96,Sheet2!CX96&amp;Sheet2!CY96,Sheet2!CW97,Sheet2!CX97&amp;Sheet2!CY97,Sheet2!CW98,Sheet2!CX98&amp;Sheet2!CY98,Sheet2!CW99,Sheet2!CX99&amp;Sheet2!CY99,Sheet2!CW100,Sheet2!CX100,Sheet2!CY100,Sheet2!CW101,Sheet2!CX101&amp;Sheet2!CY101,Sheet2!CW102,Sheet2!CX102&amp;Sheet2!CY102)</f>
        <v>00</v>
      </c>
      <c r="N4" s="40" t="str">
        <f>CONCATENATE(Sheet1!D26,Sheet3!C4," ",Sheet1!F26,Sheet1!G26," ",Sheet1!H26,Sheet1!I26," ")</f>
        <v xml:space="preserve">B0 00 00 </v>
      </c>
      <c r="O4" s="40" t="str">
        <f>CONCATENATE(Sheet1!K26,Sheet3!C4," ",Sheet1!M26,Sheet1!N26," ",Sheet1!O26,Sheet1!P26," ")</f>
        <v xml:space="preserve">B0 20 00 </v>
      </c>
      <c r="P4" s="40" t="str">
        <f>CONCATENATE(Sheet1!R26,Sheet3!C4," ",Sheet3!M4)</f>
        <v>C0 00</v>
      </c>
      <c r="Q4" s="40" t="s">
        <v>38</v>
      </c>
      <c r="R4" s="43"/>
      <c r="S4" s="39" t="str">
        <f>CONCATENATE(N4,O4,P4)</f>
        <v>B0 00 00 B0 20 00 C0 00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</row>
    <row r="5" spans="1:65" x14ac:dyDescent="0.25">
      <c r="A5" s="32" t="s">
        <v>35</v>
      </c>
      <c r="B5" s="38">
        <v>1</v>
      </c>
      <c r="C5" s="16">
        <f>_xlfn.SWITCH(B5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5" s="33" t="s">
        <v>95</v>
      </c>
      <c r="E5" s="17" t="str">
        <f>_xlfn.SWITCH(D5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68</v>
      </c>
      <c r="F5" s="22"/>
      <c r="G5" s="17" t="s">
        <v>38</v>
      </c>
      <c r="H5" s="33" t="s">
        <v>34</v>
      </c>
      <c r="I5" s="17" t="str">
        <f>_xlfn.SWITCH(H5,Sheet2!L3,Sheet2!M3&amp;Sheet2!N3,Sheet2!L4,Sheet2!M4&amp;Sheet2!N4)</f>
        <v>01</v>
      </c>
      <c r="J5" s="22"/>
      <c r="K5" s="17" t="s">
        <v>38</v>
      </c>
      <c r="L5" s="22"/>
      <c r="M5" s="17" t="s">
        <v>38</v>
      </c>
      <c r="N5" s="17" t="str">
        <f>CONCATENATE(Sheet1!D4,Sheet3!C5," ",Sheet1!F4,Sheet1!G4," ",Sheet3!E5," ")</f>
        <v xml:space="preserve">B0 63 68 </v>
      </c>
      <c r="O5" s="17" t="str">
        <f>CONCATENATE(Sheet1!K4,Sheet3!C5," ",Sheet1!M4,Sheet1!N4," ",Sheet1!O4,Sheet1!P4," ")</f>
        <v xml:space="preserve">B0 62 5E </v>
      </c>
      <c r="P5" s="17" t="str">
        <f>CONCATENATE(Sheet1!R4,Sheet3!C5," ",Sheet1!T4,Sheet1!U4," ",Sheet3!I5," ")</f>
        <v xml:space="preserve">B0 06 01 </v>
      </c>
      <c r="Q5" s="17" t="str">
        <f>CONCATENATE(Sheet1!Y4,Sheet3!C5," ",Sheet1!AA4,Sheet1!AB4," ",Sheet1!AC4,Sheet1!AD4," ")</f>
        <v xml:space="preserve">B0 26 00 </v>
      </c>
      <c r="R5" s="44"/>
      <c r="S5" s="45" t="str">
        <f>CONCATENATE(N5,O5,P5,Q5)</f>
        <v xml:space="preserve">B0 63 68 B0 62 5E B0 06 01 B0 26 00 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</row>
    <row r="6" spans="1:65" x14ac:dyDescent="0.25">
      <c r="A6" s="35" t="s">
        <v>307</v>
      </c>
      <c r="B6" s="37">
        <v>1</v>
      </c>
      <c r="C6" s="17">
        <f>_xlfn.SWITCH(B6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6" s="33">
        <v>1</v>
      </c>
      <c r="E6" s="17" t="str">
        <f>_xlfn.SWITCH(D6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6" s="22"/>
      <c r="G6" s="22" t="s">
        <v>38</v>
      </c>
      <c r="H6" s="31">
        <v>0</v>
      </c>
      <c r="I6" s="22" t="str">
        <f>_xlfn.SWITCH(H6,Sheet2!O3,Sheet2!P3&amp;Sheet2!Q3,Sheet2!O4,Sheet2!P4&amp;Sheet2!Q4,Sheet2!O5,Sheet2!P5&amp;Sheet2!Q5,Sheet2!O6,Sheet2!P6&amp;Sheet2!Q6,Sheet2!O7,Sheet2!P7&amp;Sheet2!Q7,Sheet2!O8,Sheet2!P8&amp;Sheet2!Q8,Sheet2!O9,Sheet2!P9&amp;Sheet2!Q9,Sheet2!O10,Sheet2!P10&amp;Sheet2!Q10,Sheet2!O11,Sheet2!P11&amp;Sheet2!Q11,Sheet2!O12,Sheet2!P12&amp;Sheet2!Q12,Sheet2!O13,Sheet2!P13&amp;Sheet2!Q13,Sheet2!O14,Sheet2!P14&amp;Sheet2!Q14,Sheet2!O15,Sheet2!P15&amp;Sheet2!Q15)</f>
        <v>6B</v>
      </c>
      <c r="J6" s="22"/>
      <c r="K6" s="22" t="s">
        <v>38</v>
      </c>
      <c r="L6" s="22"/>
      <c r="M6" s="22" t="s">
        <v>38</v>
      </c>
      <c r="N6" s="22" t="str">
        <f>CONCATENATE(Sheet1!D5,Sheet3!C6," ",Sheet1!F5,Sheet1!G5," ",Sheet3!E6," ")</f>
        <v xml:space="preserve">B0 63 20 </v>
      </c>
      <c r="O6" s="22" t="str">
        <f>CONCATENATE(Sheet1!K5,Sheet3!C6," ",Sheet1!M5,Sheet1!N5," ",Sheet1!O5,Sheet1!P5," ")</f>
        <v xml:space="preserve">B0 62 17 </v>
      </c>
      <c r="P6" s="22" t="str">
        <f>CONCATENATE(Sheet1!R5,Sheet3!C6," ",Sheet1!T5,Sheet1!U5," ",Sheet3!I6," ")</f>
        <v xml:space="preserve">B0 06 6B </v>
      </c>
      <c r="Q6" s="22" t="str">
        <f>CONCATENATE(Sheet1!Y5,Sheet3!C6," ",Sheet1!AA5,Sheet1!AB5," ",Sheet1!AC5,Sheet1!AD5," ")</f>
        <v xml:space="preserve">B0 26 00 </v>
      </c>
      <c r="R6" s="44"/>
      <c r="S6" s="45" t="str">
        <f>CONCATENATE(N6,O6,P6,Q6)</f>
        <v xml:space="preserve">B0 63 20 B0 62 17 B0 06 6B B0 26 00 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</row>
    <row r="7" spans="1:65" x14ac:dyDescent="0.25">
      <c r="A7" s="32" t="s">
        <v>308</v>
      </c>
      <c r="B7" s="38">
        <v>1</v>
      </c>
      <c r="C7" s="16">
        <f>_xlfn.SWITCH(B7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7" s="33">
        <v>1</v>
      </c>
      <c r="E7" s="17" t="str">
        <f>_xlfn.SWITCH(D7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7" s="22"/>
      <c r="G7" s="17" t="s">
        <v>38</v>
      </c>
      <c r="H7" s="33" t="s">
        <v>45</v>
      </c>
      <c r="I7" s="17" t="str">
        <f>_xlfn.SWITCH(H7,Sheet2!X3,Sheet2!Y3&amp;Sheet2!Z3,Sheet2!X4,Sheet2!Y4&amp;Sheet2!Z4,Sheet2!X5,Sheet2!Y5&amp;Sheet2!Z5)</f>
        <v>25</v>
      </c>
      <c r="J7" s="46" t="s">
        <v>47</v>
      </c>
      <c r="K7" s="17" t="str">
        <f>_xlfn.SWITCH(J7,Sheet2!CM3,Sheet2!CN3&amp;Sheet2!CO3,Sheet2!CM4,Sheet2!CN4&amp;Sheet2!CO4,Sheet2!CM5,Sheet2!CN5&amp;Sheet2!CO5,Sheet2!CM6,Sheet2!CN6&amp;Sheet2!CO6,Sheet2!CM7,Sheet2!CN7&amp;Sheet2!CO7,Sheet2!CM8,Sheet2!CN8&amp;Sheet2!CO8,Sheet2!CM9,Sheet2!CN9&amp;Sheet2!CO9,Sheet2!CM10,Sheet2!CN10&amp;Sheet2!CO10,Sheet2!CM11,Sheet2!CN11&amp;Sheet2!CO11,Sheet2!CM12,Sheet2!CN12&amp;Sheet2!CO12,Sheet2!CM13,Sheet2!CN13&amp;Sheet2!CO13,Sheet2!CM14,Sheet2!CN14&amp;Sheet2!CO14,Sheet2!CM15,Sheet2!CN15&amp;Sheet2!CO15,Sheet2!CM16,Sheet2!CN16&amp;Sheet2!CO16,Sheet2!CM17,Sheet2!CN17&amp;Sheet2!CO17,Sheet2!CM18,Sheet2!CN18&amp;Sheet2!CO18,Sheet2!CM19,Sheet2!CN19&amp;Sheet2!CO19,Sheet2!CM20,Sheet2!CN20&amp;Sheet2!CO20)</f>
        <v>07</v>
      </c>
      <c r="L7" s="22"/>
      <c r="M7" s="17" t="s">
        <v>38</v>
      </c>
      <c r="N7" s="17" t="str">
        <f>CONCATENATE(Sheet1!D6,Sheet3!C7," ",Sheet1!F6,Sheet1!G6," ",Sheet3!E7," ")</f>
        <v xml:space="preserve">B0 63 20 </v>
      </c>
      <c r="O7" s="17" t="str">
        <f>CONCATENATE(Sheet1!K6,Sheet3!C7," ",Sheet1!M6,Sheet1!N6," ",Sheet1!O6,Sheet1!P6," ")</f>
        <v xml:space="preserve">B0 62 16 </v>
      </c>
      <c r="P7" s="17" t="str">
        <f>CONCATENATE(Sheet1!R6,Sheet3!C7," ",Sheet1!T6,Sheet1!U6," ",Sheet3!I7," ")</f>
        <v xml:space="preserve">B0 06 25 </v>
      </c>
      <c r="Q7" s="17" t="str">
        <f>CONCATENATE(Sheet1!Y6,Sheet3!C7," ",Sheet1!AA6,Sheet1!AB6," ",Sheet3!K7," ")</f>
        <v xml:space="preserve">B0 26 07 </v>
      </c>
      <c r="R7" s="44"/>
      <c r="S7" s="45" t="str">
        <f>CONCATENATE(N7,O7,P7,Q7)</f>
        <v xml:space="preserve">B0 63 20 B0 62 16 B0 06 25 B0 26 07 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</row>
    <row r="8" spans="1:65" x14ac:dyDescent="0.25">
      <c r="A8" s="35" t="s">
        <v>59</v>
      </c>
      <c r="B8" s="37">
        <v>1</v>
      </c>
      <c r="C8" s="17">
        <f>_xlfn.SWITCH(B8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8" s="33">
        <v>1</v>
      </c>
      <c r="E8" s="17" t="str">
        <f>_xlfn.SWITCH(D8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8" s="22"/>
      <c r="G8" s="17" t="s">
        <v>38</v>
      </c>
      <c r="H8" s="33" t="s">
        <v>6</v>
      </c>
      <c r="I8" s="17" t="str">
        <f>_xlfn.SWITCH(H8,Sheet2!AA3,Sheet2!AB3&amp;Sheet2!AC3,Sheet2!AA4,Sheet2!AB4&amp;Sheet2!AC4)</f>
        <v>01</v>
      </c>
      <c r="J8" s="22"/>
      <c r="K8" s="17" t="s">
        <v>38</v>
      </c>
      <c r="L8" s="22"/>
      <c r="M8" s="17" t="s">
        <v>38</v>
      </c>
      <c r="N8" s="17" t="str">
        <f>CONCATENATE(Sheet1!D7,Sheet3!C8," ",Sheet1!F7,Sheet1!G7," ",Sheet3!E8," ")</f>
        <v xml:space="preserve">B0 63 20 </v>
      </c>
      <c r="O8" s="17" t="str">
        <f>CONCATENATE(Sheet1!K7,Sheet3!C8," ",Sheet1!M7,Sheet1!N7," ",Sheet1!O7,Sheet1!P7," ")</f>
        <v xml:space="preserve">B0 62 18 </v>
      </c>
      <c r="P8" s="17" t="str">
        <f>CONCATENATE(Sheet1!R7,Sheet3!C8," ",Sheet1!T7,Sheet1!U7," ",Sheet3!I8," ")</f>
        <v xml:space="preserve">B0 06 01 </v>
      </c>
      <c r="Q8" s="17" t="str">
        <f>CONCATENATE(Sheet1!Y7,Sheet3!C8," ",Sheet1!AA7,Sheet1!AB7," ",Sheet1!AC7,Sheet1!AD7," ")</f>
        <v xml:space="preserve">B0 26 07 </v>
      </c>
      <c r="R8" s="44"/>
      <c r="S8" s="45" t="str">
        <f t="shared" ref="S8:S27" si="0">CONCATENATE(N8,O8,P8,Q8)</f>
        <v xml:space="preserve">B0 63 20 B0 62 18 B0 06 01 B0 26 07 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</row>
    <row r="9" spans="1:65" x14ac:dyDescent="0.25">
      <c r="A9" s="32" t="s">
        <v>60</v>
      </c>
      <c r="B9" s="38">
        <v>1</v>
      </c>
      <c r="C9" s="16">
        <f>_xlfn.SWITCH(B9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9" s="33">
        <v>1</v>
      </c>
      <c r="E9" s="17" t="str">
        <f>_xlfn.SWITCH(D9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9" s="22"/>
      <c r="G9" s="17" t="s">
        <v>38</v>
      </c>
      <c r="H9" s="33" t="s">
        <v>6</v>
      </c>
      <c r="I9" s="17" t="str">
        <f>_xlfn.SWITCH(H9,Sheet2!AA3,Sheet2!AB3&amp;Sheet2!AC3,Sheet2!AA4,Sheet2!AB4&amp;Sheet2!AC4)</f>
        <v>01</v>
      </c>
      <c r="J9" s="46" t="s">
        <v>47</v>
      </c>
      <c r="K9" s="17" t="str">
        <f>_xlfn.SWITCH(J9,Sheet2!CM3,Sheet2!CN3&amp;Sheet2!CO3,Sheet2!CM4,Sheet2!CN4&amp;Sheet2!CO4,Sheet2!CM5,Sheet2!CN5&amp;Sheet2!CO5,Sheet2!CM6,Sheet2!CN6&amp;Sheet2!CO6,Sheet2!CM7,Sheet2!CN7&amp;Sheet2!CO7,Sheet2!CM8,Sheet2!CN8&amp;Sheet2!CO8,Sheet2!CM9,Sheet2!CN9&amp;Sheet2!CO9,Sheet2!CM10,Sheet2!CN10&amp;Sheet2!CO10,Sheet2!CM11,Sheet2!CN11&amp;Sheet2!CO11,Sheet2!CM12,Sheet2!CN12&amp;Sheet2!CO12,Sheet2!CM13,Sheet2!CN13&amp;Sheet2!CO13,Sheet2!CM14,Sheet2!CN14&amp;Sheet2!CO14,Sheet2!CM15,Sheet2!CN15&amp;Sheet2!CO15,Sheet2!CM16,Sheet2!CN16&amp;Sheet2!CO16,Sheet2!CM17,Sheet2!CN17&amp;Sheet2!CO17,Sheet2!CM18,Sheet2!CN18&amp;Sheet2!CO18,Sheet2!CM19,Sheet2!CN19&amp;Sheet2!CO19,Sheet2!CM20,Sheet2!CN20&amp;Sheet2!CO20)</f>
        <v>07</v>
      </c>
      <c r="L9" s="22"/>
      <c r="M9" s="17" t="s">
        <v>38</v>
      </c>
      <c r="N9" s="17" t="str">
        <f>CONCATENATE(Sheet1!D8,Sheet3!C9," ",Sheet1!F8,Sheet1!G8," ",Sheet3!E9," ")</f>
        <v xml:space="preserve">B0 63 20 </v>
      </c>
      <c r="O9" s="17" t="str">
        <f>CONCATENATE(Sheet1!K8,Sheet3!C9," ",Sheet1!M8,Sheet1!N8," ",Sheet1!O8,Sheet1!P8," ")</f>
        <v xml:space="preserve">B0 62 55 </v>
      </c>
      <c r="P9" s="17" t="str">
        <f>CONCATENATE(Sheet1!R8,Sheet3!C9," ",Sheet1!T8,Sheet1!U8," ",Sheet3!I9," ")</f>
        <v xml:space="preserve">B0 06 01 </v>
      </c>
      <c r="Q9" s="17" t="str">
        <f>CONCATENATE(Sheet1!Y8,Sheet3!C9," ",Sheet1!AA8,Sheet1!AB8," ",Sheet3!K9," ")</f>
        <v xml:space="preserve">B0 26 07 </v>
      </c>
      <c r="R9" s="44"/>
      <c r="S9" s="45" t="str">
        <f t="shared" si="0"/>
        <v xml:space="preserve">B0 63 20 B0 62 55 B0 06 01 B0 26 07 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</row>
    <row r="10" spans="1:65" x14ac:dyDescent="0.25">
      <c r="A10" s="32" t="s">
        <v>70</v>
      </c>
      <c r="B10" s="38">
        <v>1</v>
      </c>
      <c r="C10" s="16">
        <f>_xlfn.SWITCH(B10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0" s="33">
        <v>1</v>
      </c>
      <c r="E10" s="17" t="str">
        <f>_xlfn.SWITCH(D10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10" s="22"/>
      <c r="G10" s="17" t="s">
        <v>38</v>
      </c>
      <c r="H10" s="33" t="s">
        <v>72</v>
      </c>
      <c r="I10" s="17" t="str">
        <f>_xlfn.SWITCH(H10,Sheet2!AD3,Sheet2!AE3&amp;Sheet2!AF3,Sheet2!AD4,Sheet2!AE4&amp;Sheet2!AF4,Sheet2!AD5,Sheet2!AE5&amp;Sheet2!AF5,Sheet2!AD6,Sheet2!AE6&amp;Sheet2!AF6,Sheet2!AD7,Sheet2!AE7&amp;Sheet2!AF7,Sheet2!AD8,Sheet2!AE8&amp;Sheet2!AF8,Sheet2!AD9,Sheet2!AE9&amp;Sheet2!AF9,Sheet2!AD10,Sheet2!AE10&amp;Sheet2!AF10)</f>
        <v>00</v>
      </c>
      <c r="J10" s="22"/>
      <c r="K10" s="17" t="s">
        <v>38</v>
      </c>
      <c r="L10" s="22"/>
      <c r="M10" s="17" t="s">
        <v>38</v>
      </c>
      <c r="N10" s="17" t="str">
        <f>CONCATENATE(Sheet1!D9,Sheet3!C10," ",Sheet1!F9,Sheet1!G9," ",Sheet3!E10," ")</f>
        <v xml:space="preserve">B0 63 20 </v>
      </c>
      <c r="O10" s="17" t="str">
        <f>CONCATENATE(Sheet1!K9,Sheet3!C10," ",Sheet1!M9,Sheet1!N9," ",Sheet1!O9,Sheet1!P9," ")</f>
        <v xml:space="preserve">B0 62 5C </v>
      </c>
      <c r="P10" s="17" t="str">
        <f>CONCATENATE(Sheet1!R9,Sheet3!C10," ",Sheet1!T9,Sheet1!U9," ",Sheet3!I10," ")</f>
        <v xml:space="preserve">B0 06 00 </v>
      </c>
      <c r="Q10" s="17" t="str">
        <f>CONCATENATE(Sheet1!Y9,Sheet3!C10," ",Sheet1!AA9,Sheet1!AB9," ",Sheet1!AC9,Sheet1!AD9," ")</f>
        <v xml:space="preserve">B0 26 07 </v>
      </c>
      <c r="R10" s="44"/>
      <c r="S10" s="45" t="str">
        <f t="shared" si="0"/>
        <v xml:space="preserve">B0 63 20 B0 62 5C B0 06 00 B0 26 07 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</row>
    <row r="11" spans="1:65" x14ac:dyDescent="0.25">
      <c r="A11" s="35" t="s">
        <v>80</v>
      </c>
      <c r="B11" s="37">
        <v>1</v>
      </c>
      <c r="C11" s="17">
        <f>_xlfn.SWITCH(B11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1" s="33">
        <v>1</v>
      </c>
      <c r="E11" s="17" t="str">
        <f>_xlfn.SWITCH(D11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11" s="22"/>
      <c r="G11" s="17" t="s">
        <v>38</v>
      </c>
      <c r="H11" s="33" t="s">
        <v>72</v>
      </c>
      <c r="I11" s="17" t="str">
        <f>_xlfn.SWITCH(H11,Sheet2!AD3,Sheet2!AE3&amp;Sheet2!AF3,Sheet2!AD4,Sheet2!AE4&amp;Sheet2!AF4,Sheet2!AD5,Sheet2!AE5&amp;Sheet2!AF5,Sheet2!AD6,Sheet2!AE6&amp;Sheet2!AF6,Sheet2!AD7,Sheet2!AE7&amp;Sheet2!AF7,Sheet2!AD8,Sheet2!AE8&amp;Sheet2!AF8,Sheet2!AD9,Sheet2!AE9&amp;Sheet2!AF9,Sheet2!AD10,Sheet2!AE10&amp;Sheet2!AF10)</f>
        <v>00</v>
      </c>
      <c r="J11" s="22"/>
      <c r="K11" s="17" t="s">
        <v>38</v>
      </c>
      <c r="L11" s="22"/>
      <c r="M11" s="17" t="s">
        <v>38</v>
      </c>
      <c r="N11" s="17" t="str">
        <f>CONCATENATE(Sheet1!D10,Sheet3!C11," ",Sheet1!F10,Sheet1!G10," ",Sheet3!E11," ")</f>
        <v xml:space="preserve">B0 63 20 </v>
      </c>
      <c r="O11" s="17" t="str">
        <f>CONCATENATE(Sheet1!K10,Sheet3!C11," ",Sheet1!M10,Sheet1!N10," ",Sheet1!O10,Sheet1!P10," ")</f>
        <v xml:space="preserve">B0 62 40 </v>
      </c>
      <c r="P11" s="17" t="str">
        <f>CONCATENATE(Sheet1!R10,Sheet3!C11," ",Sheet1!T10,Sheet1!U10," ",Sheet3!I11," ")</f>
        <v xml:space="preserve">B0 06 00 </v>
      </c>
      <c r="Q11" s="17" t="str">
        <f>CONCATENATE(Sheet1!Y10,Sheet3!C11," ",Sheet1!AA10,Sheet1!AB10," ",Sheet1!AC10,Sheet1!AD10," ")</f>
        <v xml:space="preserve">B0 26 07 </v>
      </c>
      <c r="R11" s="44"/>
      <c r="S11" s="45" t="str">
        <f t="shared" si="0"/>
        <v xml:space="preserve">B0 63 20 B0 62 40 B0 06 00 B0 26 07 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</row>
    <row r="12" spans="1:65" x14ac:dyDescent="0.25">
      <c r="A12" s="32" t="s">
        <v>82</v>
      </c>
      <c r="B12" s="38">
        <v>1</v>
      </c>
      <c r="C12" s="16">
        <f>_xlfn.SWITCH(B12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2" s="33">
        <v>1</v>
      </c>
      <c r="E12" s="17" t="str">
        <f>_xlfn.SWITCH(D12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12" s="22"/>
      <c r="G12" s="17" t="s">
        <v>38</v>
      </c>
      <c r="H12" s="33" t="s">
        <v>84</v>
      </c>
      <c r="I12" s="17" t="str">
        <f>_xlfn.SWITCH(H12,Sheet2!AG3,Sheet2!AH3&amp;Sheet2!AI3,Sheet2!AG4,Sheet2!AH4&amp;Sheet2!AI4)</f>
        <v>00</v>
      </c>
      <c r="J12" s="46" t="s">
        <v>65</v>
      </c>
      <c r="K12" s="17" t="str">
        <f>_xlfn.SWITCH(J12,Sheet2!CM3,Sheet2!CN3&amp;Sheet2!CO3,Sheet2!CM4,Sheet2!CN4&amp;Sheet2!CO4,Sheet2!CM5,Sheet2!CN5&amp;Sheet2!CO5,Sheet2!CM6,Sheet2!CN6&amp;Sheet2!CO6,Sheet2!CM7,Sheet2!CN7&amp;Sheet2!CO7,Sheet2!CM8,Sheet2!CN8&amp;Sheet2!CO8,Sheet2!CM9,Sheet2!CN9&amp;Sheet2!CO9,Sheet2!CM10,Sheet2!CN10&amp;Sheet2!CO10,Sheet2!CM11,Sheet2!CN11&amp;Sheet2!CO11,Sheet2!CM12,Sheet2!CN12&amp;Sheet2!CO12,Sheet2!CM13,Sheet2!CN13&amp;Sheet2!CO13,Sheet2!CM14,Sheet2!CN14&amp;Sheet2!CO14,Sheet2!CM15,Sheet2!CN15&amp;Sheet2!CO15,Sheet2!CM16,Sheet2!CN16&amp;Sheet2!CO16,Sheet2!CM17,Sheet2!CN17&amp;Sheet2!CO17,Sheet2!CM18,Sheet2!CN18&amp;Sheet2!CO18,Sheet2!CM19,Sheet2!CN19&amp;Sheet2!CO19,Sheet2!CM20,Sheet2!CN20&amp;Sheet2!CO20)</f>
        <v>10</v>
      </c>
      <c r="L12" s="22"/>
      <c r="M12" s="17" t="s">
        <v>38</v>
      </c>
      <c r="N12" s="17" t="str">
        <f>CONCATENATE(Sheet1!D11,Sheet3!C12," ",Sheet1!F11,Sheet1!G11," ",Sheet3!E12," ")</f>
        <v xml:space="preserve">B0 63 20 </v>
      </c>
      <c r="O12" s="17" t="str">
        <f>CONCATENATE(Sheet1!K11,Sheet3!C12," ",Sheet1!M11,Sheet1!N11," ",Sheet1!O11,Sheet1!P11," ")</f>
        <v xml:space="preserve">B0 62 50 </v>
      </c>
      <c r="P12" s="17" t="str">
        <f>CONCATENATE(Sheet1!R11,Sheet3!C12," ",Sheet1!T11,Sheet1!U11," ",Sheet3!I12," ")</f>
        <v xml:space="preserve">B0 06 00 </v>
      </c>
      <c r="Q12" s="17" t="str">
        <f>CONCATENATE(Sheet1!Y11,Sheet3!C12," ",Sheet1!AA11,Sheet1!AB11," ",Sheet3!K12," ")</f>
        <v xml:space="preserve">B0 26 10 </v>
      </c>
      <c r="R12" s="44"/>
      <c r="S12" s="45" t="str">
        <f t="shared" si="0"/>
        <v xml:space="preserve">B0 63 20 B0 62 50 B0 06 00 B0 26 10 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</row>
    <row r="13" spans="1:65" x14ac:dyDescent="0.25">
      <c r="A13" s="32" t="s">
        <v>86</v>
      </c>
      <c r="B13" s="37">
        <v>1</v>
      </c>
      <c r="C13" s="17">
        <f>_xlfn.SWITCH(B13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3" s="33">
        <v>1</v>
      </c>
      <c r="E13" s="17" t="str">
        <f>_xlfn.SWITCH(D13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13" s="22"/>
      <c r="G13" s="17" t="s">
        <v>38</v>
      </c>
      <c r="H13" s="33">
        <v>0</v>
      </c>
      <c r="I13" s="17" t="str">
        <f>_xlfn.SWITCH(H13,Sheet2!O3,Sheet2!P3&amp;Sheet2!Q3,Sheet2!O4,Sheet2!P4&amp;Sheet2!Q4,Sheet2!O5,Sheet2!P5&amp;Sheet2!Q5,Sheet2!O6,Sheet2!P6&amp;Sheet2!Q6,Sheet2!O7,Sheet2!P7&amp;Sheet2!Q7,Sheet2!O8,Sheet2!P8&amp;Sheet2!Q8,Sheet2!O9,Sheet2!P9&amp;Sheet2!Q9,Sheet2!O10,Sheet2!P10&amp;Sheet2!Q10,Sheet2!O11,Sheet2!P11&amp;Sheet2!Q11,Sheet2!O12,Sheet2!P12&amp;Sheet2!Q12,Sheet2!O13,Sheet2!P13&amp;Sheet2!Q13,Sheet2!O14,Sheet2!P14&amp;Sheet2!Q14,Sheet2!O15,Sheet2!P15&amp;Sheet2!Q15)</f>
        <v>6B</v>
      </c>
      <c r="J13" s="46" t="s">
        <v>65</v>
      </c>
      <c r="K13" s="17" t="str">
        <f>_xlfn.SWITCH(J13,Sheet2!CM3,Sheet2!CN3&amp;Sheet2!CO3,Sheet2!CM4,Sheet2!CN4&amp;Sheet2!CO4,Sheet2!CM5,Sheet2!CN5&amp;Sheet2!CO5,Sheet2!CM6,Sheet2!CN6&amp;Sheet2!CO6,Sheet2!CM7,Sheet2!CN7&amp;Sheet2!CO7,Sheet2!CM8,Sheet2!CN8&amp;Sheet2!CO8,Sheet2!CM9,Sheet2!CN9&amp;Sheet2!CO9,Sheet2!CM10,Sheet2!CN10&amp;Sheet2!CO10,Sheet2!CM11,Sheet2!CN11&amp;Sheet2!CO11,Sheet2!CM12,Sheet2!CN12&amp;Sheet2!CO12,Sheet2!CM13,Sheet2!CN13&amp;Sheet2!CO13,Sheet2!CM14,Sheet2!CN14&amp;Sheet2!CO14,Sheet2!CM15,Sheet2!CN15&amp;Sheet2!CO15,Sheet2!CM16,Sheet2!CN16&amp;Sheet2!CO16,Sheet2!CM17,Sheet2!CN17&amp;Sheet2!CO17,Sheet2!CM18,Sheet2!CN18&amp;Sheet2!CO18,Sheet2!CM19,Sheet2!CN19&amp;Sheet2!CO19,Sheet2!CM20,Sheet2!CN20&amp;Sheet2!CO20)</f>
        <v>10</v>
      </c>
      <c r="L13" s="22"/>
      <c r="M13" s="17" t="s">
        <v>38</v>
      </c>
      <c r="N13" s="17" t="str">
        <f>CONCATENATE(Sheet1!D12,Sheet3!C13," ",Sheet1!F12,Sheet1!G12," ",Sheet3!E13," ")</f>
        <v xml:space="preserve">B0 63 20 </v>
      </c>
      <c r="O13" s="17" t="str">
        <f>CONCATENATE(Sheet1!K12,Sheet3!C13," ",Sheet1!M12,Sheet1!N12," ",Sheet1!O12,Sheet1!P12," ")</f>
        <v xml:space="preserve">B0 62 20 </v>
      </c>
      <c r="P13" s="17" t="str">
        <f>CONCATENATE(Sheet1!R12,Sheet3!C13," ",Sheet1!T12,Sheet1!U12," ",Sheet3!I13," ")</f>
        <v xml:space="preserve">B0 06 6B </v>
      </c>
      <c r="Q13" s="17" t="str">
        <f>CONCATENATE(Sheet1!Y12,Sheet3!C13," ",Sheet1!AA12,Sheet1!AB12," ",Sheet3!K13," ")</f>
        <v xml:space="preserve">B0 26 10 </v>
      </c>
      <c r="R13" s="44"/>
      <c r="S13" s="45" t="str">
        <f t="shared" si="0"/>
        <v xml:space="preserve">B0 63 20 B0 62 20 B0 06 6B B0 26 10 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</row>
    <row r="14" spans="1:65" x14ac:dyDescent="0.25">
      <c r="A14" s="32" t="s">
        <v>108</v>
      </c>
      <c r="B14" s="38">
        <v>1</v>
      </c>
      <c r="C14" s="16">
        <f>_xlfn.SWITCH(B14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4" s="33">
        <v>1</v>
      </c>
      <c r="E14" s="17" t="str">
        <f>_xlfn.SWITCH(D14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14" s="22"/>
      <c r="G14" s="17" t="s">
        <v>38</v>
      </c>
      <c r="H14" s="33" t="s">
        <v>6</v>
      </c>
      <c r="I14" s="17" t="str">
        <f>_xlfn.SWITCH(H14,Sheet2!AA3,Sheet2!AB3&amp;Sheet2!AC3,Sheet2!AA4,Sheet2!AB4&amp;Sheet2!AC4)</f>
        <v>01</v>
      </c>
      <c r="J14" s="22"/>
      <c r="K14" s="17" t="s">
        <v>38</v>
      </c>
      <c r="L14" s="22"/>
      <c r="M14" s="17" t="s">
        <v>38</v>
      </c>
      <c r="N14" s="17" t="str">
        <f>CONCATENATE(Sheet1!D13,Sheet3!C14," ",Sheet1!F13,Sheet1!G13," ",Sheet3!E14," ")</f>
        <v xml:space="preserve">B0 63 20 </v>
      </c>
      <c r="O14" s="17" t="str">
        <f>CONCATENATE(Sheet1!K13,Sheet3!C14," ",Sheet1!M13,Sheet1!N13," ",Sheet1!O13,Sheet1!P13," ")</f>
        <v xml:space="preserve">B0 62 51 </v>
      </c>
      <c r="P14" s="17" t="str">
        <f>CONCATENATE(Sheet1!R13,Sheet3!C14," ",Sheet1!T13,Sheet1!U13," ",Sheet3!I14," ")</f>
        <v xml:space="preserve">B0 06 01 </v>
      </c>
      <c r="Q14" s="17" t="str">
        <f>CONCATENATE(Sheet1!Y13,Sheet3!C14," ",Sheet1!AA13,Sheet1!AB13," ",Sheet1!AC13,Sheet1!AD13," ")</f>
        <v xml:space="preserve">B0 26 07 </v>
      </c>
      <c r="R14" s="44"/>
      <c r="S14" s="45" t="str">
        <f t="shared" si="0"/>
        <v xml:space="preserve">B0 63 20 B0 62 51 B0 06 01 B0 26 07 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</row>
    <row r="15" spans="1:65" x14ac:dyDescent="0.25">
      <c r="A15" s="32" t="s">
        <v>111</v>
      </c>
      <c r="B15" s="38">
        <v>1</v>
      </c>
      <c r="C15" s="16">
        <f>_xlfn.SWITCH(B15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5" s="33">
        <v>1</v>
      </c>
      <c r="E15" s="17" t="str">
        <f>_xlfn.SWITCH(D15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15" s="22"/>
      <c r="G15" s="17" t="s">
        <v>38</v>
      </c>
      <c r="H15" s="33" t="s">
        <v>113</v>
      </c>
      <c r="I15" s="17" t="str">
        <f>_xlfn.SWITCH(H15,Sheet2!AA5,Sheet2!AB5&amp;Sheet2!AC5,Sheet2!AA6,Sheet2!AB6&amp;Sheet2!AC6)</f>
        <v>01</v>
      </c>
      <c r="J15" s="22"/>
      <c r="K15" s="17" t="s">
        <v>38</v>
      </c>
      <c r="L15" s="22"/>
      <c r="M15" s="17" t="s">
        <v>38</v>
      </c>
      <c r="N15" s="17" t="str">
        <f>CONCATENATE(Sheet1!D14,Sheet3!C15," ",Sheet1!F14,Sheet1!G14," ",Sheet3!E15," ")</f>
        <v xml:space="preserve">B0 63 20 </v>
      </c>
      <c r="O15" s="17" t="str">
        <f>CONCATENATE(Sheet1!K14,Sheet3!C15," ",Sheet1!M14,Sheet1!N14," ",Sheet1!O14,Sheet1!P14," ")</f>
        <v xml:space="preserve">B0 62 12 </v>
      </c>
      <c r="P15" s="17" t="str">
        <f>CONCATENATE(Sheet1!R14,Sheet3!C15," ",Sheet1!T14,Sheet1!U14," ",Sheet3!I15," ")</f>
        <v xml:space="preserve">B0 06 01 </v>
      </c>
      <c r="Q15" s="17" t="str">
        <f>CONCATENATE(Sheet1!Y14,Sheet3!C15," ",Sheet1!AA14,Sheet1!AB14," ",Sheet1!AC14,Sheet1!AD14," ")</f>
        <v xml:space="preserve">B0 26 00 </v>
      </c>
      <c r="R15" s="44"/>
      <c r="S15" s="45" t="str">
        <f t="shared" si="0"/>
        <v xml:space="preserve">B0 63 20 B0 62 12 B0 06 01 B0 26 00 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</row>
    <row r="16" spans="1:65" x14ac:dyDescent="0.25">
      <c r="A16" s="32" t="s">
        <v>116</v>
      </c>
      <c r="B16" s="38">
        <v>1</v>
      </c>
      <c r="C16" s="16">
        <f>_xlfn.SWITCH(B16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6" s="33">
        <v>1</v>
      </c>
      <c r="E16" s="17" t="str">
        <f>_xlfn.SWITCH(D16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16" s="22"/>
      <c r="G16" s="17" t="s">
        <v>38</v>
      </c>
      <c r="H16" s="33" t="s">
        <v>114</v>
      </c>
      <c r="I16" s="17" t="str">
        <f>_xlfn.SWITCH(H16,Sheet2!AA7,Sheet2!AB7&amp;Sheet2!AC7,Sheet2!AA8,Sheet2!AB8&amp;Sheet2!AC8)</f>
        <v>00</v>
      </c>
      <c r="J16" s="22"/>
      <c r="K16" s="17" t="s">
        <v>38</v>
      </c>
      <c r="L16" s="22"/>
      <c r="M16" s="17" t="s">
        <v>38</v>
      </c>
      <c r="N16" s="17" t="str">
        <f>CONCATENATE(Sheet1!D15,Sheet3!C16," ",Sheet1!F15,Sheet1!G15," ",Sheet3!E16," ")</f>
        <v xml:space="preserve">B0 63 20 </v>
      </c>
      <c r="O16" s="17" t="str">
        <f>CONCATENATE(Sheet1!K15,Sheet3!C16," ",Sheet1!M15,Sheet1!N15," ",Sheet1!O15,Sheet1!P15," ")</f>
        <v xml:space="preserve">B0 62 57 </v>
      </c>
      <c r="P16" s="17" t="str">
        <f>CONCATENATE(Sheet1!R15,Sheet3!C16," ",Sheet1!T15,Sheet1!U15," ",Sheet3!I16," ")</f>
        <v xml:space="preserve">B0 06 00 </v>
      </c>
      <c r="Q16" s="17" t="str">
        <f>CONCATENATE(Sheet1!Y15,Sheet3!C16," ",Sheet1!AA15,Sheet1!AB15," ",Sheet1!AC15,Sheet1!AD15," ")</f>
        <v xml:space="preserve">B0 26 00 </v>
      </c>
      <c r="R16" s="44"/>
      <c r="S16" s="45" t="str">
        <f t="shared" si="0"/>
        <v xml:space="preserve">B0 63 20 B0 62 57 B0 06 00 B0 26 00 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</row>
    <row r="17" spans="1:65" x14ac:dyDescent="0.25">
      <c r="A17" s="32" t="s">
        <v>317</v>
      </c>
      <c r="B17" s="38">
        <v>1</v>
      </c>
      <c r="C17" s="16">
        <f>_xlfn.SWITCH(B17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7" s="33">
        <v>1</v>
      </c>
      <c r="E17" s="17" t="str">
        <f>_xlfn.SWITCH(D17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17" s="22"/>
      <c r="G17" s="17" t="s">
        <v>38</v>
      </c>
      <c r="H17" s="33" t="s">
        <v>6</v>
      </c>
      <c r="I17" s="17" t="str">
        <f>_xlfn.SWITCH(H17,Sheet2!AA3,Sheet2!AB3&amp;Sheet2!AC3,Sheet2!AA4,Sheet2!AB4&amp;Sheet2!AC4)</f>
        <v>01</v>
      </c>
      <c r="J17" s="22"/>
      <c r="K17" s="17" t="s">
        <v>38</v>
      </c>
      <c r="L17" s="22"/>
      <c r="M17" s="17" t="s">
        <v>38</v>
      </c>
      <c r="N17" s="17" t="str">
        <f>CONCATENATE(Sheet1!D16,Sheet3!C17," ",Sheet1!F16,Sheet1!G16," ",Sheet3!E17," ")</f>
        <v xml:space="preserve">B0 63 20 </v>
      </c>
      <c r="O17" s="17" t="str">
        <f>CONCATENATE(Sheet1!K16,Sheet3!C17," ",Sheet1!M16,Sheet1!N16," ",Sheet1!O16,Sheet1!P16," ")</f>
        <v xml:space="preserve">B0 62 6A </v>
      </c>
      <c r="P17" s="17" t="str">
        <f>CONCATENATE(Sheet1!R16,Sheet3!C17," ",Sheet1!T16,Sheet1!U16," ",Sheet3!I17," ")</f>
        <v xml:space="preserve">B0 06 01 </v>
      </c>
      <c r="Q17" s="17" t="str">
        <f>CONCATENATE(Sheet1!Y16,Sheet3!C17," ",Sheet1!AA16,Sheet1!AB16," ",Sheet1!AC16,Sheet1!AD16," ")</f>
        <v xml:space="preserve">B0 26 07 </v>
      </c>
      <c r="R17" s="44"/>
      <c r="S17" s="45" t="str">
        <f t="shared" si="0"/>
        <v xml:space="preserve">B0 63 20 B0 62 6A B0 06 01 B0 26 07 </v>
      </c>
      <c r="T17" s="27"/>
      <c r="U17" s="27"/>
      <c r="V17" s="28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</row>
    <row r="18" spans="1:65" x14ac:dyDescent="0.25">
      <c r="A18" s="32" t="s">
        <v>316</v>
      </c>
      <c r="B18" s="38">
        <v>1</v>
      </c>
      <c r="C18" s="16">
        <f>_xlfn.SWITCH(B18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8" s="33">
        <v>1</v>
      </c>
      <c r="E18" s="17" t="str">
        <f>_xlfn.SWITCH(D18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18" s="22"/>
      <c r="G18" s="17" t="s">
        <v>38</v>
      </c>
      <c r="H18" s="33" t="s">
        <v>6</v>
      </c>
      <c r="I18" s="17" t="str">
        <f>_xlfn.SWITCH(H18,Sheet2!AA3,Sheet2!AB3&amp;Sheet2!AC3,Sheet2!AA4,Sheet2!AB4&amp;Sheet2!AC4)</f>
        <v>01</v>
      </c>
      <c r="J18" s="22"/>
      <c r="K18" s="17" t="s">
        <v>38</v>
      </c>
      <c r="L18" s="22"/>
      <c r="M18" s="17" t="s">
        <v>38</v>
      </c>
      <c r="N18" s="17" t="str">
        <f>CONCATENATE(Sheet1!D17,Sheet3!C18," ",Sheet1!F17,Sheet1!G17," ",Sheet3!E18," ")</f>
        <v xml:space="preserve">B0 63 20 </v>
      </c>
      <c r="O18" s="17" t="str">
        <f>CONCATENATE(Sheet1!K17,Sheet3!C18," ",Sheet1!M17,Sheet1!N17," ",Sheet1!O17,Sheet1!P17," ")</f>
        <v xml:space="preserve">B0 62 6B </v>
      </c>
      <c r="P18" s="17" t="str">
        <f>CONCATENATE(Sheet1!R17,Sheet3!C18," ",Sheet1!T17,Sheet1!U17," ",Sheet3!I18," ")</f>
        <v xml:space="preserve">B0 06 01 </v>
      </c>
      <c r="Q18" s="17" t="str">
        <f>CONCATENATE(Sheet1!Y17,Sheet3!C18," ",Sheet1!AA17,Sheet1!AB17," ",Sheet1!AC17,Sheet1!AD17," ")</f>
        <v xml:space="preserve">B0 26 07 </v>
      </c>
      <c r="R18" s="44"/>
      <c r="S18" s="45" t="str">
        <f t="shared" si="0"/>
        <v xml:space="preserve">B0 63 20 B0 62 6B B0 06 01 B0 26 07 </v>
      </c>
      <c r="T18" s="27"/>
      <c r="U18" s="27"/>
      <c r="V18" s="27"/>
      <c r="W18" s="27"/>
      <c r="X18" s="27"/>
      <c r="Y18" s="27"/>
      <c r="Z18" s="27" t="s">
        <v>306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</row>
    <row r="19" spans="1:65" x14ac:dyDescent="0.25">
      <c r="A19" s="32" t="s">
        <v>309</v>
      </c>
      <c r="B19" s="38">
        <v>1</v>
      </c>
      <c r="C19" s="16">
        <f>_xlfn.SWITCH(B19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19" s="33">
        <v>1</v>
      </c>
      <c r="E19" s="17" t="str">
        <f>_xlfn.SWITCH(D19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19" s="22"/>
      <c r="G19" s="17" t="s">
        <v>38</v>
      </c>
      <c r="H19" s="33" t="s">
        <v>6</v>
      </c>
      <c r="I19" s="17" t="str">
        <f>_xlfn.SWITCH(H19,Sheet2!AA3,Sheet2!AB3&amp;Sheet2!AC3,Sheet2!AA4,Sheet2!AB4&amp;Sheet2!AC4)</f>
        <v>01</v>
      </c>
      <c r="J19" s="22"/>
      <c r="K19" s="17" t="s">
        <v>38</v>
      </c>
      <c r="L19" s="22"/>
      <c r="M19" s="17" t="s">
        <v>38</v>
      </c>
      <c r="N19" s="17" t="str">
        <f>CONCATENATE(Sheet1!D18,Sheet3!C19," ",Sheet1!F18,Sheet1!G18," ",Sheet3!E19," ")</f>
        <v xml:space="preserve">B0 63 20 </v>
      </c>
      <c r="O19" s="17" t="str">
        <f>CONCATENATE(Sheet1!K18,Sheet3!C19," ",Sheet1!M18,Sheet1!N18," ",Sheet1!O18,Sheet1!P18," ")</f>
        <v xml:space="preserve">B0 62 11 </v>
      </c>
      <c r="P19" s="17" t="str">
        <f>CONCATENATE(Sheet1!R18,Sheet3!C19," ",Sheet1!T18,Sheet1!U18," ",Sheet3!I19," ")</f>
        <v xml:space="preserve">B0 06 01 </v>
      </c>
      <c r="Q19" s="17" t="str">
        <f>CONCATENATE(Sheet1!Y18,Sheet3!C19," ",Sheet1!AA18,Sheet1!AB18," ",Sheet1!AC18,Sheet1!AD18," ")</f>
        <v xml:space="preserve">B0 26 00 </v>
      </c>
      <c r="R19" s="44"/>
      <c r="S19" s="45" t="str">
        <f t="shared" si="0"/>
        <v xml:space="preserve">B0 63 20 B0 62 11 B0 06 01 B0 26 00 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</row>
    <row r="20" spans="1:65" x14ac:dyDescent="0.25">
      <c r="A20" s="32" t="s">
        <v>127</v>
      </c>
      <c r="B20" s="38">
        <v>1</v>
      </c>
      <c r="C20" s="16">
        <f>_xlfn.SWITCH(B20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0" s="33">
        <v>1</v>
      </c>
      <c r="E20" s="17" t="str">
        <f>_xlfn.SWITCH(D20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20" s="22"/>
      <c r="G20" s="17" t="s">
        <v>38</v>
      </c>
      <c r="H20" s="33">
        <v>20</v>
      </c>
      <c r="I20" s="17" t="str">
        <f>_xlfn.SWITCH(H20,Sheet2!AJ3,Sheet2!AK3&amp;Sheet2!AL3,Sheet2!AJ4,Sheet2!AK4&amp;Sheet2!AL4,Sheet2!AJ5,Sheet2!AK5&amp;Sheet2!AL5,Sheet2!AJ6,Sheet2!AK6&amp;Sheet2!AL6,Sheet2!AJ7,Sheet2!AK7&amp;Sheet2!AL7,Sheet2!AJ8,Sheet2!AK8&amp;Sheet2!AL8,Sheet2!AJ9,Sheet2!AK9&amp;Sheet2!AL9,Sheet2!AJ10,Sheet2!AK10&amp;Sheet2!AL10,Sheet2!AJ11,Sheet2!AK11&amp;Sheet2!AL11,Sheet2!AJ12,Sheet2!AK12&amp;Sheet2!AL12)</f>
        <v>00</v>
      </c>
      <c r="J20" s="22"/>
      <c r="K20" s="17" t="s">
        <v>38</v>
      </c>
      <c r="L20" s="22"/>
      <c r="M20" s="17" t="s">
        <v>38</v>
      </c>
      <c r="N20" s="17" t="str">
        <f>CONCATENATE(Sheet1!D19,Sheet3!C20," ",Sheet1!F19,Sheet1!G19," ",Sheet3!E20," ")</f>
        <v xml:space="preserve">B0 63 20 </v>
      </c>
      <c r="O20" s="17" t="str">
        <f>CONCATENATE(Sheet1!K19,Sheet3!C20," ",Sheet1!M19,Sheet1!N19," ",Sheet1!O19,Sheet1!P19," ")</f>
        <v xml:space="preserve">B0 62 13 </v>
      </c>
      <c r="P20" s="17" t="str">
        <f>CONCATENATE(Sheet1!R19,Sheet3!C20," ",Sheet1!T19,Sheet1!U19," ",Sheet3!I20," ")</f>
        <v xml:space="preserve">B0 06 00 </v>
      </c>
      <c r="Q20" s="17" t="str">
        <f>CONCATENATE(Sheet1!Y19,Sheet3!C20," ",Sheet1!AA19,Sheet1!AB19," ",Sheet1!AC19,Sheet1!AD19," ")</f>
        <v xml:space="preserve">B0 26 07 </v>
      </c>
      <c r="R20" s="44"/>
      <c r="S20" s="45" t="str">
        <f t="shared" si="0"/>
        <v xml:space="preserve">B0 63 20 B0 62 13 B0 06 00 B0 26 07 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</row>
    <row r="21" spans="1:65" x14ac:dyDescent="0.25">
      <c r="A21" s="35" t="s">
        <v>310</v>
      </c>
      <c r="B21" s="37">
        <v>1</v>
      </c>
      <c r="C21" s="17">
        <f>_xlfn.SWITCH(B21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1" s="33">
        <v>1</v>
      </c>
      <c r="E21" s="17" t="str">
        <f>_xlfn.SWITCH(D21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21" s="22"/>
      <c r="G21" s="17" t="s">
        <v>38</v>
      </c>
      <c r="H21" s="33" t="s">
        <v>6</v>
      </c>
      <c r="I21" s="17" t="str">
        <f>_xlfn.SWITCH(H21,Sheet2!AA3,Sheet2!AB3&amp;Sheet2!AC3,Sheet2!AA4,Sheet2!AB4&amp;Sheet2!AC4)</f>
        <v>01</v>
      </c>
      <c r="J21" s="22"/>
      <c r="K21" s="17" t="s">
        <v>38</v>
      </c>
      <c r="L21" s="22"/>
      <c r="M21" s="17" t="s">
        <v>38</v>
      </c>
      <c r="N21" s="17" t="str">
        <f>CONCATENATE(Sheet1!D20,Sheet3!C21," ",Sheet1!F20,Sheet1!G20," ",Sheet3!E21," ")</f>
        <v xml:space="preserve">B0 63 20 </v>
      </c>
      <c r="O21" s="17" t="str">
        <f>CONCATENATE(Sheet1!K20,Sheet3!C21," ",Sheet1!M20,Sheet1!N20," ",Sheet1!O20,Sheet1!P20," ")</f>
        <v xml:space="preserve">B0 62 14 </v>
      </c>
      <c r="P21" s="17" t="str">
        <f>CONCATENATE(Sheet1!R20,Sheet3!C21," ",Sheet1!T20,Sheet1!U20," ",Sheet3!I21," ")</f>
        <v xml:space="preserve">B0 06 01 </v>
      </c>
      <c r="Q21" s="17" t="str">
        <f>CONCATENATE(Sheet1!Y20,Sheet3!C21," ",Sheet1!AA20,Sheet1!AB20," ",Sheet1!AC20,Sheet1!AD20," ")</f>
        <v xml:space="preserve">B0 26 00 </v>
      </c>
      <c r="R21" s="44"/>
      <c r="S21" s="45" t="str">
        <f t="shared" si="0"/>
        <v xml:space="preserve">B0 63 20 B0 62 14 B0 06 01 B0 26 00 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</row>
    <row r="22" spans="1:65" x14ac:dyDescent="0.25">
      <c r="A22" s="32" t="s">
        <v>311</v>
      </c>
      <c r="B22" s="38">
        <v>1</v>
      </c>
      <c r="C22" s="16">
        <f>_xlfn.SWITCH(B22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2" s="33" t="s">
        <v>61</v>
      </c>
      <c r="E22" s="17" t="str">
        <f>_xlfn.SWITCH(D22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60</v>
      </c>
      <c r="F22" s="22"/>
      <c r="G22" s="17" t="s">
        <v>38</v>
      </c>
      <c r="H22" s="33">
        <v>12</v>
      </c>
      <c r="I22" s="17" t="str">
        <f>_xlfn.SWITCH(H22,Sheet2!AM3,Sheet2!AN3&amp;Sheet2!AO3,Sheet2!AM4,Sheet2!AN4&amp;Sheet2!AO4,Sheet2!AM5,Sheet2!AN5&amp;Sheet2!AO5,Sheet2!AM6,Sheet2!AN6&amp;Sheet2!AO6,Sheet2!AM7,Sheet2!AN7&amp;Sheet2!AO7,Sheet2!AM8,Sheet2!AN8&amp;Sheet2!AO8,Sheet2!AM9,Sheet2!AN9&amp;Sheet2!AO9,Sheet2!AM10,Sheet2!AN10&amp;Sheet2!AO10,Sheet2!AM11,Sheet2!AN11&amp;Sheet2!AO11,Sheet2!AM12,Sheet2!AN12&amp;Sheet2!AO12,Sheet2!AM13,Sheet2!AN13&amp;Sheet2!AO13,Sheet2!AM14,Sheet2!AN14&amp;Sheet2!AO14,Sheet2!AM15,Sheet2!AN15&amp;Sheet2!AO15,Sheet2!AM16,Sheet2!AN16&amp;Sheet2!AO16,Sheet2!AM17,Sheet2!AN17&amp;Sheet2!AO17,Sheet2!AM18,Sheet2!AN18&amp;Sheet2!AO18,Sheet2!AM19,Sheet2!AN19&amp;Sheet2!AO19,Sheet2!AM20,Sheet2!AN20&amp;Sheet2!AO20,Sheet2!AM21,Sheet2!AN21&amp;Sheet2!AO21)</f>
        <v>7F</v>
      </c>
      <c r="J22" s="18" t="s">
        <v>132</v>
      </c>
      <c r="K22" s="17" t="str">
        <f>_xlfn.SWITCH(J22,Sheet2!CP3,Sheet2!CQ3&amp;Sheet2!CR3,Sheet2!CP4,Sheet2!CQ4&amp;Sheet2!CR4,Sheet2!CP5,Sheet2!CQ5&amp;Sheet2!CR5,Sheet2!CP6,Sheet2!CQ6&amp;Sheet2!CR6,Sheet2!CP7,Sheet2!CQ7&amp;Sheet2!CR7,Sheet2!CP8,Sheet2!CQ8&amp;Sheet2!CR8,Sheet2!CP9,Sheet2!CQ9&amp;Sheet2!CR9,Sheet2!CP10,Sheet2!CQ10&amp;Sheet2!CR10,Sheet2!CP11,Sheet2!CQ11&amp;Sheet2!CR11,Sheet2!CP12,Sheet2!CQ12&amp;Sheet2!CR12,Sheet2!CP13,Sheet2!CQ13&amp;Sheet2!CR13,Sheet2!CP14,Sheet2!CQ14&amp;Sheet2!CR14,Sheet2!CP15,Sheet2!CQ15&amp;Sheet2!CR15,Sheet2!CP16,Sheet2!CQ16&amp;Sheet2!CR16,Sheet2!CP17,Sheet2!CQ17&amp;Sheet2!CR17,Sheet2!CP18,Sheet2!CQ18&amp;Sheet2!CR18,Sheet2!CP19,Sheet2!CQ19&amp;Sheet2!CR19,Sheet2!CP20,Sheet2!CQ20&amp;Sheet2!CR20,Sheet2!CP21,Sheet2!CQ21&amp;Sheet2!CR21,Sheet2!CP22,Sheet2!CQ22&amp;Sheet2!CR22,Sheet2!CP23,Sheet2!CQ23&amp;Sheet2!CR23,Sheet2!CP24,Sheet2!CQ24&amp;Sheet2!CR24,Sheet2!CP25,Sheet2!CQ25&amp;Sheet2!CR25,Sheet2!CP26,Sheet2!CQ26&amp;Sheet2!CR26,Sheet2!CP27,Sheet2!CQ27&amp;Sheet2!CR27,Sheet2!CP28,Sheet2!CQ28&amp;Sheet2!CR28,Sheet2!CP29,Sheet2!CQ29&amp;Sheet2!CR29,Sheet2!CP30,Sheet2!CQ30&amp;Sheet2!CR30)</f>
        <v>1B</v>
      </c>
      <c r="L22" s="22"/>
      <c r="M22" s="17" t="s">
        <v>38</v>
      </c>
      <c r="N22" s="17" t="str">
        <f>CONCATENATE(Sheet1!D21,Sheet3!C22," ",Sheet1!F21,Sheet1!G21," ",Sheet3!E22," ")</f>
        <v xml:space="preserve">B0 63 60 </v>
      </c>
      <c r="O22" s="17" t="str">
        <f>CONCATENATE(Sheet1!K21,Sheet3!C22," ",Sheet1!M21,Sheet1!N21," ",Sheet1!O21,Sheet1!P21," ")</f>
        <v xml:space="preserve">B0 62 70 </v>
      </c>
      <c r="P22" s="17" t="str">
        <f>CONCATENATE(Sheet1!R21,Sheet3!C22," ",Sheet1!T21,Sheet1!U21," ",Sheet3!I22," ")</f>
        <v xml:space="preserve">B0 06 7F </v>
      </c>
      <c r="Q22" s="17" t="str">
        <f>CONCATENATE(Sheet1!Y21,Sheet3!C22," ",Sheet1!AA21,Sheet1!AB21," ",Sheet3!K22," ")</f>
        <v xml:space="preserve">B0 26 1B </v>
      </c>
      <c r="R22" s="44"/>
      <c r="S22" s="45" t="str">
        <f t="shared" si="0"/>
        <v xml:space="preserve">B0 63 60 B0 62 70 B0 06 7F B0 26 1B 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</row>
    <row r="23" spans="1:65" x14ac:dyDescent="0.25">
      <c r="A23" s="32" t="s">
        <v>312</v>
      </c>
      <c r="B23" s="38">
        <v>1</v>
      </c>
      <c r="C23" s="16">
        <f>_xlfn.SWITCH(B23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3" s="33" t="s">
        <v>61</v>
      </c>
      <c r="E23" s="17" t="str">
        <f>_xlfn.SWITCH(D23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60</v>
      </c>
      <c r="F23" s="22"/>
      <c r="G23" s="17" t="s">
        <v>38</v>
      </c>
      <c r="H23" s="33" t="s">
        <v>6</v>
      </c>
      <c r="I23" s="17" t="str">
        <f>_xlfn.SWITCH(H23,Sheet2!AA3,Sheet2!AB3&amp;Sheet2!AC3,Sheet2!AA4,Sheet2!AB4&amp;Sheet2!AC4)</f>
        <v>01</v>
      </c>
      <c r="J23" s="22"/>
      <c r="K23" s="17" t="s">
        <v>38</v>
      </c>
      <c r="L23" s="22"/>
      <c r="M23" s="17" t="s">
        <v>38</v>
      </c>
      <c r="N23" s="17" t="str">
        <f>CONCATENATE(Sheet1!D22,Sheet3!C23," ",Sheet1!F22,Sheet1!G22," ",Sheet3!E23," ")</f>
        <v xml:space="preserve">B0 63 60 </v>
      </c>
      <c r="O23" s="17" t="str">
        <f>CONCATENATE(Sheet1!K22,Sheet3!C23," ",Sheet1!M22,Sheet1!N22," ",Sheet1!O22,Sheet1!P22," ")</f>
        <v xml:space="preserve">B0 62 71 </v>
      </c>
      <c r="P23" s="17" t="str">
        <f>CONCATENATE(Sheet1!R22,Sheet3!C23," ",Sheet1!T22,Sheet1!U22," ",Sheet3!I23," ")</f>
        <v xml:space="preserve">B0 06 01 </v>
      </c>
      <c r="Q23" s="17" t="str">
        <f>CONCATENATE(Sheet1!Y22,Sheet3!C23," ",Sheet1!AA22,Sheet1!AB22," ",Sheet1!AC22,Sheet1!AD22," ")</f>
        <v xml:space="preserve">B0 26 00 </v>
      </c>
      <c r="R23" s="44"/>
      <c r="S23" s="45" t="str">
        <f t="shared" si="0"/>
        <v xml:space="preserve">B0 63 60 B0 62 71 B0 06 01 B0 26 00 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</row>
    <row r="24" spans="1:65" x14ac:dyDescent="0.25">
      <c r="A24" s="32" t="s">
        <v>313</v>
      </c>
      <c r="B24" s="38">
        <v>1</v>
      </c>
      <c r="C24" s="16">
        <f>_xlfn.SWITCH(B24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4" s="33">
        <v>1</v>
      </c>
      <c r="E24" s="17" t="str">
        <f>_xlfn.SWITCH(D24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24" s="22"/>
      <c r="G24" s="17" t="s">
        <v>38</v>
      </c>
      <c r="H24" s="33" t="s">
        <v>6</v>
      </c>
      <c r="I24" s="17" t="str">
        <f>_xlfn.SWITCH(H24,Sheet2!AA3,Sheet2!AB3&amp;Sheet2!AC3,Sheet2!AA4,Sheet2!AB4&amp;Sheet2!AC4)</f>
        <v>01</v>
      </c>
      <c r="J24" s="22"/>
      <c r="K24" s="17" t="s">
        <v>38</v>
      </c>
      <c r="L24" s="22"/>
      <c r="M24" s="17" t="s">
        <v>38</v>
      </c>
      <c r="N24" s="17" t="str">
        <f>CONCATENATE(Sheet1!D23,Sheet3!C24," ",Sheet1!F23,Sheet1!G23," ",Sheet3!E24," ")</f>
        <v xml:space="preserve">B0 63 20 </v>
      </c>
      <c r="O24" s="17" t="str">
        <f>CONCATENATE(Sheet1!K23,Sheet3!C24," ",Sheet1!M23,Sheet1!N23," ",Sheet1!O23,Sheet1!P23," ")</f>
        <v xml:space="preserve">B0 62 46 </v>
      </c>
      <c r="P24" s="17" t="str">
        <f>CONCATENATE(Sheet1!R23,Sheet3!C24," ",Sheet1!T23,Sheet1!U23," ",Sheet3!I24," ")</f>
        <v xml:space="preserve">B0 06 01 </v>
      </c>
      <c r="Q24" s="17" t="str">
        <f>CONCATENATE(Sheet1!Y23,Sheet3!C24," ",Sheet1!AA23,Sheet1!AB23," ",Sheet1!AC23,Sheet1!AD23," ")</f>
        <v xml:space="preserve">B0 26 00 </v>
      </c>
      <c r="R24" s="44"/>
      <c r="S24" s="45" t="str">
        <f t="shared" si="0"/>
        <v xml:space="preserve">B0 63 20 B0 62 46 B0 06 01 B0 26 00 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</row>
    <row r="25" spans="1:65" x14ac:dyDescent="0.25">
      <c r="A25" s="32" t="s">
        <v>314</v>
      </c>
      <c r="B25" s="38">
        <v>1</v>
      </c>
      <c r="C25" s="16">
        <f>_xlfn.SWITCH(B25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5" s="33">
        <v>1</v>
      </c>
      <c r="E25" s="17" t="str">
        <f>_xlfn.SWITCH(D25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25" s="22"/>
      <c r="G25" s="17" t="s">
        <v>38</v>
      </c>
      <c r="H25" s="33" t="s">
        <v>6</v>
      </c>
      <c r="I25" s="17" t="str">
        <f>_xlfn.SWITCH(H25,Sheet2!AA3,Sheet2!AB3&amp;Sheet2!AC3,Sheet2!AA4,Sheet2!AB4&amp;Sheet2!AC4)</f>
        <v>01</v>
      </c>
      <c r="J25" s="22"/>
      <c r="K25" s="17" t="s">
        <v>38</v>
      </c>
      <c r="L25" s="22"/>
      <c r="M25" s="17" t="s">
        <v>38</v>
      </c>
      <c r="N25" s="17" t="str">
        <f>CONCATENATE(Sheet1!D24,Sheet3!C25," ",Sheet1!F24,Sheet1!G24," ",Sheet3!E25," ")</f>
        <v xml:space="preserve">B0 63 20 </v>
      </c>
      <c r="O25" s="17" t="str">
        <f>CONCATENATE(Sheet1!K24,Sheet3!C25," ",Sheet1!M24,Sheet1!N24," ",Sheet1!O24,Sheet1!P24," ")</f>
        <v xml:space="preserve">B0 62 68 </v>
      </c>
      <c r="P25" s="17" t="str">
        <f>CONCATENATE(Sheet1!R24,Sheet3!C25," ",Sheet1!T24,Sheet1!U24," ",Sheet3!I25," ")</f>
        <v xml:space="preserve">B0 06 01 </v>
      </c>
      <c r="Q25" s="17" t="str">
        <f>CONCATENATE(Sheet1!Y24,Sheet3!C25," ",Sheet1!AA24,Sheet1!AB24," ",Sheet1!AC24,Sheet1!AD24," ")</f>
        <v xml:space="preserve">B0 26 00 </v>
      </c>
      <c r="R25" s="44"/>
      <c r="S25" s="45" t="str">
        <f>CONCATENATE(N25,O25,P25,Q25)</f>
        <v xml:space="preserve">B0 63 20 B0 62 68 B0 06 01 B0 26 00 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</row>
    <row r="26" spans="1:65" x14ac:dyDescent="0.25">
      <c r="A26" s="35" t="s">
        <v>315</v>
      </c>
      <c r="B26" s="37">
        <v>1</v>
      </c>
      <c r="C26" s="17">
        <f>_xlfn.SWITCH(B26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6" s="33">
        <v>1</v>
      </c>
      <c r="E26" s="17" t="str">
        <f>_xlfn.SWITCH(D26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26" s="22"/>
      <c r="G26" s="17" t="s">
        <v>38</v>
      </c>
      <c r="H26" s="33" t="s">
        <v>6</v>
      </c>
      <c r="I26" s="17" t="str">
        <f>_xlfn.SWITCH(H26,Sheet2!AA3,Sheet2!AB3&amp;Sheet2!AC3,Sheet2!AA4,Sheet2!AB4&amp;Sheet2!AC4)</f>
        <v>01</v>
      </c>
      <c r="J26" s="22"/>
      <c r="K26" s="17" t="s">
        <v>38</v>
      </c>
      <c r="L26" s="22"/>
      <c r="M26" s="17" t="s">
        <v>38</v>
      </c>
      <c r="N26" s="17" t="str">
        <f>CONCATENATE(Sheet1!D25,Sheet3!C26," ",Sheet1!F25,Sheet1!G25," ",Sheet3!E26," ")</f>
        <v xml:space="preserve">B0 63 20 </v>
      </c>
      <c r="O26" s="17" t="str">
        <f>CONCATENATE(Sheet1!K25,Sheet3!C26," ",Sheet1!M25,Sheet1!N25," ",Sheet1!O25,Sheet1!P25," ")</f>
        <v xml:space="preserve">B0 62 6D </v>
      </c>
      <c r="P26" s="17" t="str">
        <f>CONCATENATE(Sheet1!R25,Sheet3!C26," ",Sheet1!T25,Sheet1!U25," ",Sheet3!I26," ")</f>
        <v xml:space="preserve">B0 06 01 </v>
      </c>
      <c r="Q26" s="17" t="str">
        <f>CONCATENATE(Sheet1!Y25,Sheet3!C26," ",Sheet1!AA25,Sheet1!AB25," ",Sheet1!AC25,Sheet1!AD25," ")</f>
        <v xml:space="preserve">B0 26 00 </v>
      </c>
      <c r="R26" s="44"/>
      <c r="S26" s="45" t="str">
        <f t="shared" si="0"/>
        <v xml:space="preserve">B0 63 20 B0 62 6D B0 06 01 B0 26 00 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</row>
    <row r="27" spans="1:65" x14ac:dyDescent="0.25">
      <c r="A27" s="35" t="s">
        <v>318</v>
      </c>
      <c r="B27" s="37">
        <v>1</v>
      </c>
      <c r="C27" s="17">
        <f>_xlfn.SWITCH(B27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7" s="35">
        <v>1</v>
      </c>
      <c r="E27" s="17" t="str">
        <f>_xlfn.SWITCH(D27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27" s="47" t="s">
        <v>121</v>
      </c>
      <c r="G27" s="17" t="str">
        <f>_xlfn.SWITCH(F27,Sheet2!H8,Sheet2!I8&amp;Sheet2!J8,Sheet2!H9,Sheet2!I9&amp;Sheet2!J8)</f>
        <v>19</v>
      </c>
      <c r="H27" s="33">
        <v>0</v>
      </c>
      <c r="I27" s="17" t="str">
        <f>_xlfn.SWITCH(H27,Sheet2!R3,Sheet2!S3&amp;Sheet2!T3,Sheet2!R4,Sheet2!S4&amp;Sheet2!T4,Sheet2!R5,Sheet2!S5&amp;Sheet2!T5,Sheet2!R6,Sheet2!S6&amp;Sheet2!T6,Sheet2!R7,Sheet2!S7&amp;Sheet2!T7,Sheet2!R8,Sheet2!S8&amp;Sheet2!T8,Sheet2!R9,Sheet2!S9&amp;Sheet2!T9,Sheet2!R10,Sheet2!S10&amp;Sheet2!T10,Sheet2!R11,Sheet2!S11&amp;Sheet2!T11,Sheet2!R12,Sheet2!S12&amp;Sheet2!T12,Sheet2!R13,Sheet2!S13&amp;Sheet2!T13,Sheet2!R14,Sheet2!S14&amp;Sheet2!T14,Sheet2!R15,Sheet2!S15&amp;Sheet2!T15,Sheet2!R16,Sheet2!S16&amp;Sheet2!T16,Sheet2!R17,Sheet2!S17&amp;Sheet2!T17,Sheet2!R18,Sheet2!S18&amp;Sheet2!T18)</f>
        <v>0B</v>
      </c>
      <c r="J27" s="22"/>
      <c r="K27" s="17" t="s">
        <v>38</v>
      </c>
      <c r="L27" s="22"/>
      <c r="M27" s="17" t="s">
        <v>38</v>
      </c>
      <c r="N27" s="17" t="str">
        <f>CONCATENATE(Sheet1!D27,Sheet3!C27," ",Sheet1!F27,Sheet1!G27," ",Sheet3!E27," ")</f>
        <v xml:space="preserve">B0 63 20 </v>
      </c>
      <c r="O27" s="17" t="str">
        <f>CONCATENATE(Sheet1!K27,Sheet3!C27," ",Sheet1!M27,Sheet1!N27," ",Sheet3!G27," ")</f>
        <v xml:space="preserve">B0 62 19 </v>
      </c>
      <c r="P27" s="17" t="str">
        <f>CONCATENATE(Sheet1!R27,Sheet3!C27," ",Sheet1!T27,Sheet1!U27," ",Sheet3!I27," ")</f>
        <v xml:space="preserve">B0 06 0B </v>
      </c>
      <c r="Q27" s="17" t="str">
        <f>CONCATENATE(Sheet1!Y27,Sheet3!C27," ",Sheet1!AA27,Sheet1!AB27," ",Sheet1!AC27,Sheet1!AD27," ")</f>
        <v xml:space="preserve">B0 26 07 </v>
      </c>
      <c r="R27" s="44"/>
      <c r="S27" s="45" t="str">
        <f t="shared" si="0"/>
        <v xml:space="preserve">B0 63 20 B0 62 19 B0 06 0B B0 26 07 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</row>
    <row r="28" spans="1:65" x14ac:dyDescent="0.25">
      <c r="A28" s="35" t="s">
        <v>319</v>
      </c>
      <c r="B28" s="37">
        <v>1</v>
      </c>
      <c r="C28" s="17">
        <f>_xlfn.SWITCH(B28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8" s="35">
        <v>1</v>
      </c>
      <c r="E28" s="17" t="str">
        <f>_xlfn.SWITCH(D28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37)</f>
        <v>20</v>
      </c>
      <c r="F28" s="47" t="s">
        <v>121</v>
      </c>
      <c r="G28" s="17" t="str">
        <f>_xlfn.SWITCH(F28,Sheet2!H5,Sheet2!I5&amp;Sheet2!J5,Sheet2!H6,Sheet2!I6&amp;Sheet2!J6,Sheet2!H7,Sheet2!I7&amp;Sheet2!J7)</f>
        <v>58</v>
      </c>
      <c r="H28" s="35">
        <v>5</v>
      </c>
      <c r="I28" s="17" t="str">
        <f>_xlfn.SWITCH(H28,Sheet2!U3,Sheet2!V3&amp;Sheet2!W3,Sheet2!U4,Sheet2!V4&amp;Sheet2!W4,Sheet2!U5,Sheet2!V5&amp;Sheet2!W5,Sheet2!U6,Sheet2!V6&amp;Sheet2!W6,Sheet2!U7,Sheet2!V7&amp;Sheet2!W7,Sheet2!U8,Sheet2!V8&amp;Sheet2!W8,Sheet2!U9,Sheet2!V9&amp;Sheet2!W9,Sheet2!U10,Sheet2!V10&amp;Sheet2!W10,Sheet2!U11,Sheet2!V11&amp;Sheet2!W11,Sheet2!U12,Sheet2!V12&amp;Sheet2!W12,Sheet2!U13,Sheet2!V13&amp;Sheet2!W13,Sheet2!U14,Sheet2!V14&amp;Sheet2!W14,Sheet2!U15,Sheet2!V15&amp;Sheet2!W15,Sheet2!U16,Sheet2!V16&amp;Sheet2!W16,Sheet2!U17,Sheet2!V17&amp;Sheet2!W17,Sheet2!U18,Sheet2!V18&amp;Sheet2!W18)</f>
        <v>00</v>
      </c>
      <c r="J28" s="45">
        <v>1</v>
      </c>
      <c r="K28" s="17" t="str">
        <f>_xlfn.SWITCH(J28,Sheet2!CS3,Sheet2!CT3&amp;Sheet2!CU3,Sheet2!CS4,Sheet2!CT4&amp;Sheet2!CU4,Sheet2!CS5,Sheet2!CT5&amp;Sheet2!CU5,Sheet2!CS6,Sheet2!CT6&amp;Sheet2!CU6,Sheet2!CS7,Sheet2!CT7&amp;Sheet2!CU7,Sheet2!CS8,Sheet2!CT8&amp;Sheet2!CU8,Sheet2!CS9,Sheet2!CT9&amp;Sheet2!CU9,Sheet2!CS10,Sheet2!CT10&amp;Sheet2!CU10,Sheet2!CS11,Sheet2!CT11&amp;Sheet2!CU11,Sheet2!CS12,Sheet2!CT12&amp;Sheet2!CU12,Sheet2!CS13,Sheet2!CT13&amp;Sheet2!CU13,Sheet2!CS14,Sheet2!CT14&amp;Sheet2!CU14,Sheet2!CS15,Sheet2!CT15&amp;Sheet2!CU15,Sheet2!CS16,Sheet2!CT16&amp;Sheet2!CU16,Sheet2!CS17,Sheet2!CT17&amp;Sheet2!CU17,Sheet2!CS18,Sheet2!CT18&amp;Sheet2!CU18,Sheet2!CS19,Sheet2!CT19&amp;Sheet2!CU19,Sheet2!CS20,Sheet2!CT20&amp;Sheet2!CU20,Sheet2!CS21,Sheet2!CT21&amp;Sheet2!CU21,Sheet2!CS22,Sheet2!CT22&amp;Sheet2!CU22,Sheet2!CS23,Sheet2!CT23&amp;Sheet2!CU23,Sheet2!CS24,Sheet2!CT24&amp;Sheet2!CU24,Sheet2!CS25,Sheet2!CT25&amp;Sheet2!CU25,Sheet2!CS26,Sheet2!CT26&amp;Sheet2!CU26,Sheet2!CS27,Sheet2!CT27&amp;Sheet2!CU27,Sheet2!CS28,Sheet2!CT28&amp;Sheet2!CU28,Sheet2!CS29,Sheet2!CT29&amp;Sheet2!CU29,Sheet2!CS30,Sheet2!CT30&amp;Sheet2!CU30,Sheet2!CS31,Sheet2!CT31&amp;Sheet2!CU31,Sheet2!CS32,Sheet2!CT32&amp;Sheet2!CU32,Sheet2!CS33,Sheet2!CT33&amp;Sheet2!CU33,Sheet2!CS34,Sheet2!CT34&amp;Sheet2!CU34,Sheet2!CS35,Sheet2!CT35&amp;Sheet2!CU35,Sheet2!CS36,Sheet2!CT36&amp;Sheet2!CU36,Sheet2!CS37,Sheet2!CT37&amp;Sheet2!CU37,Sheet2!CS38,Sheet2!CT38&amp;Sheet2!CU38,Sheet2!CS39,Sheet2!CT39&amp;Sheet2!CU39,Sheet2!CS40,Sheet2!CT40&amp;Sheet2!CU40,Sheet2!CS41,Sheet2!CT41&amp;Sheet2!CU41,Sheet2!CS42,Sheet2!CT42&amp;Sheet2!CU42)</f>
        <v>00</v>
      </c>
      <c r="L28" s="22"/>
      <c r="M28" s="17" t="s">
        <v>38</v>
      </c>
      <c r="N28" s="17" t="str">
        <f>CONCATENATE(Sheet1!D28,Sheet3!C28," ",Sheet1!F28,Sheet1!G28," ",Sheet3!E28," ")</f>
        <v xml:space="preserve">B0 63 20 </v>
      </c>
      <c r="O28" s="17" t="str">
        <f>CONCATENATE(Sheet1!K28,Sheet3!C28," ",Sheet1!M28,Sheet1!N28," ",Sheet3!G28," ")</f>
        <v xml:space="preserve">B0 62 58 </v>
      </c>
      <c r="P28" s="17" t="str">
        <f>CONCATENATE(Sheet1!R28,Sheet3!C28," ",Sheet1!T28,Sheet1!U28," ",Sheet3!I28," ")</f>
        <v xml:space="preserve">B0 06 00 </v>
      </c>
      <c r="Q28" s="17" t="str">
        <f>CONCATENATE(Sheet1!Y28,Sheet3!C28," ",Sheet1!AA28,Sheet1!AB28," ",Sheet3!K28," ")</f>
        <v xml:space="preserve">B0 26 00 </v>
      </c>
      <c r="R28" s="44"/>
      <c r="S28" s="45" t="str">
        <f>CONCATENATE(N28,O28,P28,Q28)</f>
        <v xml:space="preserve">B0 63 20 B0 62 58 B0 06 00 B0 26 00 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</row>
    <row r="29" spans="1:65" x14ac:dyDescent="0.25">
      <c r="A29" s="35" t="s">
        <v>320</v>
      </c>
      <c r="B29" s="37">
        <v>1</v>
      </c>
      <c r="C29" s="17">
        <f>_xlfn.SWITCH(B29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29" s="35">
        <v>1</v>
      </c>
      <c r="E29" s="17" t="str">
        <f>_xlfn.SWITCH(D29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29" s="47" t="s">
        <v>178</v>
      </c>
      <c r="G29" s="17" t="str">
        <f>_xlfn.SWITCH(F29,Sheet2!H10,Sheet2!I10&amp;Sheet2!J10,Sheet2!H11,Sheet2!I11&amp;Sheet2!J11,Sheet2!H12,Sheet2!I12&amp;Sheet2!J12,Sheet2!H13,Sheet2!I13&amp;Sheet2!J13,Sheet2!H14,Sheet2!I14&amp;Sheet2!J14,Sheet2!H15,Sheet2!I15&amp;Sheet2!J15,Sheet2!H16,Sheet2!I16&amp;Sheet2!J16,Sheet2!H17,Sheet2!I17&amp;Sheet2!J17,Sheet2!H18,Sheet2!I18&amp;Sheet2!J18,Sheet2!H19,Sheet2!I19&amp;Sheet2!J19,Sheet2!H20,Sheet2!I20&amp;Sheet2!J20,Sheet2!H21,Sheet2!I21&amp;Sheet2!J21,Sheet2!H22,Sheet2!I22&amp;Sheet2!J22,Sheet2!H23,Sheet2!I23&amp;Sheet2!J23)</f>
        <v>01</v>
      </c>
      <c r="H29" s="33">
        <v>0</v>
      </c>
      <c r="I29" s="17" t="str">
        <f>_xlfn.SWITCH(H29,Sheet2!AP3,Sheet2!AQ3&amp;Sheet2!AR3,Sheet2!AP4,Sheet2!AQ4&amp;Sheet2!AR4,Sheet2!AP5,Sheet2!AQ5&amp;Sheet2!AR5,Sheet2!AP6,Sheet2!AQ6&amp;Sheet2!AR6,Sheet2!AP7,Sheet2!AQ7&amp;Sheet2!AR7,Sheet2!AP8,Sheet2!AQ8&amp;Sheet2!AR8,Sheet2!AP9,Sheet2!AQ9&amp;Sheet2!AR9,Sheet2!AP10,Sheet2!AQ10&amp;Sheet2!AR10,Sheet2!AP11,Sheet2!AQ11&amp;Sheet2!AR11,Sheet2!AS3,Sheet2!AT3&amp;Sheet2!AU3,Sheet2!AS4,Sheet2!AT4&amp;Sheet2!AU4,Sheet2!AS5,Sheet2!AT5&amp;Sheet2!AU5,Sheet2!AS6,Sheet2!AT6&amp;Sheet2!AU6,Sheet2!AS7,Sheet2!AT7&amp;Sheet2!AU7,Sheet2!AS8,Sheet2!AT8&amp;Sheet2!AU8,Sheet2!AS9,Sheet2!AT9&amp;Sheet2!AU9,Sheet2!AS10,Sheet2!AT10&amp;Sheet2!AU10,Sheet2!AS11,Sheet2!AT11&amp;Sheet2!AU11,Sheet2!AS12,Sheet2!AT12&amp;Sheet2!AU12,Sheet2!AS13,Sheet2!AT13&amp;Sheet2!AU13,Sheet2!AS14,Sheet2!AT14&amp;Sheet2!AU14,Sheet2!AS15,Sheet2!AT15&amp;Sheet2!AU15,Sheet2!AS16,Sheet2!AT16&amp;Sheet2!AU16,Sheet2!AS17,Sheet2!AT17&amp;Sheet2!AU17,Sheet2!AS18,Sheet2!AT18&amp;Sheet2!AU18,Sheet2!AS19,Sheet2!AT19&amp;Sheet2!AU19,Sheet2!AS20,Sheet2!AT20&amp;Sheet2!AU20,Sheet2!AS21,Sheet2!AT21&amp;Sheet2!AU21,Sheet2!AS22,Sheet2!AT22&amp;Sheet2!AU22,Sheet2!AS23,Sheet2!AT23&amp;Sheet2!AU23,Sheet2!AS24,Sheet2!AT24&amp;Sheet2!AU24,Sheet2!AV3,Sheet2!AW3&amp;Sheet2!AX3,Sheet2!AV4,Sheet2!AW4&amp;Sheet2!AX4,Sheet2!AV5,Sheet2!AW5&amp;Sheet2!AX5,Sheet2!AV6,Sheet2!AW6&amp;Sheet2!AX6,Sheet2!AV7,Sheet2!AW7&amp;Sheet2!AX7,Sheet2!AV8,Sheet2!AW8&amp;Sheet2!AX8,Sheet2!AV9,Sheet2!AW9&amp;Sheet2!AX9,Sheet2!AV10,Sheet2!AW10&amp;Sheet2!AX10,Sheet2!AV11,Sheet2!AW11&amp;Sheet2!AX11,Sheet2!AY3,Sheet2!AZ3&amp;Sheet2!BA3,Sheet2!AY4,Sheet2!AZ4&amp;Sheet2!BA4)</f>
        <v>40</v>
      </c>
      <c r="J29" s="22"/>
      <c r="K29" s="17" t="s">
        <v>38</v>
      </c>
      <c r="L29" s="22"/>
      <c r="M29" s="17" t="s">
        <v>38</v>
      </c>
      <c r="N29" s="17" t="str">
        <f>CONCATENATE(Sheet1!D29,Sheet3!C29," ",Sheet1!F29,Sheet1!G29," ",Sheet3!E29," ")</f>
        <v xml:space="preserve">B0 63 20 </v>
      </c>
      <c r="O29" s="17" t="str">
        <f>CONCATENATE(Sheet1!K29,Sheet3!C29," ",Sheet1!M29,Sheet1!N29," ",Sheet3!G29," ")</f>
        <v xml:space="preserve">B0 62 01 </v>
      </c>
      <c r="P29" s="17" t="str">
        <f>CONCATENATE(Sheet1!R29,Sheet3!C29," ",Sheet1!T29,Sheet1!U29," ",Sheet3!I29," ")</f>
        <v xml:space="preserve">B0 06 40 </v>
      </c>
      <c r="Q29" s="17" t="str">
        <f>CONCATENATE(Sheet1!Y29,Sheet3!C29," ",Sheet1!AA29,Sheet1!AB29," ",Sheet1!AC29,Sheet1!AD29," ")</f>
        <v xml:space="preserve">B0 26 07 </v>
      </c>
      <c r="R29" s="44"/>
      <c r="S29" s="45" t="str">
        <f>CONCATENATE(N29,O29,P29,Q29)</f>
        <v xml:space="preserve">B0 63 20 B0 62 01 B0 06 40 B0 26 07 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</row>
    <row r="30" spans="1:65" x14ac:dyDescent="0.25">
      <c r="A30" s="35" t="s">
        <v>321</v>
      </c>
      <c r="B30" s="37">
        <v>1</v>
      </c>
      <c r="C30" s="17">
        <f>_xlfn.SWITCH(B30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30" s="35">
        <v>1</v>
      </c>
      <c r="E30" s="17" t="str">
        <f>_xlfn.SWITCH(D30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30" s="47" t="s">
        <v>203</v>
      </c>
      <c r="G30" s="17" t="str">
        <f>_xlfn.SWITCH(F30,Sheet2!H24,Sheet2!I24&amp;Sheet2!J24,Sheet2!H25,Sheet2!I25&amp;Sheet2!J25,Sheet2!H26,Sheet2!I26&amp;Sheet2!J26,Sheet2!H27,Sheet2!I27&amp;Sheet2!J27,Sheet2!H28,Sheet2!I28&amp;Sheet2!J28)</f>
        <v>41</v>
      </c>
      <c r="H30" s="33" t="s">
        <v>210</v>
      </c>
      <c r="I30" s="17" t="str">
        <f>_xlfn.SWITCH(H30,Sheet2!BE3,Sheet2!BF3&amp;Sheet2!BG3,Sheet2!BE4,Sheet2!BF4&amp;Sheet2!BG4,Sheet2!BE5,Sheet2!BF5&amp;Sheet2!BG5,Sheet2!BE6,Sheet2!BF6&amp;Sheet2!BG6,Sheet2!BE7,Sheet2!BF7&amp;Sheet2!BG7,Sheet2!BE8,Sheet2!BF8&amp;Sheet2!BG8,Sheet2!BE9,Sheet2!BF9&amp;Sheet2!BG9,Sheet2!BE10,Sheet2!BF10&amp;Sheet2!BG10,Sheet2!BE11,Sheet2!BF11&amp;Sheet2!BG11,Sheet2!BE12,Sheet2!BF12&amp;Sheet2!BG12,Sheet2!BE13,Sheet2!BF13&amp;Sheet2!BG13,Sheet2!BE14,Sheet2!BF14&amp;Sheet2!BG14,Sheet2!BE15,Sheet2!BF15&amp;Sheet2!BG15,Sheet2!BK3,Sheet2!BL3&amp;Sheet2!BM3,Sheet2!BK4,Sheet2!BL4&amp;Sheet2!BM4,Sheet2!BK5,Sheet2!BL5&amp;Sheet2!BM5,Sheet2!BK6,Sheet2!BL6&amp;Sheet2!BM6,Sheet2!BK7,Sheet2!BL7&amp;Sheet2!BM7,Sheet2!BK8,Sheet2!BL8&amp;Sheet2!BM8,Sheet2!BK9,Sheet2!BL9&amp;Sheet2!BM9,Sheet2!BK10,Sheet2!BL10&amp;Sheet2!BM10,Sheet2!BK11,Sheet2!BL11&amp;Sheet2!BM11,Sheet2!BQ3,Sheet2!BR3&amp;Sheet2!BS3,Sheet2!BQ4,Sheet2!BR4&amp;Sheet2!BS4,Sheet2!BQ5,Sheet2!BR5&amp;Sheet2!BS5,Sheet2!BQ6,Sheet2!BR6&amp;Sheet2!BS6,Sheet2!BQ7,Sheet2!BR7&amp;Sheet2!BS7,Sheet2!BQ8,Sheet2!BR8&amp;Sheet2!BS8,Sheet2!BQ9,Sheet2!BR9&amp;Sheet2!BS9,Sheet2!BQ10,Sheet2!BR10&amp;Sheet2!BS10,Sheet2!BQ11,Sheet2!BR11&amp;Sheet2!BS11,Sheet2!BQ12,Sheet2!BR12&amp;Sheet2!BS12,Sheet2!BT3,Sheet2!BU3&amp;Sheet2!BV3,Sheet2!BT4,Sheet2!BU4&amp;Sheet2!BV4,Sheet2!BT5,Sheet2!BU5&amp;Sheet2!BV5,Sheet2!BT6,Sheet2!BU6&amp;Sheet2!BV6,Sheet2!BT7,Sheet2!BU7&amp;Sheet2!BV7,Sheet2!BT8,Sheet2!BU8&amp;Sheet2!BV8,Sheet2!BT9,Sheet2!BU9&amp;Sheet2!BV9,Sheet2!BT10,Sheet2!BU10&amp;Sheet2!BV10,Sheet2!BT11,Sheet2!BU11&amp;Sheet2!BV11,Sheet2!BZ3,Sheet2!CA3&amp;Sheet2!CB3,Sheet2!BZ4,Sheet2!CA4&amp;Sheet2!CB4,Sheet2!BZ5,Sheet2!CA5&amp;Sheet2!CB5,Sheet2!BZ6,Sheet2!CA6&amp;Sheet2!CB6,Sheet2!BZ7,Sheet2!CA7&amp;Sheet2!CB7,Sheet2!BZ8,Sheet2!CA8&amp;Sheet2!CB8,Sheet2!BZ9,Sheet2!CA9&amp;Sheet2!CB9)</f>
        <v>00</v>
      </c>
      <c r="J30" s="22"/>
      <c r="K30" s="17" t="s">
        <v>38</v>
      </c>
      <c r="L30" s="22"/>
      <c r="M30" s="17" t="s">
        <v>38</v>
      </c>
      <c r="N30" s="17" t="str">
        <f>CONCATENATE(Sheet1!D30,Sheet3!C30," ",Sheet1!F30,Sheet1!G30," ",Sheet3!E30," ")</f>
        <v xml:space="preserve">B0 63 20 </v>
      </c>
      <c r="O30" s="17" t="str">
        <f>CONCATENATE(Sheet1!K30,Sheet3!C30," ",Sheet1!M30,Sheet1!N30," ",Sheet3!G30," ")</f>
        <v xml:space="preserve">B0 62 41 </v>
      </c>
      <c r="P30" s="17" t="str">
        <f>CONCATENATE(Sheet1!R30,Sheet3!C30," ",Sheet1!T30,Sheet1!U30," ",Sheet3!I30," ")</f>
        <v xml:space="preserve">B0 06 00 </v>
      </c>
      <c r="Q30" s="17" t="str">
        <f>CONCATENATE(Sheet1!Y30,Sheet3!C30," ",Sheet1!AA30,Sheet1!AB30," ",Sheet1!AC30,Sheet1!AD30," ")</f>
        <v xml:space="preserve">B0 26 07 </v>
      </c>
      <c r="R30" s="22"/>
      <c r="S30" s="45" t="str">
        <f t="shared" ref="S30:S32" si="1">CONCATENATE(N30,O30,P30,Q30)</f>
        <v xml:space="preserve">B0 63 20 B0 62 41 B0 06 00 B0 26 07 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</row>
    <row r="31" spans="1:65" x14ac:dyDescent="0.25">
      <c r="A31" s="35" t="s">
        <v>322</v>
      </c>
      <c r="B31" s="37">
        <v>1</v>
      </c>
      <c r="C31" s="17">
        <f>_xlfn.SWITCH(B31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31" s="35">
        <v>1</v>
      </c>
      <c r="E31" s="17" t="str">
        <f>_xlfn.SWITCH(D31,Sheet2!D3,Sheet2!E3&amp;Sheet2!F3,Sheet2!D4,Sheet2!E4&amp;Sheet2!F4,Sheet2!D5,Sheet2!E5&amp;Sheet2!F5,Sheet2!D6,Sheet2!E6&amp;Sheet2!F6,Sheet2!D7,Sheet2!E7&amp;Sheet2!F7,Sheet2!D8,Sheet2!E8&amp;Sheet2!F8,Sheet2!D9,Sheet2!E9&amp;Sheet2!F9,Sheet2!D10,Sheet2!E10&amp;Sheet2!F10,Sheet2!D11,Sheet2!E11&amp;Sheet2!F11,Sheet2!D12,Sheet2!E12&amp;Sheet2!F12,Sheet2!D13,Sheet2!E13&amp;Sheet2!F13,Sheet2!D14,Sheet2!E14&amp;Sheet2!F14,Sheet2!D15,Sheet2!E15&amp;Sheet2!F15,Sheet2!D16,Sheet2!E16&amp;Sheet2!F16,Sheet2!D17,Sheet2!E17&amp;Sheet2!F17,Sheet2!D18,Sheet2!E18&amp;Sheet2!F18,Sheet2!D19,Sheet2!E19&amp;Sheet2!F19,Sheet2!D20,Sheet2!E20&amp;Sheet2!F20,Sheet2!D21,Sheet2!E21&amp;Sheet2!F21,Sheet2!D22,Sheet2!E22&amp;Sheet2!F22,Sheet2!D23,Sheet2!E23&amp;Sheet2!F23,Sheet2!D24,Sheet2!E24&amp;Sheet2!F24,Sheet2!D25,Sheet2!E25&amp;Sheet2!F25,Sheet2!D26,Sheet2!E26&amp;Sheet2!F26,Sheet2!D27,Sheet2!E27&amp;Sheet2!F27,Sheet2!D28,Sheet2!E28&amp;Sheet2!F28,Sheet2!D29,Sheet2!E29&amp;Sheet2!F29,Sheet2!D30,Sheet2!E30&amp;Sheet2!F30,Sheet2!D31,Sheet2!E31&amp;Sheet2!F31,Sheet2!D32,Sheet2!E32&amp;Sheet2!F32,Sheet2!D33,Sheet2!E33&amp;Sheet2!F33,Sheet2!D34,Sheet2!E34&amp;Sheet2!F34,Sheet2!D35,Sheet2!E35&amp;Sheet2!F35,Sheet2!D36,Sheet2!E36&amp;Sheet2!F36,Sheet2!D37,Sheet2!E37&amp;Sheet2!F37,Sheet2!D38,Sheet2!E38&amp;Sheet2!F38,Sheet2!D39,Sheet2!E39&amp;Sheet2!F39,Sheet2!D40,Sheet2!E40&amp;Sheet2!F40,Sheet2!D41,Sheet2!E41&amp;Sheet2!F41,Sheet2!D42,Sheet2!E42&amp;Sheet2!F42,Sheet2!D43,Sheet2!E43&amp;Sheet2!F43,Sheet2!D44,Sheet2!E44&amp;Sheet2!F44,Sheet2!D45,Sheet2!E45&amp;Sheet2!F45,Sheet2!D46,Sheet2!E46&amp;Sheet2!F46,Sheet2!D47,Sheet2!E47&amp;Sheet2!F47,Sheet2!D48,Sheet2!E48&amp;Sheet2!F48,Sheet2!D49,Sheet2!E49&amp;Sheet2!F49,Sheet2!D50,Sheet2!E50&amp;Sheet2!F50,Sheet2!D51,Sheet2!E51&amp;Sheet2!F51,Sheet2!D52,Sheet2!E52&amp;Sheet2!F52,Sheet2!D53,Sheet2!E53&amp;Sheet2!F53,Sheet2!D54,Sheet2!E54&amp;Sheet2!F54,Sheet2!D55,Sheet2!E55&amp;Sheet2!F55,Sheet2!D56,Sheet2!E56&amp;Sheet2!F56,Sheet2!D57,Sheet2!E57&amp;Sheet2!F57,Sheet2!D58,Sheet2!E58&amp;Sheet2!F58,Sheet2!D59,Sheet2!E59&amp;Sheet2!F59,Sheet2!D60,Sheet2!E60&amp;Sheet2!F60,Sheet2!D61,Sheet2!E61&amp;Sheet2!F61,Sheet2!D62,Sheet2!E62&amp;Sheet2!F62,Sheet2!D63,Sheet2!E63&amp;Sheet2!F63,Sheet2!D64,Sheet2!E64&amp;Sheet2!F64,Sheet2!D65,Sheet2!E65&amp;Sheet2!F65,Sheet2!D66,Sheet2!E66&amp;Sheet2!F66,Sheet2!D67,Sheet2!E67&amp;Sheet2!F67)</f>
        <v>20</v>
      </c>
      <c r="F31" s="47" t="s">
        <v>1</v>
      </c>
      <c r="G31" s="17" t="str">
        <f>_xlfn.SWITCH(F31,Sheet2!H29,Sheet2!I29&amp;Sheet2!J29,Sheet2!H30,Sheet2!I30&amp;Sheet2!J30,Sheet2!H31,Sheet2!I31&amp;Sheet2!J31,Sheet2!H32,Sheet2!I32&amp;Sheet2!J32,Sheet2!H33,Sheet2!I33&amp;Sheet2!J33,Sheet2!H34,Sheet2!I34&amp;Sheet2!J34,Sheet2!H35,Sheet2!I35&amp;Sheet2!J35)</f>
        <v>61</v>
      </c>
      <c r="H31" s="33" t="s">
        <v>220</v>
      </c>
      <c r="I31" s="17" t="str">
        <f>_xlfn.SWITCH(H31,Sheet2!BB3,Sheet2!BC3&amp;Sheet2!BD3,Sheet2!BB4,Sheet2!BC4&amp;Sheet2!BD4,Sheet2!BB5,Sheet2!BC5&amp;Sheet2!BD5,Sheet2!BB6,Sheet2!BC6&amp;Sheet2!BD6,Sheet2!BH3,Sheet2!BI3&amp;Sheet2!BJ3,Sheet2!BH4,Sheet2!BI4&amp;Sheet2!BJ4,Sheet2!BH5,Sheet2!BI5&amp;Sheet2!BJ5,Sheet2!BH6,Sheet2!BI6&amp;Sheet2!BJ6,Sheet2!BH7,Sheet2!BI7&amp;Sheet2!BJ7,Sheet2!BH8,Sheet2!BI8&amp;Sheet2!BJ8,Sheet2!BH9,Sheet2!BI9&amp;Sheet2!BJ9,Sheet2!BH10,Sheet2!BI10&amp;Sheet2!BJ10,Sheet2!BH11,Sheet2!BI11&amp;Sheet2!BJ11,Sheet2!BH12,Sheet2!BI12&amp;Sheet2!BJ12,Sheet2!BN3,Sheet2!BO3&amp;Sheet2!BP3,Sheet2!BN4,Sheet2!BO4&amp;Sheet2!BP4,Sheet2!BN5,Sheet2!BO5&amp;Sheet2!BP5,Sheet2!BN6,Sheet2!BO6&amp;Sheet2!BP6,Sheet2!BN7,Sheet2!BO7&amp;Sheet2!BP7,Sheet2!BN8,Sheet2!BO8&amp;Sheet2!BP8,Sheet2!BN9,Sheet2!BO9&amp;Sheet2!BP9,Sheet2!BN10,Sheet2!BO10&amp;Sheet2!BP10,Sheet2!BW3,Sheet2!BX3&amp;Sheet2!BY3,Sheet2!BW4,Sheet2!BX4&amp;Sheet2!BY4,Sheet2!BW5,Sheet2!BX5&amp;Sheet2!BY5,Sheet2!BW6,Sheet2!BX6&amp;Sheet2!BY6,Sheet2!BW7,Sheet2!BX7&amp;Sheet2!BY7,Sheet2!BW8,Sheet2!BX8&amp;Sheet2!BY8,Sheet2!BW9,Sheet2!BX9&amp;Sheet2!BY9,Sheet2!BW10,Sheet2!BX10&amp;Sheet2!BY10,Sheet2!BW11,Sheet2!BX11&amp;Sheet2!BY11,Sheet2!CC3,Sheet2!CD3&amp;Sheet2!CE3,Sheet2!CC4,Sheet2!CD4&amp;Sheet2!CE4,Sheet2!CC5,Sheet2!CD5&amp;Sheet2!CE5,Sheet2!CC6,Sheet2!CD6&amp;Sheet2!CE6,Sheet2!CC7,Sheet2!CD7&amp;Sheet2!CE7,Sheet2!CC8,Sheet2!CD8&amp;Sheet2!CE8,Sheet2!CC9,Sheet2!CD9&amp;Sheet2!CE9,Sheet2!CF3,Sheet2!CG3&amp;Sheet2!CH3,Sheet2!CF4,Sheet2!CG4&amp;Sheet2!CH4,Sheet2!CF5,Sheet2!CG5&amp;Sheet2!CH5,Sheet2!CF6,Sheet2!CG6&amp;Sheet2!CH6,Sheet2!CF7,Sheet2!CG7&amp;Sheet2!CH7,Sheet2!CF8,Sheet2!CG8&amp;Sheet2!CH8,Sheet2!CF9,Sheet2!CG9&amp;Sheet2!CH9,Sheet2!CF10,Sheet2!CG10&amp;Sheet2!CH10,Sheet2!CI3,Sheet2!CJ3&amp;Sheet2!CK3,Sheet2!CI4,Sheet2!CJ4&amp;Sheet2!CK4)</f>
        <v>00</v>
      </c>
      <c r="J31" s="22"/>
      <c r="K31" s="17" t="s">
        <v>38</v>
      </c>
      <c r="L31" s="22"/>
      <c r="M31" s="17" t="s">
        <v>38</v>
      </c>
      <c r="N31" s="17" t="str">
        <f>CONCATENATE(Sheet1!D31,Sheet3!C31," ",Sheet1!F31,Sheet1!G31," ",Sheet3!E31," ")</f>
        <v xml:space="preserve">B0 63 20 </v>
      </c>
      <c r="O31" s="17" t="str">
        <f>CONCATENATE(Sheet1!K31,Sheet3!C31," ",Sheet1!M31,Sheet1!N31," ",Sheet3!G31," ")</f>
        <v xml:space="preserve">B0 62 61 </v>
      </c>
      <c r="P31" s="17" t="str">
        <f>CONCATENATE(Sheet1!R31,Sheet3!C31," ",Sheet1!T31,Sheet1!U31," ",Sheet3!I31," ")</f>
        <v xml:space="preserve">B0 06 00 </v>
      </c>
      <c r="Q31" s="17" t="str">
        <f>CONCATENATE(Sheet1!Y31,Sheet3!C31," ",Sheet1!AA31,Sheet1!AB31," ",Sheet1!AC31,Sheet1!AD31," ")</f>
        <v xml:space="preserve">B0 26 07 </v>
      </c>
      <c r="R31" s="22"/>
      <c r="S31" s="45" t="str">
        <f t="shared" si="1"/>
        <v xml:space="preserve">B0 63 20 B0 62 61 B0 06 00 B0 26 07 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</row>
    <row r="32" spans="1:65" x14ac:dyDescent="0.25">
      <c r="A32" s="35" t="s">
        <v>281</v>
      </c>
      <c r="B32" s="45">
        <v>1</v>
      </c>
      <c r="C32" s="17">
        <f>_xlfn.SWITCH(B32,Sheet2!A3,Sheet2!B3,Sheet2!A4,Sheet2!B4,Sheet2!A5,Sheet2!B5,Sheet2!A6,Sheet2!B6,Sheet2!A7,Sheet2!B7,Sheet2!A8,Sheet2!B8,Sheet2!A9,Sheet2!B9,Sheet2!A10,Sheet2!B10,Sheet2!A11,Sheet2!B11,Sheet2!A12,Sheet2!B12,Sheet2!A13,Sheet2!B13,Sheet2!A14,Sheet2!B14,Sheet2!A15,Sheet2!B15,Sheet2!A16,Sheet2!B16,Sheet2!A17,Sheet2!B17,Sheet2!A18,Sheet2!B18)</f>
        <v>0</v>
      </c>
      <c r="D32" s="22"/>
      <c r="E32" s="22" t="s">
        <v>38</v>
      </c>
      <c r="F32" s="22"/>
      <c r="G32" s="22" t="s">
        <v>38</v>
      </c>
      <c r="H32" s="22"/>
      <c r="I32" s="17" t="s">
        <v>38</v>
      </c>
      <c r="J32" s="22"/>
      <c r="K32" s="17" t="s">
        <v>38</v>
      </c>
      <c r="L32" s="22"/>
      <c r="M32" s="17" t="s">
        <v>38</v>
      </c>
      <c r="N32" s="17" t="str">
        <f>CONCATENATE(Sheet1!D32,Sheet3!C32," ",Sheet1!F32,Sheet1!G32," ",Sheet1!H32,Sheet1!I32," ")</f>
        <v xml:space="preserve">B0 63 00 </v>
      </c>
      <c r="O32" s="17" t="str">
        <f>CONCATENATE(Sheet1!K32,Sheet3!C32," ",Sheet1!M32,Sheet1!N32," ",Sheet1!O32,Sheet1!P32," ")</f>
        <v xml:space="preserve">B0 62 5F </v>
      </c>
      <c r="P32" s="17" t="str">
        <f>CONCATENATE(Sheet1!R32,Sheet3!C32," ",Sheet1!T32,Sheet1!U32," ",Sheet1!V32,Sheet1!W32," ")</f>
        <v xml:space="preserve">B0 06 00 </v>
      </c>
      <c r="Q32" s="17" t="str">
        <f>CONCATENATE(Sheet1!Y32,Sheet3!C32," ",Sheet1!AA32,Sheet1!AB32," ",Sheet1!AC32,Sheet1!AD32," ")</f>
        <v xml:space="preserve">B0 26 00 </v>
      </c>
      <c r="R32" s="44"/>
      <c r="S32" s="45" t="str">
        <f t="shared" si="1"/>
        <v xml:space="preserve">B0 63 00 B0 62 5F B0 06 00 B0 26 00 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</row>
    <row r="33" spans="1:65" x14ac:dyDescent="0.25">
      <c r="A33" s="44"/>
      <c r="B33" s="22"/>
      <c r="C33" s="22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</row>
    <row r="34" spans="1:65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</row>
    <row r="35" spans="1:65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</row>
    <row r="36" spans="1:65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</row>
    <row r="37" spans="1:65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</row>
    <row r="38" spans="1:6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</row>
    <row r="39" spans="1:6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</row>
    <row r="40" spans="1:6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</row>
    <row r="41" spans="1:6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</row>
    <row r="42" spans="1:6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</row>
    <row r="43" spans="1:6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</row>
    <row r="44" spans="1:65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</row>
    <row r="45" spans="1:65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</row>
    <row r="46" spans="1:65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</row>
    <row r="47" spans="1:65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</row>
    <row r="48" spans="1:65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</row>
    <row r="49" spans="1:6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</row>
    <row r="50" spans="1:65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</row>
    <row r="51" spans="1:65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</row>
    <row r="52" spans="1:6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</row>
    <row r="53" spans="1:65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</row>
    <row r="54" spans="1:65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</row>
    <row r="55" spans="1:6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</row>
    <row r="56" spans="1:65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</row>
    <row r="57" spans="1:6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</row>
    <row r="58" spans="1:6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</row>
    <row r="59" spans="1:6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</row>
    <row r="60" spans="1:65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</row>
    <row r="61" spans="1:65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</row>
    <row r="62" spans="1:65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</row>
    <row r="63" spans="1:65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</row>
    <row r="64" spans="1:65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</row>
    <row r="65" spans="1:65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</row>
    <row r="66" spans="1:65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</row>
    <row r="67" spans="1:65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</row>
    <row r="68" spans="1:65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</row>
    <row r="69" spans="1:65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</row>
    <row r="70" spans="1:65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</row>
    <row r="71" spans="1:65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</row>
    <row r="72" spans="1:65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</row>
    <row r="73" spans="1:65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</row>
    <row r="74" spans="1:65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</row>
    <row r="75" spans="1:6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</row>
    <row r="76" spans="1:65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</row>
    <row r="77" spans="1:65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</row>
    <row r="78" spans="1:65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</row>
    <row r="79" spans="1:65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</row>
    <row r="80" spans="1:65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</row>
    <row r="81" spans="1:65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</row>
    <row r="82" spans="1:6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</row>
    <row r="83" spans="1:6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</row>
    <row r="84" spans="1:65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</row>
    <row r="85" spans="1:65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</row>
    <row r="86" spans="1:65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</row>
    <row r="87" spans="1:65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</row>
    <row r="88" spans="1:65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</row>
    <row r="89" spans="1:65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</row>
  </sheetData>
  <dataConsolidate topLabels="1"/>
  <pageMargins left="0.7" right="0.7" top="0.75" bottom="0.75" header="0.3" footer="0.3"/>
  <pageSetup paperSize="9" orientation="portrait" horizontalDpi="4294967295" verticalDpi="4294967295" r:id="rId1"/>
  <ignoredErrors>
    <ignoredError sqref="I20 E5 I22 E14" formula="1"/>
  </ignoredErrors>
  <webPublishItems count="1">
    <webPublishItem id="15254" divId="Qu MIDI generator_15254" sourceType="sheet" destinationFile="Z:\TechSupport\Product Current\Qu Series\Qu-MIDI\Qu MIDI generator.htm" title="Qu MIDI Generator" autoRepublish="1"/>
  </webPublishItems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 xr:uid="{168F0836-B1A1-4743-A1ED-25B6F51D9DA0}">
          <x14:formula1>
            <xm:f>Sheet2!$O$3:$O$15</xm:f>
          </x14:formula1>
          <xm:sqref>H13 H6</xm:sqref>
        </x14:dataValidation>
        <x14:dataValidation type="list" allowBlank="1" showInputMessage="1" showErrorMessage="1" xr:uid="{51C21842-C30D-4779-8EAE-815C969E6878}">
          <x14:formula1>
            <xm:f>Sheet2!$AA$3:$AA$4</xm:f>
          </x14:formula1>
          <xm:sqref>H14 H17:H19 H21 H23:H26 H8:H9</xm:sqref>
        </x14:dataValidation>
        <x14:dataValidation type="list" allowBlank="1" showInputMessage="1" showErrorMessage="1" xr:uid="{737B8D5A-FA7E-4CEA-81C3-0523BAD38A1E}">
          <x14:formula1>
            <xm:f>Sheet2!$D$3:$D$37</xm:f>
          </x14:formula1>
          <xm:sqref>D12:D13 D7:D9 D15:D18 D20:D21 D30 D24</xm:sqref>
        </x14:dataValidation>
        <x14:dataValidation type="list" allowBlank="1" showInputMessage="1" showErrorMessage="1" xr:uid="{31E194C0-4696-4BAF-B90D-D5B621D15747}">
          <x14:formula1>
            <xm:f>Sheet2!$L$3:$L$4</xm:f>
          </x14:formula1>
          <xm:sqref>H5</xm:sqref>
        </x14:dataValidation>
        <x14:dataValidation type="list" allowBlank="1" showInputMessage="1" showErrorMessage="1" xr:uid="{E6F97454-E237-4AD5-A872-DA412290BFF4}">
          <x14:formula1>
            <xm:f>Sheet2!$X$3:$X$5</xm:f>
          </x14:formula1>
          <xm:sqref>H7</xm:sqref>
        </x14:dataValidation>
        <x14:dataValidation type="list" allowBlank="1" showInputMessage="1" showErrorMessage="1" xr:uid="{5E169D4C-90DE-4ADB-9EFE-D0FBDB6CB4B5}">
          <x14:formula1>
            <xm:f>Sheet2!$CM$11:$CM$20</xm:f>
          </x14:formula1>
          <xm:sqref>J7</xm:sqref>
        </x14:dataValidation>
        <x14:dataValidation type="list" allowBlank="1" showInputMessage="1" showErrorMessage="1" xr:uid="{DDADC94D-B5B6-419A-B8BF-0A3E135E4D5E}">
          <x14:formula1>
            <xm:f>Sheet2!$CM$3:$CM$20</xm:f>
          </x14:formula1>
          <xm:sqref>J9</xm:sqref>
        </x14:dataValidation>
        <x14:dataValidation type="list" allowBlank="1" showInputMessage="1" showErrorMessage="1" xr:uid="{69B124F0-B710-4D62-887B-A9D284DE58FD}">
          <x14:formula1>
            <xm:f>Sheet2!$AD$3:$AD$10</xm:f>
          </x14:formula1>
          <xm:sqref>H10:H11</xm:sqref>
        </x14:dataValidation>
        <x14:dataValidation type="list" allowBlank="1" showInputMessage="1" showErrorMessage="1" xr:uid="{706C5F9B-1275-4414-9FA5-479E10C6886A}">
          <x14:formula1>
            <xm:f>Sheet2!$AG$3:$AG$4</xm:f>
          </x14:formula1>
          <xm:sqref>H12</xm:sqref>
        </x14:dataValidation>
        <x14:dataValidation type="list" allowBlank="1" showInputMessage="1" showErrorMessage="1" xr:uid="{3F6A3E80-AB60-4C29-B466-D78F40606E8E}">
          <x14:formula1>
            <xm:f>Sheet2!$CM$3:$CM$19</xm:f>
          </x14:formula1>
          <xm:sqref>J12:J13</xm:sqref>
        </x14:dataValidation>
        <x14:dataValidation type="list" allowBlank="1" showInputMessage="1" showErrorMessage="1" xr:uid="{B9CEA032-3577-40EC-8B43-ED583D0F9A5F}">
          <x14:formula1>
            <xm:f>Sheet2!$D$3:$D$67</xm:f>
          </x14:formula1>
          <xm:sqref>D2:D4</xm:sqref>
        </x14:dataValidation>
        <x14:dataValidation type="list" allowBlank="1" showInputMessage="1" showErrorMessage="1" xr:uid="{D765B8AD-F6DB-474A-A843-63F5696D4838}">
          <x14:formula1>
            <xm:f>Sheet2!$AA$5:$AA$6</xm:f>
          </x14:formula1>
          <xm:sqref>H15</xm:sqref>
        </x14:dataValidation>
        <x14:dataValidation type="list" allowBlank="1" showInputMessage="1" showErrorMessage="1" xr:uid="{956BF87A-9770-494F-9A82-E7EF2612948A}">
          <x14:formula1>
            <xm:f>Sheet2!$AA$7:$AA$8</xm:f>
          </x14:formula1>
          <xm:sqref>H16</xm:sqref>
        </x14:dataValidation>
        <x14:dataValidation type="list" allowBlank="1" showInputMessage="1" showErrorMessage="1" xr:uid="{B62352E5-4F71-4CF7-B26C-621C6FD3BB55}">
          <x14:formula1>
            <xm:f>Sheet2!$AJ$3:$AJ$12</xm:f>
          </x14:formula1>
          <xm:sqref>H20</xm:sqref>
        </x14:dataValidation>
        <x14:dataValidation type="list" allowBlank="1" showInputMessage="1" showErrorMessage="1" xr:uid="{91FF547B-2575-4C5E-AB4B-8436DD452EE7}">
          <x14:formula1>
            <xm:f>Sheet2!$D$45:$D$48</xm:f>
          </x14:formula1>
          <xm:sqref>D5</xm:sqref>
        </x14:dataValidation>
        <x14:dataValidation type="list" allowBlank="1" showInputMessage="1" showErrorMessage="1" xr:uid="{4E9DC082-FF12-4E81-B017-D697A7D24BC0}">
          <x14:formula1>
            <xm:f>Sheet2!$D$38:$D$51</xm:f>
          </x14:formula1>
          <xm:sqref>D22:D23</xm:sqref>
        </x14:dataValidation>
        <x14:dataValidation type="list" allowBlank="1" showInputMessage="1" showErrorMessage="1" xr:uid="{61DC7920-F8E6-4478-836E-9420685FC0DF}">
          <x14:formula1>
            <xm:f>Sheet2!$AM$3:$AM$21</xm:f>
          </x14:formula1>
          <xm:sqref>H22</xm:sqref>
        </x14:dataValidation>
        <x14:dataValidation type="list" allowBlank="1" showInputMessage="1" showErrorMessage="1" xr:uid="{ACBC764B-A056-4EEB-B5D4-131F82AD3AC9}">
          <x14:formula1>
            <xm:f>Sheet2!$CP$3:$CP$30</xm:f>
          </x14:formula1>
          <xm:sqref>J22</xm:sqref>
        </x14:dataValidation>
        <x14:dataValidation type="list" allowBlank="1" showInputMessage="1" showErrorMessage="1" xr:uid="{6D5A0698-545B-48BE-A178-40C38E02B8A3}">
          <x14:formula1>
            <xm:f>Sheet2!$D$3:$D$51</xm:f>
          </x14:formula1>
          <xm:sqref>D31 D25:D26</xm:sqref>
        </x14:dataValidation>
        <x14:dataValidation type="list" allowBlank="1" showInputMessage="1" showErrorMessage="1" xr:uid="{A6005253-346A-40D9-97C4-1647B6046913}">
          <x14:formula1>
            <xm:f>Sheet2!$D$3:$D$55</xm:f>
          </x14:formula1>
          <xm:sqref>D19 D29</xm:sqref>
        </x14:dataValidation>
        <x14:dataValidation type="list" allowBlank="1" showInputMessage="1" showErrorMessage="1" xr:uid="{01F86BC7-DE02-4DEA-B9B4-8677351ED336}">
          <x14:formula1>
            <xm:f>Sheet2!$CW$3:$CW$102</xm:f>
          </x14:formula1>
          <xm:sqref>L4</xm:sqref>
        </x14:dataValidation>
        <x14:dataValidation type="list" allowBlank="1" showInputMessage="1" showErrorMessage="1" xr:uid="{7CFF9CFB-B3B4-455C-8205-852F1C5979FB}">
          <x14:formula1>
            <xm:f>Sheet2!$H$8:$H$9</xm:f>
          </x14:formula1>
          <xm:sqref>F27</xm:sqref>
        </x14:dataValidation>
        <x14:dataValidation type="list" allowBlank="1" showInputMessage="1" showErrorMessage="1" xr:uid="{630E6AA6-3BC3-4AF1-8D79-D0349013B3AA}">
          <x14:formula1>
            <xm:f>Sheet2!$D$3:$D$34</xm:f>
          </x14:formula1>
          <xm:sqref>D27:D28</xm:sqref>
        </x14:dataValidation>
        <x14:dataValidation type="list" allowBlank="1" showInputMessage="1" showErrorMessage="1" xr:uid="{F50C62AB-9C22-464B-8E87-80AE63C76730}">
          <x14:formula1>
            <xm:f>Sheet2!$H$5:$H$7</xm:f>
          </x14:formula1>
          <xm:sqref>F28</xm:sqref>
        </x14:dataValidation>
        <x14:dataValidation type="list" allowBlank="1" showInputMessage="1" showErrorMessage="1" xr:uid="{5A948817-917A-4A57-B604-AA32D3DBF0BB}">
          <x14:formula1>
            <xm:f>Sheet2!$CS$3:$CS$42</xm:f>
          </x14:formula1>
          <xm:sqref>J28</xm:sqref>
        </x14:dataValidation>
        <x14:dataValidation type="list" allowBlank="1" showInputMessage="1" showErrorMessage="1" xr:uid="{06C15AF5-B732-459C-9AA5-76803F6F3C54}">
          <x14:formula1>
            <xm:f>Sheet2!$H$10:$H$23</xm:f>
          </x14:formula1>
          <xm:sqref>F29</xm:sqref>
        </x14:dataValidation>
        <x14:dataValidation type="list" allowBlank="1" showInputMessage="1" showErrorMessage="1" xr:uid="{435193B7-8EA8-4262-BEBE-48BEDE6CF156}">
          <x14:formula1>
            <xm:f>Sheet2!$D$3:$D$59</xm:f>
          </x14:formula1>
          <xm:sqref>D14 D11</xm:sqref>
        </x14:dataValidation>
        <x14:dataValidation type="list" allowBlank="1" showInputMessage="1" showErrorMessage="1" xr:uid="{8B90E3A6-BC35-425A-A4D7-0BF2D59AA117}">
          <x14:formula1>
            <xm:f>Sheet2!$H$24:$H$28</xm:f>
          </x14:formula1>
          <xm:sqref>F30</xm:sqref>
        </x14:dataValidation>
        <x14:dataValidation type="list" allowBlank="1" showInputMessage="1" showErrorMessage="1" xr:uid="{21A07646-2ABC-4A96-9C57-74F8669EAFDB}">
          <x14:formula1>
            <xm:f>Sheet2!$H$29:$H$35</xm:f>
          </x14:formula1>
          <xm:sqref>F31</xm:sqref>
        </x14:dataValidation>
        <x14:dataValidation type="list" allowBlank="1" showInputMessage="1" showErrorMessage="1" xr:uid="{3DE20B35-A370-4B8F-A00C-24DCE273C629}">
          <x14:formula1>
            <xm:f>Sheet2!$D$3:$D$63</xm:f>
          </x14:formula1>
          <xm:sqref>D6 D10</xm:sqref>
        </x14:dataValidation>
        <x14:dataValidation type="list" allowBlank="1" showInputMessage="1" showErrorMessage="1" xr:uid="{6AD74503-C2E5-4322-88B7-F36DB086B917}">
          <x14:formula1>
            <xm:f>Sheet2!$A$3:$A$18</xm:f>
          </x14:formula1>
          <xm:sqref>B27:B32 B2:B26</xm:sqref>
        </x14:dataValidation>
        <x14:dataValidation type="list" allowBlank="1" showInputMessage="1" showErrorMessage="1" xr:uid="{19BC1745-CA34-4708-B70F-FA05879E288C}">
          <x14:formula1>
            <xm:f>OFFSET(Sheet5!B11,MATCH($F$29,Sheet5!$B$12:$B$25,0),1,COUNTIF(Sheet5!B12:B25,$F$29),22)</xm:f>
          </x14:formula1>
          <xm:sqref>H29</xm:sqref>
        </x14:dataValidation>
        <x14:dataValidation type="list" allowBlank="1" showInputMessage="1" showErrorMessage="1" xr:uid="{E1B6AFF7-7A06-428E-A083-76200908800C}">
          <x14:formula1>
            <xm:f>OFFSET(Sheet5!B7,MATCH($F$27,Sheet5!$B$8:$B$9,0),1,COUNTIF(Sheet5!B8:B9,$F$27),12)</xm:f>
          </x14:formula1>
          <xm:sqref>H27</xm:sqref>
        </x14:dataValidation>
        <x14:dataValidation type="list" allowBlank="1" showInputMessage="1" showErrorMessage="1" xr:uid="{7B8EDE41-25EA-4C6D-884A-C4466410622C}">
          <x14:formula1>
            <xm:f>OFFSET(Sheet5!B1,MATCH($F$28,Sheet5!$B$2:$B$4,0),1,COUNTIF(Sheet5!B2:B4,$F$28),10)</xm:f>
          </x14:formula1>
          <xm:sqref>H28</xm:sqref>
        </x14:dataValidation>
        <x14:dataValidation type="list" allowBlank="1" showInputMessage="1" showErrorMessage="1" xr:uid="{3D92DC82-C4DD-437E-A9E0-A6D5072622C6}">
          <x14:formula1>
            <xm:f>OFFSET(Sheet5!B28,MATCH($F$30,Sheet5!$B$29:$B$33,0),1,COUNTIF(Sheet5!B29:B33,$F$30),13)</xm:f>
          </x14:formula1>
          <xm:sqref>H30</xm:sqref>
        </x14:dataValidation>
        <x14:dataValidation type="list" allowBlank="1" showInputMessage="1" showErrorMessage="1" xr:uid="{6458FA79-E44D-4001-8AF5-34B21773CFD2}">
          <x14:formula1>
            <xm:f>OFFSET(Sheet5!B36,MATCH($F$31,Sheet5!$B$37:$B$43,0),1,COUNTIF(Sheet5!B37:B43,$F$31),10)</xm:f>
          </x14:formula1>
          <xm:sqref>H31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5087-B720-443E-BD8D-3D257879A28F}">
  <sheetPr codeName="Sheet4"/>
  <dimension ref="B1:X45"/>
  <sheetViews>
    <sheetView topLeftCell="A25" workbookViewId="0">
      <selection activeCell="J43" sqref="J43"/>
    </sheetView>
  </sheetViews>
  <sheetFormatPr defaultRowHeight="15" x14ac:dyDescent="0.25"/>
  <cols>
    <col min="2" max="2" width="13.140625" bestFit="1" customWidth="1"/>
  </cols>
  <sheetData>
    <row r="1" spans="2:24" x14ac:dyDescent="0.25">
      <c r="B1" t="s">
        <v>157</v>
      </c>
    </row>
    <row r="2" spans="2:24" x14ac:dyDescent="0.25">
      <c r="B2" s="8" t="s">
        <v>121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50</v>
      </c>
      <c r="L2">
        <v>60</v>
      </c>
    </row>
    <row r="3" spans="2:24" x14ac:dyDescent="0.25">
      <c r="B3" t="s">
        <v>122</v>
      </c>
      <c r="C3" t="s">
        <v>6</v>
      </c>
      <c r="D3" t="s">
        <v>7</v>
      </c>
    </row>
    <row r="4" spans="2:24" x14ac:dyDescent="0.25">
      <c r="B4" t="s">
        <v>123</v>
      </c>
      <c r="C4" t="s">
        <v>6</v>
      </c>
      <c r="D4" t="s">
        <v>7</v>
      </c>
    </row>
    <row r="7" spans="2:24" x14ac:dyDescent="0.25">
      <c r="B7" t="s">
        <v>157</v>
      </c>
    </row>
    <row r="8" spans="2:24" x14ac:dyDescent="0.25">
      <c r="B8" t="s">
        <v>121</v>
      </c>
      <c r="C8">
        <v>-5</v>
      </c>
      <c r="D8">
        <v>0</v>
      </c>
      <c r="E8">
        <v>5</v>
      </c>
      <c r="F8">
        <v>10</v>
      </c>
      <c r="G8">
        <v>15</v>
      </c>
      <c r="H8">
        <v>20</v>
      </c>
      <c r="I8">
        <v>25</v>
      </c>
      <c r="J8">
        <v>30</v>
      </c>
      <c r="K8">
        <v>35</v>
      </c>
      <c r="L8">
        <v>40</v>
      </c>
      <c r="M8">
        <v>50</v>
      </c>
      <c r="N8">
        <v>60</v>
      </c>
    </row>
    <row r="9" spans="2:24" x14ac:dyDescent="0.25">
      <c r="B9" t="s">
        <v>122</v>
      </c>
      <c r="C9" t="s">
        <v>6</v>
      </c>
      <c r="D9" t="s">
        <v>7</v>
      </c>
    </row>
    <row r="10" spans="2:24" x14ac:dyDescent="0.25">
      <c r="D10" t="e">
        <f ca="1">OFFSET(Sheet5!B1,MATCH($F$28,Sheet5!$B$2:$B$4,0),1,COUNTIF(Sheet5!B2:B4,$F$28),10)</f>
        <v>#N/A</v>
      </c>
    </row>
    <row r="11" spans="2:24" x14ac:dyDescent="0.25">
      <c r="B11" t="s">
        <v>157</v>
      </c>
    </row>
    <row r="12" spans="2:24" x14ac:dyDescent="0.25">
      <c r="B12" t="s">
        <v>178</v>
      </c>
      <c r="C12">
        <v>-12</v>
      </c>
      <c r="D12">
        <v>-9</v>
      </c>
      <c r="E12">
        <v>-6</v>
      </c>
      <c r="F12">
        <v>-3</v>
      </c>
      <c r="G12">
        <v>0</v>
      </c>
      <c r="H12">
        <v>3</v>
      </c>
      <c r="I12">
        <v>6</v>
      </c>
      <c r="J12">
        <v>9</v>
      </c>
      <c r="K12">
        <v>12</v>
      </c>
    </row>
    <row r="13" spans="2:24" x14ac:dyDescent="0.25">
      <c r="B13" t="s">
        <v>179</v>
      </c>
      <c r="C13">
        <v>20</v>
      </c>
      <c r="D13">
        <v>40</v>
      </c>
      <c r="E13">
        <v>60</v>
      </c>
      <c r="F13">
        <v>80</v>
      </c>
      <c r="G13">
        <v>100</v>
      </c>
      <c r="H13">
        <v>125</v>
      </c>
      <c r="I13">
        <v>150</v>
      </c>
      <c r="J13">
        <v>200</v>
      </c>
      <c r="K13">
        <v>250</v>
      </c>
      <c r="L13">
        <v>400</v>
      </c>
      <c r="M13">
        <v>500</v>
      </c>
      <c r="N13">
        <v>630</v>
      </c>
      <c r="O13">
        <v>800</v>
      </c>
      <c r="P13" t="s">
        <v>134</v>
      </c>
      <c r="Q13" t="s">
        <v>142</v>
      </c>
      <c r="R13" t="s">
        <v>130</v>
      </c>
      <c r="S13" t="s">
        <v>141</v>
      </c>
      <c r="T13" t="s">
        <v>140</v>
      </c>
      <c r="U13" t="s">
        <v>139</v>
      </c>
      <c r="V13" t="s">
        <v>131</v>
      </c>
      <c r="W13" t="s">
        <v>133</v>
      </c>
      <c r="X13" t="s">
        <v>192</v>
      </c>
    </row>
    <row r="14" spans="2:24" x14ac:dyDescent="0.25">
      <c r="B14" t="s">
        <v>180</v>
      </c>
      <c r="C14" s="12">
        <v>1.5</v>
      </c>
      <c r="D14" s="12">
        <v>1</v>
      </c>
      <c r="E14" s="12" t="s">
        <v>193</v>
      </c>
      <c r="F14" s="12" t="s">
        <v>196</v>
      </c>
      <c r="G14" s="12" t="s">
        <v>194</v>
      </c>
      <c r="H14" s="12" t="s">
        <v>195</v>
      </c>
      <c r="I14" s="12" t="s">
        <v>197</v>
      </c>
      <c r="J14" s="12" t="s">
        <v>198</v>
      </c>
      <c r="K14" s="12" t="s">
        <v>199</v>
      </c>
      <c r="L14" s="11"/>
      <c r="M14" s="11"/>
      <c r="N14" s="11"/>
    </row>
    <row r="15" spans="2:24" x14ac:dyDescent="0.25">
      <c r="B15" t="s">
        <v>181</v>
      </c>
      <c r="C15" t="s">
        <v>200</v>
      </c>
      <c r="D15" t="s">
        <v>201</v>
      </c>
    </row>
    <row r="16" spans="2:24" x14ac:dyDescent="0.25">
      <c r="B16" t="s">
        <v>182</v>
      </c>
      <c r="C16">
        <v>-12</v>
      </c>
      <c r="D16">
        <v>-9</v>
      </c>
      <c r="E16">
        <v>-6</v>
      </c>
      <c r="F16">
        <v>-3</v>
      </c>
      <c r="G16">
        <v>0</v>
      </c>
      <c r="H16">
        <v>3</v>
      </c>
      <c r="I16">
        <v>6</v>
      </c>
      <c r="J16">
        <v>9</v>
      </c>
      <c r="K16">
        <v>12</v>
      </c>
    </row>
    <row r="17" spans="2:24" x14ac:dyDescent="0.25">
      <c r="B17" t="s">
        <v>183</v>
      </c>
      <c r="C17">
        <v>20</v>
      </c>
      <c r="D17">
        <v>40</v>
      </c>
      <c r="E17">
        <v>60</v>
      </c>
      <c r="F17">
        <v>80</v>
      </c>
      <c r="G17">
        <v>100</v>
      </c>
      <c r="H17">
        <v>125</v>
      </c>
      <c r="I17">
        <v>150</v>
      </c>
      <c r="J17">
        <v>200</v>
      </c>
      <c r="K17">
        <v>250</v>
      </c>
      <c r="L17">
        <v>400</v>
      </c>
      <c r="M17">
        <v>500</v>
      </c>
      <c r="N17">
        <v>630</v>
      </c>
      <c r="O17">
        <v>800</v>
      </c>
      <c r="P17" t="s">
        <v>134</v>
      </c>
      <c r="Q17" t="s">
        <v>142</v>
      </c>
      <c r="R17" t="s">
        <v>130</v>
      </c>
      <c r="S17" t="s">
        <v>141</v>
      </c>
      <c r="T17" t="s">
        <v>140</v>
      </c>
      <c r="U17" t="s">
        <v>139</v>
      </c>
      <c r="V17" t="s">
        <v>131</v>
      </c>
      <c r="W17" t="s">
        <v>133</v>
      </c>
      <c r="X17" t="s">
        <v>192</v>
      </c>
    </row>
    <row r="18" spans="2:24" x14ac:dyDescent="0.25">
      <c r="B18" t="s">
        <v>184</v>
      </c>
      <c r="C18">
        <v>1.5</v>
      </c>
      <c r="D18">
        <v>1</v>
      </c>
      <c r="E18" s="11" t="s">
        <v>193</v>
      </c>
      <c r="F18" s="11" t="s">
        <v>196</v>
      </c>
      <c r="G18" s="11" t="s">
        <v>194</v>
      </c>
      <c r="H18" s="11" t="s">
        <v>195</v>
      </c>
      <c r="I18" s="11" t="s">
        <v>197</v>
      </c>
      <c r="J18" s="11" t="s">
        <v>198</v>
      </c>
      <c r="K18" s="11" t="s">
        <v>199</v>
      </c>
    </row>
    <row r="19" spans="2:24" x14ac:dyDescent="0.25">
      <c r="B19" t="s">
        <v>185</v>
      </c>
      <c r="C19">
        <v>-12</v>
      </c>
      <c r="D19">
        <v>-9</v>
      </c>
      <c r="E19">
        <v>-6</v>
      </c>
      <c r="F19">
        <v>-3</v>
      </c>
      <c r="G19">
        <v>0</v>
      </c>
      <c r="H19">
        <v>3</v>
      </c>
      <c r="I19">
        <v>6</v>
      </c>
      <c r="J19">
        <v>9</v>
      </c>
      <c r="K19">
        <v>12</v>
      </c>
    </row>
    <row r="20" spans="2:24" x14ac:dyDescent="0.25">
      <c r="B20" t="s">
        <v>186</v>
      </c>
      <c r="C20">
        <v>20</v>
      </c>
      <c r="D20">
        <v>40</v>
      </c>
      <c r="E20">
        <v>60</v>
      </c>
      <c r="F20">
        <v>80</v>
      </c>
      <c r="G20">
        <v>100</v>
      </c>
      <c r="H20">
        <v>125</v>
      </c>
      <c r="I20">
        <v>150</v>
      </c>
      <c r="J20">
        <v>200</v>
      </c>
      <c r="K20">
        <v>250</v>
      </c>
      <c r="L20">
        <v>400</v>
      </c>
      <c r="M20">
        <v>500</v>
      </c>
      <c r="N20">
        <v>630</v>
      </c>
      <c r="O20">
        <v>800</v>
      </c>
      <c r="P20" t="s">
        <v>134</v>
      </c>
      <c r="Q20" t="s">
        <v>142</v>
      </c>
      <c r="R20" t="s">
        <v>130</v>
      </c>
      <c r="S20" t="s">
        <v>141</v>
      </c>
      <c r="T20" t="s">
        <v>140</v>
      </c>
      <c r="U20" t="s">
        <v>139</v>
      </c>
      <c r="V20" t="s">
        <v>131</v>
      </c>
      <c r="W20" t="s">
        <v>133</v>
      </c>
      <c r="X20" t="s">
        <v>192</v>
      </c>
    </row>
    <row r="21" spans="2:24" x14ac:dyDescent="0.25">
      <c r="B21" t="s">
        <v>187</v>
      </c>
      <c r="C21">
        <v>1.5</v>
      </c>
      <c r="D21">
        <v>1</v>
      </c>
      <c r="E21" s="11" t="s">
        <v>193</v>
      </c>
      <c r="F21" s="11" t="s">
        <v>196</v>
      </c>
      <c r="G21" s="11" t="s">
        <v>194</v>
      </c>
      <c r="H21" s="11" t="s">
        <v>195</v>
      </c>
      <c r="I21" s="11" t="s">
        <v>197</v>
      </c>
      <c r="J21" s="11" t="s">
        <v>198</v>
      </c>
      <c r="K21" s="11" t="s">
        <v>199</v>
      </c>
    </row>
    <row r="22" spans="2:24" x14ac:dyDescent="0.25">
      <c r="B22" t="s">
        <v>188</v>
      </c>
      <c r="C22">
        <v>-12</v>
      </c>
      <c r="D22">
        <v>-9</v>
      </c>
      <c r="E22">
        <v>-6</v>
      </c>
      <c r="F22">
        <v>-3</v>
      </c>
      <c r="G22">
        <v>0</v>
      </c>
      <c r="H22">
        <v>3</v>
      </c>
      <c r="I22">
        <v>6</v>
      </c>
      <c r="J22">
        <v>9</v>
      </c>
      <c r="K22">
        <v>12</v>
      </c>
    </row>
    <row r="23" spans="2:24" x14ac:dyDescent="0.25">
      <c r="B23" t="s">
        <v>189</v>
      </c>
      <c r="C23">
        <v>20</v>
      </c>
      <c r="D23">
        <v>40</v>
      </c>
      <c r="E23">
        <v>60</v>
      </c>
      <c r="F23">
        <v>80</v>
      </c>
      <c r="G23">
        <v>100</v>
      </c>
      <c r="H23">
        <v>125</v>
      </c>
      <c r="I23">
        <v>150</v>
      </c>
      <c r="J23">
        <v>200</v>
      </c>
      <c r="K23">
        <v>250</v>
      </c>
      <c r="L23">
        <v>400</v>
      </c>
      <c r="M23">
        <v>500</v>
      </c>
      <c r="N23">
        <v>630</v>
      </c>
      <c r="O23">
        <v>800</v>
      </c>
      <c r="P23" t="s">
        <v>134</v>
      </c>
      <c r="Q23" t="s">
        <v>142</v>
      </c>
      <c r="R23" t="s">
        <v>130</v>
      </c>
      <c r="S23" t="s">
        <v>141</v>
      </c>
      <c r="T23" t="s">
        <v>140</v>
      </c>
      <c r="U23" t="s">
        <v>139</v>
      </c>
      <c r="V23" t="s">
        <v>131</v>
      </c>
      <c r="W23" t="s">
        <v>133</v>
      </c>
      <c r="X23" t="s">
        <v>192</v>
      </c>
    </row>
    <row r="24" spans="2:24" x14ac:dyDescent="0.25">
      <c r="B24" t="s">
        <v>190</v>
      </c>
      <c r="C24">
        <v>1.5</v>
      </c>
      <c r="D24">
        <v>1</v>
      </c>
      <c r="E24" s="11" t="s">
        <v>193</v>
      </c>
      <c r="F24" s="11" t="s">
        <v>196</v>
      </c>
      <c r="G24" s="11" t="s">
        <v>194</v>
      </c>
      <c r="H24" s="11" t="s">
        <v>195</v>
      </c>
      <c r="I24" s="11" t="s">
        <v>197</v>
      </c>
      <c r="J24" s="11" t="s">
        <v>198</v>
      </c>
      <c r="K24" s="11" t="s">
        <v>199</v>
      </c>
    </row>
    <row r="25" spans="2:24" x14ac:dyDescent="0.25">
      <c r="B25" t="s">
        <v>191</v>
      </c>
      <c r="C25" t="s">
        <v>200</v>
      </c>
      <c r="D25" t="s">
        <v>201</v>
      </c>
    </row>
    <row r="27" spans="2:24" x14ac:dyDescent="0.25">
      <c r="D27" t="e">
        <f ca="1">OFFSET(Sheet5!B3,MATCH($F$29,Sheet5!$B$12:$B$25,0),1,COUNTIF(Sheet5!B4:B17,$F$29),22)</f>
        <v>#N/A</v>
      </c>
    </row>
    <row r="28" spans="2:24" x14ac:dyDescent="0.25">
      <c r="B28" t="s">
        <v>157</v>
      </c>
    </row>
    <row r="29" spans="2:24" x14ac:dyDescent="0.25">
      <c r="B29" t="s">
        <v>203</v>
      </c>
      <c r="C29" t="s">
        <v>210</v>
      </c>
      <c r="D29" t="s">
        <v>211</v>
      </c>
      <c r="E29" t="s">
        <v>212</v>
      </c>
      <c r="F29" t="s">
        <v>224</v>
      </c>
      <c r="G29" t="s">
        <v>213</v>
      </c>
      <c r="H29" t="s">
        <v>225</v>
      </c>
      <c r="I29" t="s">
        <v>214</v>
      </c>
      <c r="J29" t="s">
        <v>226</v>
      </c>
      <c r="K29" t="s">
        <v>215</v>
      </c>
      <c r="L29" t="s">
        <v>216</v>
      </c>
      <c r="M29" t="s">
        <v>217</v>
      </c>
      <c r="N29" t="s">
        <v>218</v>
      </c>
      <c r="O29" t="s">
        <v>219</v>
      </c>
    </row>
    <row r="30" spans="2:24" x14ac:dyDescent="0.25">
      <c r="B30" t="s">
        <v>204</v>
      </c>
      <c r="C30" t="s">
        <v>248</v>
      </c>
      <c r="D30" t="s">
        <v>249</v>
      </c>
      <c r="E30" t="s">
        <v>250</v>
      </c>
      <c r="F30" t="s">
        <v>251</v>
      </c>
      <c r="G30" t="s">
        <v>252</v>
      </c>
      <c r="H30" t="s">
        <v>253</v>
      </c>
      <c r="I30" t="s">
        <v>254</v>
      </c>
      <c r="J30" t="s">
        <v>255</v>
      </c>
      <c r="K30" t="s">
        <v>256</v>
      </c>
    </row>
    <row r="31" spans="2:24" x14ac:dyDescent="0.25">
      <c r="B31" t="s">
        <v>205</v>
      </c>
      <c r="C31" t="s">
        <v>257</v>
      </c>
      <c r="D31" t="s">
        <v>258</v>
      </c>
      <c r="E31" t="s">
        <v>259</v>
      </c>
      <c r="F31" t="s">
        <v>260</v>
      </c>
      <c r="G31" t="s">
        <v>261</v>
      </c>
      <c r="H31" t="s">
        <v>262</v>
      </c>
      <c r="I31" t="s">
        <v>263</v>
      </c>
      <c r="J31" t="s">
        <v>264</v>
      </c>
      <c r="K31" t="s">
        <v>265</v>
      </c>
      <c r="L31" t="s">
        <v>266</v>
      </c>
    </row>
    <row r="32" spans="2:24" x14ac:dyDescent="0.25">
      <c r="B32" t="s">
        <v>206</v>
      </c>
      <c r="C32">
        <v>-72</v>
      </c>
      <c r="D32">
        <v>-46</v>
      </c>
      <c r="E32">
        <v>-40</v>
      </c>
      <c r="F32">
        <v>-30</v>
      </c>
      <c r="G32">
        <v>-20</v>
      </c>
      <c r="H32">
        <v>-10</v>
      </c>
      <c r="I32">
        <v>0</v>
      </c>
      <c r="J32">
        <v>5</v>
      </c>
      <c r="K32">
        <v>10</v>
      </c>
      <c r="L32">
        <v>18</v>
      </c>
    </row>
    <row r="33" spans="2:12" x14ac:dyDescent="0.25">
      <c r="B33" t="s">
        <v>207</v>
      </c>
      <c r="C33" t="s">
        <v>240</v>
      </c>
      <c r="D33" t="s">
        <v>241</v>
      </c>
      <c r="E33" t="s">
        <v>242</v>
      </c>
      <c r="F33" t="s">
        <v>244</v>
      </c>
      <c r="G33" t="s">
        <v>245</v>
      </c>
      <c r="H33" t="s">
        <v>246</v>
      </c>
      <c r="I33" t="s">
        <v>247</v>
      </c>
    </row>
    <row r="35" spans="2:12" x14ac:dyDescent="0.25">
      <c r="D35" t="e">
        <f ca="1">OFFSET(Sheet5!B36,MATCH($F$30,Sheet5!$B$29:$B$33,0),1,COUNTIF(Sheet5!B37:B41,$F$30),13)</f>
        <v>#N/A</v>
      </c>
    </row>
    <row r="36" spans="2:12" x14ac:dyDescent="0.25">
      <c r="B36" t="s">
        <v>157</v>
      </c>
    </row>
    <row r="37" spans="2:12" x14ac:dyDescent="0.25">
      <c r="B37" t="s">
        <v>1</v>
      </c>
      <c r="C37" t="s">
        <v>220</v>
      </c>
      <c r="D37" t="s">
        <v>221</v>
      </c>
      <c r="E37" t="s">
        <v>222</v>
      </c>
      <c r="F37" t="s">
        <v>223</v>
      </c>
    </row>
    <row r="38" spans="2:12" x14ac:dyDescent="0.25">
      <c r="B38" t="s">
        <v>203</v>
      </c>
      <c r="C38" t="s">
        <v>224</v>
      </c>
      <c r="D38" t="s">
        <v>213</v>
      </c>
      <c r="E38" t="s">
        <v>225</v>
      </c>
      <c r="F38" t="s">
        <v>214</v>
      </c>
      <c r="G38" t="s">
        <v>226</v>
      </c>
      <c r="H38" t="s">
        <v>215</v>
      </c>
      <c r="I38" t="s">
        <v>216</v>
      </c>
      <c r="J38" t="s">
        <v>217</v>
      </c>
      <c r="K38" t="s">
        <v>218</v>
      </c>
      <c r="L38" t="s">
        <v>219</v>
      </c>
    </row>
    <row r="39" spans="2:12" x14ac:dyDescent="0.25">
      <c r="B39" t="s">
        <v>204</v>
      </c>
      <c r="C39" t="s">
        <v>250</v>
      </c>
      <c r="D39" t="s">
        <v>251</v>
      </c>
      <c r="E39" t="s">
        <v>252</v>
      </c>
      <c r="F39" t="s">
        <v>253</v>
      </c>
      <c r="G39" t="s">
        <v>254</v>
      </c>
      <c r="H39" t="s">
        <v>255</v>
      </c>
      <c r="I39" t="s">
        <v>256</v>
      </c>
      <c r="J39" t="s">
        <v>267</v>
      </c>
    </row>
    <row r="40" spans="2:12" x14ac:dyDescent="0.25">
      <c r="B40" t="s">
        <v>208</v>
      </c>
      <c r="C40" t="s">
        <v>227</v>
      </c>
      <c r="D40" t="s">
        <v>228</v>
      </c>
    </row>
    <row r="41" spans="2:12" x14ac:dyDescent="0.25">
      <c r="B41" t="s">
        <v>209</v>
      </c>
      <c r="C41" s="11" t="s">
        <v>229</v>
      </c>
      <c r="D41" s="11" t="s">
        <v>230</v>
      </c>
      <c r="E41" s="11" t="s">
        <v>231</v>
      </c>
      <c r="F41" s="11" t="s">
        <v>232</v>
      </c>
      <c r="G41" s="11" t="s">
        <v>233</v>
      </c>
      <c r="H41" s="11" t="s">
        <v>234</v>
      </c>
      <c r="I41" s="11" t="s">
        <v>235</v>
      </c>
      <c r="J41" s="11" t="s">
        <v>236</v>
      </c>
    </row>
    <row r="42" spans="2:12" x14ac:dyDescent="0.25">
      <c r="B42" t="s">
        <v>206</v>
      </c>
      <c r="C42">
        <v>-46</v>
      </c>
      <c r="D42">
        <v>-40</v>
      </c>
      <c r="E42">
        <v>-30</v>
      </c>
      <c r="F42">
        <v>-20</v>
      </c>
      <c r="G42">
        <v>-10</v>
      </c>
      <c r="H42">
        <v>0</v>
      </c>
      <c r="I42">
        <v>5</v>
      </c>
      <c r="J42">
        <v>10</v>
      </c>
      <c r="K42">
        <v>18</v>
      </c>
    </row>
    <row r="43" spans="2:12" x14ac:dyDescent="0.25">
      <c r="B43" t="s">
        <v>121</v>
      </c>
      <c r="C43" t="s">
        <v>240</v>
      </c>
      <c r="D43" t="s">
        <v>243</v>
      </c>
      <c r="E43" t="s">
        <v>268</v>
      </c>
      <c r="F43" t="s">
        <v>269</v>
      </c>
      <c r="G43" t="s">
        <v>270</v>
      </c>
      <c r="H43" t="s">
        <v>271</v>
      </c>
      <c r="I43" t="s">
        <v>272</v>
      </c>
    </row>
    <row r="45" spans="2:12" x14ac:dyDescent="0.25">
      <c r="D45" t="e">
        <f ca="1">OFFSET(Sheet5!B36,MATCH($F$31,Sheet5!$B$37:$B$43,0),1,COUNTIF(Sheet5!B37:B43,$F$31),10)</f>
        <v>#N/A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ED8A-331F-4B64-8163-DF6E72F87D4C}">
  <sheetPr codeName="Sheet5"/>
  <dimension ref="A1:R126"/>
  <sheetViews>
    <sheetView topLeftCell="A22" zoomScaleNormal="100" workbookViewId="0">
      <selection activeCell="P1" sqref="P1"/>
    </sheetView>
  </sheetViews>
  <sheetFormatPr defaultRowHeight="15" x14ac:dyDescent="0.25"/>
  <cols>
    <col min="2" max="3" width="2" bestFit="1" customWidth="1"/>
    <col min="15" max="15" width="61" customWidth="1"/>
  </cols>
  <sheetData>
    <row r="1" spans="1:18" x14ac:dyDescent="0.25">
      <c r="A1" s="4">
        <v>10</v>
      </c>
      <c r="P1">
        <v>1</v>
      </c>
      <c r="Q1">
        <v>1</v>
      </c>
    </row>
    <row r="2" spans="1:18" x14ac:dyDescent="0.25">
      <c r="A2" s="4">
        <v>9</v>
      </c>
      <c r="P2">
        <v>2</v>
      </c>
      <c r="Q2">
        <v>2</v>
      </c>
    </row>
    <row r="3" spans="1:18" x14ac:dyDescent="0.25">
      <c r="A3" s="4">
        <v>8</v>
      </c>
      <c r="P3">
        <v>3</v>
      </c>
      <c r="Q3">
        <v>3</v>
      </c>
    </row>
    <row r="4" spans="1:18" x14ac:dyDescent="0.25">
      <c r="A4" s="4">
        <v>7</v>
      </c>
      <c r="H4" t="s">
        <v>153</v>
      </c>
      <c r="I4" t="s">
        <v>273</v>
      </c>
      <c r="J4" t="s">
        <v>153</v>
      </c>
      <c r="K4" t="s">
        <v>274</v>
      </c>
      <c r="L4" t="s">
        <v>154</v>
      </c>
      <c r="M4" t="s">
        <v>239</v>
      </c>
      <c r="N4" t="s">
        <v>275</v>
      </c>
      <c r="O4" t="str">
        <f>CONCATENATE(H4,I4,J4,K4,L4,M4,N4)</f>
        <v>,Sheet2!CI3,Sheet2!CJ3&amp;Sheet2!CK3</v>
      </c>
      <c r="P4" s="13">
        <v>4</v>
      </c>
      <c r="Q4" s="13">
        <v>4</v>
      </c>
      <c r="R4" s="13"/>
    </row>
    <row r="5" spans="1:18" x14ac:dyDescent="0.25">
      <c r="A5" s="4">
        <v>6</v>
      </c>
      <c r="H5" t="s">
        <v>153</v>
      </c>
      <c r="I5" t="s">
        <v>276</v>
      </c>
      <c r="J5" t="s">
        <v>153</v>
      </c>
      <c r="K5" t="s">
        <v>277</v>
      </c>
      <c r="L5" t="s">
        <v>154</v>
      </c>
      <c r="M5" t="s">
        <v>239</v>
      </c>
      <c r="N5" t="s">
        <v>278</v>
      </c>
      <c r="O5" t="str">
        <f t="shared" ref="O5:O43" si="0">CONCATENATE(H5,I5,J5,K5,L5,M5,N5)</f>
        <v>,Sheet2!CI4,Sheet2!CJ4&amp;Sheet2!CK4</v>
      </c>
      <c r="P5" s="13">
        <v>5</v>
      </c>
      <c r="Q5" s="13">
        <v>5</v>
      </c>
      <c r="R5" s="13"/>
    </row>
    <row r="6" spans="1:18" x14ac:dyDescent="0.25">
      <c r="A6" s="4">
        <v>5</v>
      </c>
      <c r="O6" t="str">
        <f t="shared" si="0"/>
        <v/>
      </c>
      <c r="P6" s="13">
        <v>6</v>
      </c>
      <c r="Q6" s="13">
        <v>6</v>
      </c>
      <c r="R6" s="13"/>
    </row>
    <row r="7" spans="1:18" x14ac:dyDescent="0.25">
      <c r="A7" s="4">
        <v>4</v>
      </c>
      <c r="O7" t="str">
        <f t="shared" si="0"/>
        <v/>
      </c>
      <c r="P7" s="13">
        <v>7</v>
      </c>
      <c r="Q7" s="13">
        <v>7</v>
      </c>
      <c r="R7" s="13"/>
    </row>
    <row r="8" spans="1:18" x14ac:dyDescent="0.25">
      <c r="A8" s="4">
        <v>3</v>
      </c>
      <c r="O8" t="str">
        <f t="shared" si="0"/>
        <v/>
      </c>
      <c r="P8" s="13">
        <v>8</v>
      </c>
      <c r="Q8" s="13">
        <v>8</v>
      </c>
      <c r="R8" s="13"/>
    </row>
    <row r="9" spans="1:18" x14ac:dyDescent="0.25">
      <c r="A9" s="4">
        <v>2</v>
      </c>
      <c r="O9" t="str">
        <f t="shared" si="0"/>
        <v/>
      </c>
      <c r="P9" s="13">
        <v>9</v>
      </c>
      <c r="Q9" s="13">
        <v>9</v>
      </c>
      <c r="R9" s="13"/>
    </row>
    <row r="10" spans="1:18" x14ac:dyDescent="0.25">
      <c r="A10" s="4">
        <v>1</v>
      </c>
      <c r="O10" t="str">
        <f t="shared" si="0"/>
        <v/>
      </c>
      <c r="P10" s="13">
        <v>10</v>
      </c>
      <c r="Q10" s="13" t="s">
        <v>16</v>
      </c>
      <c r="R10" s="13"/>
    </row>
    <row r="11" spans="1:18" x14ac:dyDescent="0.25">
      <c r="A11" s="4">
        <v>0</v>
      </c>
      <c r="B11" s="4">
        <v>6</v>
      </c>
      <c r="C11" s="4">
        <v>0</v>
      </c>
      <c r="E11" s="7"/>
      <c r="O11" t="str">
        <f t="shared" si="0"/>
        <v/>
      </c>
      <c r="P11" s="13">
        <v>11</v>
      </c>
      <c r="Q11" s="13" t="s">
        <v>15</v>
      </c>
      <c r="R11" s="13"/>
    </row>
    <row r="12" spans="1:18" x14ac:dyDescent="0.25">
      <c r="A12" s="4">
        <v>1</v>
      </c>
      <c r="B12" s="4"/>
      <c r="C12" s="4"/>
      <c r="O12" t="str">
        <f t="shared" si="0"/>
        <v/>
      </c>
      <c r="P12" s="13">
        <v>12</v>
      </c>
      <c r="Q12" s="13" t="s">
        <v>14</v>
      </c>
      <c r="R12" s="13"/>
    </row>
    <row r="13" spans="1:18" x14ac:dyDescent="0.25">
      <c r="A13" s="4">
        <v>2</v>
      </c>
      <c r="B13" s="4"/>
      <c r="C13" s="4"/>
      <c r="O13" t="str">
        <f t="shared" si="0"/>
        <v/>
      </c>
      <c r="P13" s="13">
        <v>13</v>
      </c>
      <c r="Q13" s="13" t="s">
        <v>13</v>
      </c>
      <c r="R13" s="13"/>
    </row>
    <row r="14" spans="1:18" x14ac:dyDescent="0.25">
      <c r="A14" s="4">
        <v>3</v>
      </c>
      <c r="B14" s="4"/>
      <c r="C14" s="4"/>
      <c r="O14" t="str">
        <f t="shared" si="0"/>
        <v/>
      </c>
      <c r="P14" s="13">
        <v>14</v>
      </c>
      <c r="Q14" s="13" t="s">
        <v>12</v>
      </c>
      <c r="R14" s="13"/>
    </row>
    <row r="15" spans="1:18" x14ac:dyDescent="0.25">
      <c r="A15" s="4">
        <v>4</v>
      </c>
      <c r="B15" s="4"/>
      <c r="C15" s="4"/>
      <c r="O15" t="str">
        <f t="shared" si="0"/>
        <v/>
      </c>
      <c r="P15" s="13">
        <v>15</v>
      </c>
      <c r="Q15" s="13" t="s">
        <v>11</v>
      </c>
      <c r="R15" s="13"/>
    </row>
    <row r="16" spans="1:18" x14ac:dyDescent="0.25">
      <c r="A16" s="4">
        <v>5</v>
      </c>
      <c r="B16" s="4">
        <v>4</v>
      </c>
      <c r="C16" s="4" t="s">
        <v>12</v>
      </c>
      <c r="O16" t="str">
        <f t="shared" si="0"/>
        <v/>
      </c>
      <c r="P16" s="13">
        <v>16</v>
      </c>
      <c r="Q16" s="13">
        <v>10</v>
      </c>
      <c r="R16" s="13"/>
    </row>
    <row r="17" spans="1:18" x14ac:dyDescent="0.25">
      <c r="A17" s="4">
        <v>6</v>
      </c>
      <c r="B17" s="4" t="s">
        <v>16</v>
      </c>
      <c r="C17" s="4">
        <v>1</v>
      </c>
      <c r="O17" t="str">
        <f t="shared" si="0"/>
        <v/>
      </c>
      <c r="P17" s="13">
        <v>17</v>
      </c>
      <c r="Q17" s="13">
        <v>11</v>
      </c>
      <c r="R17" s="13"/>
    </row>
    <row r="18" spans="1:18" x14ac:dyDescent="0.25">
      <c r="A18" s="4">
        <v>7</v>
      </c>
      <c r="B18" s="4">
        <v>4</v>
      </c>
      <c r="C18" s="4">
        <v>6</v>
      </c>
      <c r="O18" t="str">
        <f t="shared" si="0"/>
        <v/>
      </c>
      <c r="P18" s="13">
        <v>18</v>
      </c>
      <c r="Q18" s="13">
        <v>12</v>
      </c>
      <c r="R18" s="13"/>
    </row>
    <row r="19" spans="1:18" x14ac:dyDescent="0.25">
      <c r="A19" s="4">
        <v>8</v>
      </c>
      <c r="B19" s="4">
        <v>4</v>
      </c>
      <c r="C19" s="4">
        <v>3</v>
      </c>
      <c r="O19" t="str">
        <f t="shared" si="0"/>
        <v/>
      </c>
      <c r="P19" s="13">
        <v>19</v>
      </c>
      <c r="Q19" s="13">
        <v>13</v>
      </c>
      <c r="R19" s="13"/>
    </row>
    <row r="20" spans="1:18" x14ac:dyDescent="0.25">
      <c r="A20" s="4">
        <v>9</v>
      </c>
      <c r="B20" s="4">
        <v>4</v>
      </c>
      <c r="C20" s="4">
        <v>0</v>
      </c>
      <c r="O20" t="str">
        <f t="shared" si="0"/>
        <v/>
      </c>
      <c r="P20" s="13">
        <v>20</v>
      </c>
      <c r="Q20" s="13">
        <v>14</v>
      </c>
      <c r="R20" s="13"/>
    </row>
    <row r="21" spans="1:18" x14ac:dyDescent="0.25">
      <c r="A21" s="4">
        <v>10</v>
      </c>
      <c r="B21" s="4">
        <v>3</v>
      </c>
      <c r="C21" s="4" t="s">
        <v>12</v>
      </c>
      <c r="O21" t="str">
        <f t="shared" si="0"/>
        <v/>
      </c>
      <c r="P21" s="13">
        <v>21</v>
      </c>
      <c r="Q21" s="13">
        <v>15</v>
      </c>
      <c r="R21" s="13"/>
    </row>
    <row r="22" spans="1:18" x14ac:dyDescent="0.25">
      <c r="A22" s="4">
        <v>11</v>
      </c>
      <c r="B22" s="4">
        <v>3</v>
      </c>
      <c r="C22" s="4" t="s">
        <v>14</v>
      </c>
      <c r="O22" t="str">
        <f t="shared" si="0"/>
        <v/>
      </c>
      <c r="P22" s="13">
        <v>22</v>
      </c>
      <c r="Q22" s="13">
        <v>16</v>
      </c>
      <c r="R22" s="13"/>
    </row>
    <row r="23" spans="1:18" x14ac:dyDescent="0.25">
      <c r="A23" s="4">
        <v>12</v>
      </c>
      <c r="B23" s="4">
        <v>3</v>
      </c>
      <c r="C23" s="4" t="s">
        <v>16</v>
      </c>
      <c r="O23" t="str">
        <f t="shared" si="0"/>
        <v/>
      </c>
      <c r="P23" s="13">
        <v>23</v>
      </c>
      <c r="Q23" s="13">
        <v>17</v>
      </c>
      <c r="R23" s="13"/>
    </row>
    <row r="24" spans="1:18" x14ac:dyDescent="0.25">
      <c r="A24" s="4">
        <v>13</v>
      </c>
      <c r="B24" s="4">
        <v>3</v>
      </c>
      <c r="C24" s="4">
        <v>9</v>
      </c>
      <c r="O24" t="str">
        <f>CONCATENATE(H24,I24,J24,K24,L24,M24,N24)</f>
        <v/>
      </c>
      <c r="P24" s="13">
        <v>24</v>
      </c>
      <c r="Q24" s="13">
        <v>18</v>
      </c>
      <c r="R24" s="13"/>
    </row>
    <row r="25" spans="1:18" x14ac:dyDescent="0.25">
      <c r="A25" s="4">
        <v>14</v>
      </c>
      <c r="B25" s="4">
        <v>3</v>
      </c>
      <c r="C25" s="4">
        <v>8</v>
      </c>
      <c r="O25" t="str">
        <f t="shared" si="0"/>
        <v/>
      </c>
      <c r="P25" s="13">
        <v>25</v>
      </c>
      <c r="Q25" s="13">
        <v>19</v>
      </c>
      <c r="R25" s="13"/>
    </row>
    <row r="26" spans="1:18" x14ac:dyDescent="0.25">
      <c r="A26" s="4">
        <v>15</v>
      </c>
      <c r="B26" s="4">
        <v>3</v>
      </c>
      <c r="C26" s="4">
        <v>6</v>
      </c>
      <c r="O26" t="str">
        <f t="shared" si="0"/>
        <v/>
      </c>
      <c r="P26" s="13">
        <v>26</v>
      </c>
      <c r="Q26" s="13" t="s">
        <v>301</v>
      </c>
      <c r="R26" s="13"/>
    </row>
    <row r="27" spans="1:18" x14ac:dyDescent="0.25">
      <c r="A27" s="4">
        <v>16</v>
      </c>
      <c r="B27" s="4">
        <v>3</v>
      </c>
      <c r="C27" s="4">
        <v>5</v>
      </c>
      <c r="O27" t="str">
        <f t="shared" si="0"/>
        <v/>
      </c>
      <c r="P27" s="13">
        <v>27</v>
      </c>
      <c r="Q27" s="13" t="s">
        <v>302</v>
      </c>
      <c r="R27" s="13"/>
    </row>
    <row r="28" spans="1:18" x14ac:dyDescent="0.25">
      <c r="A28" s="4">
        <v>17</v>
      </c>
      <c r="B28" s="4">
        <v>3</v>
      </c>
      <c r="C28" s="4">
        <v>2</v>
      </c>
      <c r="O28" t="str">
        <f t="shared" si="0"/>
        <v/>
      </c>
      <c r="P28" s="13">
        <v>28</v>
      </c>
      <c r="Q28" s="13" t="s">
        <v>303</v>
      </c>
      <c r="R28" s="13"/>
    </row>
    <row r="29" spans="1:18" x14ac:dyDescent="0.25">
      <c r="A29" s="4">
        <v>18</v>
      </c>
      <c r="B29" s="4">
        <v>3</v>
      </c>
      <c r="C29" s="4">
        <v>1</v>
      </c>
      <c r="O29" t="str">
        <f t="shared" si="0"/>
        <v/>
      </c>
      <c r="P29" s="13">
        <v>29</v>
      </c>
      <c r="Q29" s="13" t="s">
        <v>304</v>
      </c>
      <c r="R29" s="13"/>
    </row>
    <row r="30" spans="1:18" x14ac:dyDescent="0.25">
      <c r="A30" s="4">
        <v>19</v>
      </c>
      <c r="B30" s="4">
        <v>3</v>
      </c>
      <c r="C30" s="4">
        <v>0</v>
      </c>
      <c r="O30" t="str">
        <f t="shared" si="0"/>
        <v/>
      </c>
      <c r="P30" s="13">
        <v>30</v>
      </c>
      <c r="Q30" s="13" t="s">
        <v>305</v>
      </c>
      <c r="R30" s="13"/>
    </row>
    <row r="31" spans="1:18" x14ac:dyDescent="0.25">
      <c r="A31" s="4">
        <v>20</v>
      </c>
      <c r="B31" s="4">
        <v>2</v>
      </c>
      <c r="C31" s="4" t="s">
        <v>12</v>
      </c>
      <c r="O31" t="str">
        <f t="shared" si="0"/>
        <v/>
      </c>
      <c r="P31" s="13">
        <v>31</v>
      </c>
      <c r="Q31" s="13" t="s">
        <v>300</v>
      </c>
      <c r="R31" s="13"/>
    </row>
    <row r="32" spans="1:18" x14ac:dyDescent="0.25">
      <c r="O32" t="str">
        <f t="shared" si="0"/>
        <v/>
      </c>
      <c r="P32" s="13">
        <v>32</v>
      </c>
      <c r="Q32" s="13">
        <v>20</v>
      </c>
      <c r="R32" s="13">
        <v>1</v>
      </c>
    </row>
    <row r="33" spans="8:18" x14ac:dyDescent="0.25">
      <c r="O33" t="str">
        <f t="shared" si="0"/>
        <v/>
      </c>
      <c r="P33" s="13">
        <v>33</v>
      </c>
      <c r="Q33" s="13">
        <v>21</v>
      </c>
      <c r="R33" s="13">
        <v>2</v>
      </c>
    </row>
    <row r="34" spans="8:18" x14ac:dyDescent="0.25">
      <c r="O34" t="str">
        <f t="shared" si="0"/>
        <v/>
      </c>
      <c r="P34" s="13">
        <v>34</v>
      </c>
      <c r="Q34" s="13">
        <v>22</v>
      </c>
      <c r="R34" s="13">
        <v>3</v>
      </c>
    </row>
    <row r="35" spans="8:18" x14ac:dyDescent="0.25">
      <c r="O35" t="str">
        <f t="shared" si="0"/>
        <v/>
      </c>
      <c r="P35" s="13">
        <v>35</v>
      </c>
      <c r="Q35" s="13">
        <v>23</v>
      </c>
      <c r="R35" s="13">
        <v>4</v>
      </c>
    </row>
    <row r="36" spans="8:18" x14ac:dyDescent="0.25">
      <c r="O36" t="str">
        <f t="shared" si="0"/>
        <v/>
      </c>
      <c r="P36" s="13">
        <v>36</v>
      </c>
      <c r="Q36" s="13">
        <v>24</v>
      </c>
      <c r="R36" s="13">
        <v>5</v>
      </c>
    </row>
    <row r="37" spans="8:18" x14ac:dyDescent="0.25">
      <c r="O37" t="str">
        <f t="shared" si="0"/>
        <v/>
      </c>
      <c r="P37" s="13">
        <v>37</v>
      </c>
      <c r="Q37" s="13">
        <v>25</v>
      </c>
      <c r="R37" s="13">
        <v>6</v>
      </c>
    </row>
    <row r="38" spans="8:18" x14ac:dyDescent="0.25">
      <c r="O38" t="str">
        <f t="shared" si="0"/>
        <v/>
      </c>
      <c r="P38" s="13">
        <v>38</v>
      </c>
      <c r="Q38" s="13">
        <v>26</v>
      </c>
      <c r="R38" s="13">
        <v>7</v>
      </c>
    </row>
    <row r="39" spans="8:18" x14ac:dyDescent="0.25">
      <c r="O39" t="str">
        <f>CONCATENATE(H39,I39,J39,K39,L39,M39,N39)</f>
        <v/>
      </c>
      <c r="P39" s="13">
        <v>39</v>
      </c>
      <c r="Q39" s="13">
        <v>27</v>
      </c>
      <c r="R39" s="13">
        <v>8</v>
      </c>
    </row>
    <row r="40" spans="8:18" x14ac:dyDescent="0.25">
      <c r="O40" t="str">
        <f t="shared" si="0"/>
        <v/>
      </c>
      <c r="P40" s="13">
        <v>40</v>
      </c>
      <c r="Q40" s="13">
        <v>28</v>
      </c>
      <c r="R40" s="13">
        <v>9</v>
      </c>
    </row>
    <row r="41" spans="8:18" x14ac:dyDescent="0.25">
      <c r="O41" t="str">
        <f t="shared" si="0"/>
        <v/>
      </c>
      <c r="P41" s="13">
        <v>41</v>
      </c>
      <c r="Q41" s="13">
        <v>29</v>
      </c>
      <c r="R41" s="13">
        <v>10</v>
      </c>
    </row>
    <row r="42" spans="8:18" x14ac:dyDescent="0.25">
      <c r="O42" t="str">
        <f t="shared" si="0"/>
        <v/>
      </c>
      <c r="P42" s="13">
        <v>42</v>
      </c>
      <c r="Q42" s="13" t="s">
        <v>159</v>
      </c>
      <c r="R42" s="13">
        <v>11</v>
      </c>
    </row>
    <row r="43" spans="8:18" x14ac:dyDescent="0.25">
      <c r="O43" t="str">
        <f t="shared" si="0"/>
        <v/>
      </c>
      <c r="P43" s="13">
        <v>43</v>
      </c>
      <c r="Q43" s="13" t="s">
        <v>160</v>
      </c>
      <c r="R43" s="13">
        <v>12</v>
      </c>
    </row>
    <row r="44" spans="8:18" x14ac:dyDescent="0.25">
      <c r="P44" s="13">
        <v>44</v>
      </c>
      <c r="Q44" s="13" t="s">
        <v>161</v>
      </c>
      <c r="R44" s="13">
        <v>13</v>
      </c>
    </row>
    <row r="45" spans="8:18" x14ac:dyDescent="0.25">
      <c r="H45" t="str">
        <f>CONCATENATE(O4,O5,O6,O7,O8,O9,O10,O11,O12,O13,O14,O15,O16,O17,O18,O19,O20,O21,O22,O23,O24,O25,O26,O27,O28,O29,O30,O31,O32,O33,O34,O35,O36,O37,O38,O39,O40,O41,O42,O43)</f>
        <v>,Sheet2!CI3,Sheet2!CJ3&amp;Sheet2!CK3,Sheet2!CI4,Sheet2!CJ4&amp;Sheet2!CK4</v>
      </c>
      <c r="P45" s="13">
        <v>45</v>
      </c>
      <c r="Q45" s="13" t="s">
        <v>162</v>
      </c>
      <c r="R45" s="13">
        <v>14</v>
      </c>
    </row>
    <row r="46" spans="8:18" x14ac:dyDescent="0.25">
      <c r="P46" s="13">
        <v>46</v>
      </c>
      <c r="Q46" s="13" t="s">
        <v>163</v>
      </c>
      <c r="R46" s="13">
        <v>15</v>
      </c>
    </row>
    <row r="47" spans="8:18" x14ac:dyDescent="0.25">
      <c r="H47" t="s">
        <v>279</v>
      </c>
      <c r="P47" s="13">
        <v>47</v>
      </c>
      <c r="Q47" s="13" t="s">
        <v>164</v>
      </c>
      <c r="R47" s="13">
        <v>16</v>
      </c>
    </row>
    <row r="48" spans="8:18" x14ac:dyDescent="0.25">
      <c r="P48" s="13">
        <v>48</v>
      </c>
      <c r="Q48" s="13">
        <v>30</v>
      </c>
      <c r="R48" s="13">
        <v>17</v>
      </c>
    </row>
    <row r="49" spans="16:18" x14ac:dyDescent="0.25">
      <c r="P49" s="13">
        <v>49</v>
      </c>
      <c r="Q49" s="13">
        <v>31</v>
      </c>
      <c r="R49" s="13">
        <v>18</v>
      </c>
    </row>
    <row r="50" spans="16:18" x14ac:dyDescent="0.25">
      <c r="P50" s="13">
        <v>50</v>
      </c>
      <c r="Q50" s="13">
        <v>32</v>
      </c>
      <c r="R50" s="13">
        <v>19</v>
      </c>
    </row>
    <row r="51" spans="16:18" x14ac:dyDescent="0.25">
      <c r="P51" s="13">
        <v>51</v>
      </c>
      <c r="Q51" s="13">
        <v>33</v>
      </c>
      <c r="R51" s="13">
        <v>20</v>
      </c>
    </row>
    <row r="52" spans="16:18" x14ac:dyDescent="0.25">
      <c r="P52" s="13">
        <v>52</v>
      </c>
      <c r="Q52" s="13">
        <v>34</v>
      </c>
      <c r="R52" s="13">
        <v>21</v>
      </c>
    </row>
    <row r="53" spans="16:18" x14ac:dyDescent="0.25">
      <c r="P53" s="13">
        <v>53</v>
      </c>
      <c r="Q53" s="13">
        <v>35</v>
      </c>
      <c r="R53" s="13">
        <v>22</v>
      </c>
    </row>
    <row r="54" spans="16:18" x14ac:dyDescent="0.25">
      <c r="P54" s="13">
        <v>54</v>
      </c>
      <c r="Q54" s="13">
        <v>36</v>
      </c>
      <c r="R54" s="13">
        <v>23</v>
      </c>
    </row>
    <row r="55" spans="16:18" x14ac:dyDescent="0.25">
      <c r="P55" s="13">
        <v>55</v>
      </c>
      <c r="Q55" s="13">
        <v>37</v>
      </c>
      <c r="R55" s="13">
        <v>24</v>
      </c>
    </row>
    <row r="56" spans="16:18" x14ac:dyDescent="0.25">
      <c r="P56" s="13">
        <v>56</v>
      </c>
      <c r="Q56" s="13">
        <v>38</v>
      </c>
      <c r="R56" s="13">
        <v>25</v>
      </c>
    </row>
    <row r="57" spans="16:18" x14ac:dyDescent="0.25">
      <c r="P57" s="13">
        <v>57</v>
      </c>
      <c r="Q57" s="13">
        <v>39</v>
      </c>
      <c r="R57" s="13">
        <v>26</v>
      </c>
    </row>
    <row r="58" spans="16:18" x14ac:dyDescent="0.25">
      <c r="P58" s="13">
        <v>58</v>
      </c>
      <c r="Q58" s="13" t="s">
        <v>165</v>
      </c>
      <c r="R58" s="13">
        <v>27</v>
      </c>
    </row>
    <row r="59" spans="16:18" x14ac:dyDescent="0.25">
      <c r="P59" s="13">
        <v>59</v>
      </c>
      <c r="Q59" s="13" t="s">
        <v>166</v>
      </c>
      <c r="R59" s="13">
        <v>28</v>
      </c>
    </row>
    <row r="60" spans="16:18" x14ac:dyDescent="0.25">
      <c r="P60" s="13">
        <v>60</v>
      </c>
      <c r="Q60" s="13" t="s">
        <v>167</v>
      </c>
      <c r="R60" s="13">
        <v>29</v>
      </c>
    </row>
    <row r="61" spans="16:18" x14ac:dyDescent="0.25">
      <c r="P61" s="13">
        <v>61</v>
      </c>
      <c r="Q61" s="13" t="s">
        <v>168</v>
      </c>
      <c r="R61" s="13">
        <v>30</v>
      </c>
    </row>
    <row r="62" spans="16:18" x14ac:dyDescent="0.25">
      <c r="P62" s="13">
        <v>62</v>
      </c>
      <c r="Q62" s="13" t="s">
        <v>169</v>
      </c>
      <c r="R62" s="13">
        <v>31</v>
      </c>
    </row>
    <row r="63" spans="16:18" x14ac:dyDescent="0.25">
      <c r="P63" s="13">
        <v>63</v>
      </c>
      <c r="Q63" s="13" t="s">
        <v>170</v>
      </c>
      <c r="R63" s="13">
        <v>32</v>
      </c>
    </row>
    <row r="64" spans="16:18" x14ac:dyDescent="0.25">
      <c r="P64" s="13">
        <v>64</v>
      </c>
      <c r="Q64" s="13">
        <v>41</v>
      </c>
      <c r="R64" s="13"/>
    </row>
    <row r="65" spans="16:18" x14ac:dyDescent="0.25">
      <c r="P65" s="13">
        <v>65</v>
      </c>
      <c r="Q65" s="13">
        <v>42</v>
      </c>
      <c r="R65" s="13"/>
    </row>
    <row r="66" spans="16:18" x14ac:dyDescent="0.25">
      <c r="P66" s="13">
        <v>66</v>
      </c>
      <c r="Q66" s="13">
        <v>43</v>
      </c>
      <c r="R66" s="13"/>
    </row>
    <row r="67" spans="16:18" x14ac:dyDescent="0.25">
      <c r="P67" s="13">
        <v>67</v>
      </c>
      <c r="Q67" s="13">
        <v>44</v>
      </c>
      <c r="R67" s="13"/>
    </row>
    <row r="68" spans="16:18" x14ac:dyDescent="0.25">
      <c r="P68" s="13">
        <v>68</v>
      </c>
      <c r="Q68" s="13">
        <v>45</v>
      </c>
      <c r="R68" s="13"/>
    </row>
    <row r="69" spans="16:18" x14ac:dyDescent="0.25">
      <c r="P69" s="13">
        <v>69</v>
      </c>
      <c r="Q69" s="13">
        <v>46</v>
      </c>
      <c r="R69" s="13"/>
    </row>
    <row r="70" spans="16:18" x14ac:dyDescent="0.25">
      <c r="P70" s="13">
        <v>70</v>
      </c>
      <c r="Q70" s="13">
        <v>47</v>
      </c>
      <c r="R70" s="13"/>
    </row>
    <row r="71" spans="16:18" x14ac:dyDescent="0.25">
      <c r="P71" s="13">
        <v>71</v>
      </c>
      <c r="Q71" s="13">
        <v>48</v>
      </c>
      <c r="R71" s="13"/>
    </row>
    <row r="72" spans="16:18" x14ac:dyDescent="0.25">
      <c r="P72" s="13">
        <v>72</v>
      </c>
      <c r="Q72" s="13">
        <v>49</v>
      </c>
      <c r="R72" s="13"/>
    </row>
    <row r="73" spans="16:18" x14ac:dyDescent="0.25">
      <c r="P73" s="13">
        <v>73</v>
      </c>
      <c r="Q73" s="13" t="s">
        <v>171</v>
      </c>
      <c r="R73" s="13"/>
    </row>
    <row r="74" spans="16:18" x14ac:dyDescent="0.25">
      <c r="P74" s="13">
        <v>74</v>
      </c>
      <c r="Q74" s="13" t="s">
        <v>172</v>
      </c>
      <c r="R74" s="13"/>
    </row>
    <row r="75" spans="16:18" x14ac:dyDescent="0.25">
      <c r="P75" s="13">
        <v>75</v>
      </c>
      <c r="Q75" s="13" t="s">
        <v>173</v>
      </c>
      <c r="R75" s="13"/>
    </row>
    <row r="76" spans="16:18" x14ac:dyDescent="0.25">
      <c r="P76" s="13">
        <v>76</v>
      </c>
      <c r="Q76" s="13" t="s">
        <v>174</v>
      </c>
      <c r="R76" s="13"/>
    </row>
    <row r="77" spans="16:18" x14ac:dyDescent="0.25">
      <c r="P77" s="13">
        <v>77</v>
      </c>
      <c r="Q77" s="13" t="s">
        <v>175</v>
      </c>
      <c r="R77" s="13"/>
    </row>
    <row r="78" spans="16:18" x14ac:dyDescent="0.25">
      <c r="P78" s="13">
        <v>78</v>
      </c>
      <c r="Q78" s="13" t="s">
        <v>176</v>
      </c>
      <c r="R78" s="13"/>
    </row>
    <row r="79" spans="16:18" x14ac:dyDescent="0.25">
      <c r="P79" s="13">
        <v>79</v>
      </c>
      <c r="Q79" s="13">
        <v>50</v>
      </c>
      <c r="R79" s="13"/>
    </row>
    <row r="80" spans="16:18" x14ac:dyDescent="0.25">
      <c r="P80" s="13">
        <v>80</v>
      </c>
      <c r="Q80" s="13">
        <v>51</v>
      </c>
      <c r="R80" s="13"/>
    </row>
    <row r="81" spans="16:18" x14ac:dyDescent="0.25">
      <c r="P81" s="13">
        <v>81</v>
      </c>
      <c r="Q81" s="13">
        <v>52</v>
      </c>
      <c r="R81" s="13"/>
    </row>
    <row r="82" spans="16:18" x14ac:dyDescent="0.25">
      <c r="P82" s="13">
        <v>82</v>
      </c>
      <c r="Q82" s="13">
        <v>53</v>
      </c>
      <c r="R82" s="13"/>
    </row>
    <row r="83" spans="16:18" x14ac:dyDescent="0.25">
      <c r="P83" s="13">
        <v>83</v>
      </c>
      <c r="Q83" s="13">
        <v>54</v>
      </c>
      <c r="R83" s="13"/>
    </row>
    <row r="84" spans="16:18" x14ac:dyDescent="0.25">
      <c r="P84" s="13">
        <v>84</v>
      </c>
      <c r="Q84" s="13">
        <v>55</v>
      </c>
      <c r="R84" s="13"/>
    </row>
    <row r="85" spans="16:18" x14ac:dyDescent="0.25">
      <c r="P85" s="13">
        <v>85</v>
      </c>
      <c r="Q85" s="13">
        <v>56</v>
      </c>
      <c r="R85" s="13"/>
    </row>
    <row r="86" spans="16:18" x14ac:dyDescent="0.25">
      <c r="P86" s="13">
        <v>86</v>
      </c>
      <c r="Q86" s="13">
        <v>57</v>
      </c>
      <c r="R86" s="13"/>
    </row>
    <row r="87" spans="16:18" x14ac:dyDescent="0.25">
      <c r="P87" s="13">
        <v>87</v>
      </c>
      <c r="Q87" s="13">
        <v>58</v>
      </c>
      <c r="R87" s="13"/>
    </row>
    <row r="88" spans="16:18" x14ac:dyDescent="0.25">
      <c r="P88" s="13">
        <v>88</v>
      </c>
      <c r="Q88" s="13">
        <v>59</v>
      </c>
      <c r="R88" s="13"/>
    </row>
    <row r="89" spans="16:18" x14ac:dyDescent="0.25">
      <c r="P89" s="13">
        <v>89</v>
      </c>
      <c r="Q89" s="13" t="s">
        <v>177</v>
      </c>
      <c r="R89" s="13"/>
    </row>
    <row r="90" spans="16:18" x14ac:dyDescent="0.25">
      <c r="P90" s="13">
        <v>90</v>
      </c>
      <c r="Q90" s="13" t="s">
        <v>295</v>
      </c>
      <c r="R90" s="13"/>
    </row>
    <row r="91" spans="16:18" x14ac:dyDescent="0.25">
      <c r="P91" s="13">
        <v>91</v>
      </c>
      <c r="Q91" s="13" t="s">
        <v>296</v>
      </c>
      <c r="R91" s="13"/>
    </row>
    <row r="92" spans="16:18" x14ac:dyDescent="0.25">
      <c r="P92" s="13">
        <v>92</v>
      </c>
      <c r="Q92" s="13" t="s">
        <v>297</v>
      </c>
      <c r="R92" s="13"/>
    </row>
    <row r="93" spans="16:18" x14ac:dyDescent="0.25">
      <c r="P93" s="13">
        <v>93</v>
      </c>
      <c r="Q93" s="13" t="s">
        <v>298</v>
      </c>
      <c r="R93" s="13"/>
    </row>
    <row r="94" spans="16:18" x14ac:dyDescent="0.25">
      <c r="P94" s="13">
        <v>94</v>
      </c>
      <c r="Q94" s="13" t="s">
        <v>299</v>
      </c>
      <c r="R94" s="13"/>
    </row>
    <row r="95" spans="16:18" x14ac:dyDescent="0.25">
      <c r="P95" s="13">
        <v>95</v>
      </c>
      <c r="Q95" s="13">
        <v>60</v>
      </c>
      <c r="R95" s="13"/>
    </row>
    <row r="96" spans="16:18" x14ac:dyDescent="0.25">
      <c r="P96" s="13">
        <v>96</v>
      </c>
      <c r="Q96" s="13">
        <v>61</v>
      </c>
      <c r="R96" s="13"/>
    </row>
    <row r="97" spans="16:18" x14ac:dyDescent="0.25">
      <c r="P97" s="13">
        <v>97</v>
      </c>
      <c r="Q97" s="13">
        <v>62</v>
      </c>
      <c r="R97" s="13"/>
    </row>
    <row r="98" spans="16:18" x14ac:dyDescent="0.25">
      <c r="P98" s="13">
        <v>98</v>
      </c>
      <c r="Q98" s="13">
        <v>63</v>
      </c>
      <c r="R98" s="13"/>
    </row>
    <row r="99" spans="16:18" x14ac:dyDescent="0.25">
      <c r="P99" s="13">
        <v>99</v>
      </c>
      <c r="Q99" s="13">
        <v>64</v>
      </c>
      <c r="R99" s="13"/>
    </row>
    <row r="100" spans="16:18" x14ac:dyDescent="0.25">
      <c r="P100" s="13">
        <v>100</v>
      </c>
      <c r="Q100" s="13">
        <v>65</v>
      </c>
      <c r="R100" s="13"/>
    </row>
    <row r="101" spans="16:18" x14ac:dyDescent="0.25">
      <c r="P101" s="13">
        <v>101</v>
      </c>
      <c r="Q101" s="13">
        <v>66</v>
      </c>
      <c r="R101" s="13"/>
    </row>
    <row r="102" spans="16:18" x14ac:dyDescent="0.25">
      <c r="P102" s="13">
        <v>102</v>
      </c>
      <c r="Q102" s="13">
        <v>67</v>
      </c>
      <c r="R102" s="13"/>
    </row>
    <row r="103" spans="16:18" x14ac:dyDescent="0.25">
      <c r="P103" s="13">
        <v>103</v>
      </c>
      <c r="Q103" s="13">
        <v>68</v>
      </c>
      <c r="R103" s="13"/>
    </row>
    <row r="104" spans="16:18" x14ac:dyDescent="0.25">
      <c r="P104" s="13">
        <v>104</v>
      </c>
      <c r="Q104" s="13">
        <v>69</v>
      </c>
      <c r="R104" s="13"/>
    </row>
    <row r="105" spans="16:18" x14ac:dyDescent="0.25">
      <c r="P105" s="13">
        <v>105</v>
      </c>
      <c r="Q105" s="13" t="s">
        <v>283</v>
      </c>
      <c r="R105" s="13"/>
    </row>
    <row r="106" spans="16:18" x14ac:dyDescent="0.25">
      <c r="P106" s="13">
        <v>106</v>
      </c>
      <c r="Q106" s="13" t="s">
        <v>290</v>
      </c>
      <c r="R106" s="13"/>
    </row>
    <row r="107" spans="16:18" x14ac:dyDescent="0.25">
      <c r="P107" s="13">
        <v>107</v>
      </c>
      <c r="Q107" s="13" t="s">
        <v>291</v>
      </c>
      <c r="R107" s="13"/>
    </row>
    <row r="108" spans="16:18" x14ac:dyDescent="0.25">
      <c r="P108" s="13">
        <v>108</v>
      </c>
      <c r="Q108" s="13" t="s">
        <v>292</v>
      </c>
      <c r="R108" s="13"/>
    </row>
    <row r="109" spans="16:18" x14ac:dyDescent="0.25">
      <c r="P109" s="13">
        <v>109</v>
      </c>
      <c r="Q109" s="13" t="s">
        <v>293</v>
      </c>
      <c r="R109" s="13"/>
    </row>
    <row r="110" spans="16:18" x14ac:dyDescent="0.25">
      <c r="P110" s="13">
        <v>110</v>
      </c>
      <c r="Q110" s="13" t="s">
        <v>294</v>
      </c>
      <c r="R110" s="13"/>
    </row>
    <row r="111" spans="16:18" x14ac:dyDescent="0.25">
      <c r="P111" s="13">
        <v>111</v>
      </c>
      <c r="Q111" s="13">
        <v>70</v>
      </c>
      <c r="R111" s="13"/>
    </row>
    <row r="112" spans="16:18" x14ac:dyDescent="0.25">
      <c r="P112" s="13">
        <v>112</v>
      </c>
      <c r="Q112" s="13">
        <v>71</v>
      </c>
      <c r="R112" s="13"/>
    </row>
    <row r="113" spans="16:18" x14ac:dyDescent="0.25">
      <c r="P113" s="13">
        <v>113</v>
      </c>
      <c r="Q113" s="13">
        <v>72</v>
      </c>
      <c r="R113" s="13"/>
    </row>
    <row r="114" spans="16:18" x14ac:dyDescent="0.25">
      <c r="P114" s="13">
        <v>114</v>
      </c>
      <c r="Q114" s="13">
        <v>73</v>
      </c>
      <c r="R114" s="13"/>
    </row>
    <row r="115" spans="16:18" x14ac:dyDescent="0.25">
      <c r="P115" s="13">
        <v>115</v>
      </c>
      <c r="Q115" s="13">
        <v>74</v>
      </c>
      <c r="R115" s="13"/>
    </row>
    <row r="116" spans="16:18" x14ac:dyDescent="0.25">
      <c r="P116" s="13">
        <v>116</v>
      </c>
      <c r="Q116" s="13">
        <v>75</v>
      </c>
      <c r="R116" s="13"/>
    </row>
    <row r="117" spans="16:18" x14ac:dyDescent="0.25">
      <c r="P117" s="13">
        <v>117</v>
      </c>
      <c r="Q117" s="13">
        <v>76</v>
      </c>
      <c r="R117" s="13"/>
    </row>
    <row r="118" spans="16:18" x14ac:dyDescent="0.25">
      <c r="P118" s="13">
        <v>118</v>
      </c>
      <c r="Q118" s="13">
        <v>77</v>
      </c>
      <c r="R118" s="13"/>
    </row>
    <row r="119" spans="16:18" x14ac:dyDescent="0.25">
      <c r="P119" s="13">
        <v>119</v>
      </c>
      <c r="Q119" s="13">
        <v>78</v>
      </c>
      <c r="R119" s="13"/>
    </row>
    <row r="120" spans="16:18" x14ac:dyDescent="0.25">
      <c r="P120" s="13">
        <v>120</v>
      </c>
      <c r="Q120" s="13">
        <v>79</v>
      </c>
      <c r="R120" s="13"/>
    </row>
    <row r="121" spans="16:18" x14ac:dyDescent="0.25">
      <c r="P121" s="13">
        <v>121</v>
      </c>
      <c r="Q121" s="13" t="s">
        <v>284</v>
      </c>
      <c r="R121" s="13"/>
    </row>
    <row r="122" spans="16:18" x14ac:dyDescent="0.25">
      <c r="P122" s="13">
        <v>122</v>
      </c>
      <c r="Q122" s="13" t="s">
        <v>286</v>
      </c>
      <c r="R122" s="13"/>
    </row>
    <row r="123" spans="16:18" x14ac:dyDescent="0.25">
      <c r="P123" s="13">
        <v>123</v>
      </c>
      <c r="Q123" s="13" t="s">
        <v>287</v>
      </c>
      <c r="R123" s="13"/>
    </row>
    <row r="124" spans="16:18" x14ac:dyDescent="0.25">
      <c r="P124" s="13">
        <v>124</v>
      </c>
      <c r="Q124" s="13" t="s">
        <v>288</v>
      </c>
      <c r="R124" s="13"/>
    </row>
    <row r="125" spans="16:18" x14ac:dyDescent="0.25">
      <c r="P125" s="13">
        <v>125</v>
      </c>
      <c r="Q125" s="13" t="s">
        <v>289</v>
      </c>
      <c r="R125" s="13"/>
    </row>
    <row r="126" spans="16:18" x14ac:dyDescent="0.25">
      <c r="P126" s="13">
        <v>126</v>
      </c>
      <c r="Q126" s="13" t="s">
        <v>285</v>
      </c>
      <c r="R126" s="13"/>
    </row>
  </sheetData>
  <dataConsolidate function="varp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Skinner, Alex</dc:creator>
  <cp:lastModifiedBy>Skinner, Alex</cp:lastModifiedBy>
  <dcterms:created xsi:type="dcterms:W3CDTF">2018-10-24T13:33:20Z</dcterms:created>
  <dcterms:modified xsi:type="dcterms:W3CDTF">2021-04-23T09:46:08Z</dcterms:modified>
</cp:coreProperties>
</file>