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trlProps/ctrlProp2.xml" ContentType="application/vnd.ms-excel.controlproperti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4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pc\Documents\Data Analytics\Excel Tutorials\Completed Projects\"/>
    </mc:Choice>
  </mc:AlternateContent>
  <xr:revisionPtr revIDLastSave="0" documentId="8_{15AABEED-15BD-4E0F-9AB3-C26623AD1467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Detailed Report" sheetId="12" r:id="rId1"/>
    <sheet name="Analysis" sheetId="14" r:id="rId2"/>
    <sheet name="Dashboard" sheetId="13" r:id="rId3"/>
    <sheet name="Cover Page" sheetId="15" r:id="rId4"/>
  </sheets>
  <definedNames>
    <definedName name="_xlchart.v1.0" hidden="1">Analysis!$G$36:$H$36</definedName>
    <definedName name="_xlchart.v1.1" hidden="1">Analysis!$G$37:$H$37</definedName>
    <definedName name="_xlchart.v1.2" hidden="1">Analysis!$G$27:$G$32</definedName>
    <definedName name="_xlchart.v1.3" hidden="1">Analysis!$H$27:$H$32</definedName>
    <definedName name="_xlchart.v1.4" hidden="1">Analysis!$G$36:$H$36</definedName>
    <definedName name="_xlchart.v1.5" hidden="1">Analysis!$G$37:$H$37</definedName>
    <definedName name="_xlchart.v1.6" hidden="1">Analysis!$G$27:$G$32</definedName>
    <definedName name="_xlchart.v1.7" hidden="1">Analysis!$H$27:$H$32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1" i="12" l="1"/>
  <c r="D8" i="12"/>
  <c r="E8" i="12"/>
  <c r="F8" i="12"/>
  <c r="G8" i="12"/>
  <c r="H8" i="12"/>
  <c r="I8" i="12"/>
  <c r="J8" i="12"/>
  <c r="K8" i="12"/>
  <c r="L8" i="12"/>
  <c r="M8" i="12"/>
  <c r="N8" i="12"/>
  <c r="O8" i="12"/>
  <c r="D10" i="12"/>
  <c r="E10" i="12"/>
  <c r="F10" i="12"/>
  <c r="G10" i="12"/>
  <c r="H10" i="12"/>
  <c r="H23" i="12" s="1"/>
  <c r="I10" i="12"/>
  <c r="J10" i="12"/>
  <c r="J23" i="12" s="1"/>
  <c r="K10" i="12"/>
  <c r="L10" i="12"/>
  <c r="M10" i="12"/>
  <c r="N10" i="12"/>
  <c r="O10" i="12"/>
  <c r="D11" i="12"/>
  <c r="D12" i="12" s="1"/>
  <c r="D13" i="12" s="1"/>
  <c r="D15" i="12" s="1"/>
  <c r="E11" i="12"/>
  <c r="F11" i="12"/>
  <c r="G11" i="12"/>
  <c r="H11" i="12"/>
  <c r="I11" i="12"/>
  <c r="I12" i="12" s="1"/>
  <c r="J11" i="12"/>
  <c r="J12" i="12" s="1"/>
  <c r="K11" i="12"/>
  <c r="L11" i="12"/>
  <c r="M11" i="12"/>
  <c r="N11" i="12"/>
  <c r="N13" i="12" s="1"/>
  <c r="N15" i="12" s="1"/>
  <c r="O11" i="12"/>
  <c r="E12" i="12"/>
  <c r="E13" i="12" s="1"/>
  <c r="E15" i="12" s="1"/>
  <c r="F12" i="12"/>
  <c r="F13" i="12" s="1"/>
  <c r="F15" i="12" s="1"/>
  <c r="G12" i="12"/>
  <c r="G13" i="12" s="1"/>
  <c r="G15" i="12" s="1"/>
  <c r="H12" i="12"/>
  <c r="H13" i="12" s="1"/>
  <c r="H15" i="12" s="1"/>
  <c r="M12" i="12"/>
  <c r="N12" i="12"/>
  <c r="O12" i="12"/>
  <c r="O13" i="12" s="1"/>
  <c r="O15" i="12" s="1"/>
  <c r="M13" i="12"/>
  <c r="M15" i="12" s="1"/>
  <c r="E21" i="12"/>
  <c r="F21" i="12"/>
  <c r="G21" i="12"/>
  <c r="H21" i="12"/>
  <c r="I21" i="12"/>
  <c r="J21" i="12"/>
  <c r="K21" i="12"/>
  <c r="L21" i="12"/>
  <c r="M21" i="12"/>
  <c r="N21" i="12"/>
  <c r="O21" i="12"/>
  <c r="D23" i="12"/>
  <c r="E23" i="12"/>
  <c r="F23" i="12"/>
  <c r="G23" i="12"/>
  <c r="I23" i="12"/>
  <c r="K23" i="12"/>
  <c r="L23" i="12"/>
  <c r="M23" i="12"/>
  <c r="N23" i="12"/>
  <c r="O23" i="12"/>
  <c r="C30" i="14"/>
  <c r="G31" i="14"/>
  <c r="G30" i="14"/>
  <c r="G27" i="14"/>
  <c r="C35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27" i="14"/>
  <c r="D28" i="14" a="1"/>
  <c r="D28" i="14" s="1"/>
  <c r="H28" i="14" s="1"/>
  <c r="D29" i="14" a="1"/>
  <c r="D29" i="14" s="1"/>
  <c r="D30" i="14" a="1"/>
  <c r="D30" i="14" s="1"/>
  <c r="H29" i="14" s="1"/>
  <c r="D31" i="14" a="1"/>
  <c r="D31" i="14" s="1"/>
  <c r="H37" i="14" s="1"/>
  <c r="D32" i="14" a="1"/>
  <c r="D32" i="14" s="1"/>
  <c r="D33" i="14" a="1"/>
  <c r="D33" i="14" s="1"/>
  <c r="H30" i="14" s="1"/>
  <c r="D34" i="14" a="1"/>
  <c r="D34" i="14" s="1"/>
  <c r="H31" i="14" s="1"/>
  <c r="D35" i="14" a="1"/>
  <c r="D35" i="14" s="1"/>
  <c r="D36" i="14" a="1"/>
  <c r="D36" i="14" s="1"/>
  <c r="D37" i="14" a="1"/>
  <c r="D37" i="14" s="1"/>
  <c r="D38" i="14" a="1"/>
  <c r="D38" i="14" s="1"/>
  <c r="D39" i="14" a="1"/>
  <c r="D39" i="14" s="1"/>
  <c r="D40" i="14" a="1"/>
  <c r="D40" i="14" s="1"/>
  <c r="D41" i="14" a="1"/>
  <c r="D41" i="14" s="1"/>
  <c r="D42" i="14" a="1"/>
  <c r="D42" i="14" s="1"/>
  <c r="D43" i="14" a="1"/>
  <c r="D43" i="14" s="1"/>
  <c r="D44" i="14" a="1"/>
  <c r="D44" i="14" s="1"/>
  <c r="D27" i="14" a="1"/>
  <c r="D27" i="14" s="1"/>
  <c r="H27" i="14" s="1"/>
  <c r="C41" i="14"/>
  <c r="C42" i="14"/>
  <c r="C43" i="14"/>
  <c r="C44" i="14"/>
  <c r="C39" i="14"/>
  <c r="C40" i="14"/>
  <c r="C28" i="14"/>
  <c r="C29" i="14"/>
  <c r="C31" i="14"/>
  <c r="C32" i="14"/>
  <c r="C33" i="14"/>
  <c r="C34" i="14"/>
  <c r="C36" i="14"/>
  <c r="C37" i="14"/>
  <c r="C38" i="14"/>
  <c r="C27" i="14"/>
  <c r="F8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O10" i="14"/>
  <c r="O23" i="14" s="1"/>
  <c r="N10" i="14"/>
  <c r="N23" i="14" s="1"/>
  <c r="M10" i="14"/>
  <c r="M23" i="14" s="1"/>
  <c r="L10" i="14"/>
  <c r="L23" i="14" s="1"/>
  <c r="K10" i="14"/>
  <c r="K23" i="14" s="1"/>
  <c r="J10" i="14"/>
  <c r="J23" i="14" s="1"/>
  <c r="I10" i="14"/>
  <c r="I23" i="14" s="1"/>
  <c r="H10" i="14"/>
  <c r="H23" i="14" s="1"/>
  <c r="G10" i="14"/>
  <c r="G23" i="14" s="1"/>
  <c r="F10" i="14"/>
  <c r="F23" i="14" s="1"/>
  <c r="E10" i="14"/>
  <c r="E23" i="14" s="1"/>
  <c r="D10" i="14"/>
  <c r="D23" i="14" s="1"/>
  <c r="O8" i="14"/>
  <c r="O11" i="14" s="1"/>
  <c r="N8" i="14"/>
  <c r="N11" i="14" s="1"/>
  <c r="M8" i="14"/>
  <c r="M11" i="14" s="1"/>
  <c r="L8" i="14"/>
  <c r="L11" i="14" s="1"/>
  <c r="K8" i="14"/>
  <c r="K11" i="14" s="1"/>
  <c r="J8" i="14"/>
  <c r="J11" i="14" s="1"/>
  <c r="I8" i="14"/>
  <c r="I11" i="14" s="1"/>
  <c r="H8" i="14"/>
  <c r="H11" i="14" s="1"/>
  <c r="G8" i="14"/>
  <c r="G11" i="14" s="1"/>
  <c r="F11" i="14"/>
  <c r="E8" i="14"/>
  <c r="E11" i="14" s="1"/>
  <c r="D8" i="14"/>
  <c r="D11" i="14" s="1"/>
  <c r="L13" i="12" l="1"/>
  <c r="L15" i="12" s="1"/>
  <c r="K13" i="12"/>
  <c r="K15" i="12" s="1"/>
  <c r="I13" i="12"/>
  <c r="I15" i="12" s="1"/>
  <c r="L12" i="12"/>
  <c r="K12" i="12"/>
  <c r="J13" i="12"/>
  <c r="J15" i="12" s="1"/>
  <c r="H32" i="14"/>
  <c r="G37" i="14"/>
  <c r="F12" i="14"/>
  <c r="F13" i="14" s="1"/>
  <c r="F15" i="14" s="1"/>
  <c r="G12" i="14"/>
  <c r="G13" i="14" s="1"/>
  <c r="G15" i="14" s="1"/>
  <c r="O13" i="14"/>
  <c r="O15" i="14" s="1"/>
  <c r="O12" i="14"/>
  <c r="H12" i="14"/>
  <c r="H13" i="14" s="1"/>
  <c r="H15" i="14" s="1"/>
  <c r="I13" i="14"/>
  <c r="I15" i="14" s="1"/>
  <c r="I12" i="14"/>
  <c r="J12" i="14"/>
  <c r="J13" i="14"/>
  <c r="J15" i="14" s="1"/>
  <c r="N13" i="14"/>
  <c r="N15" i="14" s="1"/>
  <c r="N12" i="14"/>
  <c r="K12" i="14"/>
  <c r="K13" i="14"/>
  <c r="K15" i="14" s="1"/>
  <c r="D12" i="14"/>
  <c r="D13" i="14" s="1"/>
  <c r="D15" i="14" s="1"/>
  <c r="L12" i="14"/>
  <c r="L13" i="14"/>
  <c r="L15" i="14" s="1"/>
  <c r="E12" i="14"/>
  <c r="E13" i="14" s="1"/>
  <c r="E15" i="14" s="1"/>
  <c r="M12" i="14"/>
  <c r="M13" i="14"/>
  <c r="M15" i="1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<sst xmlns="http://schemas.openxmlformats.org/spreadsheetml/2006/main" count="68" uniqueCount="41">
  <si>
    <t>Income</t>
  </si>
  <si>
    <t>Cost of Goods Sold</t>
  </si>
  <si>
    <t xml:space="preserve">Gross Profit </t>
  </si>
  <si>
    <t xml:space="preserve">Total Operating Expenses  </t>
  </si>
  <si>
    <t>Total Expenses</t>
  </si>
  <si>
    <t xml:space="preserve">Net Profit   </t>
  </si>
  <si>
    <t>ROI</t>
  </si>
  <si>
    <t>Quick Ratio</t>
  </si>
  <si>
    <t>Current Ratio</t>
  </si>
  <si>
    <t>EPS</t>
  </si>
  <si>
    <t>ROA</t>
  </si>
  <si>
    <t>Target Income</t>
  </si>
  <si>
    <t>Target Expenses</t>
  </si>
  <si>
    <t>Expenses Reached</t>
  </si>
  <si>
    <t>ABC Group</t>
  </si>
  <si>
    <t>Income Statement</t>
  </si>
  <si>
    <t>For the Period  of January 2020 - December 2020</t>
  </si>
  <si>
    <t>EBIT</t>
  </si>
  <si>
    <t>Tax</t>
  </si>
  <si>
    <t>Target Income Achieved</t>
  </si>
  <si>
    <t>Net Profit Margin Ratio(NPM)</t>
  </si>
  <si>
    <t>Title</t>
  </si>
  <si>
    <t xml:space="preserve">Ratio &amp; Target Analysis </t>
  </si>
  <si>
    <t>Type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</si>
  <si>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</si>
  <si>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</si>
  <si>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</si>
  <si>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</si>
  <si>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</si>
  <si>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</si>
  <si>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</si>
  <si>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</si>
  <si>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</si>
  <si>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</si>
  <si>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</si>
  <si>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</si>
  <si>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Expenses</t>
  </si>
  <si>
    <t xml:space="preserve">Total  </t>
  </si>
  <si>
    <t>Total OE</t>
  </si>
  <si>
    <t>COGS</t>
  </si>
  <si>
    <t>Ariella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</si>
</sst>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mmmm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4"/>
      <name val="Arial Black"/>
      <family val="2"/>
    </font>
    <font>
      <i/>
      <sz val="14"/>
      <name val="Calibri"/>
      <family val="2"/>
      <scheme val="minor"/>
    </font>
    <font>
      <sz val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</cellStyleXfs>
  <cellXfs count="57">
    <xf numFmtId="0" fontId="0" fillId="0" borderId="0" xfId="0"/>
    <xf numFmtId="0" fontId="3" fillId="0" borderId="0" xfId="0" applyFont="1" applyAlignment="1">
      <alignment horizontal="left" vertical="center"/>
    </xf>
    <xf numFmtId="43" fontId="3" fillId="0" borderId="0" xfId="1" applyFont="1" applyFill="1" applyBorder="1" applyAlignment="1" applyProtection="1">
      <alignment horizontal="left" vertical="center"/>
      <protection hidden="1"/>
    </xf>
    <xf numFmtId="9" fontId="3" fillId="0" borderId="0" xfId="2" applyFont="1" applyFill="1" applyBorder="1" applyAlignment="1" applyProtection="1">
      <alignment horizontal="left" vertical="center"/>
      <protection hidden="1"/>
    </xf>
    <xf numFmtId="43" fontId="3" fillId="0" borderId="13" xfId="1" applyFont="1" applyFill="1" applyBorder="1" applyAlignment="1" applyProtection="1">
      <alignment horizontal="left" vertical="center"/>
      <protection hidden="1"/>
    </xf>
    <xf numFmtId="9" fontId="3" fillId="0" borderId="13" xfId="2" applyFont="1" applyFill="1" applyBorder="1" applyAlignment="1" applyProtection="1">
      <alignment horizontal="left" vertical="center"/>
      <protection hidden="1"/>
    </xf>
    <xf numFmtId="9" fontId="3" fillId="0" borderId="1" xfId="2" applyFont="1" applyFill="1" applyBorder="1" applyAlignment="1" applyProtection="1">
      <alignment horizontal="left" vertical="center"/>
      <protection hidden="1"/>
    </xf>
    <xf numFmtId="9" fontId="3" fillId="0" borderId="10" xfId="2" applyFont="1" applyFill="1" applyBorder="1" applyAlignment="1" applyProtection="1">
      <alignment horizontal="left" vertical="center"/>
      <protection hidden="1"/>
    </xf>
    <xf numFmtId="43" fontId="3" fillId="0" borderId="12" xfId="1" applyFont="1" applyFill="1" applyBorder="1" applyAlignment="1" applyProtection="1">
      <alignment horizontal="left" vertical="center"/>
      <protection hidden="1"/>
    </xf>
    <xf numFmtId="9" fontId="3" fillId="0" borderId="12" xfId="2" applyFont="1" applyFill="1" applyBorder="1" applyAlignment="1" applyProtection="1">
      <alignment horizontal="left" vertical="center"/>
      <protection hidden="1"/>
    </xf>
    <xf numFmtId="9" fontId="3" fillId="0" borderId="9" xfId="2" applyFont="1" applyFill="1" applyBorder="1" applyAlignment="1" applyProtection="1">
      <alignment horizontal="left" vertical="center"/>
      <protection hidden="1"/>
    </xf>
    <xf numFmtId="10" fontId="3" fillId="0" borderId="6" xfId="2" applyNumberFormat="1" applyFont="1" applyFill="1" applyBorder="1" applyAlignment="1" applyProtection="1">
      <alignment vertical="center"/>
      <protection hidden="1"/>
    </xf>
    <xf numFmtId="10" fontId="3" fillId="0" borderId="7" xfId="2" applyNumberFormat="1" applyFont="1" applyFill="1" applyBorder="1" applyAlignment="1" applyProtection="1">
      <alignment vertical="center"/>
      <protection hidden="1"/>
    </xf>
    <xf numFmtId="10" fontId="3" fillId="0" borderId="8" xfId="2" applyNumberFormat="1" applyFont="1" applyFill="1" applyBorder="1" applyAlignment="1" applyProtection="1">
      <alignment vertical="center"/>
      <protection hidden="1"/>
    </xf>
    <xf numFmtId="2" fontId="3" fillId="0" borderId="12" xfId="3" applyNumberFormat="1" applyFont="1" applyFill="1" applyBorder="1" applyAlignment="1" applyProtection="1">
      <alignment vertical="center"/>
      <protection hidden="1"/>
    </xf>
    <xf numFmtId="2" fontId="3" fillId="0" borderId="0" xfId="3" applyNumberFormat="1" applyFont="1" applyFill="1" applyBorder="1" applyAlignment="1" applyProtection="1">
      <alignment vertical="center"/>
      <protection hidden="1"/>
    </xf>
    <xf numFmtId="2" fontId="3" fillId="0" borderId="13" xfId="3" applyNumberFormat="1" applyFont="1" applyFill="1" applyBorder="1" applyAlignment="1" applyProtection="1">
      <alignment vertical="center"/>
      <protection hidden="1"/>
    </xf>
    <xf numFmtId="43" fontId="3" fillId="0" borderId="12" xfId="1" applyFont="1" applyFill="1" applyBorder="1" applyAlignment="1" applyProtection="1">
      <alignment vertical="center"/>
      <protection hidden="1"/>
    </xf>
    <xf numFmtId="43" fontId="3" fillId="0" borderId="0" xfId="1" applyFont="1" applyFill="1" applyBorder="1" applyAlignment="1" applyProtection="1">
      <alignment vertical="center"/>
      <protection hidden="1"/>
    </xf>
    <xf numFmtId="43" fontId="3" fillId="0" borderId="13" xfId="1" applyFont="1" applyFill="1" applyBorder="1" applyAlignment="1" applyProtection="1">
      <alignment vertical="center"/>
      <protection hidden="1"/>
    </xf>
    <xf numFmtId="10" fontId="3" fillId="0" borderId="12" xfId="2" applyNumberFormat="1" applyFont="1" applyFill="1" applyBorder="1" applyAlignment="1" applyProtection="1">
      <alignment vertical="center"/>
      <protection hidden="1"/>
    </xf>
    <xf numFmtId="10" fontId="3" fillId="0" borderId="0" xfId="2" applyNumberFormat="1" applyFont="1" applyFill="1" applyBorder="1" applyAlignment="1" applyProtection="1">
      <alignment vertical="center"/>
      <protection hidden="1"/>
    </xf>
    <xf numFmtId="10" fontId="3" fillId="0" borderId="13" xfId="2" applyNumberFormat="1" applyFont="1" applyFill="1" applyBorder="1" applyAlignment="1" applyProtection="1">
      <alignment vertical="center"/>
      <protection hidden="1"/>
    </xf>
    <xf numFmtId="10" fontId="3" fillId="0" borderId="9" xfId="2" applyNumberFormat="1" applyFont="1" applyFill="1" applyBorder="1" applyAlignment="1" applyProtection="1">
      <alignment vertical="center"/>
      <protection hidden="1"/>
    </xf>
    <xf numFmtId="10" fontId="3" fillId="0" borderId="1" xfId="2" applyNumberFormat="1" applyFont="1" applyFill="1" applyBorder="1" applyAlignment="1" applyProtection="1">
      <alignment vertical="center"/>
      <protection hidden="1"/>
    </xf>
    <xf numFmtId="10" fontId="3" fillId="0" borderId="10" xfId="2" applyNumberFormat="1" applyFont="1" applyFill="1" applyBorder="1" applyAlignment="1" applyProtection="1">
      <alignment vertical="center"/>
      <protection hidden="1"/>
    </xf>
    <xf numFmtId="43" fontId="3" fillId="0" borderId="0" xfId="0" applyNumberFormat="1" applyFont="1" applyAlignment="1">
      <alignment horizontal="left" vertical="center"/>
    </xf>
    <xf numFmtId="43" fontId="7" fillId="0" borderId="13" xfId="1" applyFont="1" applyFill="1" applyBorder="1" applyAlignment="1" applyProtection="1">
      <alignment horizontal="left" vertical="center"/>
      <protection hidden="1"/>
    </xf>
    <xf numFmtId="0" fontId="0" fillId="2" borderId="0" xfId="0" applyFill="1"/>
    <xf numFmtId="0" fontId="3" fillId="0" borderId="15" xfId="0" applyFont="1" applyBorder="1" applyAlignment="1">
      <alignment horizontal="left" vertical="center"/>
    </xf>
    <xf numFmtId="0" fontId="3" fillId="2" borderId="15" xfId="0" applyFont="1" applyFill="1" applyBorder="1" applyAlignment="1">
      <alignment horizontal="left" vertical="center"/>
    </xf>
    <xf numFmtId="9" fontId="3" fillId="0" borderId="15" xfId="2" applyFont="1" applyBorder="1" applyAlignment="1">
      <alignment horizontal="left" vertical="center"/>
    </xf>
    <xf numFmtId="43" fontId="3" fillId="0" borderId="15" xfId="0" applyNumberFormat="1" applyFont="1" applyBorder="1" applyAlignment="1">
      <alignment horizontal="left" vertical="center"/>
    </xf>
    <xf numFmtId="0" fontId="9" fillId="3" borderId="14" xfId="0" applyFont="1" applyFill="1" applyBorder="1" applyAlignment="1">
      <alignment horizontal="center" vertical="center" textRotation="90"/>
    </xf>
    <xf numFmtId="0" fontId="4" fillId="3" borderId="12" xfId="3" applyFont="1" applyFill="1" applyBorder="1" applyAlignment="1">
      <alignment horizontal="center" vertical="center"/>
    </xf>
    <xf numFmtId="0" fontId="3" fillId="3" borderId="14" xfId="3" applyFont="1" applyFill="1" applyBorder="1" applyAlignment="1" applyProtection="1">
      <alignment horizontal="left" vertical="center"/>
      <protection hidden="1"/>
    </xf>
    <xf numFmtId="0" fontId="3" fillId="3" borderId="11" xfId="3" applyFont="1" applyFill="1" applyBorder="1" applyAlignment="1" applyProtection="1">
      <alignment horizontal="left" vertical="center"/>
      <protection hidden="1"/>
    </xf>
    <xf numFmtId="0" fontId="3" fillId="3" borderId="5" xfId="3" applyFont="1" applyFill="1" applyBorder="1" applyAlignment="1" applyProtection="1">
      <alignment horizontal="left" vertical="center"/>
      <protection hidden="1"/>
    </xf>
    <xf numFmtId="0" fontId="3" fillId="3" borderId="6" xfId="3" applyFont="1" applyFill="1" applyBorder="1" applyAlignment="1" applyProtection="1">
      <alignment horizontal="left" vertical="center"/>
      <protection hidden="1"/>
    </xf>
    <xf numFmtId="0" fontId="3" fillId="3" borderId="12" xfId="3" applyFont="1" applyFill="1" applyBorder="1" applyAlignment="1" applyProtection="1">
      <alignment horizontal="left" vertical="center"/>
      <protection hidden="1"/>
    </xf>
    <xf numFmtId="0" fontId="3" fillId="3" borderId="9" xfId="3" applyFont="1" applyFill="1" applyBorder="1" applyAlignment="1" applyProtection="1">
      <alignment horizontal="left" vertical="center"/>
      <protection hidden="1"/>
    </xf>
    <xf numFmtId="0" fontId="3" fillId="3" borderId="11" xfId="3" applyFont="1" applyFill="1" applyBorder="1" applyAlignment="1" applyProtection="1">
      <alignment vertical="center"/>
      <protection hidden="1"/>
    </xf>
    <xf numFmtId="164" fontId="4" fillId="3" borderId="2" xfId="3" applyNumberFormat="1" applyFont="1" applyFill="1" applyBorder="1" applyAlignment="1">
      <alignment horizontal="center" vertical="center"/>
    </xf>
    <xf numFmtId="164" fontId="4" fillId="3" borderId="3" xfId="3" applyNumberFormat="1" applyFont="1" applyFill="1" applyBorder="1" applyAlignment="1">
      <alignment horizontal="center" vertical="center"/>
    </xf>
    <xf numFmtId="164" fontId="4" fillId="3" borderId="4" xfId="3" applyNumberFormat="1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 textRotation="90"/>
    </xf>
    <xf numFmtId="0" fontId="8" fillId="3" borderId="11" xfId="0" applyFont="1" applyFill="1" applyBorder="1" applyAlignment="1">
      <alignment horizontal="center" vertical="center" textRotation="90"/>
    </xf>
    <xf numFmtId="0" fontId="8" fillId="3" borderId="5" xfId="0" applyFont="1" applyFill="1" applyBorder="1" applyAlignment="1">
      <alignment horizontal="center" vertical="center" textRotation="90"/>
    </xf>
  </cellXfs>
  <cellStyles count="4">
    <cellStyle name="Comma" xfId="1" builtinId="3"/>
    <cellStyle name="Explanatory Text" xfId="3" builtinId="5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CC29"/>
      <color rgb="FFEEB5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141563209546503"/>
          <c:y val="0"/>
          <c:w val="0.59201189366400153"/>
          <c:h val="0.83752989618544149"/>
        </c:manualLayout>
      </c:layout>
      <c:doughnutChart>
        <c:varyColors val="1"/>
        <c:ser>
          <c:idx val="1"/>
          <c:order val="0"/>
          <c:tx>
            <c:strRef>
              <c:f>Analysis!$C$38</c:f>
              <c:strCache>
                <c:ptCount val="1"/>
                <c:pt idx="0">
                  <c:v>Quick Ratio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8-591F-4513-9C89-C177F0042761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9-591F-4513-9C89-C177F0042761}"/>
              </c:ext>
            </c:extLst>
          </c:dPt>
          <c:val>
            <c:numRef>
              <c:f>Analysis!$D$38:$E$38</c:f>
              <c:numCache>
                <c:formatCode>_(* #,##0.00_);_(* \(#,##0.00\);_(* "-"??_);_(@_)</c:formatCode>
                <c:ptCount val="2"/>
                <c:pt idx="0" formatCode="General">
                  <c:v>2.1339999999999999</c:v>
                </c:pt>
                <c:pt idx="1">
                  <c:v>2.9012500000000001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1F-4513-9C89-C177F0042761}"/>
            </c:ext>
          </c:extLst>
        </c:ser>
        <c:ser>
          <c:idx val="0"/>
          <c:order val="1"/>
          <c:tx>
            <c:strRef>
              <c:f>Analysis!$C$38</c:f>
              <c:strCache>
                <c:ptCount val="1"/>
                <c:pt idx="0">
                  <c:v>Quick Ratio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3-591F-4513-9C89-C177F0042761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5-591F-4513-9C89-C177F0042761}"/>
              </c:ext>
            </c:extLst>
          </c:dPt>
          <c:val>
            <c:numRef>
              <c:f>Analysis!$D$38:$E$38</c:f>
              <c:numCache>
                <c:formatCode>_(* #,##0.00_);_(* \(#,##0.00\);_(* "-"??_);_(@_)</c:formatCode>
                <c:ptCount val="2"/>
                <c:pt idx="0" formatCode="General">
                  <c:v>2.1339999999999999</c:v>
                </c:pt>
                <c:pt idx="1">
                  <c:v>2.9012500000000001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1F-4513-9C89-C177F0042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filled"/>
        <c:varyColors val="0"/>
        <c:ser>
          <c:idx val="0"/>
          <c:order val="0"/>
          <c:spPr>
            <a:solidFill>
              <a:schemeClr val="tx1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cat>
            <c:strRef>
              <c:f>Analysis!$G$27:$G$31</c:f>
              <c:strCache>
                <c:ptCount val="5"/>
                <c:pt idx="0">
                  <c:v>Income</c:v>
                </c:pt>
                <c:pt idx="1">
                  <c:v>COGS</c:v>
                </c:pt>
                <c:pt idx="2">
                  <c:v>Total OE</c:v>
                </c:pt>
                <c:pt idx="3">
                  <c:v>Tax</c:v>
                </c:pt>
                <c:pt idx="4">
                  <c:v>Net Profit   </c:v>
                </c:pt>
              </c:strCache>
            </c:strRef>
          </c:cat>
          <c:val>
            <c:numRef>
              <c:f>Analysis!$H$27:$H$31</c:f>
              <c:numCache>
                <c:formatCode>General</c:formatCode>
                <c:ptCount val="5"/>
                <c:pt idx="0">
                  <c:v>8856000</c:v>
                </c:pt>
                <c:pt idx="1">
                  <c:v>1173600</c:v>
                </c:pt>
                <c:pt idx="2">
                  <c:v>2964800</c:v>
                </c:pt>
                <c:pt idx="3">
                  <c:v>707640</c:v>
                </c:pt>
                <c:pt idx="4">
                  <c:v>4009960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50-4F1D-8A09-F79FD9BEB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654968"/>
        <c:axId val="905643488"/>
      </c:radarChart>
      <c:catAx>
        <c:axId val="1084654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643488"/>
        <c:crosses val="autoZero"/>
        <c:auto val="1"/>
        <c:lblAlgn val="ctr"/>
        <c:lblOffset val="100"/>
        <c:noMultiLvlLbl val="0"/>
      </c:catAx>
      <c:valAx>
        <c:axId val="9056434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084654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894719537761127E-2"/>
          <c:y val="6.7281639293890083E-2"/>
          <c:w val="0.80186163226407448"/>
          <c:h val="0.83553377061493539"/>
        </c:manualLayout>
      </c:layout>
      <c:doughnutChart>
        <c:varyColors val="1"/>
        <c:ser>
          <c:idx val="1"/>
          <c:order val="0"/>
          <c:tx>
            <c:strRef>
              <c:f>Analysis!$C$35</c:f>
              <c:strCache>
                <c:ptCount val="1"/>
                <c:pt idx="0">
                  <c:v>ROI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3C94-4062-B854-1D2534F65176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3-3C94-4062-B854-1D2534F65176}"/>
              </c:ext>
            </c:extLst>
          </c:dPt>
          <c:val>
            <c:numRef>
              <c:f>Analysis!$D$35:$E$35</c:f>
              <c:numCache>
                <c:formatCode>0%</c:formatCode>
                <c:ptCount val="2"/>
                <c:pt idx="0">
                  <c:v>4.5999999999999999E-2</c:v>
                </c:pt>
                <c:pt idx="1">
                  <c:v>9.5000000000000001E-2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94-4062-B854-1D2534F65176}"/>
            </c:ext>
          </c:extLst>
        </c:ser>
        <c:ser>
          <c:idx val="0"/>
          <c:order val="1"/>
          <c:tx>
            <c:strRef>
              <c:f>Analysis!$C$35</c:f>
              <c:strCache>
                <c:ptCount val="1"/>
                <c:pt idx="0">
                  <c:v>ROI</c:v>
                </c:pt>
              </c:strCache>
            </c:strRef>
          </c:tx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3C94-4062-B854-1D2534F65176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3C94-4062-B854-1D2534F65176}"/>
              </c:ext>
            </c:extLst>
          </c:dPt>
          <c:val>
            <c:numRef>
              <c:f>Analysis!$D$35:$E$35</c:f>
              <c:numCache>
                <c:formatCode>0%</c:formatCode>
                <c:ptCount val="2"/>
                <c:pt idx="0">
                  <c:v>4.5999999999999999E-2</c:v>
                </c:pt>
                <c:pt idx="1">
                  <c:v>9.5000000000000001E-2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C94-4062-B854-1D2534F65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4066166962019252E-2"/>
          <c:y val="9.7738336645518203E-2"/>
          <c:w val="0.85539303669229405"/>
          <c:h val="0.78360683097203609"/>
        </c:manualLayout>
      </c:layout>
      <c:doughnutChart>
        <c:varyColors val="1"/>
        <c:ser>
          <c:idx val="1"/>
          <c:order val="0"/>
          <c:tx>
            <c:strRef>
              <c:f>Analysis!$C$36</c:f>
              <c:strCache>
                <c:ptCount val="1"/>
                <c:pt idx="0">
                  <c:v>Net Profit Margin Ratio(NPM)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16AB-4B7F-8044-E6E11FA9258F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3-16AB-4B7F-8044-E6E11FA9258F}"/>
              </c:ext>
            </c:extLst>
          </c:dPt>
          <c:val>
            <c:numRef>
              <c:f>Analysis!$D$36:$E$36</c:f>
              <c:numCache>
                <c:formatCode>0%</c:formatCode>
                <c:ptCount val="2"/>
                <c:pt idx="0">
                  <c:v>0.45279584462511291</c:v>
                </c:pt>
                <c:pt idx="1">
                  <c:v>0.59757577285943153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AB-4B7F-8044-E6E11FA9258F}"/>
            </c:ext>
          </c:extLst>
        </c:ser>
        <c:ser>
          <c:idx val="0"/>
          <c:order val="1"/>
          <c:tx>
            <c:strRef>
              <c:f>Analysis!$C$36</c:f>
              <c:strCache>
                <c:ptCount val="1"/>
                <c:pt idx="0">
                  <c:v>Net Profit Margin Ratio(NPM)</c:v>
                </c:pt>
              </c:strCache>
            </c:strRef>
          </c:tx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16AB-4B7F-8044-E6E11FA9258F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16AB-4B7F-8044-E6E11FA9258F}"/>
              </c:ext>
            </c:extLst>
          </c:dPt>
          <c:val>
            <c:numRef>
              <c:f>Analysis!$D$36:$E$36</c:f>
              <c:numCache>
                <c:formatCode>0%</c:formatCode>
                <c:ptCount val="2"/>
                <c:pt idx="0">
                  <c:v>0.45279584462511291</c:v>
                </c:pt>
                <c:pt idx="1">
                  <c:v>0.59757577285943153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6AB-4B7F-8044-E6E11FA92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034835270579604"/>
          <c:y val="0.13777038193588445"/>
          <c:w val="0.7626675043103095"/>
          <c:h val="0.74266350745519127"/>
        </c:manualLayout>
      </c:layout>
      <c:doughnutChart>
        <c:varyColors val="1"/>
        <c:ser>
          <c:idx val="1"/>
          <c:order val="0"/>
          <c:tx>
            <c:strRef>
              <c:f>Analysis!$C$37</c:f>
              <c:strCache>
                <c:ptCount val="1"/>
                <c:pt idx="0">
                  <c:v>ROA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B02A-4038-9F21-90A8174D3E97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3-B02A-4038-9F21-90A8174D3E97}"/>
              </c:ext>
            </c:extLst>
          </c:dPt>
          <c:val>
            <c:numRef>
              <c:f>Analysis!$D$37:$E$37</c:f>
              <c:numCache>
                <c:formatCode>0%</c:formatCode>
                <c:ptCount val="2"/>
                <c:pt idx="0">
                  <c:v>1.5333333333333332E-2</c:v>
                </c:pt>
                <c:pt idx="1">
                  <c:v>2.8750000000000005E-2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2A-4038-9F21-90A8174D3E97}"/>
            </c:ext>
          </c:extLst>
        </c:ser>
        <c:ser>
          <c:idx val="0"/>
          <c:order val="1"/>
          <c:tx>
            <c:strRef>
              <c:f>Analysis!$C$37</c:f>
              <c:strCache>
                <c:ptCount val="1"/>
                <c:pt idx="0">
                  <c:v>ROA</c:v>
                </c:pt>
              </c:strCache>
            </c:strRef>
          </c:tx>
          <c:dPt>
            <c:idx val="0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6-B02A-4038-9F21-90A8174D3E97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08-B02A-4038-9F21-90A8174D3E97}"/>
              </c:ext>
            </c:extLst>
          </c:dPt>
          <c:val>
            <c:numRef>
              <c:f>Analysis!$D$37:$E$37</c:f>
              <c:numCache>
                <c:formatCode>0%</c:formatCode>
                <c:ptCount val="2"/>
                <c:pt idx="0">
                  <c:v>1.5333333333333332E-2</c:v>
                </c:pt>
                <c:pt idx="1">
                  <c:v>2.8750000000000005E-2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02A-4038-9F21-90A8174D3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310300859987521"/>
          <c:y val="0.11836986334027656"/>
          <c:w val="0.75995496595317547"/>
          <c:h val="0.77654424822182688"/>
        </c:manualLayout>
      </c:layout>
      <c:doughnutChart>
        <c:varyColors val="1"/>
        <c:ser>
          <c:idx val="1"/>
          <c:order val="0"/>
          <c:tx>
            <c:strRef>
              <c:f>Analysis!$C$38</c:f>
              <c:strCache>
                <c:ptCount val="1"/>
                <c:pt idx="0">
                  <c:v>Quick Ratio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1F2E-4892-975E-7D55C65BFB4B}"/>
              </c:ext>
            </c:extLst>
          </c:dPt>
          <c:dPt>
            <c:idx val="1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3-1F2E-4892-975E-7D55C65BFB4B}"/>
              </c:ext>
            </c:extLst>
          </c:dPt>
          <c:val>
            <c:numRef>
              <c:f>Analysis!$D$38:$E$38</c:f>
              <c:numCache>
                <c:formatCode>_(* #,##0.00_);_(* \(#,##0.00\);_(* "-"??_);_(@_)</c:formatCode>
                <c:ptCount val="2"/>
                <c:pt idx="0" formatCode="General">
                  <c:v>2.1339999999999999</c:v>
                </c:pt>
                <c:pt idx="1">
                  <c:v>2.9012500000000001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2E-4892-975E-7D55C65BFB4B}"/>
            </c:ext>
          </c:extLst>
        </c:ser>
        <c:ser>
          <c:idx val="0"/>
          <c:order val="1"/>
          <c:tx>
            <c:strRef>
              <c:f>Analysis!$C$38</c:f>
              <c:strCache>
                <c:ptCount val="1"/>
                <c:pt idx="0">
                  <c:v>Quick Ratio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noFill/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6-1F2E-4892-975E-7D55C65BFB4B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8-1F2E-4892-975E-7D55C65BFB4B}"/>
              </c:ext>
            </c:extLst>
          </c:dPt>
          <c:val>
            <c:numRef>
              <c:f>Analysis!$D$38:$E$38</c:f>
              <c:numCache>
                <c:formatCode>_(* #,##0.00_);_(* \(#,##0.00\);_(* "-"??_);_(@_)</c:formatCode>
                <c:ptCount val="2"/>
                <c:pt idx="0" formatCode="General">
                  <c:v>2.1339999999999999</c:v>
                </c:pt>
                <c:pt idx="1">
                  <c:v>2.9012500000000001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F2E-4892-975E-7D55C65BF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671901476871963"/>
          <c:y val="0.15553270566907335"/>
          <c:w val="0.71658596721761814"/>
          <c:h val="0.7225791572349054"/>
        </c:manualLayout>
      </c:layout>
      <c:radarChart>
        <c:radarStyle val="filled"/>
        <c:varyColors val="0"/>
        <c:ser>
          <c:idx val="0"/>
          <c:order val="0"/>
          <c:spPr>
            <a:solidFill>
              <a:schemeClr val="tx1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cat>
            <c:strRef>
              <c:f>Analysis!$G$27:$G$31</c:f>
              <c:strCache>
                <c:ptCount val="5"/>
                <c:pt idx="0">
                  <c:v>Income</c:v>
                </c:pt>
                <c:pt idx="1">
                  <c:v>COGS</c:v>
                </c:pt>
                <c:pt idx="2">
                  <c:v>Total OE</c:v>
                </c:pt>
                <c:pt idx="3">
                  <c:v>Tax</c:v>
                </c:pt>
                <c:pt idx="4">
                  <c:v>Net Profit   </c:v>
                </c:pt>
              </c:strCache>
            </c:strRef>
          </c:cat>
          <c:val>
            <c:numRef>
              <c:f>Analysis!$H$27:$H$31</c:f>
              <c:numCache>
                <c:formatCode>General</c:formatCode>
                <c:ptCount val="5"/>
                <c:pt idx="0">
                  <c:v>8856000</c:v>
                </c:pt>
                <c:pt idx="1">
                  <c:v>1173600</c:v>
                </c:pt>
                <c:pt idx="2">
                  <c:v>2964800</c:v>
                </c:pt>
                <c:pt idx="3">
                  <c:v>707640</c:v>
                </c:pt>
                <c:pt idx="4">
                  <c:v>4009960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A5-48F7-8B68-D3934E263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654968"/>
        <c:axId val="905643488"/>
      </c:radarChart>
      <c:catAx>
        <c:axId val="1084654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643488"/>
        <c:crosses val="autoZero"/>
        <c:auto val="1"/>
        <c:lblAlgn val="ctr"/>
        <c:lblOffset val="100"/>
        <c:noMultiLvlLbl val="0"/>
      </c:catAx>
      <c:valAx>
        <c:axId val="905643488"/>
        <c:scaling>
          <c:orientation val="minMax"/>
        </c:scaling>
        <c:delete val="1"/>
        <c:axPos val="l"/>
        <c:majorGridlines>
          <c:spPr>
            <a:ln w="12700" cap="flat" cmpd="sng" algn="ctr">
              <a:solidFill>
                <a:schemeClr val="tx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</c:majorGridlines>
        <c:numFmt formatCode="General" sourceLinked="1"/>
        <c:majorTickMark val="none"/>
        <c:minorTickMark val="none"/>
        <c:tickLblPos val="nextTo"/>
        <c:crossAx val="1084654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_xlchart.v1.0</cx:f>
      </cx:strDim>
      <cx:numDim type="size">
        <cx:f dir="row">_xlchart.v1.1</cx:f>
      </cx:numDim>
    </cx:data>
  </cx:chartData>
  <cx:chart>
    <cx:plotArea>
      <cx:plotAreaRegion>
        <cx:series layoutId="treemap" uniqueId="{F23567A0-B33D-4585-B059-363085AFC11B}">
          <cx:dataPt idx="0">
            <cx:spPr>
              <a:solidFill>
                <a:sysClr val="windowText" lastClr="000000"/>
              </a:solidFill>
            </cx:spPr>
          </cx:dataPt>
          <cx:dataPt idx="1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Labels pos="inEnd">
            <cx:numFmt formatCode="0.00,,&quot;Million&quot;" sourceLinked="0"/>
            <cx:spPr>
              <a:noFill/>
            </cx:spPr>
            <cx:visibility seriesName="0" categoryName="1" value="1"/>
            <cx:separator>
</cx:separator>
            <cx:dataLabel idx="0">
              <cx:numFmt formatCode="0.00,,&quot;Million&quot;" sourceLinked="0"/>
              <cx:spPr>
                <a:noFill/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  <a:latin typeface="Arial Black" panose="020B0A04020102020204" pitchFamily="34" charset="0"/>
                      <a:ea typeface="Arial Black" panose="020B0A04020102020204" pitchFamily="34" charset="0"/>
                      <a:cs typeface="Arial Black" panose="020B0A04020102020204" pitchFamily="34" charset="0"/>
                    </a:defRPr>
                  </a:pPr>
                  <a:r>
                    <a:rPr lang="en-US" sz="900" b="0" i="0" u="none" strike="noStrike" baseline="0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  <a:latin typeface="Arial Black" panose="020B0A04020102020204" pitchFamily="34" charset="0"/>
                    </a:rPr>
                    <a:t>Income
7.56Million</a:t>
                  </a:r>
                </a:p>
              </cx:txPr>
              <cx:visibility seriesName="0" categoryName="1" value="1"/>
              <cx:separator>
</cx:separator>
            </cx:dataLabel>
            <cx:dataLabel idx="1">
              <cx:numFmt formatCode="0.00,,&quot;Million&quot;" sourceLinked="0"/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  <a:latin typeface="Arial Black" panose="020B0A04020102020204" pitchFamily="34" charset="0"/>
                      <a:ea typeface="Arial Black" panose="020B0A04020102020204" pitchFamily="34" charset="0"/>
                      <a:cs typeface="Arial Black" panose="020B0A04020102020204" pitchFamily="34" charset="0"/>
                    </a:defRPr>
                  </a:pPr>
                  <a:r>
                    <a:rPr lang="en-US" sz="900" b="0" i="0" u="none" strike="noStrike" baseline="0">
                      <a:solidFill>
                        <a:schemeClr val="tx1"/>
                      </a:solidFill>
                      <a:latin typeface="Arial Black" panose="020B0A04020102020204" pitchFamily="34" charset="0"/>
                    </a:rPr>
                    <a:t>Expenses
6.07Million</a:t>
                  </a:r>
                </a:p>
              </cx:txPr>
              <cx:visibility seriesName="0" categoryName="1" value="1"/>
              <cx:separator>
</cx:separator>
            </cx:dataLabel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</cx:chartData>
  <cx:chart>
    <cx:plotArea>
      <cx:plotAreaRegion>
        <cx:series layoutId="waterfall" uniqueId="{699DE688-857D-40DE-9097-842081F4DFF9}">
          <cx:dataLabels pos="outEnd">
            <cx:numFmt formatCode="0.00,,&quot;M&quot;" sourceLinked="0"/>
            <cx:visibility seriesName="0" categoryName="0" value="1"/>
            <cx:separator>, </cx:separator>
          </cx:dataLabels>
          <cx:dataId val="0"/>
          <cx:layoutPr>
            <cx:subtotals>
              <cx:idx val="5"/>
            </cx:subtotals>
          </cx:layoutPr>
        </cx:series>
      </cx:plotAreaRegion>
      <cx:axis id="0">
        <cx:catScaling gapWidth="0.5"/>
        <cx:tickLabels/>
      </cx:axis>
      <cx:axis id="1" hidden="1">
        <cx:valScaling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_xlchart.v1.4</cx:f>
      </cx:strDim>
      <cx:numDim type="size">
        <cx:f dir="row">_xlchart.v1.5</cx:f>
      </cx:numDim>
    </cx:data>
  </cx:chartData>
  <cx:chart>
    <cx:plotArea>
      <cx:plotAreaRegion>
        <cx:series layoutId="treemap" uniqueId="{F23567A0-B33D-4585-B059-363085AFC11B}">
          <cx:spPr>
            <a:ln>
              <a:noFill/>
            </a:ln>
          </cx:spPr>
          <cx:dataPt idx="0">
            <cx:spPr>
              <a:solidFill>
                <a:sysClr val="windowText" lastClr="000000"/>
              </a:solidFill>
            </cx:spPr>
          </cx:dataPt>
          <cx:dataPt idx="1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Labels pos="inEnd">
            <cx:numFmt formatCode="0.00,,&quot;Million&quot;" sourceLinked="0"/>
            <cx:spPr>
              <a:noFill/>
            </cx:spPr>
            <cx:visibility seriesName="0" categoryName="1" value="1"/>
            <cx:separator>
</cx:separator>
            <cx:dataLabel idx="0">
              <cx:numFmt formatCode="0.00,,&quot;Million&quot;" sourceLinked="0"/>
              <cx:spPr>
                <a:noFill/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  <a:latin typeface="Arial Black" panose="020B0A04020102020204" pitchFamily="34" charset="0"/>
                      <a:ea typeface="Arial Black" panose="020B0A04020102020204" pitchFamily="34" charset="0"/>
                      <a:cs typeface="Arial Black" panose="020B0A04020102020204" pitchFamily="34" charset="0"/>
                    </a:defRPr>
                  </a:pPr>
                  <a:r>
                    <a:rPr lang="en-US" sz="900" b="0" i="0" u="none" strike="noStrike" baseline="0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  <a:latin typeface="Arial Black" panose="020B0A04020102020204" pitchFamily="34" charset="0"/>
                    </a:rPr>
                    <a:t>Income
8.86Million</a:t>
                  </a:r>
                </a:p>
              </cx:txPr>
              <cx:visibility seriesName="0" categoryName="1" value="1"/>
              <cx:separator>
</cx:separator>
            </cx:dataLabel>
            <cx:dataLabel idx="1">
              <cx:numFmt formatCode="0.00,,&quot;Million&quot;" sourceLinked="0"/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  <a:latin typeface="Arial Black" panose="020B0A04020102020204" pitchFamily="34" charset="0"/>
                      <a:ea typeface="Arial Black" panose="020B0A04020102020204" pitchFamily="34" charset="0"/>
                      <a:cs typeface="Arial Black" panose="020B0A04020102020204" pitchFamily="34" charset="0"/>
                    </a:defRPr>
                  </a:pPr>
                  <a:r>
                    <a:rPr lang="en-US" sz="900" b="0" i="0" u="none" strike="noStrike" baseline="0">
                      <a:solidFill>
                        <a:schemeClr val="tx1"/>
                      </a:solidFill>
                      <a:latin typeface="Arial Black" panose="020B0A04020102020204" pitchFamily="34" charset="0"/>
                    </a:rPr>
                    <a:t>Expenses
4.14Million</a:t>
                  </a:r>
                </a:p>
              </cx:txPr>
              <cx:visibility seriesName="0" categoryName="1" value="1"/>
              <cx:separator>
</cx:separator>
            </cx:dataLabel>
          </cx:dataLabels>
          <cx:dataId val="0"/>
          <cx:layoutPr>
            <cx:parentLabelLayout val="overlapping"/>
          </cx:layoutPr>
        </cx:series>
      </cx:plotAreaRegion>
    </cx:plotArea>
  </cx:chart>
  <cx:spPr>
    <a:noFill/>
    <a:ln>
      <a:noFill/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_xlchart.v1.7</cx: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waterfall" uniqueId="{699DE688-857D-40DE-9097-842081F4DFF9}">
          <cx:spPr>
            <a:solidFill>
              <a:schemeClr val="accent6">
                <a:lumMod val="60000"/>
                <a:lumOff val="40000"/>
              </a:schemeClr>
            </a:solidFill>
          </cx:spPr>
          <cx:dataPt idx="5">
            <cx:spPr>
              <a:solidFill>
                <a:sysClr val="windowText" lastClr="000000"/>
              </a:solidFill>
            </cx:spPr>
          </cx:dataPt>
          <cx:dataLabels pos="outEnd">
            <cx:numFmt formatCode="0.00,,&quot;M&quot;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900" b="1">
                    <a:solidFill>
                      <a:schemeClr val="tx1"/>
                    </a:solidFill>
                    <a:latin typeface="+mn-lt"/>
                    <a:ea typeface="Arial Black" panose="020B0A04020102020204" pitchFamily="34" charset="0"/>
                    <a:cs typeface="Arial Black" panose="020B0A04020102020204" pitchFamily="34" charset="0"/>
                  </a:defRPr>
                </a:pPr>
                <a:endParaRPr lang="en-US" sz="900" b="1" i="0" u="none" strike="noStrike" baseline="0">
                  <a:solidFill>
                    <a:schemeClr val="tx1"/>
                  </a:solidFill>
                  <a:latin typeface="+mn-lt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subtotals>
              <cx:idx val="5"/>
            </cx:subtotals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 b="1">
                <a:solidFill>
                  <a:schemeClr val="tx1"/>
                </a:solidFill>
              </a:defRPr>
            </a:pPr>
            <a:endParaRPr lang="en-US" sz="1000" b="1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  <cx:axis id="1" hidden="1">
        <cx:valScaling/>
        <cx:tickLabels/>
      </cx:axis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2">
  <cs:axisTitle>
    <cs:lnRef idx="0"/>
    <cs:fillRef idx="0"/>
    <cs:effectRef idx="0"/>
    <cs:fontRef idx="minor">
      <a:schemeClr val="tx1">
        <a:lumMod val="50000"/>
        <a:lumOff val="50000"/>
      </a:schemeClr>
    </cs:fontRef>
    <cs:spPr>
      <a:solidFill>
        <a:schemeClr val="bg1">
          <a:lumMod val="85000"/>
        </a:schemeClr>
      </a:solidFill>
      <a:ln>
        <a:solidFill>
          <a:schemeClr val="bg1">
            <a:lumMod val="75000"/>
          </a:schemeClr>
        </a:solidFill>
      </a:ln>
    </cs:spPr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ln w="9525" cap="flat" cmpd="sng" algn="ctr">
        <a:solidFill>
          <a:schemeClr val="phClr">
            <a:alpha val="50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cap="none" spc="2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12">
  <cs:axisTitle>
    <cs:lnRef idx="0"/>
    <cs:fillRef idx="0"/>
    <cs:effectRef idx="0"/>
    <cs:fontRef idx="minor">
      <a:schemeClr val="tx1">
        <a:lumMod val="50000"/>
        <a:lumOff val="50000"/>
      </a:schemeClr>
    </cs:fontRef>
    <cs:spPr>
      <a:solidFill>
        <a:schemeClr val="bg1">
          <a:lumMod val="85000"/>
        </a:schemeClr>
      </a:solidFill>
      <a:ln>
        <a:solidFill>
          <a:schemeClr val="bg1">
            <a:lumMod val="75000"/>
          </a:schemeClr>
        </a:solidFill>
      </a:ln>
    </cs:spPr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ln w="9525" cap="flat" cmpd="sng" algn="ctr">
        <a:solidFill>
          <a:schemeClr val="phClr">
            <a:alpha val="50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cap="none" spc="2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1" fmlaLink="$D$26" fmlaRange="$J$26:$J$37" sel="5" val="0"/>
</file>

<file path=xl/ctrlProps/ctrlProp2.xml><?xml version="1.0" encoding="utf-8"?>
<formControlPr xmlns="http://schemas.microsoft.com/office/spreadsheetml/2009/9/main" objectType="Drop" dropStyle="combo" dx="31" fmlaLink="Analysis!$D$26" fmlaRange="Analysis!$J$26:$J$37" sel="5" val="4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image" Target="../media/image2.svg"/><Relationship Id="rId7" Type="http://schemas.openxmlformats.org/officeDocument/2006/relationships/hyperlink" Target="#'Cover Page'!A1"/><Relationship Id="rId2" Type="http://schemas.openxmlformats.org/officeDocument/2006/relationships/image" Target="../media/image1.png"/><Relationship Id="rId1" Type="http://schemas.openxmlformats.org/officeDocument/2006/relationships/hyperlink" Target="#'Detailed Report'!A1"/><Relationship Id="rId6" Type="http://schemas.openxmlformats.org/officeDocument/2006/relationships/image" Target="../media/image4.svg"/><Relationship Id="rId5" Type="http://schemas.openxmlformats.org/officeDocument/2006/relationships/image" Target="../media/image3.png"/><Relationship Id="rId4" Type="http://schemas.openxmlformats.org/officeDocument/2006/relationships/hyperlink" Target="#Dashboard!A1"/><Relationship Id="rId9" Type="http://schemas.openxmlformats.org/officeDocument/2006/relationships/image" Target="../media/image6.svg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'Cover Page'!A1"/><Relationship Id="rId13" Type="http://schemas.openxmlformats.org/officeDocument/2006/relationships/image" Target="../media/image2.svg"/><Relationship Id="rId3" Type="http://schemas.openxmlformats.org/officeDocument/2006/relationships/chart" Target="../charts/chart5.xml"/><Relationship Id="rId7" Type="http://schemas.openxmlformats.org/officeDocument/2006/relationships/chart" Target="../charts/chart7.xml"/><Relationship Id="rId12" Type="http://schemas.openxmlformats.org/officeDocument/2006/relationships/image" Target="../media/image1.png"/><Relationship Id="rId2" Type="http://schemas.openxmlformats.org/officeDocument/2006/relationships/chart" Target="../charts/chart4.xml"/><Relationship Id="rId16" Type="http://schemas.openxmlformats.org/officeDocument/2006/relationships/image" Target="../media/image4.svg"/><Relationship Id="rId1" Type="http://schemas.openxmlformats.org/officeDocument/2006/relationships/chart" Target="../charts/chart3.xml"/><Relationship Id="rId6" Type="http://schemas.microsoft.com/office/2014/relationships/chartEx" Target="../charts/chartEx4.xml"/><Relationship Id="rId11" Type="http://schemas.openxmlformats.org/officeDocument/2006/relationships/hyperlink" Target="#'Detailed Report'!A1"/><Relationship Id="rId5" Type="http://schemas.microsoft.com/office/2014/relationships/chartEx" Target="../charts/chartEx3.xml"/><Relationship Id="rId15" Type="http://schemas.openxmlformats.org/officeDocument/2006/relationships/image" Target="../media/image3.png"/><Relationship Id="rId10" Type="http://schemas.openxmlformats.org/officeDocument/2006/relationships/image" Target="../media/image6.svg"/><Relationship Id="rId4" Type="http://schemas.openxmlformats.org/officeDocument/2006/relationships/chart" Target="../charts/chart6.xml"/><Relationship Id="rId9" Type="http://schemas.openxmlformats.org/officeDocument/2006/relationships/image" Target="../media/image5.png"/><Relationship Id="rId14" Type="http://schemas.openxmlformats.org/officeDocument/2006/relationships/hyperlink" Target="#Dashboard!A1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svg"/><Relationship Id="rId3" Type="http://schemas.openxmlformats.org/officeDocument/2006/relationships/hyperlink" Target="#'Detailed Report'!A1"/><Relationship Id="rId7" Type="http://schemas.openxmlformats.org/officeDocument/2006/relationships/image" Target="../media/image3.png"/><Relationship Id="rId2" Type="http://schemas.openxmlformats.org/officeDocument/2006/relationships/image" Target="../media/image8.svg"/><Relationship Id="rId1" Type="http://schemas.openxmlformats.org/officeDocument/2006/relationships/image" Target="../media/image7.png"/><Relationship Id="rId6" Type="http://schemas.openxmlformats.org/officeDocument/2006/relationships/hyperlink" Target="#Dashboard!A1"/><Relationship Id="rId11" Type="http://schemas.openxmlformats.org/officeDocument/2006/relationships/image" Target="../media/image6.svg"/><Relationship Id="rId5" Type="http://schemas.openxmlformats.org/officeDocument/2006/relationships/image" Target="../media/image2.svg"/><Relationship Id="rId10" Type="http://schemas.openxmlformats.org/officeDocument/2006/relationships/image" Target="../media/image5.png"/><Relationship Id="rId4" Type="http://schemas.openxmlformats.org/officeDocument/2006/relationships/image" Target="../media/image1.png"/><Relationship Id="rId9" Type="http://schemas.openxmlformats.org/officeDocument/2006/relationships/hyperlink" Target="#'Cover Page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25918</xdr:colOff>
      <xdr:row>24</xdr:row>
      <xdr:rowOff>71276</xdr:rowOff>
    </xdr:from>
    <xdr:to>
      <xdr:col>15</xdr:col>
      <xdr:colOff>19440</xdr:colOff>
      <xdr:row>28</xdr:row>
      <xdr:rowOff>142551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25918" y="5844592"/>
          <a:ext cx="14488369" cy="79699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366346</xdr:colOff>
      <xdr:row>24</xdr:row>
      <xdr:rowOff>11702</xdr:rowOff>
    </xdr:from>
    <xdr:to>
      <xdr:col>7</xdr:col>
      <xdr:colOff>635000</xdr:colOff>
      <xdr:row>29</xdr:row>
      <xdr:rowOff>0</xdr:rowOff>
    </xdr:to>
    <xdr:grpSp>
      <xdr:nvGrpSpPr>
        <xdr:cNvPr id="6" name="Group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51CD07-753B-494E-86E0-4D26EC388175}"/>
            </a:ext>
          </a:extLst>
        </xdr:cNvPr>
        <xdr:cNvGrpSpPr/>
      </xdr:nvGrpSpPr>
      <xdr:grpSpPr>
        <a:xfrm>
          <a:off x="5701895" y="5788653"/>
          <a:ext cx="1283105" cy="917567"/>
          <a:chOff x="275670" y="2150897"/>
          <a:chExt cx="1202774" cy="1113605"/>
        </a:xfrm>
      </xdr:grpSpPr>
      <xdr:pic>
        <xdr:nvPicPr>
          <xdr:cNvPr id="7" name="Graphic 6" descr="Presentation with bar chart with solid fill">
            <a:extLst>
              <a:ext uri="{FF2B5EF4-FFF2-40B4-BE49-F238E27FC236}">
                <a16:creationId xmlns:a16="http://schemas.microsoft.com/office/drawing/2014/main" id="{290B6271-0CEB-E4FE-9ECF-7454811D01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464882" y="2150897"/>
            <a:ext cx="825464" cy="841117"/>
          </a:xfrm>
          <a:prstGeom prst="rect">
            <a:avLst/>
          </a:prstGeom>
        </xdr:spPr>
      </xdr:pic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1F350F0A-BEEA-30CD-F9C3-0025197E658E}"/>
              </a:ext>
            </a:extLst>
          </xdr:cNvPr>
          <xdr:cNvSpPr txBox="1"/>
        </xdr:nvSpPr>
        <xdr:spPr>
          <a:xfrm>
            <a:off x="275670" y="2901977"/>
            <a:ext cx="1202774" cy="3625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 b="1">
                <a:solidFill>
                  <a:schemeClr val="tx1"/>
                </a:solidFill>
              </a:rPr>
              <a:t>Detailed</a:t>
            </a:r>
            <a:r>
              <a:rPr lang="en-US" sz="1100" b="1" baseline="0">
                <a:solidFill>
                  <a:schemeClr val="tx1"/>
                </a:solidFill>
              </a:rPr>
              <a:t> Report</a:t>
            </a:r>
            <a:endParaRPr 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582083</xdr:colOff>
      <xdr:row>24</xdr:row>
      <xdr:rowOff>26615</xdr:rowOff>
    </xdr:from>
    <xdr:to>
      <xdr:col>11</xdr:col>
      <xdr:colOff>648229</xdr:colOff>
      <xdr:row>28</xdr:row>
      <xdr:rowOff>125676</xdr:rowOff>
    </xdr:to>
    <xdr:grpSp>
      <xdr:nvGrpSpPr>
        <xdr:cNvPr id="9" name="Group 8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78957AA-6928-4DB9-AF28-A46538541D35}"/>
            </a:ext>
          </a:extLst>
        </xdr:cNvPr>
        <xdr:cNvGrpSpPr/>
      </xdr:nvGrpSpPr>
      <xdr:grpSpPr>
        <a:xfrm>
          <a:off x="9975437" y="5803566"/>
          <a:ext cx="1080597" cy="842476"/>
          <a:chOff x="491285" y="3614871"/>
          <a:chExt cx="1083394" cy="823026"/>
        </a:xfrm>
      </xdr:grpSpPr>
      <xdr:pic>
        <xdr:nvPicPr>
          <xdr:cNvPr id="10" name="Graphic 9" descr="Upward trend with solid fill">
            <a:extLst>
              <a:ext uri="{FF2B5EF4-FFF2-40B4-BE49-F238E27FC236}">
                <a16:creationId xmlns:a16="http://schemas.microsoft.com/office/drawing/2014/main" id="{36FA0142-CD49-A996-1047-F535E30FF80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663042" y="3614871"/>
            <a:ext cx="634182" cy="664622"/>
          </a:xfrm>
          <a:prstGeom prst="rect">
            <a:avLst/>
          </a:prstGeom>
        </xdr:spPr>
      </xdr:pic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B40C2C21-A5F5-46C9-55F5-64D01782BE7A}"/>
              </a:ext>
            </a:extLst>
          </xdr:cNvPr>
          <xdr:cNvSpPr txBox="1"/>
        </xdr:nvSpPr>
        <xdr:spPr>
          <a:xfrm>
            <a:off x="491285" y="4191592"/>
            <a:ext cx="1083394" cy="2463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 b="1">
                <a:solidFill>
                  <a:schemeClr val="tx1"/>
                </a:solidFill>
              </a:rPr>
              <a:t>Dashboard</a:t>
            </a:r>
          </a:p>
        </xdr:txBody>
      </xdr:sp>
    </xdr:grpSp>
    <xdr:clientData/>
  </xdr:twoCellAnchor>
  <xdr:twoCellAnchor>
    <xdr:from>
      <xdr:col>3</xdr:col>
      <xdr:colOff>31435</xdr:colOff>
      <xdr:row>24</xdr:row>
      <xdr:rowOff>22521</xdr:rowOff>
    </xdr:from>
    <xdr:to>
      <xdr:col>3</xdr:col>
      <xdr:colOff>993365</xdr:colOff>
      <xdr:row>28</xdr:row>
      <xdr:rowOff>81733</xdr:rowOff>
    </xdr:to>
    <xdr:grpSp>
      <xdr:nvGrpSpPr>
        <xdr:cNvPr id="15" name="Group 1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62F3D86-4F8D-EE91-213F-3B8DFDB6D80E}"/>
            </a:ext>
          </a:extLst>
        </xdr:cNvPr>
        <xdr:cNvGrpSpPr/>
      </xdr:nvGrpSpPr>
      <xdr:grpSpPr>
        <a:xfrm>
          <a:off x="2323630" y="5799472"/>
          <a:ext cx="961930" cy="802627"/>
          <a:chOff x="424505" y="760866"/>
          <a:chExt cx="1156800" cy="1146501"/>
        </a:xfrm>
      </xdr:grpSpPr>
      <xdr:pic>
        <xdr:nvPicPr>
          <xdr:cNvPr id="16" name="Graphic 15" descr="Clipboard with solid fill">
            <a:extLst>
              <a:ext uri="{FF2B5EF4-FFF2-40B4-BE49-F238E27FC236}">
                <a16:creationId xmlns:a16="http://schemas.microsoft.com/office/drawing/2014/main" id="{7AF17C56-CD85-521E-D6B2-93C8276F870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478853" y="760866"/>
            <a:ext cx="898312" cy="915347"/>
          </a:xfrm>
          <a:prstGeom prst="rect">
            <a:avLst/>
          </a:prstGeom>
        </xdr:spPr>
      </xdr:pic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FABF3D31-FB0B-77A5-4730-5021FA0661A5}"/>
              </a:ext>
            </a:extLst>
          </xdr:cNvPr>
          <xdr:cNvSpPr txBox="1"/>
        </xdr:nvSpPr>
        <xdr:spPr>
          <a:xfrm>
            <a:off x="424505" y="1559992"/>
            <a:ext cx="1156800" cy="3473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>
                <a:solidFill>
                  <a:schemeClr val="tx1"/>
                </a:solidFill>
              </a:rPr>
              <a:t>Cover Page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25</xdr:row>
          <xdr:rowOff>6350</xdr:rowOff>
        </xdr:from>
        <xdr:to>
          <xdr:col>7</xdr:col>
          <xdr:colOff>1174750</xdr:colOff>
          <xdr:row>26</xdr:row>
          <xdr:rowOff>31750</xdr:rowOff>
        </xdr:to>
        <xdr:sp macro="" textlink="">
          <xdr:nvSpPr>
            <xdr:cNvPr id="1026" name="Drop Down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1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11</xdr:col>
      <xdr:colOff>229518</xdr:colOff>
      <xdr:row>28</xdr:row>
      <xdr:rowOff>76506</xdr:rowOff>
    </xdr:from>
    <xdr:to>
      <xdr:col>13</xdr:col>
      <xdr:colOff>627350</xdr:colOff>
      <xdr:row>37</xdr:row>
      <xdr:rowOff>143677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869874</xdr:colOff>
      <xdr:row>28</xdr:row>
      <xdr:rowOff>24634</xdr:rowOff>
    </xdr:from>
    <xdr:to>
      <xdr:col>19</xdr:col>
      <xdr:colOff>193560</xdr:colOff>
      <xdr:row>43</xdr:row>
      <xdr:rowOff>13617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738274" y="6571484"/>
              <a:ext cx="4556086" cy="27512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1744337</xdr:colOff>
      <xdr:row>39</xdr:row>
      <xdr:rowOff>130060</xdr:rowOff>
    </xdr:from>
    <xdr:to>
      <xdr:col>8</xdr:col>
      <xdr:colOff>966269</xdr:colOff>
      <xdr:row>49</xdr:row>
      <xdr:rowOff>158980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78337" y="8702560"/>
              <a:ext cx="2676332" cy="18704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334331</xdr:colOff>
      <xdr:row>43</xdr:row>
      <xdr:rowOff>93489</xdr:rowOff>
    </xdr:from>
    <xdr:to>
      <xdr:col>7</xdr:col>
      <xdr:colOff>40548</xdr:colOff>
      <xdr:row>58</xdr:row>
      <xdr:rowOff>82473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349250</xdr:colOff>
      <xdr:row>0</xdr:row>
      <xdr:rowOff>152400</xdr:rowOff>
    </xdr:from>
    <xdr:to>
      <xdr:col>20</xdr:col>
      <xdr:colOff>304800</xdr:colOff>
      <xdr:row>29</xdr:row>
      <xdr:rowOff>120650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961018" y="152400"/>
          <a:ext cx="11579148" cy="5358006"/>
        </a:xfrm>
        <a:prstGeom prst="roundRect">
          <a:avLst>
            <a:gd name="adj" fmla="val 2791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405984</xdr:colOff>
      <xdr:row>3</xdr:row>
      <xdr:rowOff>124918</xdr:rowOff>
    </xdr:from>
    <xdr:to>
      <xdr:col>2</xdr:col>
      <xdr:colOff>255650</xdr:colOff>
      <xdr:row>26</xdr:row>
      <xdr:rowOff>93689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05984" y="687049"/>
          <a:ext cx="1078027" cy="4278443"/>
        </a:xfrm>
        <a:prstGeom prst="roundRect">
          <a:avLst>
            <a:gd name="adj" fmla="val 24121"/>
          </a:avLst>
        </a:prstGeom>
        <a:solidFill>
          <a:schemeClr val="accent6">
            <a:lumMod val="60000"/>
            <a:lumOff val="4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361852</xdr:colOff>
      <xdr:row>0</xdr:row>
      <xdr:rowOff>149447</xdr:rowOff>
    </xdr:from>
    <xdr:to>
      <xdr:col>20</xdr:col>
      <xdr:colOff>312370</xdr:colOff>
      <xdr:row>29</xdr:row>
      <xdr:rowOff>120952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9546673" y="149447"/>
          <a:ext cx="3012126" cy="5232934"/>
        </a:xfrm>
        <a:prstGeom prst="roundRect">
          <a:avLst>
            <a:gd name="adj" fmla="val 6583"/>
          </a:avLst>
        </a:prstGeom>
        <a:solidFill>
          <a:schemeClr val="accent6">
            <a:lumMod val="60000"/>
            <a:lumOff val="40000"/>
          </a:schemeClr>
        </a:solidFill>
        <a:ln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593765</xdr:colOff>
      <xdr:row>1</xdr:row>
      <xdr:rowOff>90713</xdr:rowOff>
    </xdr:from>
    <xdr:to>
      <xdr:col>5</xdr:col>
      <xdr:colOff>404089</xdr:colOff>
      <xdr:row>10</xdr:row>
      <xdr:rowOff>90714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pSpPr/>
      </xdr:nvGrpSpPr>
      <xdr:grpSpPr>
        <a:xfrm>
          <a:off x="1810291" y="277871"/>
          <a:ext cx="1635114" cy="1684422"/>
          <a:chOff x="1773051" y="280389"/>
          <a:chExt cx="1641104" cy="1632858"/>
        </a:xfrm>
      </xdr:grpSpPr>
      <xdr:sp macro="" textlink="">
        <xdr:nvSpPr>
          <xdr:cNvPr id="5" name="Rectangle: Rounded Corners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SpPr/>
        </xdr:nvSpPr>
        <xdr:spPr>
          <a:xfrm>
            <a:off x="1773051" y="280390"/>
            <a:ext cx="1641104" cy="1632857"/>
          </a:xfrm>
          <a:prstGeom prst="roundRect">
            <a:avLst>
              <a:gd name="adj" fmla="val 4546"/>
            </a:avLst>
          </a:prstGeom>
          <a:gradFill>
            <a:gsLst>
              <a:gs pos="0">
                <a:schemeClr val="bg1">
                  <a:lumMod val="85000"/>
                </a:schemeClr>
              </a:gs>
              <a:gs pos="50000">
                <a:schemeClr val="bg1"/>
              </a:gs>
              <a:gs pos="100000">
                <a:schemeClr val="bg1">
                  <a:lumMod val="85000"/>
                </a:schemeClr>
              </a:gs>
            </a:gsLst>
            <a:lin ang="5400000" scaled="1"/>
          </a:gradFill>
          <a:ln w="3175"/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" name="Rectangle: Rounded Corners 5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/>
        </xdr:nvSpPr>
        <xdr:spPr>
          <a:xfrm>
            <a:off x="1781298" y="280389"/>
            <a:ext cx="131949" cy="1632857"/>
          </a:xfrm>
          <a:prstGeom prst="roundRect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65973</xdr:colOff>
      <xdr:row>1</xdr:row>
      <xdr:rowOff>98960</xdr:rowOff>
    </xdr:from>
    <xdr:to>
      <xdr:col>8</xdr:col>
      <xdr:colOff>486557</xdr:colOff>
      <xdr:row>10</xdr:row>
      <xdr:rowOff>98961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pSpPr/>
      </xdr:nvGrpSpPr>
      <xdr:grpSpPr>
        <a:xfrm>
          <a:off x="3715552" y="286118"/>
          <a:ext cx="1637110" cy="1684422"/>
          <a:chOff x="1773051" y="280389"/>
          <a:chExt cx="1641104" cy="1632858"/>
        </a:xfrm>
      </xdr:grpSpPr>
      <xdr:sp macro="" textlink="">
        <xdr:nvSpPr>
          <xdr:cNvPr id="9" name="Rectangle: Rounded Corners 8">
            <a:extLst>
              <a:ext uri="{FF2B5EF4-FFF2-40B4-BE49-F238E27FC236}">
                <a16:creationId xmlns:a16="http://schemas.microsoft.com/office/drawing/2014/main" id="{00000000-0008-0000-0200-000009000000}"/>
              </a:ext>
            </a:extLst>
          </xdr:cNvPr>
          <xdr:cNvSpPr/>
        </xdr:nvSpPr>
        <xdr:spPr>
          <a:xfrm>
            <a:off x="1773051" y="280390"/>
            <a:ext cx="1641104" cy="1632857"/>
          </a:xfrm>
          <a:prstGeom prst="roundRect">
            <a:avLst>
              <a:gd name="adj" fmla="val 4546"/>
            </a:avLst>
          </a:prstGeom>
          <a:gradFill>
            <a:gsLst>
              <a:gs pos="0">
                <a:schemeClr val="bg1">
                  <a:lumMod val="85000"/>
                </a:schemeClr>
              </a:gs>
              <a:gs pos="50000">
                <a:schemeClr val="bg1"/>
              </a:gs>
              <a:gs pos="100000">
                <a:schemeClr val="bg1">
                  <a:lumMod val="85000"/>
                </a:schemeClr>
              </a:gs>
            </a:gsLst>
            <a:lin ang="5400000" scaled="1"/>
          </a:gradFill>
          <a:ln w="3175"/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Rectangle: Rounded Corners 9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SpPr/>
        </xdr:nvSpPr>
        <xdr:spPr>
          <a:xfrm>
            <a:off x="1781298" y="280389"/>
            <a:ext cx="131949" cy="1632857"/>
          </a:xfrm>
          <a:prstGeom prst="roundRect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9</xdr:col>
      <xdr:colOff>82467</xdr:colOff>
      <xdr:row>1</xdr:row>
      <xdr:rowOff>90712</xdr:rowOff>
    </xdr:from>
    <xdr:to>
      <xdr:col>11</xdr:col>
      <xdr:colOff>503052</xdr:colOff>
      <xdr:row>10</xdr:row>
      <xdr:rowOff>90713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pSpPr/>
      </xdr:nvGrpSpPr>
      <xdr:grpSpPr>
        <a:xfrm>
          <a:off x="5556835" y="277870"/>
          <a:ext cx="1637112" cy="1684422"/>
          <a:chOff x="1773051" y="280389"/>
          <a:chExt cx="1641104" cy="1632858"/>
        </a:xfrm>
      </xdr:grpSpPr>
      <xdr:sp macro="" textlink="">
        <xdr:nvSpPr>
          <xdr:cNvPr id="18" name="Rectangle: Rounded Corners 17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/>
        </xdr:nvSpPr>
        <xdr:spPr>
          <a:xfrm>
            <a:off x="1773051" y="280390"/>
            <a:ext cx="1641104" cy="1632857"/>
          </a:xfrm>
          <a:prstGeom prst="roundRect">
            <a:avLst>
              <a:gd name="adj" fmla="val 4546"/>
            </a:avLst>
          </a:prstGeom>
          <a:gradFill>
            <a:gsLst>
              <a:gs pos="0">
                <a:schemeClr val="bg1">
                  <a:lumMod val="85000"/>
                </a:schemeClr>
              </a:gs>
              <a:gs pos="50000">
                <a:schemeClr val="bg1"/>
              </a:gs>
              <a:gs pos="100000">
                <a:schemeClr val="bg1">
                  <a:lumMod val="85000"/>
                </a:schemeClr>
              </a:gs>
            </a:gsLst>
            <a:lin ang="5400000" scaled="1"/>
          </a:gradFill>
          <a:ln w="3175"/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: Rounded Corners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/>
        </xdr:nvSpPr>
        <xdr:spPr>
          <a:xfrm>
            <a:off x="1781298" y="280389"/>
            <a:ext cx="131949" cy="1632857"/>
          </a:xfrm>
          <a:prstGeom prst="roundRect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12</xdr:col>
      <xdr:colOff>123699</xdr:colOff>
      <xdr:row>1</xdr:row>
      <xdr:rowOff>107207</xdr:rowOff>
    </xdr:from>
    <xdr:to>
      <xdr:col>14</xdr:col>
      <xdr:colOff>544284</xdr:colOff>
      <xdr:row>10</xdr:row>
      <xdr:rowOff>107208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pSpPr/>
      </xdr:nvGrpSpPr>
      <xdr:grpSpPr>
        <a:xfrm>
          <a:off x="7422857" y="294365"/>
          <a:ext cx="1637111" cy="1684422"/>
          <a:chOff x="1773051" y="280389"/>
          <a:chExt cx="1641104" cy="1632858"/>
        </a:xfrm>
      </xdr:grpSpPr>
      <xdr:sp macro="" textlink="">
        <xdr:nvSpPr>
          <xdr:cNvPr id="21" name="Rectangle: Rounded Corners 20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SpPr/>
        </xdr:nvSpPr>
        <xdr:spPr>
          <a:xfrm>
            <a:off x="1773051" y="280390"/>
            <a:ext cx="1641104" cy="1632857"/>
          </a:xfrm>
          <a:prstGeom prst="roundRect">
            <a:avLst>
              <a:gd name="adj" fmla="val 4546"/>
            </a:avLst>
          </a:prstGeom>
          <a:gradFill>
            <a:gsLst>
              <a:gs pos="0">
                <a:schemeClr val="bg1">
                  <a:lumMod val="85000"/>
                </a:schemeClr>
              </a:gs>
              <a:gs pos="50000">
                <a:schemeClr val="bg1"/>
              </a:gs>
              <a:gs pos="100000">
                <a:schemeClr val="bg1">
                  <a:lumMod val="85000"/>
                </a:schemeClr>
              </a:gs>
            </a:gsLst>
            <a:lin ang="5400000" scaled="1"/>
          </a:gradFill>
          <a:ln w="3175"/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Rectangle: Rounded Corners 21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SpPr/>
        </xdr:nvSpPr>
        <xdr:spPr>
          <a:xfrm>
            <a:off x="1781298" y="280389"/>
            <a:ext cx="131949" cy="1632857"/>
          </a:xfrm>
          <a:prstGeom prst="roundRect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7</xdr:col>
      <xdr:colOff>191485</xdr:colOff>
      <xdr:row>12</xdr:row>
      <xdr:rowOff>38896</xdr:rowOff>
    </xdr:from>
    <xdr:to>
      <xdr:col>15</xdr:col>
      <xdr:colOff>276668</xdr:colOff>
      <xdr:row>29</xdr:row>
      <xdr:rowOff>118096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GrpSpPr/>
      </xdr:nvGrpSpPr>
      <xdr:grpSpPr>
        <a:xfrm>
          <a:off x="4449327" y="2284791"/>
          <a:ext cx="4951288" cy="3260884"/>
          <a:chOff x="1773051" y="280389"/>
          <a:chExt cx="1641104" cy="1632858"/>
        </a:xfrm>
      </xdr:grpSpPr>
      <xdr:sp macro="" textlink="">
        <xdr:nvSpPr>
          <xdr:cNvPr id="24" name="Rectangle: Rounded Corners 23">
            <a:extLst>
              <a:ext uri="{FF2B5EF4-FFF2-40B4-BE49-F238E27FC236}">
                <a16:creationId xmlns:a16="http://schemas.microsoft.com/office/drawing/2014/main" id="{00000000-0008-0000-0200-000018000000}"/>
              </a:ext>
            </a:extLst>
          </xdr:cNvPr>
          <xdr:cNvSpPr/>
        </xdr:nvSpPr>
        <xdr:spPr>
          <a:xfrm>
            <a:off x="1773051" y="280390"/>
            <a:ext cx="1641104" cy="1632857"/>
          </a:xfrm>
          <a:prstGeom prst="roundRect">
            <a:avLst>
              <a:gd name="adj" fmla="val 4546"/>
            </a:avLst>
          </a:prstGeom>
          <a:gradFill>
            <a:gsLst>
              <a:gs pos="0">
                <a:schemeClr val="bg1">
                  <a:lumMod val="85000"/>
                </a:schemeClr>
              </a:gs>
              <a:gs pos="50000">
                <a:schemeClr val="bg1"/>
              </a:gs>
              <a:gs pos="100000">
                <a:schemeClr val="bg1">
                  <a:lumMod val="85000"/>
                </a:schemeClr>
              </a:gs>
            </a:gsLst>
            <a:lin ang="5400000" scaled="1"/>
          </a:gradFill>
          <a:ln w="3175"/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SpPr/>
        </xdr:nvSpPr>
        <xdr:spPr>
          <a:xfrm>
            <a:off x="1773051" y="280389"/>
            <a:ext cx="140196" cy="1632857"/>
          </a:xfrm>
          <a:prstGeom prst="roundRect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</xdr:col>
      <xdr:colOff>547168</xdr:colOff>
      <xdr:row>1</xdr:row>
      <xdr:rowOff>74221</xdr:rowOff>
    </xdr:from>
    <xdr:to>
      <xdr:col>6</xdr:col>
      <xdr:colOff>74220</xdr:colOff>
      <xdr:row>10</xdr:row>
      <xdr:rowOff>123701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257023</xdr:colOff>
      <xdr:row>1</xdr:row>
      <xdr:rowOff>30237</xdr:rowOff>
    </xdr:from>
    <xdr:to>
      <xdr:col>9</xdr:col>
      <xdr:colOff>47753</xdr:colOff>
      <xdr:row>10</xdr:row>
      <xdr:rowOff>174235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5027</xdr:colOff>
      <xdr:row>1</xdr:row>
      <xdr:rowOff>23231</xdr:rowOff>
    </xdr:from>
    <xdr:to>
      <xdr:col>11</xdr:col>
      <xdr:colOff>588536</xdr:colOff>
      <xdr:row>10</xdr:row>
      <xdr:rowOff>170365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588536</xdr:colOff>
      <xdr:row>1</xdr:row>
      <xdr:rowOff>23231</xdr:rowOff>
    </xdr:from>
    <xdr:to>
      <xdr:col>15</xdr:col>
      <xdr:colOff>77438</xdr:colOff>
      <xdr:row>10</xdr:row>
      <xdr:rowOff>154225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343379</xdr:colOff>
      <xdr:row>11</xdr:row>
      <xdr:rowOff>173182</xdr:rowOff>
    </xdr:from>
    <xdr:to>
      <xdr:col>7</xdr:col>
      <xdr:colOff>111062</xdr:colOff>
      <xdr:row>29</xdr:row>
      <xdr:rowOff>168808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7" name="Chart 36">
              <a:extLst>
                <a:ext uri="{FF2B5EF4-FFF2-40B4-BE49-F238E27FC236}">
                  <a16:creationId xmlns:a16="http://schemas.microsoft.com/office/drawing/2014/main" id="{00000000-0008-0000-0200-00002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5652" y="2236932"/>
              <a:ext cx="2798365" cy="33726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30976</xdr:colOff>
      <xdr:row>13</xdr:row>
      <xdr:rowOff>23232</xdr:rowOff>
    </xdr:from>
    <xdr:to>
      <xdr:col>15</xdr:col>
      <xdr:colOff>162622</xdr:colOff>
      <xdr:row>29</xdr:row>
      <xdr:rowOff>77440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8" name="Chart 37">
              <a:extLst>
                <a:ext uri="{FF2B5EF4-FFF2-40B4-BE49-F238E27FC236}">
                  <a16:creationId xmlns:a16="http://schemas.microsoft.com/office/drawing/2014/main" id="{00000000-0008-0000-0200-00002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07776" y="2417182"/>
              <a:ext cx="4398846" cy="30006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85183</xdr:colOff>
      <xdr:row>2</xdr:row>
      <xdr:rowOff>170366</xdr:rowOff>
    </xdr:from>
    <xdr:to>
      <xdr:col>21</xdr:col>
      <xdr:colOff>123903</xdr:colOff>
      <xdr:row>18</xdr:row>
      <xdr:rowOff>54205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479016</xdr:colOff>
      <xdr:row>19</xdr:row>
      <xdr:rowOff>53285</xdr:rowOff>
    </xdr:from>
    <xdr:to>
      <xdr:col>17</xdr:col>
      <xdr:colOff>553504</xdr:colOff>
      <xdr:row>21</xdr:row>
      <xdr:rowOff>177372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/>
      </xdr:nvSpPr>
      <xdr:spPr>
        <a:xfrm>
          <a:off x="9663837" y="3500428"/>
          <a:ext cx="1299131" cy="4869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/>
            <a:t>Income</a:t>
          </a:r>
          <a:r>
            <a:rPr lang="en-US" sz="1100" b="1" baseline="0"/>
            <a:t> achieved Vs Target</a:t>
          </a:r>
          <a:endParaRPr lang="en-US" sz="1100" b="1"/>
        </a:p>
      </xdr:txBody>
    </xdr:sp>
    <xdr:clientData/>
  </xdr:twoCellAnchor>
  <xdr:twoCellAnchor>
    <xdr:from>
      <xdr:col>18</xdr:col>
      <xdr:colOff>91821</xdr:colOff>
      <xdr:row>19</xdr:row>
      <xdr:rowOff>45356</xdr:rowOff>
    </xdr:from>
    <xdr:to>
      <xdr:col>20</xdr:col>
      <xdr:colOff>166309</xdr:colOff>
      <xdr:row>21</xdr:row>
      <xdr:rowOff>161884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/>
      </xdr:nvSpPr>
      <xdr:spPr>
        <a:xfrm>
          <a:off x="11113607" y="3492499"/>
          <a:ext cx="1299131" cy="4793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/>
            <a:t>Expenses Reached Vs Budget</a:t>
          </a:r>
        </a:p>
      </xdr:txBody>
    </xdr:sp>
    <xdr:clientData/>
  </xdr:twoCellAnchor>
  <xdr:twoCellAnchor>
    <xdr:from>
      <xdr:col>17</xdr:col>
      <xdr:colOff>604762</xdr:colOff>
      <xdr:row>19</xdr:row>
      <xdr:rowOff>98273</xdr:rowOff>
    </xdr:from>
    <xdr:to>
      <xdr:col>18</xdr:col>
      <xdr:colOff>0</xdr:colOff>
      <xdr:row>25</xdr:row>
      <xdr:rowOff>52917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CxnSpPr/>
      </xdr:nvCxnSpPr>
      <xdr:spPr>
        <a:xfrm flipH="1">
          <a:off x="11014226" y="3545416"/>
          <a:ext cx="7560" cy="104321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486576</xdr:colOff>
      <xdr:row>21</xdr:row>
      <xdr:rowOff>151190</xdr:rowOff>
    </xdr:from>
    <xdr:to>
      <xdr:col>17</xdr:col>
      <xdr:colOff>561064</xdr:colOff>
      <xdr:row>25</xdr:row>
      <xdr:rowOff>90715</xdr:rowOff>
    </xdr:to>
    <xdr:sp macro="" textlink="Analysis!$D$42">
      <xdr:nvSpPr>
        <xdr:cNvPr id="47" name="TextBox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/>
      </xdr:nvSpPr>
      <xdr:spPr>
        <a:xfrm>
          <a:off x="9671397" y="3961190"/>
          <a:ext cx="1299131" cy="665239"/>
        </a:xfrm>
        <a:prstGeom prst="rect">
          <a:avLst/>
        </a:prstGeom>
        <a:noFill/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4FBCC8F0-AED4-40D8-92C5-6EBAAC1C1B29}" type="TxLink">
            <a:rPr lang="en-US" sz="3200" b="1" i="0" u="none" strike="noStrike">
              <a:solidFill>
                <a:srgbClr val="000000"/>
              </a:solidFill>
              <a:latin typeface="Arial Black" panose="020B0A04020102020204" pitchFamily="34" charset="0"/>
              <a:ea typeface="Calibri"/>
              <a:cs typeface="Calibri"/>
            </a:rPr>
            <a:pPr algn="ctr"/>
            <a:t>94%</a:t>
          </a:fld>
          <a:endParaRPr lang="en-US" sz="3200" b="1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18</xdr:col>
      <xdr:colOff>60477</xdr:colOff>
      <xdr:row>21</xdr:row>
      <xdr:rowOff>158750</xdr:rowOff>
    </xdr:from>
    <xdr:to>
      <xdr:col>20</xdr:col>
      <xdr:colOff>264584</xdr:colOff>
      <xdr:row>25</xdr:row>
      <xdr:rowOff>25814</xdr:rowOff>
    </xdr:to>
    <xdr:sp macro="" textlink="Analysis!$D$44">
      <xdr:nvSpPr>
        <xdr:cNvPr id="48" name="TextBox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/>
      </xdr:nvSpPr>
      <xdr:spPr>
        <a:xfrm>
          <a:off x="11082263" y="3968750"/>
          <a:ext cx="1428750" cy="592778"/>
        </a:xfrm>
        <a:prstGeom prst="rect">
          <a:avLst/>
        </a:prstGeom>
        <a:noFill/>
        <a:ln w="9525" cmpd="sng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87A0F17B-70BE-4AA1-A180-3DFF59C4C9BF}" type="TxLink">
            <a:rPr lang="en-US" sz="3200" b="1" i="0" u="none" strike="noStrike">
              <a:solidFill>
                <a:srgbClr val="000000"/>
              </a:solidFill>
              <a:latin typeface="Arial Black" panose="020B0A04020102020204" pitchFamily="34" charset="0"/>
              <a:ea typeface="Calibri"/>
              <a:cs typeface="Calibri"/>
            </a:rPr>
            <a:pPr marL="0" indent="0" algn="ctr"/>
            <a:t>68%</a:t>
          </a:fld>
          <a:endParaRPr lang="en-US" sz="3200" b="1" i="0" u="none" strike="noStrike">
            <a:solidFill>
              <a:srgbClr val="000000"/>
            </a:solidFill>
            <a:latin typeface="Arial Black" panose="020B0A04020102020204" pitchFamily="34" charset="0"/>
            <a:ea typeface="Calibri"/>
            <a:cs typeface="Calibri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488950</xdr:colOff>
          <xdr:row>1</xdr:row>
          <xdr:rowOff>107950</xdr:rowOff>
        </xdr:from>
        <xdr:to>
          <xdr:col>20</xdr:col>
          <xdr:colOff>190500</xdr:colOff>
          <xdr:row>3</xdr:row>
          <xdr:rowOff>6350</xdr:rowOff>
        </xdr:to>
        <xdr:sp macro="" textlink="">
          <xdr:nvSpPr>
            <xdr:cNvPr id="3074" name="Drop Down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2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478853</xdr:colOff>
      <xdr:row>4</xdr:row>
      <xdr:rowOff>10410</xdr:rowOff>
    </xdr:from>
    <xdr:to>
      <xdr:col>2</xdr:col>
      <xdr:colOff>164892</xdr:colOff>
      <xdr:row>10</xdr:row>
      <xdr:rowOff>31231</xdr:rowOff>
    </xdr:to>
    <xdr:grpSp>
      <xdr:nvGrpSpPr>
        <xdr:cNvPr id="62" name="Group 6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GrpSpPr/>
      </xdr:nvGrpSpPr>
      <xdr:grpSpPr>
        <a:xfrm>
          <a:off x="478853" y="759042"/>
          <a:ext cx="902565" cy="1143768"/>
          <a:chOff x="478853" y="760865"/>
          <a:chExt cx="898312" cy="1146502"/>
        </a:xfrm>
      </xdr:grpSpPr>
      <xdr:pic>
        <xdr:nvPicPr>
          <xdr:cNvPr id="56" name="Graphic 55" descr="Clipboard with solid fill">
            <a:extLst>
              <a:ext uri="{FF2B5EF4-FFF2-40B4-BE49-F238E27FC236}">
                <a16:creationId xmlns:a16="http://schemas.microsoft.com/office/drawing/2014/main" id="{00000000-0008-0000-0200-00003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0"/>
              </a:ext>
            </a:extLst>
          </a:blip>
          <a:stretch>
            <a:fillRect/>
          </a:stretch>
        </xdr:blipFill>
        <xdr:spPr>
          <a:xfrm>
            <a:off x="478853" y="760865"/>
            <a:ext cx="898312" cy="915346"/>
          </a:xfrm>
          <a:prstGeom prst="rect">
            <a:avLst/>
          </a:prstGeom>
        </xdr:spPr>
      </xdr:pic>
      <xdr:sp macro="" textlink="">
        <xdr:nvSpPr>
          <xdr:cNvPr id="59" name="TextBox 58">
            <a:extLst>
              <a:ext uri="{FF2B5EF4-FFF2-40B4-BE49-F238E27FC236}">
                <a16:creationId xmlns:a16="http://schemas.microsoft.com/office/drawing/2014/main" id="{00000000-0008-0000-0200-00003B000000}"/>
              </a:ext>
            </a:extLst>
          </xdr:cNvPr>
          <xdr:cNvSpPr txBox="1"/>
        </xdr:nvSpPr>
        <xdr:spPr>
          <a:xfrm>
            <a:off x="510081" y="1646648"/>
            <a:ext cx="858339" cy="2607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>
                <a:solidFill>
                  <a:schemeClr val="tx1"/>
                </a:solidFill>
              </a:rPr>
              <a:t>Cover Page</a:t>
            </a:r>
          </a:p>
        </xdr:txBody>
      </xdr:sp>
    </xdr:grpSp>
    <xdr:clientData/>
  </xdr:twoCellAnchor>
  <xdr:twoCellAnchor>
    <xdr:from>
      <xdr:col>0</xdr:col>
      <xdr:colOff>426804</xdr:colOff>
      <xdr:row>12</xdr:row>
      <xdr:rowOff>4262</xdr:rowOff>
    </xdr:from>
    <xdr:to>
      <xdr:col>2</xdr:col>
      <xdr:colOff>135327</xdr:colOff>
      <xdr:row>19</xdr:row>
      <xdr:rowOff>41639</xdr:rowOff>
    </xdr:to>
    <xdr:grpSp>
      <xdr:nvGrpSpPr>
        <xdr:cNvPr id="63" name="Group 6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GrpSpPr/>
      </xdr:nvGrpSpPr>
      <xdr:grpSpPr>
        <a:xfrm>
          <a:off x="426804" y="2250157"/>
          <a:ext cx="925049" cy="1347482"/>
          <a:chOff x="426804" y="2255626"/>
          <a:chExt cx="920796" cy="1350672"/>
        </a:xfrm>
      </xdr:grpSpPr>
      <xdr:pic>
        <xdr:nvPicPr>
          <xdr:cNvPr id="58" name="Graphic 57" descr="Presentation with bar chart with solid fill">
            <a:extLst>
              <a:ext uri="{FF2B5EF4-FFF2-40B4-BE49-F238E27FC236}">
                <a16:creationId xmlns:a16="http://schemas.microsoft.com/office/drawing/2014/main" id="{00000000-0008-0000-0200-00003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3"/>
              </a:ext>
            </a:extLst>
          </a:blip>
          <a:stretch>
            <a:fillRect/>
          </a:stretch>
        </xdr:blipFill>
        <xdr:spPr>
          <a:xfrm>
            <a:off x="441476" y="2255626"/>
            <a:ext cx="898312" cy="915346"/>
          </a:xfrm>
          <a:prstGeom prst="rect">
            <a:avLst/>
          </a:prstGeom>
        </xdr:spPr>
      </xdr:pic>
      <xdr:sp macro="" textlink="">
        <xdr:nvSpPr>
          <xdr:cNvPr id="60" name="TextBox 59">
            <a:extLst>
              <a:ext uri="{FF2B5EF4-FFF2-40B4-BE49-F238E27FC236}">
                <a16:creationId xmlns:a16="http://schemas.microsoft.com/office/drawing/2014/main" id="{00000000-0008-0000-0200-00003C000000}"/>
              </a:ext>
            </a:extLst>
          </xdr:cNvPr>
          <xdr:cNvSpPr txBox="1"/>
        </xdr:nvSpPr>
        <xdr:spPr>
          <a:xfrm>
            <a:off x="426804" y="3116326"/>
            <a:ext cx="920796" cy="4899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 b="1">
                <a:solidFill>
                  <a:schemeClr val="tx1"/>
                </a:solidFill>
              </a:rPr>
              <a:t>Detailed</a:t>
            </a:r>
            <a:r>
              <a:rPr lang="en-US" sz="1100" b="1" baseline="0">
                <a:solidFill>
                  <a:schemeClr val="tx1"/>
                </a:solidFill>
              </a:rPr>
              <a:t> Report</a:t>
            </a:r>
            <a:endParaRPr 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0</xdr:col>
      <xdr:colOff>343525</xdr:colOff>
      <xdr:row>18</xdr:row>
      <xdr:rowOff>164918</xdr:rowOff>
    </xdr:from>
    <xdr:to>
      <xdr:col>2</xdr:col>
      <xdr:colOff>176967</xdr:colOff>
      <xdr:row>24</xdr:row>
      <xdr:rowOff>145738</xdr:rowOff>
    </xdr:to>
    <xdr:grpSp>
      <xdr:nvGrpSpPr>
        <xdr:cNvPr id="3072" name="Group 3071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200-0000000C0000}"/>
            </a:ext>
          </a:extLst>
        </xdr:cNvPr>
        <xdr:cNvGrpSpPr/>
      </xdr:nvGrpSpPr>
      <xdr:grpSpPr>
        <a:xfrm>
          <a:off x="343525" y="3533760"/>
          <a:ext cx="1049968" cy="1103767"/>
          <a:chOff x="343525" y="3541963"/>
          <a:chExt cx="1045715" cy="1106502"/>
        </a:xfrm>
      </xdr:grpSpPr>
      <xdr:pic>
        <xdr:nvPicPr>
          <xdr:cNvPr id="54" name="Graphic 53" descr="Upward trend with solid fill">
            <a:extLst>
              <a:ext uri="{FF2B5EF4-FFF2-40B4-BE49-F238E27FC236}">
                <a16:creationId xmlns:a16="http://schemas.microsoft.com/office/drawing/2014/main" id="{00000000-0008-0000-0200-00003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6"/>
              </a:ext>
            </a:extLst>
          </a:blip>
          <a:stretch>
            <a:fillRect/>
          </a:stretch>
        </xdr:blipFill>
        <xdr:spPr>
          <a:xfrm>
            <a:off x="393318" y="3541963"/>
            <a:ext cx="902030" cy="945326"/>
          </a:xfrm>
          <a:prstGeom prst="rect">
            <a:avLst/>
          </a:prstGeom>
        </xdr:spPr>
      </xdr:pic>
      <xdr:sp macro="" textlink="">
        <xdr:nvSpPr>
          <xdr:cNvPr id="61" name="TextBox 60">
            <a:extLst>
              <a:ext uri="{FF2B5EF4-FFF2-40B4-BE49-F238E27FC236}">
                <a16:creationId xmlns:a16="http://schemas.microsoft.com/office/drawing/2014/main" id="{00000000-0008-0000-0200-00003D000000}"/>
              </a:ext>
            </a:extLst>
          </xdr:cNvPr>
          <xdr:cNvSpPr txBox="1"/>
        </xdr:nvSpPr>
        <xdr:spPr>
          <a:xfrm>
            <a:off x="343525" y="4398393"/>
            <a:ext cx="1045715" cy="2500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 b="1">
                <a:solidFill>
                  <a:schemeClr val="tx1"/>
                </a:solidFill>
              </a:rPr>
              <a:t>Dashboard</a:t>
            </a:r>
          </a:p>
        </xdr:txBody>
      </xdr:sp>
    </xdr:grp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0.33085</cdr:x>
      <cdr:y>0.50549</cdr:y>
    </cdr:from>
    <cdr:to>
      <cdr:x>0.60152</cdr:x>
      <cdr:y>0.68086</cdr:y>
    </cdr:to>
    <cdr:sp macro="" textlink="Analysis!$C$3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3A5EE54-0B9A-6096-EBCE-03C506237568}"/>
            </a:ext>
          </a:extLst>
        </cdr:cNvPr>
        <cdr:cNvSpPr txBox="1"/>
      </cdr:nvSpPr>
      <cdr:spPr>
        <a:xfrm xmlns:a="http://schemas.openxmlformats.org/drawingml/2006/main">
          <a:off x="653136" y="870535"/>
          <a:ext cx="534330" cy="3020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735E810-6118-428F-9182-98520FB12786}" type="TxLink">
            <a:rPr lang="en-US" sz="1200" b="0" i="0" u="none" strike="noStrike">
              <a:solidFill>
                <a:srgbClr val="000000"/>
              </a:solidFill>
              <a:latin typeface="Arial Black" panose="020B0A04020102020204" pitchFamily="34" charset="0"/>
              <a:ea typeface="Calibri"/>
              <a:cs typeface="Calibri"/>
            </a:rPr>
            <a:pPr/>
            <a:t>ROI</a:t>
          </a:fld>
          <a:endParaRPr lang="en-US" sz="1200">
            <a:latin typeface="Arial Black" panose="020B0A04020102020204" pitchFamily="34" charset="0"/>
          </a:endParaRPr>
        </a:p>
      </cdr:txBody>
    </cdr:sp>
  </cdr:relSizeAnchor>
  <cdr:relSizeAnchor xmlns:cdr="http://schemas.openxmlformats.org/drawingml/2006/chartDrawing">
    <cdr:from>
      <cdr:x>0.323</cdr:x>
      <cdr:y>0.32562</cdr:y>
    </cdr:from>
    <cdr:to>
      <cdr:x>0.64074</cdr:x>
      <cdr:y>0.54596</cdr:y>
    </cdr:to>
    <cdr:sp macro="" textlink="Analysis!$D$35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100E6922-3550-9428-6396-F7BF71FEC761}"/>
            </a:ext>
          </a:extLst>
        </cdr:cNvPr>
        <cdr:cNvSpPr txBox="1"/>
      </cdr:nvSpPr>
      <cdr:spPr>
        <a:xfrm xmlns:a="http://schemas.openxmlformats.org/drawingml/2006/main">
          <a:off x="637648" y="560779"/>
          <a:ext cx="627256" cy="379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697FC78C-D31D-4EBD-B658-2B4BD8784CD8}" type="TxLink">
            <a:rPr lang="en-US" sz="2000" b="0" i="0" u="none" strike="noStrike">
              <a:solidFill>
                <a:srgbClr val="000000"/>
              </a:solidFill>
              <a:latin typeface="Arial Black" panose="020B0A04020102020204" pitchFamily="34" charset="0"/>
              <a:ea typeface="Calibri"/>
              <a:cs typeface="Calibri"/>
            </a:rPr>
            <a:pPr/>
            <a:t>5%</a:t>
          </a:fld>
          <a:endParaRPr lang="en-US" sz="2000">
            <a:latin typeface="Arial Black" panose="020B0A04020102020204" pitchFamily="34" charset="0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0.25784</cdr:x>
      <cdr:y>0.50685</cdr:y>
    </cdr:from>
    <cdr:to>
      <cdr:x>0.6473</cdr:x>
      <cdr:y>0.66559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DFBC0DF-BA40-4E62-461A-9D68E2037330}"/>
            </a:ext>
          </a:extLst>
        </cdr:cNvPr>
        <cdr:cNvSpPr txBox="1"/>
      </cdr:nvSpPr>
      <cdr:spPr>
        <a:xfrm xmlns:a="http://schemas.openxmlformats.org/drawingml/2006/main">
          <a:off x="430252" y="923235"/>
          <a:ext cx="649874" cy="28914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 Black" panose="020B0A04020102020204" pitchFamily="34" charset="0"/>
            </a:rPr>
            <a:t>NPM</a:t>
          </a:r>
        </a:p>
      </cdr:txBody>
    </cdr:sp>
  </cdr:relSizeAnchor>
  <cdr:relSizeAnchor xmlns:cdr="http://schemas.openxmlformats.org/drawingml/2006/chartDrawing">
    <cdr:from>
      <cdr:x>0.21107</cdr:x>
      <cdr:y>0.32123</cdr:y>
    </cdr:from>
    <cdr:to>
      <cdr:x>0.73083</cdr:x>
      <cdr:y>0.52954</cdr:y>
    </cdr:to>
    <cdr:sp macro="" textlink="Analysis!$D$36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10F85D9A-BF98-C718-1987-40BCA3ED679E}"/>
            </a:ext>
          </a:extLst>
        </cdr:cNvPr>
        <cdr:cNvSpPr txBox="1"/>
      </cdr:nvSpPr>
      <cdr:spPr>
        <a:xfrm xmlns:a="http://schemas.openxmlformats.org/drawingml/2006/main">
          <a:off x="352199" y="585129"/>
          <a:ext cx="867316" cy="379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indent="0"/>
          <a:fld id="{FC55B102-9073-4277-AFC5-33129CDCF781}" type="TxLink">
            <a:rPr lang="en-US" sz="2000" b="0" i="0" u="none" strike="noStrike">
              <a:solidFill>
                <a:srgbClr val="000000"/>
              </a:solidFill>
              <a:latin typeface="Arial Black" panose="020B0A04020102020204" pitchFamily="34" charset="0"/>
              <a:ea typeface="Calibri"/>
              <a:cs typeface="Calibri"/>
            </a:rPr>
            <a:pPr marL="0" indent="0"/>
            <a:t>45%</a:t>
          </a:fld>
          <a:endParaRPr lang="en-US" sz="2000" b="0" i="0" u="none" strike="noStrike">
            <a:solidFill>
              <a:srgbClr val="000000"/>
            </a:solidFill>
            <a:latin typeface="Arial Black" panose="020B0A04020102020204" pitchFamily="34" charset="0"/>
            <a:ea typeface="Calibri"/>
            <a:cs typeface="Calibri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0.38854</cdr:x>
      <cdr:y>0.51929</cdr:y>
    </cdr:from>
    <cdr:to>
      <cdr:x>0.75065</cdr:x>
      <cdr:y>0.67959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0EEF545-303B-11E8-0148-47F881B8FA12}"/>
            </a:ext>
          </a:extLst>
        </cdr:cNvPr>
        <cdr:cNvSpPr txBox="1"/>
      </cdr:nvSpPr>
      <cdr:spPr>
        <a:xfrm xmlns:a="http://schemas.openxmlformats.org/drawingml/2006/main">
          <a:off x="702115" y="945015"/>
          <a:ext cx="654344" cy="2917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 Black" panose="020B0A04020102020204" pitchFamily="34" charset="0"/>
            </a:rPr>
            <a:t>ROA</a:t>
          </a:r>
        </a:p>
      </cdr:txBody>
    </cdr:sp>
  </cdr:relSizeAnchor>
  <cdr:relSizeAnchor xmlns:cdr="http://schemas.openxmlformats.org/drawingml/2006/chartDrawing">
    <cdr:from>
      <cdr:x>0.36509</cdr:x>
      <cdr:y>0.32426</cdr:y>
    </cdr:from>
    <cdr:to>
      <cdr:x>0.73269</cdr:x>
      <cdr:y>0.5408</cdr:y>
    </cdr:to>
    <cdr:sp macro="" textlink="Analysis!$D$37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9F2F8DD-9B4C-230A-FEB2-1D6EE6C6759E}"/>
            </a:ext>
          </a:extLst>
        </cdr:cNvPr>
        <cdr:cNvSpPr txBox="1"/>
      </cdr:nvSpPr>
      <cdr:spPr>
        <a:xfrm xmlns:a="http://schemas.openxmlformats.org/drawingml/2006/main">
          <a:off x="659739" y="590086"/>
          <a:ext cx="664263" cy="394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indent="0"/>
          <a:fld id="{59EF41F7-A430-4F57-90CE-D2F39FA3F786}" type="TxLink">
            <a:rPr lang="en-US" sz="2000" b="0" i="0" u="none" strike="noStrike">
              <a:solidFill>
                <a:srgbClr val="000000"/>
              </a:solidFill>
              <a:latin typeface="Arial Black" panose="020B0A04020102020204" pitchFamily="34" charset="0"/>
              <a:ea typeface="Calibri"/>
              <a:cs typeface="Calibri"/>
            </a:rPr>
            <a:pPr marL="0" indent="0"/>
            <a:t>2%</a:t>
          </a:fld>
          <a:endParaRPr lang="en-US" sz="2000" b="0" i="0" u="none" strike="noStrike">
            <a:solidFill>
              <a:srgbClr val="000000"/>
            </a:solidFill>
            <a:latin typeface="Arial Black" panose="020B0A04020102020204" pitchFamily="34" charset="0"/>
            <a:ea typeface="Calibri"/>
            <a:cs typeface="Calibri"/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0.30909</cdr:x>
      <cdr:y>0.53667</cdr:y>
    </cdr:from>
    <cdr:to>
      <cdr:x>0.87334</cdr:x>
      <cdr:y>0.69308</cdr:y>
    </cdr:to>
    <cdr:sp macro="" textlink="Analysis!$C$38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A35DB1F-D4AB-D1D3-669A-DA18D9E2996D}"/>
            </a:ext>
          </a:extLst>
        </cdr:cNvPr>
        <cdr:cNvSpPr txBox="1"/>
      </cdr:nvSpPr>
      <cdr:spPr>
        <a:xfrm xmlns:a="http://schemas.openxmlformats.org/drawingml/2006/main">
          <a:off x="598381" y="967988"/>
          <a:ext cx="1092390" cy="28210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indent="0"/>
          <a:fld id="{DD72AB74-6F40-4D25-BDDE-4E99F603FCCC}" type="TxLink">
            <a:rPr lang="en-US" sz="900" b="0" i="0" u="none" strike="noStrike">
              <a:solidFill>
                <a:srgbClr val="000000"/>
              </a:solidFill>
              <a:latin typeface="Arial Black" panose="020B0A04020102020204" pitchFamily="34" charset="0"/>
              <a:ea typeface="Calibri"/>
              <a:cs typeface="Calibri"/>
            </a:rPr>
            <a:pPr marL="0" indent="0"/>
            <a:t>Quick Ratio</a:t>
          </a:fld>
          <a:endParaRPr lang="en-US" sz="900" b="0" i="0" u="none" strike="noStrike">
            <a:solidFill>
              <a:srgbClr val="000000"/>
            </a:solidFill>
            <a:latin typeface="Arial Black" panose="020B0A04020102020204" pitchFamily="34" charset="0"/>
            <a:ea typeface="Calibri"/>
            <a:cs typeface="Calibri"/>
          </a:endParaRPr>
        </a:p>
      </cdr:txBody>
    </cdr:sp>
  </cdr:relSizeAnchor>
  <cdr:relSizeAnchor xmlns:cdr="http://schemas.openxmlformats.org/drawingml/2006/chartDrawing">
    <cdr:from>
      <cdr:x>0.34151</cdr:x>
      <cdr:y>0.31833</cdr:y>
    </cdr:from>
    <cdr:to>
      <cdr:x>0.82773</cdr:x>
      <cdr:y>0.53871</cdr:y>
    </cdr:to>
    <cdr:sp macro="" textlink="Analysis!$D$38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E6D6D5AF-E602-3305-02B4-0AB778713060}"/>
            </a:ext>
          </a:extLst>
        </cdr:cNvPr>
        <cdr:cNvSpPr txBox="1"/>
      </cdr:nvSpPr>
      <cdr:spPr>
        <a:xfrm xmlns:a="http://schemas.openxmlformats.org/drawingml/2006/main">
          <a:off x="629414" y="574173"/>
          <a:ext cx="896133" cy="39747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txBody>
        <a:bodyPr xmlns:a="http://schemas.openxmlformats.org/drawingml/2006/main" vertOverflow="clip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indent="0"/>
          <a:fld id="{CD295191-EBEB-45EC-B287-B5B6F4E4178E}" type="TxLink">
            <a:rPr lang="en-US" sz="2000" b="0" i="0" u="none" strike="noStrike">
              <a:solidFill>
                <a:srgbClr val="000000"/>
              </a:solidFill>
              <a:latin typeface="Arial Black" panose="020B0A04020102020204" pitchFamily="34" charset="0"/>
              <a:ea typeface="Calibri"/>
              <a:cs typeface="Calibri"/>
            </a:rPr>
            <a:pPr marL="0" indent="0"/>
            <a:t>2.134</a:t>
          </a:fld>
          <a:endParaRPr lang="en-US" sz="2000" b="0" i="0" u="none" strike="noStrike">
            <a:solidFill>
              <a:srgbClr val="000000"/>
            </a:solidFill>
            <a:latin typeface="Arial Black" panose="020B0A04020102020204" pitchFamily="34" charset="0"/>
            <a:ea typeface="Calibri"/>
            <a:cs typeface="Calibri"/>
          </a:endParaRP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63500</xdr:colOff>
      <xdr:row>32</xdr:row>
      <xdr:rowOff>69520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E1AFE8F3-A6D7-3412-EB53-5DDD7BE56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11645900" cy="5962320"/>
        </a:xfrm>
        <a:prstGeom prst="rect">
          <a:avLst/>
        </a:prstGeom>
      </xdr:spPr>
    </xdr:pic>
    <xdr:clientData/>
  </xdr:twoCellAnchor>
  <xdr:twoCellAnchor>
    <xdr:from>
      <xdr:col>12</xdr:col>
      <xdr:colOff>247650</xdr:colOff>
      <xdr:row>26</xdr:row>
      <xdr:rowOff>31750</xdr:rowOff>
    </xdr:from>
    <xdr:to>
      <xdr:col>18</xdr:col>
      <xdr:colOff>355600</xdr:colOff>
      <xdr:row>29</xdr:row>
      <xdr:rowOff>120650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5C7E45BF-6C91-5BCE-68ED-A5A5C64191CB}"/>
            </a:ext>
          </a:extLst>
        </xdr:cNvPr>
        <xdr:cNvSpPr/>
      </xdr:nvSpPr>
      <xdr:spPr>
        <a:xfrm>
          <a:off x="7562850" y="4819650"/>
          <a:ext cx="3765550" cy="6413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196850</xdr:colOff>
      <xdr:row>26</xdr:row>
      <xdr:rowOff>6350</xdr:rowOff>
    </xdr:from>
    <xdr:to>
      <xdr:col>16</xdr:col>
      <xdr:colOff>149600</xdr:colOff>
      <xdr:row>29</xdr:row>
      <xdr:rowOff>124883</xdr:rowOff>
    </xdr:to>
    <xdr:grpSp>
      <xdr:nvGrpSpPr>
        <xdr:cNvPr id="25" name="Group 2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18F5481-FCBB-73A2-7A9B-3873CE68A4FF}"/>
            </a:ext>
          </a:extLst>
        </xdr:cNvPr>
        <xdr:cNvGrpSpPr/>
      </xdr:nvGrpSpPr>
      <xdr:grpSpPr>
        <a:xfrm>
          <a:off x="8731250" y="4794250"/>
          <a:ext cx="1171950" cy="670983"/>
          <a:chOff x="275670" y="2150897"/>
          <a:chExt cx="1202774" cy="1113605"/>
        </a:xfrm>
      </xdr:grpSpPr>
      <xdr:pic>
        <xdr:nvPicPr>
          <xdr:cNvPr id="26" name="Graphic 25" descr="Presentation with bar chart with solid fill">
            <a:extLst>
              <a:ext uri="{FF2B5EF4-FFF2-40B4-BE49-F238E27FC236}">
                <a16:creationId xmlns:a16="http://schemas.microsoft.com/office/drawing/2014/main" id="{550A08A1-9F68-205F-1269-67F3C84FA1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464882" y="2150897"/>
            <a:ext cx="825464" cy="841117"/>
          </a:xfrm>
          <a:prstGeom prst="rect">
            <a:avLst/>
          </a:prstGeom>
        </xdr:spPr>
      </xdr:pic>
      <xdr:sp macro="" textlink="">
        <xdr:nvSpPr>
          <xdr:cNvPr id="27" name="TextBox 26">
            <a:extLst>
              <a:ext uri="{FF2B5EF4-FFF2-40B4-BE49-F238E27FC236}">
                <a16:creationId xmlns:a16="http://schemas.microsoft.com/office/drawing/2014/main" id="{D4394625-7407-9B3F-88B1-0AC3EBF04770}"/>
              </a:ext>
            </a:extLst>
          </xdr:cNvPr>
          <xdr:cNvSpPr txBox="1"/>
        </xdr:nvSpPr>
        <xdr:spPr>
          <a:xfrm>
            <a:off x="275670" y="2901977"/>
            <a:ext cx="1202774" cy="3625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 b="1">
                <a:solidFill>
                  <a:schemeClr val="tx1"/>
                </a:solidFill>
              </a:rPr>
              <a:t>Detailed</a:t>
            </a:r>
            <a:r>
              <a:rPr lang="en-US" sz="1100" b="1" baseline="0">
                <a:solidFill>
                  <a:schemeClr val="tx1"/>
                </a:solidFill>
              </a:rPr>
              <a:t> Report</a:t>
            </a:r>
            <a:endParaRPr 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16</xdr:col>
      <xdr:colOff>222250</xdr:colOff>
      <xdr:row>26</xdr:row>
      <xdr:rowOff>12700</xdr:rowOff>
    </xdr:from>
    <xdr:to>
      <xdr:col>18</xdr:col>
      <xdr:colOff>229564</xdr:colOff>
      <xdr:row>29</xdr:row>
      <xdr:rowOff>77192</xdr:rowOff>
    </xdr:to>
    <xdr:grpSp>
      <xdr:nvGrpSpPr>
        <xdr:cNvPr id="28" name="Group 2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4324C264-3E8A-C05E-C9BE-65E6F126F5E8}"/>
            </a:ext>
          </a:extLst>
        </xdr:cNvPr>
        <xdr:cNvGrpSpPr/>
      </xdr:nvGrpSpPr>
      <xdr:grpSpPr>
        <a:xfrm>
          <a:off x="9975850" y="4800600"/>
          <a:ext cx="1226514" cy="616942"/>
          <a:chOff x="491285" y="3614871"/>
          <a:chExt cx="1083394" cy="823026"/>
        </a:xfrm>
      </xdr:grpSpPr>
      <xdr:pic>
        <xdr:nvPicPr>
          <xdr:cNvPr id="29" name="Graphic 28" descr="Upward trend with solid fill">
            <a:extLst>
              <a:ext uri="{FF2B5EF4-FFF2-40B4-BE49-F238E27FC236}">
                <a16:creationId xmlns:a16="http://schemas.microsoft.com/office/drawing/2014/main" id="{65631C5D-4787-523C-318F-459FF104C0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8"/>
              </a:ext>
            </a:extLst>
          </a:blip>
          <a:stretch>
            <a:fillRect/>
          </a:stretch>
        </xdr:blipFill>
        <xdr:spPr>
          <a:xfrm>
            <a:off x="663042" y="3614871"/>
            <a:ext cx="634182" cy="664622"/>
          </a:xfrm>
          <a:prstGeom prst="rect">
            <a:avLst/>
          </a:prstGeom>
        </xdr:spPr>
      </xdr:pic>
      <xdr:sp macro="" textlink="">
        <xdr:nvSpPr>
          <xdr:cNvPr id="30" name="TextBox 29">
            <a:extLst>
              <a:ext uri="{FF2B5EF4-FFF2-40B4-BE49-F238E27FC236}">
                <a16:creationId xmlns:a16="http://schemas.microsoft.com/office/drawing/2014/main" id="{7B0D7E98-B2DE-13B6-9D4D-EC2DD0BDCD46}"/>
              </a:ext>
            </a:extLst>
          </xdr:cNvPr>
          <xdr:cNvSpPr txBox="1"/>
        </xdr:nvSpPr>
        <xdr:spPr>
          <a:xfrm>
            <a:off x="491285" y="4191592"/>
            <a:ext cx="1083394" cy="24630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100" b="1">
                <a:solidFill>
                  <a:schemeClr val="tx1"/>
                </a:solidFill>
              </a:rPr>
              <a:t>Dashboard</a:t>
            </a:r>
          </a:p>
        </xdr:txBody>
      </xdr:sp>
    </xdr:grpSp>
    <xdr:clientData/>
  </xdr:twoCellAnchor>
  <xdr:twoCellAnchor>
    <xdr:from>
      <xdr:col>12</xdr:col>
      <xdr:colOff>323850</xdr:colOff>
      <xdr:row>26</xdr:row>
      <xdr:rowOff>12700</xdr:rowOff>
    </xdr:from>
    <xdr:to>
      <xdr:col>14</xdr:col>
      <xdr:colOff>15780</xdr:colOff>
      <xdr:row>29</xdr:row>
      <xdr:rowOff>114300</xdr:rowOff>
    </xdr:to>
    <xdr:grpSp>
      <xdr:nvGrpSpPr>
        <xdr:cNvPr id="31" name="Group 3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C02D5C66-87D4-74C3-B19F-6674CA3F5DF4}"/>
            </a:ext>
          </a:extLst>
        </xdr:cNvPr>
        <xdr:cNvGrpSpPr/>
      </xdr:nvGrpSpPr>
      <xdr:grpSpPr>
        <a:xfrm>
          <a:off x="7639050" y="4800600"/>
          <a:ext cx="911130" cy="654050"/>
          <a:chOff x="424505" y="760866"/>
          <a:chExt cx="1156800" cy="1146501"/>
        </a:xfrm>
      </xdr:grpSpPr>
      <xdr:pic>
        <xdr:nvPicPr>
          <xdr:cNvPr id="32" name="Graphic 31" descr="Clipboard with solid fill">
            <a:extLst>
              <a:ext uri="{FF2B5EF4-FFF2-40B4-BE49-F238E27FC236}">
                <a16:creationId xmlns:a16="http://schemas.microsoft.com/office/drawing/2014/main" id="{0C691609-E4E7-5326-44FF-E01BD3BAF9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1"/>
              </a:ext>
            </a:extLst>
          </a:blip>
          <a:stretch>
            <a:fillRect/>
          </a:stretch>
        </xdr:blipFill>
        <xdr:spPr>
          <a:xfrm>
            <a:off x="478853" y="760866"/>
            <a:ext cx="898312" cy="915347"/>
          </a:xfrm>
          <a:prstGeom prst="rect">
            <a:avLst/>
          </a:prstGeom>
        </xdr:spPr>
      </xdr:pic>
      <xdr:sp macro="" textlink="">
        <xdr:nvSpPr>
          <xdr:cNvPr id="33" name="TextBox 32">
            <a:extLst>
              <a:ext uri="{FF2B5EF4-FFF2-40B4-BE49-F238E27FC236}">
                <a16:creationId xmlns:a16="http://schemas.microsoft.com/office/drawing/2014/main" id="{917C17EE-EC57-01A7-AF33-8FA2EA7A4C4A}"/>
              </a:ext>
            </a:extLst>
          </xdr:cNvPr>
          <xdr:cNvSpPr txBox="1"/>
        </xdr:nvSpPr>
        <xdr:spPr>
          <a:xfrm>
            <a:off x="424505" y="1559992"/>
            <a:ext cx="1156800" cy="3473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>
                <a:solidFill>
                  <a:schemeClr val="tx1"/>
                </a:solidFill>
              </a:rPr>
              <a:t>Cover Page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F320C-ADAC-44F0-8EC5-5B9AF5B64B56}">
  <dimension ref="B1:O23"/>
  <sheetViews>
    <sheetView showGridLines="0" showRowColHeaders="0" zoomScale="82" zoomScaleNormal="82" workbookViewId="0"/>
  </sheetViews>
  <sheetFormatPr defaultColWidth="11.453125" defaultRowHeight="14.5" x14ac:dyDescent="0.35"/>
  <cols>
    <col min="1" max="1" width="2.26953125" customWidth="1"/>
    <col min="2" max="2" width="4.1796875" customWidth="1"/>
    <col min="3" max="3" width="26.26953125" style="1" customWidth="1"/>
    <col min="4" max="15" width="14.54296875" style="1" customWidth="1"/>
  </cols>
  <sheetData>
    <row r="1" spans="2:15" ht="15" thickBot="1" x14ac:dyDescent="0.4"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</row>
    <row r="2" spans="2:15" ht="26.25" customHeight="1" x14ac:dyDescent="0.35">
      <c r="B2" s="45" t="s">
        <v>15</v>
      </c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7"/>
    </row>
    <row r="3" spans="2:15" ht="18" customHeight="1" x14ac:dyDescent="0.35">
      <c r="B3" s="48" t="s">
        <v>40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50"/>
    </row>
    <row r="4" spans="2:15" ht="18" customHeight="1" thickBot="1" x14ac:dyDescent="0.4">
      <c r="B4" s="51" t="s">
        <v>16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3"/>
    </row>
    <row r="5" spans="2:15" ht="33" customHeight="1" thickBot="1" x14ac:dyDescent="0.4">
      <c r="B5" s="33" t="s">
        <v>23</v>
      </c>
      <c r="C5" s="34" t="s">
        <v>21</v>
      </c>
      <c r="D5" s="42">
        <v>43831</v>
      </c>
      <c r="E5" s="43">
        <v>43862</v>
      </c>
      <c r="F5" s="43">
        <v>43891</v>
      </c>
      <c r="G5" s="44">
        <v>43922</v>
      </c>
      <c r="H5" s="42">
        <v>43952</v>
      </c>
      <c r="I5" s="43">
        <v>43983</v>
      </c>
      <c r="J5" s="43">
        <v>44013</v>
      </c>
      <c r="K5" s="44">
        <v>44044</v>
      </c>
      <c r="L5" s="42">
        <v>44075</v>
      </c>
      <c r="M5" s="43">
        <v>44105</v>
      </c>
      <c r="N5" s="43">
        <v>44136</v>
      </c>
      <c r="O5" s="44">
        <v>44166</v>
      </c>
    </row>
    <row r="6" spans="2:15" ht="18.75" customHeight="1" x14ac:dyDescent="0.35">
      <c r="B6" s="54" t="s">
        <v>15</v>
      </c>
      <c r="C6" s="35" t="s">
        <v>0</v>
      </c>
      <c r="D6" s="8">
        <v>8304345</v>
      </c>
      <c r="E6" s="2">
        <v>7856000</v>
      </c>
      <c r="F6" s="2">
        <v>7933500</v>
      </c>
      <c r="G6" s="4">
        <v>9409500</v>
      </c>
      <c r="H6" s="8">
        <v>8856000</v>
      </c>
      <c r="I6" s="2">
        <v>9594000</v>
      </c>
      <c r="J6" s="2">
        <v>6409500</v>
      </c>
      <c r="K6" s="4">
        <v>7564500</v>
      </c>
      <c r="L6" s="2">
        <v>9594000</v>
      </c>
      <c r="M6" s="2">
        <v>7564480</v>
      </c>
      <c r="N6" s="2">
        <v>8856000</v>
      </c>
      <c r="O6" s="27">
        <v>10533125</v>
      </c>
    </row>
    <row r="7" spans="2:15" ht="18.75" customHeight="1" x14ac:dyDescent="0.35">
      <c r="B7" s="55"/>
      <c r="C7" s="36" t="s">
        <v>1</v>
      </c>
      <c r="D7" s="8">
        <v>2200000</v>
      </c>
      <c r="E7" s="2">
        <v>2015840</v>
      </c>
      <c r="F7" s="2">
        <v>2008800</v>
      </c>
      <c r="G7" s="4">
        <v>2003520</v>
      </c>
      <c r="H7" s="8">
        <v>1173600</v>
      </c>
      <c r="I7" s="2">
        <v>2185920</v>
      </c>
      <c r="J7" s="2">
        <v>3157760</v>
      </c>
      <c r="K7" s="4">
        <v>2177120</v>
      </c>
      <c r="L7" s="2">
        <v>2221120</v>
      </c>
      <c r="M7" s="2">
        <v>3113760</v>
      </c>
      <c r="N7" s="2">
        <v>2175360</v>
      </c>
      <c r="O7" s="4">
        <v>2154240</v>
      </c>
    </row>
    <row r="8" spans="2:15" ht="18.75" customHeight="1" x14ac:dyDescent="0.35">
      <c r="B8" s="55"/>
      <c r="C8" s="36" t="s">
        <v>2</v>
      </c>
      <c r="D8" s="8">
        <f t="shared" ref="D8:O8" si="0">D6-D7</f>
        <v>6104345</v>
      </c>
      <c r="E8" s="2">
        <f t="shared" si="0"/>
        <v>5840160</v>
      </c>
      <c r="F8" s="2">
        <f t="shared" si="0"/>
        <v>5924700</v>
      </c>
      <c r="G8" s="4">
        <f t="shared" si="0"/>
        <v>7405980</v>
      </c>
      <c r="H8" s="8">
        <f t="shared" si="0"/>
        <v>7682400</v>
      </c>
      <c r="I8" s="2">
        <f t="shared" si="0"/>
        <v>7408080</v>
      </c>
      <c r="J8" s="2">
        <f t="shared" si="0"/>
        <v>3251740</v>
      </c>
      <c r="K8" s="4">
        <f t="shared" si="0"/>
        <v>5387380</v>
      </c>
      <c r="L8" s="2">
        <f t="shared" si="0"/>
        <v>7372880</v>
      </c>
      <c r="M8" s="2">
        <f t="shared" si="0"/>
        <v>4450720</v>
      </c>
      <c r="N8" s="2">
        <f t="shared" si="0"/>
        <v>6680640</v>
      </c>
      <c r="O8" s="4">
        <f t="shared" si="0"/>
        <v>8378885</v>
      </c>
    </row>
    <row r="9" spans="2:15" ht="18.75" customHeight="1" x14ac:dyDescent="0.35">
      <c r="B9" s="55"/>
      <c r="C9" s="36" t="s">
        <v>3</v>
      </c>
      <c r="D9" s="8">
        <v>2976700</v>
      </c>
      <c r="E9" s="2">
        <v>3060000</v>
      </c>
      <c r="F9" s="2">
        <v>3034500</v>
      </c>
      <c r="G9" s="4">
        <v>2927400</v>
      </c>
      <c r="H9" s="8">
        <v>2964800</v>
      </c>
      <c r="I9" s="2">
        <v>2976700</v>
      </c>
      <c r="J9" s="2">
        <v>3049800</v>
      </c>
      <c r="K9" s="4">
        <v>3145000</v>
      </c>
      <c r="L9" s="2">
        <v>3403400</v>
      </c>
      <c r="M9" s="2">
        <v>2954600</v>
      </c>
      <c r="N9" s="2">
        <v>2648600</v>
      </c>
      <c r="O9" s="4">
        <v>2454800</v>
      </c>
    </row>
    <row r="10" spans="2:15" ht="18.75" customHeight="1" x14ac:dyDescent="0.35">
      <c r="B10" s="55"/>
      <c r="C10" s="36" t="s">
        <v>4</v>
      </c>
      <c r="D10" s="8">
        <f t="shared" ref="D10:O10" si="1">D7+D9</f>
        <v>5176700</v>
      </c>
      <c r="E10" s="2">
        <f t="shared" si="1"/>
        <v>5075840</v>
      </c>
      <c r="F10" s="2">
        <f t="shared" si="1"/>
        <v>5043300</v>
      </c>
      <c r="G10" s="4">
        <f t="shared" si="1"/>
        <v>4930920</v>
      </c>
      <c r="H10" s="8">
        <f t="shared" si="1"/>
        <v>4138400</v>
      </c>
      <c r="I10" s="2">
        <f t="shared" si="1"/>
        <v>5162620</v>
      </c>
      <c r="J10" s="2">
        <f t="shared" si="1"/>
        <v>6207560</v>
      </c>
      <c r="K10" s="4">
        <f t="shared" si="1"/>
        <v>5322120</v>
      </c>
      <c r="L10" s="2">
        <f t="shared" si="1"/>
        <v>5624520</v>
      </c>
      <c r="M10" s="2">
        <f t="shared" si="1"/>
        <v>6068360</v>
      </c>
      <c r="N10" s="2">
        <f t="shared" si="1"/>
        <v>4823960</v>
      </c>
      <c r="O10" s="4">
        <f t="shared" si="1"/>
        <v>4609040</v>
      </c>
    </row>
    <row r="11" spans="2:15" ht="18.75" customHeight="1" x14ac:dyDescent="0.35">
      <c r="B11" s="55"/>
      <c r="C11" s="36" t="s">
        <v>17</v>
      </c>
      <c r="D11" s="8">
        <f>D8-D9</f>
        <v>3127645</v>
      </c>
      <c r="E11" s="2">
        <f t="shared" ref="E11:O11" si="2">E8-E9</f>
        <v>2780160</v>
      </c>
      <c r="F11" s="2">
        <f t="shared" si="2"/>
        <v>2890200</v>
      </c>
      <c r="G11" s="4">
        <f t="shared" si="2"/>
        <v>4478580</v>
      </c>
      <c r="H11" s="8">
        <f t="shared" si="2"/>
        <v>4717600</v>
      </c>
      <c r="I11" s="2">
        <f t="shared" si="2"/>
        <v>4431380</v>
      </c>
      <c r="J11" s="2">
        <f t="shared" si="2"/>
        <v>201940</v>
      </c>
      <c r="K11" s="4">
        <f t="shared" si="2"/>
        <v>2242380</v>
      </c>
      <c r="L11" s="2">
        <f t="shared" si="2"/>
        <v>3969480</v>
      </c>
      <c r="M11" s="2">
        <f t="shared" si="2"/>
        <v>1496120</v>
      </c>
      <c r="N11" s="2">
        <f t="shared" si="2"/>
        <v>4032040</v>
      </c>
      <c r="O11" s="4">
        <f t="shared" si="2"/>
        <v>5924085</v>
      </c>
    </row>
    <row r="12" spans="2:15" ht="18.75" customHeight="1" x14ac:dyDescent="0.35">
      <c r="B12" s="55"/>
      <c r="C12" s="36" t="s">
        <v>18</v>
      </c>
      <c r="D12" s="8">
        <f>D11*15%</f>
        <v>469146.75</v>
      </c>
      <c r="E12" s="2">
        <f t="shared" ref="E12:O12" si="3">E11*15%</f>
        <v>417024</v>
      </c>
      <c r="F12" s="2">
        <f t="shared" si="3"/>
        <v>433530</v>
      </c>
      <c r="G12" s="4">
        <f t="shared" si="3"/>
        <v>671787</v>
      </c>
      <c r="H12" s="8">
        <f t="shared" si="3"/>
        <v>707640</v>
      </c>
      <c r="I12" s="2">
        <f t="shared" si="3"/>
        <v>664707</v>
      </c>
      <c r="J12" s="2">
        <f t="shared" si="3"/>
        <v>30291</v>
      </c>
      <c r="K12" s="4">
        <f t="shared" si="3"/>
        <v>336357</v>
      </c>
      <c r="L12" s="2">
        <f t="shared" si="3"/>
        <v>595422</v>
      </c>
      <c r="M12" s="2">
        <f t="shared" si="3"/>
        <v>224418</v>
      </c>
      <c r="N12" s="2">
        <f t="shared" si="3"/>
        <v>604806</v>
      </c>
      <c r="O12" s="4">
        <f t="shared" si="3"/>
        <v>888612.75</v>
      </c>
    </row>
    <row r="13" spans="2:15" ht="18.75" customHeight="1" thickBot="1" x14ac:dyDescent="0.4">
      <c r="B13" s="56"/>
      <c r="C13" s="37" t="s">
        <v>5</v>
      </c>
      <c r="D13" s="8">
        <f>D11-D12</f>
        <v>2658498.25</v>
      </c>
      <c r="E13" s="2">
        <f t="shared" ref="E13:O13" si="4">E11-E12</f>
        <v>2363136</v>
      </c>
      <c r="F13" s="2">
        <f t="shared" si="4"/>
        <v>2456670</v>
      </c>
      <c r="G13" s="4">
        <f t="shared" si="4"/>
        <v>3806793</v>
      </c>
      <c r="H13" s="8">
        <f t="shared" si="4"/>
        <v>4009960</v>
      </c>
      <c r="I13" s="2">
        <f t="shared" si="4"/>
        <v>3766673</v>
      </c>
      <c r="J13" s="2">
        <f t="shared" si="4"/>
        <v>171649</v>
      </c>
      <c r="K13" s="4">
        <f t="shared" si="4"/>
        <v>1906023</v>
      </c>
      <c r="L13" s="2">
        <f t="shared" si="4"/>
        <v>3374058</v>
      </c>
      <c r="M13" s="2">
        <f t="shared" si="4"/>
        <v>1271702</v>
      </c>
      <c r="N13" s="2">
        <f t="shared" si="4"/>
        <v>3427234</v>
      </c>
      <c r="O13" s="4">
        <f t="shared" si="4"/>
        <v>5035472.25</v>
      </c>
    </row>
    <row r="14" spans="2:15" ht="18.75" customHeight="1" x14ac:dyDescent="0.35">
      <c r="B14" s="55" t="s">
        <v>22</v>
      </c>
      <c r="C14" s="38" t="s">
        <v>6</v>
      </c>
      <c r="D14" s="11">
        <v>3.2000000000000001E-2</v>
      </c>
      <c r="E14" s="12">
        <v>4.1000000000000002E-2</v>
      </c>
      <c r="F14" s="12">
        <v>2.9000000000000001E-2</v>
      </c>
      <c r="G14" s="13">
        <v>5.1999999999999998E-2</v>
      </c>
      <c r="H14" s="11">
        <v>4.5999999999999999E-2</v>
      </c>
      <c r="I14" s="12">
        <v>6.3E-2</v>
      </c>
      <c r="J14" s="12">
        <v>3.2000000000000001E-2</v>
      </c>
      <c r="K14" s="13">
        <v>4.4999999999999998E-2</v>
      </c>
      <c r="L14" s="11">
        <v>7.5999999999999998E-2</v>
      </c>
      <c r="M14" s="12">
        <v>6.7000000000000004E-2</v>
      </c>
      <c r="N14" s="12">
        <v>3.5000000000000003E-2</v>
      </c>
      <c r="O14" s="13">
        <v>5.2999999999999999E-2</v>
      </c>
    </row>
    <row r="15" spans="2:15" ht="18.75" customHeight="1" x14ac:dyDescent="0.35">
      <c r="B15" s="55"/>
      <c r="C15" s="39" t="s">
        <v>20</v>
      </c>
      <c r="D15" s="20">
        <f t="shared" ref="D15:O15" si="5">D13/D6</f>
        <v>0.32013340606634239</v>
      </c>
      <c r="E15" s="21">
        <f t="shared" si="5"/>
        <v>0.30080651731160896</v>
      </c>
      <c r="F15" s="21">
        <f t="shared" si="5"/>
        <v>0.3096577802987332</v>
      </c>
      <c r="G15" s="22">
        <f t="shared" si="5"/>
        <v>0.40456910569105692</v>
      </c>
      <c r="H15" s="20">
        <f t="shared" si="5"/>
        <v>0.45279584462511291</v>
      </c>
      <c r="I15" s="21">
        <f t="shared" si="5"/>
        <v>0.39260715030227228</v>
      </c>
      <c r="J15" s="21">
        <f t="shared" si="5"/>
        <v>2.6780404087682348E-2</v>
      </c>
      <c r="K15" s="22">
        <f t="shared" si="5"/>
        <v>0.25196946262145548</v>
      </c>
      <c r="L15" s="20">
        <f t="shared" si="5"/>
        <v>0.3516841776110069</v>
      </c>
      <c r="M15" s="21">
        <f t="shared" si="5"/>
        <v>0.1681149266043403</v>
      </c>
      <c r="N15" s="21">
        <f t="shared" si="5"/>
        <v>0.38699570912375791</v>
      </c>
      <c r="O15" s="22">
        <f t="shared" si="5"/>
        <v>0.47806061828754526</v>
      </c>
    </row>
    <row r="16" spans="2:15" ht="18.75" customHeight="1" thickBot="1" x14ac:dyDescent="0.4">
      <c r="B16" s="55"/>
      <c r="C16" s="40" t="s">
        <v>10</v>
      </c>
      <c r="D16" s="23">
        <v>1.0666666666666666E-2</v>
      </c>
      <c r="E16" s="24">
        <v>1.3666666666666667E-2</v>
      </c>
      <c r="F16" s="24">
        <v>1.2999999999999999E-2</v>
      </c>
      <c r="G16" s="25">
        <v>1.7333333333333333E-2</v>
      </c>
      <c r="H16" s="23">
        <v>1.5333333333333332E-2</v>
      </c>
      <c r="I16" s="24">
        <v>2.1000000000000001E-2</v>
      </c>
      <c r="J16" s="24">
        <v>2.3000000000000003E-2</v>
      </c>
      <c r="K16" s="25">
        <v>1.4999999999999999E-2</v>
      </c>
      <c r="L16" s="23">
        <v>2.2666666666666668E-2</v>
      </c>
      <c r="M16" s="24">
        <v>2.2333333333333334E-2</v>
      </c>
      <c r="N16" s="24">
        <v>1.6999999999999998E-2</v>
      </c>
      <c r="O16" s="25">
        <v>1.7666666666666667E-2</v>
      </c>
    </row>
    <row r="17" spans="2:15" ht="18.75" customHeight="1" x14ac:dyDescent="0.35">
      <c r="B17" s="55"/>
      <c r="C17" s="36" t="s">
        <v>7</v>
      </c>
      <c r="D17" s="14">
        <v>1.4630000000000003</v>
      </c>
      <c r="E17" s="15">
        <v>1.617</v>
      </c>
      <c r="F17" s="15">
        <v>2.0790000000000002</v>
      </c>
      <c r="G17" s="16">
        <v>2.3210000000000002</v>
      </c>
      <c r="H17" s="14">
        <v>2.1339999999999999</v>
      </c>
      <c r="I17" s="15">
        <v>1.8480000000000001</v>
      </c>
      <c r="J17" s="15">
        <v>1.595</v>
      </c>
      <c r="K17" s="16">
        <v>1.3420000000000001</v>
      </c>
      <c r="L17" s="15">
        <v>1.2210000000000003</v>
      </c>
      <c r="M17" s="15">
        <v>1.7050000000000003</v>
      </c>
      <c r="N17" s="15">
        <v>1.9360000000000002</v>
      </c>
      <c r="O17" s="16">
        <v>1.4630000000000003</v>
      </c>
    </row>
    <row r="18" spans="2:15" ht="18.75" customHeight="1" x14ac:dyDescent="0.35">
      <c r="B18" s="55"/>
      <c r="C18" s="36" t="s">
        <v>8</v>
      </c>
      <c r="D18" s="14">
        <v>4.5210000000000008</v>
      </c>
      <c r="E18" s="15">
        <v>4.0260000000000007</v>
      </c>
      <c r="F18" s="15">
        <v>4.4110000000000005</v>
      </c>
      <c r="G18" s="16">
        <v>4.4880000000000004</v>
      </c>
      <c r="H18" s="14">
        <v>4.5210000000000008</v>
      </c>
      <c r="I18" s="15">
        <v>3.2890000000000006</v>
      </c>
      <c r="J18" s="15">
        <v>3.5420000000000007</v>
      </c>
      <c r="K18" s="16">
        <v>4.0260000000000007</v>
      </c>
      <c r="L18" s="15">
        <v>3.4320000000000004</v>
      </c>
      <c r="M18" s="15">
        <v>3.9050000000000002</v>
      </c>
      <c r="N18" s="15">
        <v>4.2679999999999998</v>
      </c>
      <c r="O18" s="16">
        <v>4.3890000000000002</v>
      </c>
    </row>
    <row r="19" spans="2:15" ht="18.75" customHeight="1" x14ac:dyDescent="0.35">
      <c r="B19" s="55"/>
      <c r="C19" s="41" t="s">
        <v>9</v>
      </c>
      <c r="D19" s="17">
        <v>5.1205000000000007</v>
      </c>
      <c r="E19" s="18">
        <v>5.6594999999999995</v>
      </c>
      <c r="F19" s="18">
        <v>7.2765000000000004</v>
      </c>
      <c r="G19" s="19">
        <v>8.1234999999999999</v>
      </c>
      <c r="H19" s="17">
        <v>7.4689999999999994</v>
      </c>
      <c r="I19" s="18">
        <v>6.468</v>
      </c>
      <c r="J19" s="18">
        <v>5.5824999999999996</v>
      </c>
      <c r="K19" s="19">
        <v>4.6970000000000001</v>
      </c>
      <c r="L19" s="18">
        <v>4.2735000000000012</v>
      </c>
      <c r="M19" s="18">
        <v>5.9675000000000011</v>
      </c>
      <c r="N19" s="18">
        <v>6.7760000000000007</v>
      </c>
      <c r="O19" s="19">
        <v>5.1205000000000007</v>
      </c>
    </row>
    <row r="20" spans="2:15" ht="18.75" customHeight="1" x14ac:dyDescent="0.35">
      <c r="B20" s="55"/>
      <c r="C20" s="36" t="s">
        <v>11</v>
      </c>
      <c r="D20" s="8">
        <v>8492400</v>
      </c>
      <c r="E20" s="2">
        <v>9199800</v>
      </c>
      <c r="F20" s="2">
        <v>8798400</v>
      </c>
      <c r="G20" s="4">
        <v>9360000</v>
      </c>
      <c r="H20" s="8">
        <v>9399600</v>
      </c>
      <c r="I20" s="2">
        <v>9518400</v>
      </c>
      <c r="J20" s="2">
        <v>9559800</v>
      </c>
      <c r="K20" s="4">
        <v>8998200</v>
      </c>
      <c r="L20" s="2">
        <v>9698400</v>
      </c>
      <c r="M20" s="2">
        <v>9878400</v>
      </c>
      <c r="N20" s="2">
        <v>9900000</v>
      </c>
      <c r="O20" s="4">
        <v>8998200</v>
      </c>
    </row>
    <row r="21" spans="2:15" ht="18.75" customHeight="1" x14ac:dyDescent="0.35">
      <c r="B21" s="55"/>
      <c r="C21" s="36" t="s">
        <v>19</v>
      </c>
      <c r="D21" s="9">
        <f>IFERROR(IF(D20="","",D6/D20),0)</f>
        <v>0.97785608308605343</v>
      </c>
      <c r="E21" s="3">
        <f t="shared" ref="E21:O21" si="6">IFERROR(IF(E20="","",E6/E20),0)</f>
        <v>0.85393160720885242</v>
      </c>
      <c r="F21" s="3">
        <f t="shared" si="6"/>
        <v>0.90169803600654663</v>
      </c>
      <c r="G21" s="5">
        <f t="shared" si="6"/>
        <v>1.0052884615384616</v>
      </c>
      <c r="H21" s="9">
        <f t="shared" si="6"/>
        <v>0.9421677518192263</v>
      </c>
      <c r="I21" s="3">
        <f t="shared" si="6"/>
        <v>1.0079425113464449</v>
      </c>
      <c r="J21" s="3">
        <f t="shared" si="6"/>
        <v>0.67046381723467019</v>
      </c>
      <c r="K21" s="5">
        <f t="shared" si="6"/>
        <v>0.84066813362672532</v>
      </c>
      <c r="L21" s="3">
        <f t="shared" si="6"/>
        <v>0.98923533778767636</v>
      </c>
      <c r="M21" s="3">
        <f t="shared" si="6"/>
        <v>0.76575963718820861</v>
      </c>
      <c r="N21" s="3">
        <f t="shared" si="6"/>
        <v>0.89454545454545453</v>
      </c>
      <c r="O21" s="5">
        <f t="shared" si="6"/>
        <v>1.1705813384899202</v>
      </c>
    </row>
    <row r="22" spans="2:15" ht="18.75" customHeight="1" x14ac:dyDescent="0.35">
      <c r="B22" s="55"/>
      <c r="C22" s="36" t="s">
        <v>12</v>
      </c>
      <c r="D22" s="8">
        <v>6225400</v>
      </c>
      <c r="E22" s="2">
        <v>6245800</v>
      </c>
      <c r="F22" s="2">
        <v>6065600</v>
      </c>
      <c r="G22" s="4">
        <v>6205000</v>
      </c>
      <c r="H22" s="8">
        <v>6065600</v>
      </c>
      <c r="I22" s="2">
        <v>6111500</v>
      </c>
      <c r="J22" s="2">
        <v>5975500</v>
      </c>
      <c r="K22" s="4">
        <v>6053700</v>
      </c>
      <c r="L22" s="2">
        <v>6048600</v>
      </c>
      <c r="M22" s="2">
        <v>6001000</v>
      </c>
      <c r="N22" s="2">
        <v>6106400</v>
      </c>
      <c r="O22" s="4">
        <v>6045200</v>
      </c>
    </row>
    <row r="23" spans="2:15" ht="18.75" customHeight="1" thickBot="1" x14ac:dyDescent="0.4">
      <c r="B23" s="56"/>
      <c r="C23" s="37" t="s">
        <v>13</v>
      </c>
      <c r="D23" s="10">
        <f t="shared" ref="D23:O23" si="7">IFERROR(IF(D22="","",D10/D22),0)</f>
        <v>0.83154496096636366</v>
      </c>
      <c r="E23" s="6">
        <f t="shared" si="7"/>
        <v>0.81268052131032054</v>
      </c>
      <c r="F23" s="6">
        <f t="shared" si="7"/>
        <v>0.83145937747296228</v>
      </c>
      <c r="G23" s="7">
        <f t="shared" si="7"/>
        <v>0.79466881547139401</v>
      </c>
      <c r="H23" s="10">
        <f t="shared" si="7"/>
        <v>0.68227380638353996</v>
      </c>
      <c r="I23" s="6">
        <f t="shared" si="7"/>
        <v>0.84473860754315633</v>
      </c>
      <c r="J23" s="6">
        <f t="shared" si="7"/>
        <v>1.0388352439126434</v>
      </c>
      <c r="K23" s="7">
        <f t="shared" si="7"/>
        <v>0.87915159324049752</v>
      </c>
      <c r="L23" s="6">
        <f t="shared" si="7"/>
        <v>0.92988790794564036</v>
      </c>
      <c r="M23" s="6">
        <f t="shared" si="7"/>
        <v>1.0112247958673555</v>
      </c>
      <c r="N23" s="6">
        <f t="shared" si="7"/>
        <v>0.78998427878946675</v>
      </c>
      <c r="O23" s="7">
        <f t="shared" si="7"/>
        <v>0.76242969628796398</v>
      </c>
    </row>
  </sheetData>
  <mergeCells count="5">
    <mergeCell ref="B2:O2"/>
    <mergeCell ref="B3:O3"/>
    <mergeCell ref="B4:O4"/>
    <mergeCell ref="B6:B13"/>
    <mergeCell ref="B14:B23"/>
  </mergeCells>
  <conditionalFormatting sqref="D6:O6">
    <cfRule type="dataBar" priority="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{6D91A089-C6E2-41D8-ABD4-C991EFC59ADB}</x14:id>
        </ext>
      </extLst>
    </cfRule>
    <cfRule type="dataBar" priority="12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{D8B31B8F-48D0-4B7E-B2A4-974D019CA195}</x14:id>
        </ext>
      </extLst>
    </cfRule>
  </conditionalFormatting>
  <conditionalFormatting sqref="D13:O13">
    <cfRule type="dataBar" priority="16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{6E15ABFC-44D0-4FD4-BD96-0A94EF59AF60}</x14:id>
        </ext>
      </extLst>
    </cfRule>
  </conditionalFormatting>
  <conditionalFormatting sqref="D12:O12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{A6EB171E-223D-49EE-A436-A19E1F9191A6}</x14:id>
        </ext>
      </extLst>
    </cfRule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{90E09300-3B50-42E7-8D54-77C6585FDD38}</x14:id>
        </ext>
      </extLst>
    </cfRule>
  </conditionalFormatting>
  <conditionalFormatting sqref="D8:O8">
    <cfRule type="dataBar" priority="11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{16702F22-AD40-4FAD-A671-255C22419F6F}</x14:id>
        </ext>
      </extLst>
    </cfRule>
  </conditionalFormatting>
  <conditionalFormatting sqref="D10:O10">
    <cfRule type="dataBar" priority="10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{DA15CF00-A07A-4D13-AE04-CC25894A0E3C}</x14:id>
        </ext>
      </extLst>
    </cfRule>
    <cfRule type="dataBar" priority="9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{135BD819-84F3-40CC-9919-2F994FD2F36A}</x14:id>
        </ext>
      </extLst>
    </cfRule>
  </conditionalFormatting>
  <conditionalFormatting sqref="G10:O10 D10:E10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{F1B07510-EB5A-4659-A48C-441AD0B04129}</x14:id>
        </ext>
      </extLst>
    </cfRule>
  </conditionalFormatting>
  <conditionalFormatting sqref="D14:O14">
    <cfRule type="iconSet" priority="7">
      <iconSet iconSet="3Arrows">
        <cfvo type="percent" val="0"/>
        <cfvo type="percent" val="33"/>
        <cfvo type="percent" val="67"/>
      </iconSet>
    </cfRule>
  </conditionalFormatting>
  <conditionalFormatting sqref="D16:O16">
    <cfRule type="iconSet" priority="5">
      <iconSet iconSet="3Arrows">
        <cfvo type="percent" val="0"/>
        <cfvo type="percent" val="33"/>
        <cfvo type="percent" val="67"/>
      </iconSet>
    </cfRule>
  </conditionalFormatting>
  <conditionalFormatting sqref="D20:O20">
    <cfRule type="dataBar" priority="3">
      <dataBar>
        <cfvo type="min"/>
        <cfvo type="max"/>
        <color theme="9" tint="0.39997558519241921"/>
      </dataBar>
      <extLst>
        <ext xmlns:x14="http://schemas.microsoft.com/office/spreadsheetml/2009/9/main" uri="{B025F937-C7B1-47D3-B67F-A62EFF666E3E}">
          <x14:id>{D77D78FC-BFAD-4117-B41F-B16D5E6965ED}</x14:id>
        </ext>
      </extLst>
    </cfRule>
  </conditionalFormatting>
  <conditionalFormatting sqref="D22:O22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{D3935E07-002B-4148-849C-7CCA3B085C69}</x14:id>
        </ext>
      </extLst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D91A089-C6E2-41D8-ABD4-C991EFC59AD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14:cfRule type="dataBar" id="{D8B31B8F-48D0-4B7E-B2A4-974D019CA195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D6:O6</xm:sqref>
        </x14:conditionalFormatting>
        <x14:conditionalFormatting xmlns:xm="http://schemas.microsoft.com/office/excel/2006/main">
          <x14:cfRule type="dataBar" id="{6E15ABFC-44D0-4FD4-BD96-0A94EF59AF6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D13:O13</xm:sqref>
        </x14:conditionalFormatting>
        <x14:conditionalFormatting xmlns:xm="http://schemas.microsoft.com/office/excel/2006/main">
          <x14:cfRule type="dataBar" id="{A6EB171E-223D-49EE-A436-A19E1F9191A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14:cfRule type="dataBar" id="{90E09300-3B50-42E7-8D54-77C6585FDD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D12:O12</xm:sqref>
        </x14:conditionalFormatting>
        <x14:conditionalFormatting xmlns:xm="http://schemas.microsoft.com/office/excel/2006/main">
          <x14:cfRule type="dataBar" id="{16702F22-AD40-4FAD-A671-255C22419F6F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D8:O8</xm:sqref>
        </x14:conditionalFormatting>
        <x14:conditionalFormatting xmlns:xm="http://schemas.microsoft.com/office/excel/2006/main">
          <x14:cfRule type="dataBar" id="{DA15CF00-A07A-4D13-AE04-CC25894A0E3C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135BD819-84F3-40CC-9919-2F994FD2F36A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D10:O10</xm:sqref>
        </x14:conditionalFormatting>
        <x14:conditionalFormatting xmlns:xm="http://schemas.microsoft.com/office/excel/2006/main">
          <x14:cfRule type="dataBar" id="{F1B07510-EB5A-4659-A48C-441AD0B0412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G10:O10 D10:E10</xm:sqref>
        </x14:conditionalFormatting>
        <x14:conditionalFormatting xmlns:xm="http://schemas.microsoft.com/office/excel/2006/main">
          <x14:cfRule type="dataBar" id="{D77D78FC-BFAD-4117-B41F-B16D5E6965ED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D20:O20</xm:sqref>
        </x14:conditionalFormatting>
        <x14:conditionalFormatting xmlns:xm="http://schemas.microsoft.com/office/excel/2006/main">
          <x14:cfRule type="dataBar" id="{D3935E07-002B-4148-849C-7CCA3B085C6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D22:O22</xm:sqref>
        </x14:conditionalFormatting>
        <x14:conditionalFormatting xmlns:xm="http://schemas.microsoft.com/office/excel/2006/main">
          <x14:cfRule type="iconSet" priority="6" id="{55771F24-1734-4641-A97A-C24CD6CC2FA1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D15:O15</xm:sqref>
        </x14:conditionalFormatting>
        <x14:conditionalFormatting xmlns:xm="http://schemas.microsoft.com/office/excel/2006/main">
          <x14:cfRule type="iconSet" priority="4" id="{41CBA3C5-1604-4865-A1B7-AAD642E456AD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D23:O23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9E855-D5A1-4320-95CD-3BA7A8C4FAED}">
  <dimension ref="B1:O45"/>
  <sheetViews>
    <sheetView topLeftCell="C1" zoomScale="83" zoomScaleNormal="83" workbookViewId="0">
      <selection activeCell="I18" sqref="I18"/>
    </sheetView>
  </sheetViews>
  <sheetFormatPr defaultColWidth="11.453125" defaultRowHeight="14.5" x14ac:dyDescent="0.35"/>
  <cols>
    <col min="1" max="1" width="2.26953125" customWidth="1"/>
    <col min="2" max="2" width="4.1796875" customWidth="1"/>
    <col min="3" max="3" width="26.26953125" style="1" customWidth="1"/>
    <col min="4" max="6" width="14.54296875" style="1" customWidth="1"/>
    <col min="7" max="7" width="25.90625" style="1" customWidth="1"/>
    <col min="8" max="8" width="23.54296875" style="1" customWidth="1"/>
    <col min="9" max="15" width="14.54296875" style="1" customWidth="1"/>
  </cols>
  <sheetData>
    <row r="1" spans="2:15" ht="15" thickBot="1" x14ac:dyDescent="0.4"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</row>
    <row r="2" spans="2:15" ht="26.25" customHeight="1" x14ac:dyDescent="0.35">
      <c r="B2" s="45" t="s">
        <v>15</v>
      </c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7"/>
    </row>
    <row r="3" spans="2:15" ht="18" customHeight="1" x14ac:dyDescent="0.35">
      <c r="B3" s="48" t="s">
        <v>14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50"/>
    </row>
    <row r="4" spans="2:15" ht="18" customHeight="1" thickBot="1" x14ac:dyDescent="0.4">
      <c r="B4" s="51" t="s">
        <v>16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3"/>
    </row>
    <row r="5" spans="2:15" ht="33" customHeight="1" thickBot="1" x14ac:dyDescent="0.4">
      <c r="B5" s="33" t="s">
        <v>23</v>
      </c>
      <c r="C5" s="34" t="s">
        <v>21</v>
      </c>
      <c r="D5" s="42">
        <v>43831</v>
      </c>
      <c r="E5" s="43">
        <v>43862</v>
      </c>
      <c r="F5" s="43">
        <v>43891</v>
      </c>
      <c r="G5" s="44">
        <v>43922</v>
      </c>
      <c r="H5" s="42">
        <v>43952</v>
      </c>
      <c r="I5" s="43">
        <v>43983</v>
      </c>
      <c r="J5" s="43">
        <v>44013</v>
      </c>
      <c r="K5" s="44">
        <v>44044</v>
      </c>
      <c r="L5" s="42">
        <v>44075</v>
      </c>
      <c r="M5" s="43">
        <v>44105</v>
      </c>
      <c r="N5" s="43">
        <v>44136</v>
      </c>
      <c r="O5" s="44">
        <v>44166</v>
      </c>
    </row>
    <row r="6" spans="2:15" ht="18.75" customHeight="1" x14ac:dyDescent="0.35">
      <c r="B6" s="54" t="s">
        <v>15</v>
      </c>
      <c r="C6" s="35" t="s">
        <v>0</v>
      </c>
      <c r="D6" s="8">
        <v>8304345</v>
      </c>
      <c r="E6" s="2">
        <v>7856000</v>
      </c>
      <c r="F6" s="2">
        <v>7933500</v>
      </c>
      <c r="G6" s="4">
        <v>9409500</v>
      </c>
      <c r="H6" s="8">
        <v>8856000</v>
      </c>
      <c r="I6" s="2">
        <v>9594000</v>
      </c>
      <c r="J6" s="2">
        <v>6409500</v>
      </c>
      <c r="K6" s="4">
        <v>7564500</v>
      </c>
      <c r="L6" s="2">
        <v>9594000</v>
      </c>
      <c r="M6" s="2">
        <v>7564480</v>
      </c>
      <c r="N6" s="2">
        <v>8856000</v>
      </c>
      <c r="O6" s="27">
        <v>10533125</v>
      </c>
    </row>
    <row r="7" spans="2:15" ht="18.75" customHeight="1" x14ac:dyDescent="0.35">
      <c r="B7" s="55"/>
      <c r="C7" s="36" t="s">
        <v>1</v>
      </c>
      <c r="D7" s="8">
        <v>2200000</v>
      </c>
      <c r="E7" s="2">
        <v>2015840</v>
      </c>
      <c r="F7" s="2">
        <v>2008800</v>
      </c>
      <c r="G7" s="4">
        <v>2003520</v>
      </c>
      <c r="H7" s="8">
        <v>1173600</v>
      </c>
      <c r="I7" s="2">
        <v>2185920</v>
      </c>
      <c r="J7" s="2">
        <v>3157760</v>
      </c>
      <c r="K7" s="4">
        <v>2177120</v>
      </c>
      <c r="L7" s="2">
        <v>2221120</v>
      </c>
      <c r="M7" s="2">
        <v>3113760</v>
      </c>
      <c r="N7" s="2">
        <v>2175360</v>
      </c>
      <c r="O7" s="4">
        <v>2154240</v>
      </c>
    </row>
    <row r="8" spans="2:15" ht="18.75" customHeight="1" x14ac:dyDescent="0.35">
      <c r="B8" s="55"/>
      <c r="C8" s="36" t="s">
        <v>2</v>
      </c>
      <c r="D8" s="8">
        <f t="shared" ref="D8:O8" si="0">D6-D7</f>
        <v>6104345</v>
      </c>
      <c r="E8" s="2">
        <f t="shared" si="0"/>
        <v>5840160</v>
      </c>
      <c r="F8" s="2">
        <f t="shared" si="0"/>
        <v>5924700</v>
      </c>
      <c r="G8" s="4">
        <f t="shared" si="0"/>
        <v>7405980</v>
      </c>
      <c r="H8" s="8">
        <f t="shared" si="0"/>
        <v>7682400</v>
      </c>
      <c r="I8" s="2">
        <f t="shared" si="0"/>
        <v>7408080</v>
      </c>
      <c r="J8" s="2">
        <f t="shared" si="0"/>
        <v>3251740</v>
      </c>
      <c r="K8" s="4">
        <f t="shared" si="0"/>
        <v>5387380</v>
      </c>
      <c r="L8" s="2">
        <f t="shared" si="0"/>
        <v>7372880</v>
      </c>
      <c r="M8" s="2">
        <f t="shared" si="0"/>
        <v>4450720</v>
      </c>
      <c r="N8" s="2">
        <f t="shared" si="0"/>
        <v>6680640</v>
      </c>
      <c r="O8" s="4">
        <f t="shared" si="0"/>
        <v>8378885</v>
      </c>
    </row>
    <row r="9" spans="2:15" ht="18.75" customHeight="1" x14ac:dyDescent="0.35">
      <c r="B9" s="55"/>
      <c r="C9" s="36" t="s">
        <v>3</v>
      </c>
      <c r="D9" s="8">
        <v>2976700</v>
      </c>
      <c r="E9" s="2">
        <v>3060000</v>
      </c>
      <c r="F9" s="2">
        <v>3034500</v>
      </c>
      <c r="G9" s="4">
        <v>2927400</v>
      </c>
      <c r="H9" s="8">
        <v>2964800</v>
      </c>
      <c r="I9" s="2">
        <v>2976700</v>
      </c>
      <c r="J9" s="2">
        <v>3049800</v>
      </c>
      <c r="K9" s="4">
        <v>3145000</v>
      </c>
      <c r="L9" s="2">
        <v>3403400</v>
      </c>
      <c r="M9" s="2">
        <v>2954600</v>
      </c>
      <c r="N9" s="2">
        <v>2648600</v>
      </c>
      <c r="O9" s="4">
        <v>2454800</v>
      </c>
    </row>
    <row r="10" spans="2:15" ht="18.75" customHeight="1" x14ac:dyDescent="0.35">
      <c r="B10" s="55"/>
      <c r="C10" s="36" t="s">
        <v>4</v>
      </c>
      <c r="D10" s="8">
        <f t="shared" ref="D10:O10" si="1">D7+D9</f>
        <v>5176700</v>
      </c>
      <c r="E10" s="2">
        <f t="shared" si="1"/>
        <v>5075840</v>
      </c>
      <c r="F10" s="2">
        <f t="shared" si="1"/>
        <v>5043300</v>
      </c>
      <c r="G10" s="4">
        <f t="shared" si="1"/>
        <v>4930920</v>
      </c>
      <c r="H10" s="8">
        <f t="shared" si="1"/>
        <v>4138400</v>
      </c>
      <c r="I10" s="2">
        <f t="shared" si="1"/>
        <v>5162620</v>
      </c>
      <c r="J10" s="2">
        <f t="shared" si="1"/>
        <v>6207560</v>
      </c>
      <c r="K10" s="4">
        <f t="shared" si="1"/>
        <v>5322120</v>
      </c>
      <c r="L10" s="2">
        <f t="shared" si="1"/>
        <v>5624520</v>
      </c>
      <c r="M10" s="2">
        <f t="shared" si="1"/>
        <v>6068360</v>
      </c>
      <c r="N10" s="2">
        <f t="shared" si="1"/>
        <v>4823960</v>
      </c>
      <c r="O10" s="4">
        <f t="shared" si="1"/>
        <v>4609040</v>
      </c>
    </row>
    <row r="11" spans="2:15" ht="18.75" customHeight="1" x14ac:dyDescent="0.35">
      <c r="B11" s="55"/>
      <c r="C11" s="36" t="s">
        <v>17</v>
      </c>
      <c r="D11" s="8">
        <f>D8-D9</f>
        <v>3127645</v>
      </c>
      <c r="E11" s="2">
        <f t="shared" ref="E11:O11" si="2">E8-E9</f>
        <v>2780160</v>
      </c>
      <c r="F11" s="2">
        <f t="shared" si="2"/>
        <v>2890200</v>
      </c>
      <c r="G11" s="4">
        <f t="shared" si="2"/>
        <v>4478580</v>
      </c>
      <c r="H11" s="8">
        <f t="shared" si="2"/>
        <v>4717600</v>
      </c>
      <c r="I11" s="2">
        <f t="shared" si="2"/>
        <v>4431380</v>
      </c>
      <c r="J11" s="2">
        <f t="shared" si="2"/>
        <v>201940</v>
      </c>
      <c r="K11" s="4">
        <f t="shared" si="2"/>
        <v>2242380</v>
      </c>
      <c r="L11" s="2">
        <f t="shared" si="2"/>
        <v>3969480</v>
      </c>
      <c r="M11" s="2">
        <f t="shared" si="2"/>
        <v>1496120</v>
      </c>
      <c r="N11" s="2">
        <f t="shared" si="2"/>
        <v>4032040</v>
      </c>
      <c r="O11" s="4">
        <f t="shared" si="2"/>
        <v>5924085</v>
      </c>
    </row>
    <row r="12" spans="2:15" ht="18.75" customHeight="1" x14ac:dyDescent="0.35">
      <c r="B12" s="55"/>
      <c r="C12" s="36" t="s">
        <v>18</v>
      </c>
      <c r="D12" s="8">
        <f>D11*15%</f>
        <v>469146.75</v>
      </c>
      <c r="E12" s="2">
        <f t="shared" ref="E12:O12" si="3">E11*15%</f>
        <v>417024</v>
      </c>
      <c r="F12" s="2">
        <f t="shared" si="3"/>
        <v>433530</v>
      </c>
      <c r="G12" s="4">
        <f t="shared" si="3"/>
        <v>671787</v>
      </c>
      <c r="H12" s="8">
        <f t="shared" si="3"/>
        <v>707640</v>
      </c>
      <c r="I12" s="2">
        <f t="shared" si="3"/>
        <v>664707</v>
      </c>
      <c r="J12" s="2">
        <f t="shared" si="3"/>
        <v>30291</v>
      </c>
      <c r="K12" s="4">
        <f t="shared" si="3"/>
        <v>336357</v>
      </c>
      <c r="L12" s="2">
        <f t="shared" si="3"/>
        <v>595422</v>
      </c>
      <c r="M12" s="2">
        <f t="shared" si="3"/>
        <v>224418</v>
      </c>
      <c r="N12" s="2">
        <f t="shared" si="3"/>
        <v>604806</v>
      </c>
      <c r="O12" s="4">
        <f t="shared" si="3"/>
        <v>888612.75</v>
      </c>
    </row>
    <row r="13" spans="2:15" ht="18.75" customHeight="1" thickBot="1" x14ac:dyDescent="0.4">
      <c r="B13" s="56"/>
      <c r="C13" s="37" t="s">
        <v>5</v>
      </c>
      <c r="D13" s="8">
        <f>D11-D12</f>
        <v>2658498.25</v>
      </c>
      <c r="E13" s="2">
        <f t="shared" ref="E13:O13" si="4">E11-E12</f>
        <v>2363136</v>
      </c>
      <c r="F13" s="2">
        <f t="shared" si="4"/>
        <v>2456670</v>
      </c>
      <c r="G13" s="4">
        <f t="shared" si="4"/>
        <v>3806793</v>
      </c>
      <c r="H13" s="8">
        <f t="shared" si="4"/>
        <v>4009960</v>
      </c>
      <c r="I13" s="2">
        <f t="shared" si="4"/>
        <v>3766673</v>
      </c>
      <c r="J13" s="2">
        <f t="shared" si="4"/>
        <v>171649</v>
      </c>
      <c r="K13" s="4">
        <f t="shared" si="4"/>
        <v>1906023</v>
      </c>
      <c r="L13" s="2">
        <f t="shared" si="4"/>
        <v>3374058</v>
      </c>
      <c r="M13" s="2">
        <f t="shared" si="4"/>
        <v>1271702</v>
      </c>
      <c r="N13" s="2">
        <f t="shared" si="4"/>
        <v>3427234</v>
      </c>
      <c r="O13" s="4">
        <f t="shared" si="4"/>
        <v>5035472.25</v>
      </c>
    </row>
    <row r="14" spans="2:15" ht="18.75" customHeight="1" x14ac:dyDescent="0.35">
      <c r="B14" s="55" t="s">
        <v>22</v>
      </c>
      <c r="C14" s="38" t="s">
        <v>6</v>
      </c>
      <c r="D14" s="11">
        <v>3.2000000000000001E-2</v>
      </c>
      <c r="E14" s="12">
        <v>4.1000000000000002E-2</v>
      </c>
      <c r="F14" s="12">
        <v>2.9000000000000001E-2</v>
      </c>
      <c r="G14" s="13">
        <v>5.1999999999999998E-2</v>
      </c>
      <c r="H14" s="11">
        <v>4.5999999999999999E-2</v>
      </c>
      <c r="I14" s="12">
        <v>6.3E-2</v>
      </c>
      <c r="J14" s="12">
        <v>3.2000000000000001E-2</v>
      </c>
      <c r="K14" s="13">
        <v>4.4999999999999998E-2</v>
      </c>
      <c r="L14" s="11">
        <v>7.5999999999999998E-2</v>
      </c>
      <c r="M14" s="12">
        <v>6.7000000000000004E-2</v>
      </c>
      <c r="N14" s="12">
        <v>3.5000000000000003E-2</v>
      </c>
      <c r="O14" s="13">
        <v>5.2999999999999999E-2</v>
      </c>
    </row>
    <row r="15" spans="2:15" ht="18.75" customHeight="1" x14ac:dyDescent="0.35">
      <c r="B15" s="55"/>
      <c r="C15" s="39" t="s">
        <v>20</v>
      </c>
      <c r="D15" s="20">
        <f t="shared" ref="D15:O15" si="5">D13/D6</f>
        <v>0.32013340606634239</v>
      </c>
      <c r="E15" s="21">
        <f t="shared" si="5"/>
        <v>0.30080651731160896</v>
      </c>
      <c r="F15" s="21">
        <f t="shared" si="5"/>
        <v>0.3096577802987332</v>
      </c>
      <c r="G15" s="22">
        <f t="shared" si="5"/>
        <v>0.40456910569105692</v>
      </c>
      <c r="H15" s="20">
        <f t="shared" si="5"/>
        <v>0.45279584462511291</v>
      </c>
      <c r="I15" s="21">
        <f t="shared" si="5"/>
        <v>0.39260715030227228</v>
      </c>
      <c r="J15" s="21">
        <f t="shared" si="5"/>
        <v>2.6780404087682348E-2</v>
      </c>
      <c r="K15" s="22">
        <f t="shared" si="5"/>
        <v>0.25196946262145548</v>
      </c>
      <c r="L15" s="20">
        <f t="shared" si="5"/>
        <v>0.3516841776110069</v>
      </c>
      <c r="M15" s="21">
        <f t="shared" si="5"/>
        <v>0.1681149266043403</v>
      </c>
      <c r="N15" s="21">
        <f t="shared" si="5"/>
        <v>0.38699570912375791</v>
      </c>
      <c r="O15" s="22">
        <f t="shared" si="5"/>
        <v>0.47806061828754526</v>
      </c>
    </row>
    <row r="16" spans="2:15" ht="18.75" customHeight="1" thickBot="1" x14ac:dyDescent="0.4">
      <c r="B16" s="55"/>
      <c r="C16" s="40" t="s">
        <v>10</v>
      </c>
      <c r="D16" s="23">
        <v>1.0666666666666666E-2</v>
      </c>
      <c r="E16" s="24">
        <v>1.3666666666666667E-2</v>
      </c>
      <c r="F16" s="24">
        <v>1.2999999999999999E-2</v>
      </c>
      <c r="G16" s="25">
        <v>1.7333333333333333E-2</v>
      </c>
      <c r="H16" s="23">
        <v>1.5333333333333332E-2</v>
      </c>
      <c r="I16" s="24">
        <v>2.1000000000000001E-2</v>
      </c>
      <c r="J16" s="24">
        <v>2.3000000000000003E-2</v>
      </c>
      <c r="K16" s="25">
        <v>1.4999999999999999E-2</v>
      </c>
      <c r="L16" s="23">
        <v>2.2666666666666668E-2</v>
      </c>
      <c r="M16" s="24">
        <v>2.2333333333333334E-2</v>
      </c>
      <c r="N16" s="24">
        <v>1.6999999999999998E-2</v>
      </c>
      <c r="O16" s="25">
        <v>1.7666666666666667E-2</v>
      </c>
    </row>
    <row r="17" spans="2:15" ht="18.75" customHeight="1" x14ac:dyDescent="0.35">
      <c r="B17" s="55"/>
      <c r="C17" s="36" t="s">
        <v>7</v>
      </c>
      <c r="D17" s="14">
        <v>1.4630000000000003</v>
      </c>
      <c r="E17" s="15">
        <v>1.617</v>
      </c>
      <c r="F17" s="15">
        <v>2.0790000000000002</v>
      </c>
      <c r="G17" s="16">
        <v>2.3210000000000002</v>
      </c>
      <c r="H17" s="14">
        <v>2.1339999999999999</v>
      </c>
      <c r="I17" s="15">
        <v>1.8480000000000001</v>
      </c>
      <c r="J17" s="15">
        <v>1.595</v>
      </c>
      <c r="K17" s="16">
        <v>1.3420000000000001</v>
      </c>
      <c r="L17" s="15">
        <v>1.2210000000000003</v>
      </c>
      <c r="M17" s="15">
        <v>1.7050000000000003</v>
      </c>
      <c r="N17" s="15">
        <v>1.9360000000000002</v>
      </c>
      <c r="O17" s="16">
        <v>1.4630000000000003</v>
      </c>
    </row>
    <row r="18" spans="2:15" ht="18.75" customHeight="1" x14ac:dyDescent="0.35">
      <c r="B18" s="55"/>
      <c r="C18" s="36" t="s">
        <v>8</v>
      </c>
      <c r="D18" s="14">
        <v>4.5210000000000008</v>
      </c>
      <c r="E18" s="15">
        <v>4.0260000000000007</v>
      </c>
      <c r="F18" s="15">
        <v>4.4110000000000005</v>
      </c>
      <c r="G18" s="16">
        <v>4.4880000000000004</v>
      </c>
      <c r="H18" s="14">
        <v>4.5210000000000008</v>
      </c>
      <c r="I18" s="15">
        <v>3.2890000000000006</v>
      </c>
      <c r="J18" s="15">
        <v>3.5420000000000007</v>
      </c>
      <c r="K18" s="16">
        <v>4.0260000000000007</v>
      </c>
      <c r="L18" s="15">
        <v>3.4320000000000004</v>
      </c>
      <c r="M18" s="15">
        <v>3.9050000000000002</v>
      </c>
      <c r="N18" s="15">
        <v>4.2679999999999998</v>
      </c>
      <c r="O18" s="16">
        <v>4.3890000000000002</v>
      </c>
    </row>
    <row r="19" spans="2:15" ht="18.75" customHeight="1" x14ac:dyDescent="0.35">
      <c r="B19" s="55"/>
      <c r="C19" s="41" t="s">
        <v>9</v>
      </c>
      <c r="D19" s="17">
        <v>5.1205000000000007</v>
      </c>
      <c r="E19" s="18">
        <v>5.6594999999999995</v>
      </c>
      <c r="F19" s="18">
        <v>7.2765000000000004</v>
      </c>
      <c r="G19" s="19">
        <v>8.1234999999999999</v>
      </c>
      <c r="H19" s="17">
        <v>7.4689999999999994</v>
      </c>
      <c r="I19" s="18">
        <v>6.468</v>
      </c>
      <c r="J19" s="18">
        <v>5.5824999999999996</v>
      </c>
      <c r="K19" s="19">
        <v>4.6970000000000001</v>
      </c>
      <c r="L19" s="18">
        <v>4.2735000000000012</v>
      </c>
      <c r="M19" s="18">
        <v>5.9675000000000011</v>
      </c>
      <c r="N19" s="18">
        <v>6.7760000000000007</v>
      </c>
      <c r="O19" s="19">
        <v>5.1205000000000007</v>
      </c>
    </row>
    <row r="20" spans="2:15" ht="18.75" customHeight="1" x14ac:dyDescent="0.35">
      <c r="B20" s="55"/>
      <c r="C20" s="36" t="s">
        <v>11</v>
      </c>
      <c r="D20" s="8">
        <v>8492400</v>
      </c>
      <c r="E20" s="2">
        <v>9199800</v>
      </c>
      <c r="F20" s="2">
        <v>8798400</v>
      </c>
      <c r="G20" s="4">
        <v>9360000</v>
      </c>
      <c r="H20" s="8">
        <v>9399600</v>
      </c>
      <c r="I20" s="2">
        <v>9518400</v>
      </c>
      <c r="J20" s="2">
        <v>9559800</v>
      </c>
      <c r="K20" s="4">
        <v>8998200</v>
      </c>
      <c r="L20" s="2">
        <v>9698400</v>
      </c>
      <c r="M20" s="2">
        <v>9878400</v>
      </c>
      <c r="N20" s="2">
        <v>9900000</v>
      </c>
      <c r="O20" s="4">
        <v>8998200</v>
      </c>
    </row>
    <row r="21" spans="2:15" ht="18.75" customHeight="1" x14ac:dyDescent="0.35">
      <c r="B21" s="55"/>
      <c r="C21" s="36" t="s">
        <v>19</v>
      </c>
      <c r="D21" s="9">
        <f t="shared" ref="D21:O21" si="6">IFERROR(IF(D20="","",D6/D20),0)</f>
        <v>0.97785608308605343</v>
      </c>
      <c r="E21" s="3">
        <f t="shared" si="6"/>
        <v>0.85393160720885242</v>
      </c>
      <c r="F21" s="3">
        <f t="shared" si="6"/>
        <v>0.90169803600654663</v>
      </c>
      <c r="G21" s="5">
        <f t="shared" si="6"/>
        <v>1.0052884615384616</v>
      </c>
      <c r="H21" s="9">
        <f t="shared" si="6"/>
        <v>0.9421677518192263</v>
      </c>
      <c r="I21" s="3">
        <f t="shared" si="6"/>
        <v>1.0079425113464449</v>
      </c>
      <c r="J21" s="3">
        <f t="shared" si="6"/>
        <v>0.67046381723467019</v>
      </c>
      <c r="K21" s="5">
        <f t="shared" si="6"/>
        <v>0.84066813362672532</v>
      </c>
      <c r="L21" s="3">
        <f t="shared" si="6"/>
        <v>0.98923533778767636</v>
      </c>
      <c r="M21" s="3">
        <f t="shared" si="6"/>
        <v>0.76575963718820861</v>
      </c>
      <c r="N21" s="3">
        <f t="shared" si="6"/>
        <v>0.89454545454545453</v>
      </c>
      <c r="O21" s="5">
        <f t="shared" si="6"/>
        <v>1.1705813384899202</v>
      </c>
    </row>
    <row r="22" spans="2:15" ht="18.75" customHeight="1" x14ac:dyDescent="0.35">
      <c r="B22" s="55"/>
      <c r="C22" s="36" t="s">
        <v>12</v>
      </c>
      <c r="D22" s="8">
        <v>6225400</v>
      </c>
      <c r="E22" s="2">
        <v>6245800</v>
      </c>
      <c r="F22" s="2">
        <v>6065600</v>
      </c>
      <c r="G22" s="4">
        <v>6205000</v>
      </c>
      <c r="H22" s="8">
        <v>6065600</v>
      </c>
      <c r="I22" s="2">
        <v>6111500</v>
      </c>
      <c r="J22" s="2">
        <v>5975500</v>
      </c>
      <c r="K22" s="4">
        <v>6053700</v>
      </c>
      <c r="L22" s="2">
        <v>6048600</v>
      </c>
      <c r="M22" s="2">
        <v>6001000</v>
      </c>
      <c r="N22" s="2">
        <v>6106400</v>
      </c>
      <c r="O22" s="4">
        <v>6045200</v>
      </c>
    </row>
    <row r="23" spans="2:15" ht="18.75" customHeight="1" thickBot="1" x14ac:dyDescent="0.4">
      <c r="B23" s="56"/>
      <c r="C23" s="37" t="s">
        <v>13</v>
      </c>
      <c r="D23" s="10">
        <f t="shared" ref="D23:O23" si="7">IFERROR(IF(D22="","",D10/D22),0)</f>
        <v>0.83154496096636366</v>
      </c>
      <c r="E23" s="6">
        <f t="shared" si="7"/>
        <v>0.81268052131032054</v>
      </c>
      <c r="F23" s="6">
        <f t="shared" si="7"/>
        <v>0.83145937747296228</v>
      </c>
      <c r="G23" s="7">
        <f t="shared" si="7"/>
        <v>0.79466881547139401</v>
      </c>
      <c r="H23" s="10">
        <f t="shared" si="7"/>
        <v>0.68227380638353996</v>
      </c>
      <c r="I23" s="6">
        <f t="shared" si="7"/>
        <v>0.84473860754315633</v>
      </c>
      <c r="J23" s="6">
        <f t="shared" si="7"/>
        <v>1.0388352439126434</v>
      </c>
      <c r="K23" s="7">
        <f t="shared" si="7"/>
        <v>0.87915159324049752</v>
      </c>
      <c r="L23" s="6">
        <f t="shared" si="7"/>
        <v>0.92988790794564036</v>
      </c>
      <c r="M23" s="6">
        <f t="shared" si="7"/>
        <v>1.0112247958673555</v>
      </c>
      <c r="N23" s="6">
        <f t="shared" si="7"/>
        <v>0.78998427878946675</v>
      </c>
      <c r="O23" s="7">
        <f t="shared" si="7"/>
        <v>0.76242969628796398</v>
      </c>
    </row>
    <row r="26" spans="2:15" x14ac:dyDescent="0.35">
      <c r="C26" s="30" t="s">
        <v>21</v>
      </c>
      <c r="D26" s="30">
        <v>5</v>
      </c>
      <c r="E26" s="30"/>
      <c r="J26" s="1" t="s">
        <v>24</v>
      </c>
    </row>
    <row r="27" spans="2:15" x14ac:dyDescent="0.35">
      <c r="C27" s="29" t="str">
        <f>C6</f>
        <v>Income</v>
      </c>
      <c r="D27" s="29" cm="1">
        <f t="array" ref="D27">INDEX($D$6:$O$23,MATCH(C27,$C$6:$C$23,0),$D$26)</f>
        <v>8856000</v>
      </c>
      <c r="E27" s="32">
        <f>MAX(D6:O6)*1.25</f>
        <v>13166406.25</v>
      </c>
      <c r="G27" s="1" t="str">
        <f>C27</f>
        <v>Income</v>
      </c>
      <c r="H27" s="1">
        <f>D27</f>
        <v>8856000</v>
      </c>
      <c r="J27" s="1" t="s">
        <v>25</v>
      </c>
    </row>
    <row r="28" spans="2:15" x14ac:dyDescent="0.35">
      <c r="C28" s="29" t="str">
        <f t="shared" ref="C28:C44" si="8">C7</f>
        <v>Cost of Goods Sold</v>
      </c>
      <c r="D28" s="29" cm="1">
        <f t="array" ref="D28">INDEX($D$6:$O$23,MATCH(C28,$C$6:$C$23,0),$D$26)</f>
        <v>1173600</v>
      </c>
      <c r="E28" s="32">
        <f t="shared" ref="E28:E44" si="9">MAX(D7:O7)*1.25</f>
        <v>3947200</v>
      </c>
      <c r="G28" s="1" t="s">
        <v>39</v>
      </c>
      <c r="H28" s="1">
        <f>D28</f>
        <v>1173600</v>
      </c>
      <c r="J28" s="1" t="s">
        <v>26</v>
      </c>
    </row>
    <row r="29" spans="2:15" x14ac:dyDescent="0.35">
      <c r="C29" s="29" t="str">
        <f t="shared" si="8"/>
        <v xml:space="preserve">Gross Profit </v>
      </c>
      <c r="D29" s="29" cm="1">
        <f t="array" ref="D29">INDEX($D$6:$O$23,MATCH(C29,$C$6:$C$23,0),$D$26)</f>
        <v>7682400</v>
      </c>
      <c r="E29" s="32">
        <f t="shared" si="9"/>
        <v>10473606.25</v>
      </c>
      <c r="G29" s="1" t="s">
        <v>38</v>
      </c>
      <c r="H29" s="1">
        <f>D30</f>
        <v>2964800</v>
      </c>
      <c r="J29" s="1" t="s">
        <v>27</v>
      </c>
    </row>
    <row r="30" spans="2:15" x14ac:dyDescent="0.35">
      <c r="C30" s="29" t="str">
        <f>C9</f>
        <v xml:space="preserve">Total Operating Expenses  </v>
      </c>
      <c r="D30" s="29" cm="1">
        <f t="array" ref="D30">INDEX($D$6:$O$23,MATCH(C30,$C$6:$C$23,0),$D$26)</f>
        <v>2964800</v>
      </c>
      <c r="E30" s="32">
        <f t="shared" si="9"/>
        <v>4254250</v>
      </c>
      <c r="G30" s="1" t="str">
        <f>C33</f>
        <v>Tax</v>
      </c>
      <c r="H30" s="1">
        <f>D33</f>
        <v>707640</v>
      </c>
      <c r="J30" s="1" t="s">
        <v>28</v>
      </c>
    </row>
    <row r="31" spans="2:15" x14ac:dyDescent="0.35">
      <c r="C31" s="29" t="str">
        <f t="shared" si="8"/>
        <v>Total Expenses</v>
      </c>
      <c r="D31" s="29" cm="1">
        <f t="array" ref="D31">INDEX($D$6:$O$23,MATCH(C31,$C$6:$C$23,0),$D$26)</f>
        <v>4138400</v>
      </c>
      <c r="E31" s="32">
        <f t="shared" si="9"/>
        <v>7759450</v>
      </c>
      <c r="G31" s="1" t="str">
        <f>C34</f>
        <v xml:space="preserve">Net Profit   </v>
      </c>
      <c r="H31" s="1">
        <f>D34</f>
        <v>4009960</v>
      </c>
      <c r="J31" s="1" t="s">
        <v>29</v>
      </c>
    </row>
    <row r="32" spans="2:15" x14ac:dyDescent="0.35">
      <c r="C32" s="29" t="str">
        <f t="shared" si="8"/>
        <v>EBIT</v>
      </c>
      <c r="D32" s="29" cm="1">
        <f t="array" ref="D32">INDEX($D$6:$O$23,MATCH(C32,$C$6:$C$23,0),$D$26)</f>
        <v>4717600</v>
      </c>
      <c r="E32" s="32">
        <f t="shared" si="9"/>
        <v>7405106.25</v>
      </c>
      <c r="G32" s="1" t="s">
        <v>37</v>
      </c>
      <c r="H32" s="1">
        <f>SUM(H27:H31)</f>
        <v>17712000</v>
      </c>
      <c r="J32" s="1" t="s">
        <v>30</v>
      </c>
    </row>
    <row r="33" spans="3:10" x14ac:dyDescent="0.35">
      <c r="C33" s="29" t="str">
        <f t="shared" si="8"/>
        <v>Tax</v>
      </c>
      <c r="D33" s="29" cm="1">
        <f t="array" ref="D33">INDEX($D$6:$O$23,MATCH(C33,$C$6:$C$23,0),$D$26)</f>
        <v>707640</v>
      </c>
      <c r="E33" s="32">
        <f t="shared" si="9"/>
        <v>1110765.9375</v>
      </c>
      <c r="J33" s="1" t="s">
        <v>31</v>
      </c>
    </row>
    <row r="34" spans="3:10" x14ac:dyDescent="0.35">
      <c r="C34" s="29" t="str">
        <f t="shared" si="8"/>
        <v xml:space="preserve">Net Profit   </v>
      </c>
      <c r="D34" s="29" cm="1">
        <f t="array" ref="D34">INDEX($D$6:$O$23,MATCH(C34,$C$6:$C$23,0),$D$26)</f>
        <v>4009960</v>
      </c>
      <c r="E34" s="32">
        <f t="shared" si="9"/>
        <v>6294340.3125</v>
      </c>
      <c r="J34" s="1" t="s">
        <v>32</v>
      </c>
    </row>
    <row r="35" spans="3:10" x14ac:dyDescent="0.35">
      <c r="C35" s="29" t="str">
        <f>C14</f>
        <v>ROI</v>
      </c>
      <c r="D35" s="31" cm="1">
        <f t="array" ref="D35">INDEX($D$6:$O$23,MATCH(C35,$C$6:$C$23,0),$D$26)</f>
        <v>4.5999999999999999E-2</v>
      </c>
      <c r="E35" s="31">
        <f t="shared" si="9"/>
        <v>9.5000000000000001E-2</v>
      </c>
      <c r="J35" s="1" t="s">
        <v>33</v>
      </c>
    </row>
    <row r="36" spans="3:10" x14ac:dyDescent="0.35">
      <c r="C36" s="29" t="str">
        <f t="shared" si="8"/>
        <v>Net Profit Margin Ratio(NPM)</v>
      </c>
      <c r="D36" s="31" cm="1">
        <f t="array" ref="D36">INDEX($D$6:$O$23,MATCH(C36,$C$6:$C$23,0),$D$26)</f>
        <v>0.45279584462511291</v>
      </c>
      <c r="E36" s="31">
        <f t="shared" si="9"/>
        <v>0.59757577285943153</v>
      </c>
      <c r="G36" s="1" t="s">
        <v>0</v>
      </c>
      <c r="H36" s="1" t="s">
        <v>36</v>
      </c>
      <c r="J36" s="1" t="s">
        <v>34</v>
      </c>
    </row>
    <row r="37" spans="3:10" x14ac:dyDescent="0.35">
      <c r="C37" s="29" t="str">
        <f t="shared" si="8"/>
        <v>ROA</v>
      </c>
      <c r="D37" s="31" cm="1">
        <f t="array" ref="D37">INDEX($D$6:$O$23,MATCH(C37,$C$6:$C$23,0),$D$26)</f>
        <v>1.5333333333333332E-2</v>
      </c>
      <c r="E37" s="31">
        <f t="shared" si="9"/>
        <v>2.8750000000000005E-2</v>
      </c>
      <c r="G37" s="1">
        <f>D27</f>
        <v>8856000</v>
      </c>
      <c r="H37" s="1">
        <f>D31</f>
        <v>4138400</v>
      </c>
      <c r="J37" s="1" t="s">
        <v>35</v>
      </c>
    </row>
    <row r="38" spans="3:10" x14ac:dyDescent="0.35">
      <c r="C38" s="29" t="str">
        <f t="shared" si="8"/>
        <v>Quick Ratio</v>
      </c>
      <c r="D38" s="29" cm="1">
        <f t="array" ref="D38">INDEX($D$6:$O$23,MATCH(C38,$C$6:$C$23,0),$D$26)</f>
        <v>2.1339999999999999</v>
      </c>
      <c r="E38" s="32">
        <f t="shared" si="9"/>
        <v>2.9012500000000001</v>
      </c>
    </row>
    <row r="39" spans="3:10" x14ac:dyDescent="0.35">
      <c r="C39" s="29" t="str">
        <f>C18</f>
        <v>Current Ratio</v>
      </c>
      <c r="D39" s="29" cm="1">
        <f t="array" ref="D39">INDEX($D$6:$O$23,MATCH(C39,$C$6:$C$23,0),$D$26)</f>
        <v>4.5210000000000008</v>
      </c>
      <c r="E39" s="32">
        <f t="shared" si="9"/>
        <v>5.651250000000001</v>
      </c>
    </row>
    <row r="40" spans="3:10" x14ac:dyDescent="0.35">
      <c r="C40" s="29" t="str">
        <f t="shared" si="8"/>
        <v>EPS</v>
      </c>
      <c r="D40" s="29" cm="1">
        <f t="array" ref="D40">INDEX($D$6:$O$23,MATCH(C40,$C$6:$C$23,0),$D$26)</f>
        <v>7.4689999999999994</v>
      </c>
      <c r="E40" s="32">
        <f t="shared" si="9"/>
        <v>10.154375</v>
      </c>
    </row>
    <row r="41" spans="3:10" x14ac:dyDescent="0.35">
      <c r="C41" s="29" t="str">
        <f>C20</f>
        <v>Target Income</v>
      </c>
      <c r="D41" s="29" cm="1">
        <f t="array" ref="D41">INDEX($D$6:$O$23,MATCH(C41,$C$6:$C$23,0),$D$26)</f>
        <v>9399600</v>
      </c>
      <c r="E41" s="32">
        <f t="shared" si="9"/>
        <v>12375000</v>
      </c>
    </row>
    <row r="42" spans="3:10" x14ac:dyDescent="0.35">
      <c r="C42" s="29" t="str">
        <f t="shared" si="8"/>
        <v>Target Income Achieved</v>
      </c>
      <c r="D42" s="31" cm="1">
        <f t="array" ref="D42">INDEX($D$6:$O$23,MATCH(C42,$C$6:$C$23,0),$D$26)</f>
        <v>0.9421677518192263</v>
      </c>
      <c r="E42" s="31">
        <f t="shared" si="9"/>
        <v>1.4632266731124002</v>
      </c>
    </row>
    <row r="43" spans="3:10" x14ac:dyDescent="0.35">
      <c r="C43" s="29" t="str">
        <f t="shared" si="8"/>
        <v>Target Expenses</v>
      </c>
      <c r="D43" s="29" cm="1">
        <f t="array" ref="D43">INDEX($D$6:$O$23,MATCH(C43,$C$6:$C$23,0),$D$26)</f>
        <v>6065600</v>
      </c>
      <c r="E43" s="32">
        <f t="shared" si="9"/>
        <v>7807250</v>
      </c>
    </row>
    <row r="44" spans="3:10" x14ac:dyDescent="0.35">
      <c r="C44" s="29" t="str">
        <f t="shared" si="8"/>
        <v>Expenses Reached</v>
      </c>
      <c r="D44" s="31" cm="1">
        <f t="array" ref="D44">INDEX($D$6:$O$23,MATCH(C44,$C$6:$C$23,0),$D$26)</f>
        <v>0.68227380638353996</v>
      </c>
      <c r="E44" s="31">
        <f t="shared" si="9"/>
        <v>1.2985440548908043</v>
      </c>
    </row>
    <row r="45" spans="3:10" x14ac:dyDescent="0.35">
      <c r="C45" s="29"/>
      <c r="D45" s="29"/>
      <c r="E45" s="29"/>
    </row>
  </sheetData>
  <mergeCells count="5">
    <mergeCell ref="B2:O2"/>
    <mergeCell ref="B3:O3"/>
    <mergeCell ref="B4:O4"/>
    <mergeCell ref="B6:B13"/>
    <mergeCell ref="B14:B23"/>
  </mergeCells>
  <phoneticPr fontId="10" type="noConversion"/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Drop Down 2">
              <controlPr defaultSize="0" autoLine="0" autoPict="0">
                <anchor moveWithCells="1">
                  <from>
                    <xdr:col>7</xdr:col>
                    <xdr:colOff>0</xdr:colOff>
                    <xdr:row>25</xdr:row>
                    <xdr:rowOff>6350</xdr:rowOff>
                  </from>
                  <to>
                    <xdr:col>7</xdr:col>
                    <xdr:colOff>1174750</xdr:colOff>
                    <xdr:row>26</xdr:row>
                    <xdr:rowOff>31750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CB005-1531-4EB0-B2EA-C780DC86EC75}">
  <dimension ref="A1"/>
  <sheetViews>
    <sheetView showGridLines="0" showRowColHeaders="0" tabSelected="1" zoomScale="95" zoomScaleNormal="95" workbookViewId="0"/>
  </sheetViews>
  <sheetFormatPr defaultRowHeight="14.5" x14ac:dyDescent="0.35"/>
  <cols>
    <col min="1" max="16384" width="8.7265625" style="28"/>
  </cols>
  <sheetData/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4" r:id="rId4" name="Drop Down 2">
              <controlPr defaultSize="0" autoLine="0" autoPict="0">
                <anchor moveWithCells="1">
                  <from>
                    <xdr:col>15</xdr:col>
                    <xdr:colOff>488950</xdr:colOff>
                    <xdr:row>1</xdr:row>
                    <xdr:rowOff>107950</xdr:rowOff>
                  </from>
                  <to>
                    <xdr:col>20</xdr:col>
                    <xdr:colOff>190500</xdr:colOff>
                    <xdr:row>3</xdr:row>
                    <xdr:rowOff>6350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16CBF-299E-4792-B10B-E076BCF929C9}">
  <dimension ref="A1"/>
  <sheetViews>
    <sheetView showGridLines="0" showRowColHeaders="0" zoomScaleNormal="100" workbookViewId="0"/>
  </sheetViews>
  <sheetFormatPr defaultRowHeight="14.5" x14ac:dyDescent="0.35"/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Detailed Report</vt:lpstr>
      <vt:lpstr>Analysis</vt:lpstr>
      <vt:lpstr>Dashboard</vt:lpstr>
      <vt:lpstr>Cover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Jibon</dc:creator>
  <cp:lastModifiedBy>pc</cp:lastModifiedBy>
  <dcterms:created xsi:type="dcterms:W3CDTF">2015-06-05T18:17:20Z</dcterms:created>
  <dcterms:modified xsi:type="dcterms:W3CDTF">2023-07-21T16:04:20Z</dcterms:modified>
</cp:coreProperties>
</file>