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genhasa\Desktop\"/>
    </mc:Choice>
  </mc:AlternateContent>
  <xr:revisionPtr revIDLastSave="0" documentId="8_{601A8BDB-AF54-4E2D-A017-CFAD55514A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-000" sheetId="8" r:id="rId1"/>
    <sheet name="Planilha1" sheetId="12" r:id="rId2"/>
    <sheet name="PRODUTIVIDADE" sheetId="10" r:id="rId3"/>
    <sheet name="CRONOGRAMA" sheetId="11" r:id="rId4"/>
    <sheet name="PREÇO MÃO DE OBRA" sheetId="9" r:id="rId5"/>
  </sheets>
  <definedNames>
    <definedName name="_xlnm.Print_Area" localSheetId="0">'PO-000'!$A$1:$H$248</definedName>
  </definedNames>
  <calcPr calcId="191029"/>
</workbook>
</file>

<file path=xl/calcChain.xml><?xml version="1.0" encoding="utf-8"?>
<calcChain xmlns="http://schemas.openxmlformats.org/spreadsheetml/2006/main">
  <c r="H201" i="8" l="1"/>
  <c r="H193" i="8"/>
  <c r="H177" i="8"/>
  <c r="H176" i="8" s="1"/>
  <c r="H170" i="8"/>
  <c r="H90" i="8"/>
  <c r="H85" i="8"/>
  <c r="H84" i="8" s="1"/>
  <c r="H76" i="8"/>
  <c r="H72" i="8"/>
  <c r="H71" i="8" s="1"/>
  <c r="H68" i="8"/>
  <c r="H61" i="8"/>
  <c r="H43" i="8"/>
  <c r="H37" i="8"/>
  <c r="H29" i="8"/>
  <c r="H2" i="8"/>
  <c r="F225" i="8"/>
  <c r="F226" i="8"/>
  <c r="F227" i="8"/>
  <c r="F228" i="8"/>
  <c r="F229" i="8"/>
  <c r="F230" i="8"/>
  <c r="F231" i="8"/>
  <c r="F232" i="8"/>
  <c r="F233" i="8"/>
  <c r="F224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02" i="8"/>
  <c r="F195" i="8"/>
  <c r="F196" i="8"/>
  <c r="F197" i="8"/>
  <c r="F198" i="8"/>
  <c r="F199" i="8"/>
  <c r="F200" i="8"/>
  <c r="F194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78" i="8"/>
  <c r="H242" i="8"/>
  <c r="H243" i="8"/>
  <c r="H241" i="8"/>
  <c r="G242" i="8"/>
  <c r="G243" i="8"/>
  <c r="G241" i="8"/>
  <c r="F242" i="8"/>
  <c r="F243" i="8"/>
  <c r="F241" i="8"/>
  <c r="H63" i="8"/>
  <c r="H64" i="8"/>
  <c r="H65" i="8"/>
  <c r="H66" i="8"/>
  <c r="H67" i="8"/>
  <c r="G63" i="8"/>
  <c r="G64" i="8"/>
  <c r="G65" i="8"/>
  <c r="G66" i="8"/>
  <c r="G67" i="8"/>
  <c r="H62" i="8"/>
  <c r="G62" i="8"/>
  <c r="F63" i="8"/>
  <c r="F64" i="8"/>
  <c r="F65" i="8"/>
  <c r="F66" i="8"/>
  <c r="F67" i="8"/>
  <c r="F62" i="8"/>
  <c r="H87" i="8"/>
  <c r="H88" i="8"/>
  <c r="H89" i="8"/>
  <c r="H86" i="8"/>
  <c r="G87" i="8"/>
  <c r="G88" i="8"/>
  <c r="G89" i="8"/>
  <c r="G86" i="8"/>
  <c r="F87" i="8"/>
  <c r="F88" i="8"/>
  <c r="F89" i="8"/>
  <c r="F86" i="8"/>
  <c r="H122" i="8"/>
  <c r="H104" i="8"/>
  <c r="H101" i="8"/>
  <c r="H91" i="8"/>
  <c r="H103" i="8"/>
  <c r="H102" i="8"/>
  <c r="G103" i="8"/>
  <c r="G102" i="8"/>
  <c r="F103" i="8"/>
  <c r="F102" i="8"/>
  <c r="H93" i="8"/>
  <c r="H94" i="8"/>
  <c r="H95" i="8"/>
  <c r="H96" i="8"/>
  <c r="H97" i="8"/>
  <c r="H98" i="8"/>
  <c r="H99" i="8"/>
  <c r="H100" i="8"/>
  <c r="H92" i="8"/>
  <c r="G93" i="8"/>
  <c r="G94" i="8"/>
  <c r="G95" i="8"/>
  <c r="G96" i="8"/>
  <c r="G97" i="8"/>
  <c r="G98" i="8"/>
  <c r="G99" i="8"/>
  <c r="G100" i="8"/>
  <c r="G92" i="8"/>
  <c r="F93" i="8"/>
  <c r="F94" i="8"/>
  <c r="F95" i="8"/>
  <c r="F96" i="8"/>
  <c r="F97" i="8"/>
  <c r="F98" i="8"/>
  <c r="F99" i="8"/>
  <c r="F100" i="8"/>
  <c r="F92" i="8"/>
  <c r="G46" i="8"/>
  <c r="H46" i="8" s="1"/>
  <c r="G47" i="8"/>
  <c r="H47" i="8" s="1"/>
  <c r="G50" i="8"/>
  <c r="H50" i="8" s="1"/>
  <c r="G51" i="8"/>
  <c r="H51" i="8" s="1"/>
  <c r="G44" i="8"/>
  <c r="H44" i="8" s="1"/>
  <c r="F45" i="8"/>
  <c r="G45" i="8" s="1"/>
  <c r="H45" i="8" s="1"/>
  <c r="F46" i="8"/>
  <c r="F47" i="8"/>
  <c r="F48" i="8"/>
  <c r="G48" i="8" s="1"/>
  <c r="H48" i="8" s="1"/>
  <c r="F49" i="8"/>
  <c r="G49" i="8" s="1"/>
  <c r="H49" i="8" s="1"/>
  <c r="F50" i="8"/>
  <c r="F51" i="8"/>
  <c r="F52" i="8"/>
  <c r="G52" i="8" s="1"/>
  <c r="H52" i="8" s="1"/>
  <c r="F53" i="8"/>
  <c r="G53" i="8" s="1"/>
  <c r="H53" i="8" s="1"/>
  <c r="F44" i="8"/>
  <c r="G39" i="8"/>
  <c r="H39" i="8" s="1"/>
  <c r="G38" i="8"/>
  <c r="H38" i="8" s="1"/>
  <c r="F39" i="8"/>
  <c r="F40" i="8"/>
  <c r="G40" i="8" s="1"/>
  <c r="H40" i="8" s="1"/>
  <c r="F41" i="8"/>
  <c r="G41" i="8" s="1"/>
  <c r="H41" i="8" s="1"/>
  <c r="F42" i="8"/>
  <c r="G42" i="8" s="1"/>
  <c r="H42" i="8" s="1"/>
  <c r="G31" i="8"/>
  <c r="H31" i="8" s="1"/>
  <c r="G35" i="8"/>
  <c r="H35" i="8" s="1"/>
  <c r="F31" i="8"/>
  <c r="F32" i="8"/>
  <c r="G32" i="8" s="1"/>
  <c r="H32" i="8" s="1"/>
  <c r="F33" i="8"/>
  <c r="G33" i="8" s="1"/>
  <c r="H33" i="8" s="1"/>
  <c r="F34" i="8"/>
  <c r="G34" i="8" s="1"/>
  <c r="H34" i="8" s="1"/>
  <c r="F35" i="8"/>
  <c r="F36" i="8"/>
  <c r="G36" i="8" s="1"/>
  <c r="H36" i="8" s="1"/>
  <c r="F30" i="8"/>
  <c r="G30" i="8" s="1"/>
  <c r="H30" i="8" s="1"/>
  <c r="G114" i="8"/>
  <c r="H114" i="8" s="1"/>
  <c r="F106" i="8"/>
  <c r="G106" i="8" s="1"/>
  <c r="H106" i="8" s="1"/>
  <c r="F107" i="8"/>
  <c r="G107" i="8" s="1"/>
  <c r="H107" i="8" s="1"/>
  <c r="F108" i="8"/>
  <c r="G108" i="8" s="1"/>
  <c r="H108" i="8" s="1"/>
  <c r="F109" i="8"/>
  <c r="G109" i="8" s="1"/>
  <c r="H109" i="8" s="1"/>
  <c r="F110" i="8"/>
  <c r="G110" i="8" s="1"/>
  <c r="H110" i="8" s="1"/>
  <c r="F111" i="8"/>
  <c r="G111" i="8" s="1"/>
  <c r="H111" i="8" s="1"/>
  <c r="F112" i="8"/>
  <c r="G112" i="8" s="1"/>
  <c r="H112" i="8" s="1"/>
  <c r="F113" i="8"/>
  <c r="G113" i="8" s="1"/>
  <c r="H113" i="8" s="1"/>
  <c r="F114" i="8"/>
  <c r="F115" i="8"/>
  <c r="G115" i="8" s="1"/>
  <c r="H115" i="8" s="1"/>
  <c r="F116" i="8"/>
  <c r="G116" i="8" s="1"/>
  <c r="H116" i="8" s="1"/>
  <c r="F117" i="8"/>
  <c r="G117" i="8" s="1"/>
  <c r="H117" i="8" s="1"/>
  <c r="F118" i="8"/>
  <c r="G118" i="8" s="1"/>
  <c r="H118" i="8" s="1"/>
  <c r="F119" i="8"/>
  <c r="G119" i="8" s="1"/>
  <c r="H119" i="8" s="1"/>
  <c r="F120" i="8"/>
  <c r="G120" i="8" s="1"/>
  <c r="H120" i="8" s="1"/>
  <c r="F121" i="8"/>
  <c r="G121" i="8" s="1"/>
  <c r="H121" i="8" s="1"/>
  <c r="F105" i="8"/>
  <c r="G105" i="8" s="1"/>
  <c r="H105" i="8" s="1"/>
  <c r="H174" i="8"/>
  <c r="G172" i="8"/>
  <c r="H172" i="8" s="1"/>
  <c r="G173" i="8"/>
  <c r="H173" i="8" s="1"/>
  <c r="G174" i="8"/>
  <c r="G175" i="8"/>
  <c r="H175" i="8" s="1"/>
  <c r="G171" i="8"/>
  <c r="H171" i="8" s="1"/>
  <c r="H160" i="8"/>
  <c r="G150" i="8"/>
  <c r="H150" i="8" s="1"/>
  <c r="G151" i="8"/>
  <c r="H151" i="8" s="1"/>
  <c r="G152" i="8"/>
  <c r="H152" i="8" s="1"/>
  <c r="G153" i="8"/>
  <c r="H153" i="8" s="1"/>
  <c r="G154" i="8"/>
  <c r="H154" i="8" s="1"/>
  <c r="G155" i="8"/>
  <c r="H155" i="8" s="1"/>
  <c r="G156" i="8"/>
  <c r="H156" i="8" s="1"/>
  <c r="G157" i="8"/>
  <c r="H157" i="8" s="1"/>
  <c r="G158" i="8"/>
  <c r="H158" i="8" s="1"/>
  <c r="G159" i="8"/>
  <c r="H159" i="8" s="1"/>
  <c r="G160" i="8"/>
  <c r="G161" i="8"/>
  <c r="H161" i="8" s="1"/>
  <c r="G162" i="8"/>
  <c r="H162" i="8" s="1"/>
  <c r="G163" i="8"/>
  <c r="H163" i="8" s="1"/>
  <c r="G164" i="8"/>
  <c r="H164" i="8" s="1"/>
  <c r="G165" i="8"/>
  <c r="H165" i="8" s="1"/>
  <c r="G166" i="8"/>
  <c r="H166" i="8" s="1"/>
  <c r="G167" i="8"/>
  <c r="H167" i="8" s="1"/>
  <c r="G168" i="8"/>
  <c r="H168" i="8" s="1"/>
  <c r="G169" i="8"/>
  <c r="H169" i="8" s="1"/>
  <c r="G149" i="8"/>
  <c r="H149" i="8" s="1"/>
  <c r="H244" i="8" l="1"/>
  <c r="H148" i="8"/>
  <c r="F126" i="8" l="1"/>
  <c r="G126" i="8" s="1"/>
  <c r="H126" i="8" s="1"/>
  <c r="F127" i="8"/>
  <c r="G127" i="8" s="1"/>
  <c r="H127" i="8" s="1"/>
  <c r="G125" i="8"/>
  <c r="H125" i="8" s="1"/>
  <c r="G128" i="8"/>
  <c r="H128" i="8" s="1"/>
  <c r="G129" i="8"/>
  <c r="H129" i="8" s="1"/>
  <c r="G130" i="8"/>
  <c r="H130" i="8" s="1"/>
  <c r="G131" i="8"/>
  <c r="H131" i="8" s="1"/>
  <c r="G132" i="8"/>
  <c r="H132" i="8" s="1"/>
  <c r="G133" i="8"/>
  <c r="H133" i="8" s="1"/>
  <c r="G134" i="8"/>
  <c r="H134" i="8" s="1"/>
  <c r="G135" i="8"/>
  <c r="H135" i="8" s="1"/>
  <c r="G136" i="8"/>
  <c r="H136" i="8" s="1"/>
  <c r="G137" i="8"/>
  <c r="H137" i="8" s="1"/>
  <c r="G138" i="8"/>
  <c r="H138" i="8" s="1"/>
  <c r="G139" i="8"/>
  <c r="H139" i="8" s="1"/>
  <c r="G140" i="8"/>
  <c r="H140" i="8" s="1"/>
  <c r="G141" i="8"/>
  <c r="H141" i="8" s="1"/>
  <c r="G142" i="8"/>
  <c r="H142" i="8" s="1"/>
  <c r="G143" i="8"/>
  <c r="H143" i="8" s="1"/>
  <c r="G144" i="8"/>
  <c r="H144" i="8" s="1"/>
  <c r="G145" i="8"/>
  <c r="H145" i="8" s="1"/>
  <c r="G146" i="8"/>
  <c r="H146" i="8" s="1"/>
  <c r="G147" i="8"/>
  <c r="H147" i="8" s="1"/>
  <c r="G124" i="8"/>
  <c r="H124" i="8" s="1"/>
  <c r="G24" i="8"/>
  <c r="H24" i="8" s="1"/>
  <c r="G25" i="8"/>
  <c r="H25" i="8" s="1"/>
  <c r="G26" i="8"/>
  <c r="H26" i="8" s="1"/>
  <c r="G27" i="8"/>
  <c r="H27" i="8" s="1"/>
  <c r="G28" i="8"/>
  <c r="H28" i="8" s="1"/>
  <c r="G6" i="8"/>
  <c r="H6" i="8" s="1"/>
  <c r="G7" i="8"/>
  <c r="H7" i="8" s="1"/>
  <c r="G8" i="8"/>
  <c r="H8" i="8" s="1"/>
  <c r="G9" i="8"/>
  <c r="H9" i="8" s="1"/>
  <c r="G10" i="8"/>
  <c r="H10" i="8" s="1"/>
  <c r="G11" i="8"/>
  <c r="H11" i="8" s="1"/>
  <c r="G12" i="8"/>
  <c r="H12" i="8" s="1"/>
  <c r="G13" i="8"/>
  <c r="H13" i="8" s="1"/>
  <c r="G14" i="8"/>
  <c r="H14" i="8" s="1"/>
  <c r="G15" i="8"/>
  <c r="H15" i="8" s="1"/>
  <c r="G23" i="8"/>
  <c r="H23" i="8" s="1"/>
  <c r="G22" i="8"/>
  <c r="H22" i="8" s="1"/>
  <c r="G21" i="8"/>
  <c r="H21" i="8" s="1"/>
  <c r="G20" i="8"/>
  <c r="H20" i="8" s="1"/>
  <c r="G19" i="8"/>
  <c r="H19" i="8" s="1"/>
  <c r="G18" i="8"/>
  <c r="H18" i="8" s="1"/>
  <c r="G5" i="8"/>
  <c r="H5" i="8" s="1"/>
  <c r="H123" i="8" l="1"/>
  <c r="H17" i="8"/>
  <c r="H16" i="8" s="1"/>
  <c r="G4" i="8"/>
  <c r="H4" i="8" s="1"/>
  <c r="G3" i="8"/>
  <c r="H3" i="8" s="1"/>
  <c r="E15" i="9" l="1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R3" i="9"/>
  <c r="R19" i="9" s="1"/>
  <c r="Q3" i="9"/>
  <c r="Q19" i="9" s="1"/>
  <c r="P3" i="9"/>
  <c r="P19" i="9" s="1"/>
  <c r="O3" i="9"/>
  <c r="O19" i="9" s="1"/>
  <c r="N3" i="9"/>
  <c r="N19" i="9" s="1"/>
  <c r="M3" i="9"/>
  <c r="M19" i="9" s="1"/>
  <c r="L3" i="9"/>
  <c r="L19" i="9" s="1"/>
  <c r="K3" i="9"/>
  <c r="K19" i="9" s="1"/>
  <c r="J3" i="9"/>
  <c r="J19" i="9" s="1"/>
  <c r="I3" i="9"/>
  <c r="I19" i="9" s="1"/>
  <c r="H3" i="9"/>
  <c r="H19" i="9" s="1"/>
  <c r="G3" i="9"/>
  <c r="G19" i="9" s="1"/>
  <c r="F3" i="9"/>
  <c r="F19" i="9" s="1"/>
  <c r="E3" i="9"/>
  <c r="D3" i="9"/>
  <c r="D19" i="9" s="1"/>
  <c r="C3" i="9"/>
  <c r="C19" i="9" s="1"/>
  <c r="E19" i="9" l="1"/>
  <c r="D20" i="9"/>
  <c r="D21" i="9" s="1"/>
  <c r="H20" i="9"/>
  <c r="H21" i="9" s="1"/>
  <c r="P20" i="9"/>
  <c r="P21" i="9" s="1"/>
  <c r="C20" i="9"/>
  <c r="C21" i="9" s="1"/>
  <c r="C28" i="9" s="1"/>
  <c r="E20" i="9"/>
  <c r="E21" i="9" s="1"/>
  <c r="G20" i="9"/>
  <c r="G21" i="9" s="1"/>
  <c r="G28" i="9" s="1"/>
  <c r="I20" i="9"/>
  <c r="I21" i="9" s="1"/>
  <c r="K20" i="9"/>
  <c r="K21" i="9" s="1"/>
  <c r="K28" i="9" s="1"/>
  <c r="M20" i="9"/>
  <c r="M21" i="9" s="1"/>
  <c r="O20" i="9"/>
  <c r="O21" i="9" s="1"/>
  <c r="O28" i="9" s="1"/>
  <c r="Q20" i="9"/>
  <c r="Q21" i="9" s="1"/>
  <c r="J20" i="9"/>
  <c r="J21" i="9" s="1"/>
  <c r="N20" i="9"/>
  <c r="N21" i="9" s="1"/>
  <c r="R20" i="9"/>
  <c r="R21" i="9" s="1"/>
  <c r="F20" i="9"/>
  <c r="F21" i="9" s="1"/>
  <c r="L20" i="9"/>
  <c r="L21" i="9" s="1"/>
  <c r="B11" i="11"/>
  <c r="B12" i="11"/>
  <c r="G11" i="10"/>
  <c r="H11" i="10" s="1"/>
  <c r="D11" i="11" s="1"/>
  <c r="G12" i="10"/>
  <c r="C12" i="11" s="1"/>
  <c r="K12" i="10"/>
  <c r="K20" i="10"/>
  <c r="K29" i="10"/>
  <c r="K34" i="10"/>
  <c r="K35" i="10"/>
  <c r="K36" i="10"/>
  <c r="K37" i="10"/>
  <c r="K38" i="10"/>
  <c r="K39" i="10"/>
  <c r="K41" i="10"/>
  <c r="A38" i="10"/>
  <c r="A38" i="11" s="1"/>
  <c r="B38" i="10"/>
  <c r="B38" i="11" s="1"/>
  <c r="C38" i="10"/>
  <c r="D38" i="10"/>
  <c r="G38" i="10" s="1"/>
  <c r="A39" i="10"/>
  <c r="A39" i="11" s="1"/>
  <c r="B39" i="10"/>
  <c r="B39" i="11" s="1"/>
  <c r="C39" i="10"/>
  <c r="D39" i="10"/>
  <c r="G39" i="10" s="1"/>
  <c r="A40" i="10"/>
  <c r="A40" i="11" s="1"/>
  <c r="B40" i="10"/>
  <c r="B40" i="11" s="1"/>
  <c r="C40" i="10"/>
  <c r="D40" i="10"/>
  <c r="G40" i="10" s="1"/>
  <c r="A41" i="10"/>
  <c r="A41" i="11" s="1"/>
  <c r="B41" i="10"/>
  <c r="B41" i="11" s="1"/>
  <c r="C41" i="10"/>
  <c r="D41" i="10"/>
  <c r="G41" i="10" s="1"/>
  <c r="A42" i="10"/>
  <c r="A42" i="11" s="1"/>
  <c r="B42" i="10"/>
  <c r="B42" i="11" s="1"/>
  <c r="C42" i="10"/>
  <c r="D42" i="10"/>
  <c r="G42" i="10" s="1"/>
  <c r="A43" i="10"/>
  <c r="A43" i="11" s="1"/>
  <c r="B43" i="10"/>
  <c r="B43" i="11" s="1"/>
  <c r="C43" i="10"/>
  <c r="D43" i="10"/>
  <c r="G43" i="10" s="1"/>
  <c r="A44" i="10"/>
  <c r="A44" i="11" s="1"/>
  <c r="B44" i="10"/>
  <c r="B44" i="11" s="1"/>
  <c r="C44" i="10"/>
  <c r="D44" i="10"/>
  <c r="G44" i="10" s="1"/>
  <c r="A45" i="10"/>
  <c r="A45" i="11" s="1"/>
  <c r="B45" i="10"/>
  <c r="B45" i="11" s="1"/>
  <c r="C45" i="10"/>
  <c r="D45" i="10"/>
  <c r="G45" i="10" s="1"/>
  <c r="A46" i="10"/>
  <c r="A46" i="11" s="1"/>
  <c r="B46" i="10"/>
  <c r="B46" i="11" s="1"/>
  <c r="C46" i="10"/>
  <c r="D46" i="10"/>
  <c r="G46" i="10" s="1"/>
  <c r="A3" i="10"/>
  <c r="B3" i="10"/>
  <c r="C3" i="10"/>
  <c r="D3" i="10"/>
  <c r="A4" i="10"/>
  <c r="A4" i="11" s="1"/>
  <c r="B4" i="10"/>
  <c r="B4" i="11" s="1"/>
  <c r="C4" i="10"/>
  <c r="D4" i="10"/>
  <c r="G4" i="10" s="1"/>
  <c r="A5" i="10"/>
  <c r="A5" i="11" s="1"/>
  <c r="B5" i="10"/>
  <c r="B5" i="11" s="1"/>
  <c r="C5" i="10"/>
  <c r="D5" i="10"/>
  <c r="G5" i="10" s="1"/>
  <c r="A6" i="10"/>
  <c r="A6" i="11" s="1"/>
  <c r="B6" i="10"/>
  <c r="B6" i="11" s="1"/>
  <c r="C6" i="10"/>
  <c r="D6" i="10"/>
  <c r="G6" i="10" s="1"/>
  <c r="A7" i="10"/>
  <c r="A7" i="11" s="1"/>
  <c r="B7" i="10"/>
  <c r="B7" i="11" s="1"/>
  <c r="C7" i="10"/>
  <c r="D7" i="10"/>
  <c r="G7" i="10" s="1"/>
  <c r="A8" i="10"/>
  <c r="A8" i="11" s="1"/>
  <c r="B8" i="10"/>
  <c r="B8" i="11" s="1"/>
  <c r="C8" i="10"/>
  <c r="D8" i="10"/>
  <c r="G8" i="10" s="1"/>
  <c r="A9" i="10"/>
  <c r="A9" i="11" s="1"/>
  <c r="B9" i="10"/>
  <c r="B9" i="11" s="1"/>
  <c r="C9" i="10"/>
  <c r="D9" i="10"/>
  <c r="G9" i="10" s="1"/>
  <c r="A10" i="10"/>
  <c r="A10" i="11" s="1"/>
  <c r="B10" i="10"/>
  <c r="B10" i="11" s="1"/>
  <c r="C10" i="10"/>
  <c r="D10" i="10"/>
  <c r="G10" i="10" s="1"/>
  <c r="A11" i="10"/>
  <c r="A11" i="11" s="1"/>
  <c r="A12" i="10"/>
  <c r="A12" i="11" s="1"/>
  <c r="A13" i="10"/>
  <c r="A13" i="11" s="1"/>
  <c r="B13" i="10"/>
  <c r="B13" i="11" s="1"/>
  <c r="C13" i="10"/>
  <c r="D13" i="10"/>
  <c r="G13" i="10" s="1"/>
  <c r="A14" i="10"/>
  <c r="A14" i="11" s="1"/>
  <c r="B14" i="10"/>
  <c r="B14" i="11" s="1"/>
  <c r="C14" i="10"/>
  <c r="D14" i="10"/>
  <c r="G14" i="10" s="1"/>
  <c r="A15" i="10"/>
  <c r="A15" i="11" s="1"/>
  <c r="B15" i="10"/>
  <c r="B15" i="11" s="1"/>
  <c r="C15" i="10"/>
  <c r="D15" i="10"/>
  <c r="G15" i="10" s="1"/>
  <c r="A16" i="10"/>
  <c r="A16" i="11" s="1"/>
  <c r="B16" i="10"/>
  <c r="B16" i="11" s="1"/>
  <c r="C16" i="10"/>
  <c r="D16" i="10"/>
  <c r="G16" i="10" s="1"/>
  <c r="A17" i="10"/>
  <c r="A17" i="11" s="1"/>
  <c r="B17" i="10"/>
  <c r="B17" i="11" s="1"/>
  <c r="C17" i="10"/>
  <c r="D17" i="10"/>
  <c r="G17" i="10" s="1"/>
  <c r="A18" i="10"/>
  <c r="A18" i="11" s="1"/>
  <c r="B18" i="10"/>
  <c r="B18" i="11" s="1"/>
  <c r="C18" i="10"/>
  <c r="D18" i="10"/>
  <c r="G18" i="10" s="1"/>
  <c r="A19" i="10"/>
  <c r="A19" i="11" s="1"/>
  <c r="B19" i="10"/>
  <c r="B19" i="11" s="1"/>
  <c r="C19" i="10"/>
  <c r="D19" i="10"/>
  <c r="G19" i="10" s="1"/>
  <c r="A20" i="10"/>
  <c r="A20" i="11" s="1"/>
  <c r="B20" i="10"/>
  <c r="B20" i="11" s="1"/>
  <c r="C20" i="10"/>
  <c r="D20" i="10"/>
  <c r="G20" i="10" s="1"/>
  <c r="A21" i="10"/>
  <c r="A21" i="11" s="1"/>
  <c r="B21" i="10"/>
  <c r="B21" i="11" s="1"/>
  <c r="C21" i="10"/>
  <c r="D21" i="10"/>
  <c r="G21" i="10" s="1"/>
  <c r="A22" i="10"/>
  <c r="A22" i="11" s="1"/>
  <c r="B22" i="10"/>
  <c r="B22" i="11" s="1"/>
  <c r="C22" i="10"/>
  <c r="D22" i="10"/>
  <c r="G22" i="10" s="1"/>
  <c r="A23" i="10"/>
  <c r="A23" i="11" s="1"/>
  <c r="B23" i="10"/>
  <c r="B23" i="11" s="1"/>
  <c r="C23" i="10"/>
  <c r="D23" i="10"/>
  <c r="G23" i="10" s="1"/>
  <c r="A24" i="10"/>
  <c r="A24" i="11" s="1"/>
  <c r="B24" i="10"/>
  <c r="B24" i="11" s="1"/>
  <c r="C24" i="10"/>
  <c r="D24" i="10"/>
  <c r="G24" i="10" s="1"/>
  <c r="A25" i="10"/>
  <c r="A25" i="11" s="1"/>
  <c r="B25" i="10"/>
  <c r="B25" i="11" s="1"/>
  <c r="C25" i="10"/>
  <c r="D25" i="10"/>
  <c r="G25" i="10" s="1"/>
  <c r="A26" i="10"/>
  <c r="A26" i="11" s="1"/>
  <c r="B26" i="10"/>
  <c r="B26" i="11" s="1"/>
  <c r="C26" i="10"/>
  <c r="D26" i="10"/>
  <c r="G26" i="10" s="1"/>
  <c r="A27" i="10"/>
  <c r="A27" i="11" s="1"/>
  <c r="B27" i="10"/>
  <c r="B27" i="11" s="1"/>
  <c r="C27" i="10"/>
  <c r="D27" i="10"/>
  <c r="G27" i="10" s="1"/>
  <c r="A28" i="10"/>
  <c r="A28" i="11" s="1"/>
  <c r="B28" i="10"/>
  <c r="B28" i="11" s="1"/>
  <c r="C28" i="10"/>
  <c r="D28" i="10"/>
  <c r="G28" i="10" s="1"/>
  <c r="A29" i="10"/>
  <c r="A29" i="11" s="1"/>
  <c r="B29" i="10"/>
  <c r="B29" i="11" s="1"/>
  <c r="C29" i="10"/>
  <c r="D29" i="10"/>
  <c r="G29" i="10" s="1"/>
  <c r="A30" i="10"/>
  <c r="A30" i="11" s="1"/>
  <c r="B30" i="10"/>
  <c r="B30" i="11" s="1"/>
  <c r="C30" i="10"/>
  <c r="D30" i="10"/>
  <c r="G30" i="10" s="1"/>
  <c r="A31" i="10"/>
  <c r="A31" i="11" s="1"/>
  <c r="B31" i="10"/>
  <c r="B31" i="11" s="1"/>
  <c r="C31" i="10"/>
  <c r="D31" i="10"/>
  <c r="G31" i="10" s="1"/>
  <c r="A32" i="10"/>
  <c r="A32" i="11" s="1"/>
  <c r="B32" i="10"/>
  <c r="B32" i="11" s="1"/>
  <c r="C32" i="10"/>
  <c r="D32" i="10"/>
  <c r="G32" i="10" s="1"/>
  <c r="A33" i="10"/>
  <c r="A33" i="11" s="1"/>
  <c r="B33" i="10"/>
  <c r="B33" i="11" s="1"/>
  <c r="C33" i="10"/>
  <c r="D33" i="10"/>
  <c r="G33" i="10" s="1"/>
  <c r="A34" i="10"/>
  <c r="A34" i="11" s="1"/>
  <c r="B34" i="10"/>
  <c r="B34" i="11" s="1"/>
  <c r="C34" i="10"/>
  <c r="D34" i="10"/>
  <c r="G34" i="10" s="1"/>
  <c r="A35" i="10"/>
  <c r="A35" i="11" s="1"/>
  <c r="B35" i="10"/>
  <c r="B35" i="11" s="1"/>
  <c r="C35" i="10"/>
  <c r="D35" i="10"/>
  <c r="G35" i="10" s="1"/>
  <c r="A36" i="10"/>
  <c r="A36" i="11" s="1"/>
  <c r="B36" i="10"/>
  <c r="B36" i="11" s="1"/>
  <c r="C36" i="10"/>
  <c r="D36" i="10"/>
  <c r="G36" i="10" s="1"/>
  <c r="A37" i="10"/>
  <c r="A37" i="11" s="1"/>
  <c r="B37" i="10"/>
  <c r="B37" i="11" s="1"/>
  <c r="C37" i="10"/>
  <c r="D37" i="10"/>
  <c r="G37" i="10" s="1"/>
  <c r="A2" i="10"/>
  <c r="J12" i="10" l="1"/>
  <c r="L12" i="10" s="1"/>
  <c r="H12" i="10"/>
  <c r="D12" i="11" s="1"/>
  <c r="J11" i="10"/>
  <c r="H35" i="10"/>
  <c r="D35" i="11" s="1"/>
  <c r="J35" i="10"/>
  <c r="L35" i="10" s="1"/>
  <c r="C32" i="11"/>
  <c r="J32" i="10"/>
  <c r="H32" i="10"/>
  <c r="D32" i="11" s="1"/>
  <c r="H29" i="10"/>
  <c r="D29" i="11" s="1"/>
  <c r="J29" i="10"/>
  <c r="L29" i="10" s="1"/>
  <c r="C26" i="11"/>
  <c r="H26" i="10"/>
  <c r="D26" i="11" s="1"/>
  <c r="J26" i="10"/>
  <c r="C24" i="11"/>
  <c r="H24" i="10"/>
  <c r="D24" i="11" s="1"/>
  <c r="J24" i="10"/>
  <c r="H21" i="10"/>
  <c r="D21" i="11" s="1"/>
  <c r="J21" i="10"/>
  <c r="H17" i="10"/>
  <c r="D17" i="11" s="1"/>
  <c r="J17" i="10"/>
  <c r="C14" i="11"/>
  <c r="H14" i="10"/>
  <c r="D14" i="11" s="1"/>
  <c r="J14" i="10"/>
  <c r="H37" i="10"/>
  <c r="D37" i="11" s="1"/>
  <c r="J37" i="10"/>
  <c r="L37" i="10" s="1"/>
  <c r="C34" i="11"/>
  <c r="J34" i="10"/>
  <c r="H34" i="10"/>
  <c r="D34" i="11" s="1"/>
  <c r="H31" i="10"/>
  <c r="D31" i="11" s="1"/>
  <c r="J31" i="10"/>
  <c r="C28" i="11"/>
  <c r="J28" i="10"/>
  <c r="H28" i="10"/>
  <c r="D28" i="11" s="1"/>
  <c r="H25" i="10"/>
  <c r="D25" i="11" s="1"/>
  <c r="J25" i="10"/>
  <c r="C22" i="11"/>
  <c r="J22" i="10"/>
  <c r="H22" i="10"/>
  <c r="D22" i="11" s="1"/>
  <c r="H19" i="10"/>
  <c r="D19" i="11" s="1"/>
  <c r="J19" i="10"/>
  <c r="C16" i="11"/>
  <c r="H16" i="10"/>
  <c r="D16" i="11" s="1"/>
  <c r="J16" i="10"/>
  <c r="H15" i="10"/>
  <c r="D15" i="11" s="1"/>
  <c r="J15" i="10"/>
  <c r="C10" i="11"/>
  <c r="J10" i="10"/>
  <c r="H10" i="10"/>
  <c r="D10" i="11" s="1"/>
  <c r="H9" i="10"/>
  <c r="D9" i="11" s="1"/>
  <c r="J9" i="10"/>
  <c r="C8" i="11"/>
  <c r="J8" i="10"/>
  <c r="H8" i="10"/>
  <c r="D8" i="11" s="1"/>
  <c r="H7" i="10"/>
  <c r="D7" i="11" s="1"/>
  <c r="J7" i="10"/>
  <c r="C6" i="11"/>
  <c r="H6" i="10"/>
  <c r="D6" i="11" s="1"/>
  <c r="J6" i="10"/>
  <c r="H5" i="10"/>
  <c r="D5" i="11" s="1"/>
  <c r="J5" i="10"/>
  <c r="C4" i="11"/>
  <c r="J4" i="10"/>
  <c r="H4" i="10"/>
  <c r="D4" i="11" s="1"/>
  <c r="C46" i="11"/>
  <c r="H46" i="10"/>
  <c r="D46" i="11" s="1"/>
  <c r="J46" i="10"/>
  <c r="H45" i="10"/>
  <c r="D45" i="11" s="1"/>
  <c r="J45" i="10"/>
  <c r="C44" i="11"/>
  <c r="J44" i="10"/>
  <c r="H44" i="10"/>
  <c r="D44" i="11" s="1"/>
  <c r="H43" i="10"/>
  <c r="D43" i="11" s="1"/>
  <c r="J43" i="10"/>
  <c r="C42" i="11"/>
  <c r="J42" i="10"/>
  <c r="H42" i="10"/>
  <c r="D42" i="11" s="1"/>
  <c r="H41" i="10"/>
  <c r="D41" i="11" s="1"/>
  <c r="J41" i="10"/>
  <c r="L41" i="10" s="1"/>
  <c r="C40" i="11"/>
  <c r="H40" i="10"/>
  <c r="D40" i="11" s="1"/>
  <c r="J40" i="10"/>
  <c r="H39" i="10"/>
  <c r="D39" i="11" s="1"/>
  <c r="J39" i="10"/>
  <c r="L39" i="10" s="1"/>
  <c r="C38" i="11"/>
  <c r="J38" i="10"/>
  <c r="L38" i="10" s="1"/>
  <c r="H38" i="10"/>
  <c r="D38" i="11" s="1"/>
  <c r="C36" i="11"/>
  <c r="J36" i="10"/>
  <c r="L36" i="10" s="1"/>
  <c r="H36" i="10"/>
  <c r="D36" i="11" s="1"/>
  <c r="H33" i="10"/>
  <c r="D33" i="11" s="1"/>
  <c r="J33" i="10"/>
  <c r="C30" i="11"/>
  <c r="H30" i="10"/>
  <c r="D30" i="11" s="1"/>
  <c r="J30" i="10"/>
  <c r="H27" i="10"/>
  <c r="D27" i="11" s="1"/>
  <c r="J27" i="10"/>
  <c r="H23" i="10"/>
  <c r="D23" i="11" s="1"/>
  <c r="J23" i="10"/>
  <c r="C20" i="11"/>
  <c r="H20" i="10"/>
  <c r="D20" i="11" s="1"/>
  <c r="J20" i="10"/>
  <c r="L20" i="10" s="1"/>
  <c r="C18" i="11"/>
  <c r="J18" i="10"/>
  <c r="H18" i="10"/>
  <c r="D18" i="11" s="1"/>
  <c r="H13" i="10"/>
  <c r="D13" i="11" s="1"/>
  <c r="J13" i="10"/>
  <c r="L34" i="10"/>
  <c r="L31" i="9"/>
  <c r="L30" i="9"/>
  <c r="L29" i="9"/>
  <c r="L28" i="9"/>
  <c r="L27" i="9"/>
  <c r="L26" i="9"/>
  <c r="L25" i="9"/>
  <c r="L22" i="9"/>
  <c r="R31" i="9"/>
  <c r="R30" i="9"/>
  <c r="R29" i="9"/>
  <c r="R27" i="9"/>
  <c r="R26" i="9"/>
  <c r="R25" i="9"/>
  <c r="R22" i="9"/>
  <c r="R28" i="9"/>
  <c r="J31" i="9"/>
  <c r="J30" i="9"/>
  <c r="J29" i="9"/>
  <c r="J27" i="9"/>
  <c r="J26" i="9"/>
  <c r="J25" i="9"/>
  <c r="J22" i="9"/>
  <c r="J28" i="9"/>
  <c r="D31" i="9"/>
  <c r="D30" i="9"/>
  <c r="D29" i="9"/>
  <c r="D28" i="9"/>
  <c r="D27" i="9"/>
  <c r="D26" i="9"/>
  <c r="D25" i="9"/>
  <c r="D22" i="9"/>
  <c r="N31" i="9"/>
  <c r="N30" i="9"/>
  <c r="N29" i="9"/>
  <c r="N27" i="9"/>
  <c r="N26" i="9"/>
  <c r="N25" i="9"/>
  <c r="N22" i="9"/>
  <c r="N28" i="9"/>
  <c r="H31" i="9"/>
  <c r="H30" i="9"/>
  <c r="H29" i="9"/>
  <c r="H28" i="9"/>
  <c r="H27" i="9"/>
  <c r="H26" i="9"/>
  <c r="H25" i="9"/>
  <c r="H22" i="9"/>
  <c r="F31" i="9"/>
  <c r="F30" i="9"/>
  <c r="F29" i="9"/>
  <c r="F27" i="9"/>
  <c r="F26" i="9"/>
  <c r="F25" i="9"/>
  <c r="F22" i="9"/>
  <c r="Q31" i="9"/>
  <c r="Q30" i="9"/>
  <c r="Q29" i="9"/>
  <c r="Q27" i="9"/>
  <c r="Q26" i="9"/>
  <c r="Q25" i="9"/>
  <c r="Q22" i="9"/>
  <c r="O31" i="9"/>
  <c r="O30" i="9"/>
  <c r="O29" i="9"/>
  <c r="O27" i="9"/>
  <c r="O26" i="9"/>
  <c r="O25" i="9"/>
  <c r="O22" i="9"/>
  <c r="M31" i="9"/>
  <c r="M30" i="9"/>
  <c r="M29" i="9"/>
  <c r="M27" i="9"/>
  <c r="M26" i="9"/>
  <c r="M25" i="9"/>
  <c r="M22" i="9"/>
  <c r="K31" i="9"/>
  <c r="K30" i="9"/>
  <c r="K29" i="9"/>
  <c r="K27" i="9"/>
  <c r="K26" i="9"/>
  <c r="K25" i="9"/>
  <c r="K22" i="9"/>
  <c r="I31" i="9"/>
  <c r="I30" i="9"/>
  <c r="I29" i="9"/>
  <c r="I27" i="9"/>
  <c r="I26" i="9"/>
  <c r="I25" i="9"/>
  <c r="I22" i="9"/>
  <c r="G31" i="9"/>
  <c r="G30" i="9"/>
  <c r="G29" i="9"/>
  <c r="G27" i="9"/>
  <c r="G26" i="9"/>
  <c r="G25" i="9"/>
  <c r="G22" i="9"/>
  <c r="E31" i="9"/>
  <c r="E30" i="9"/>
  <c r="E29" i="9"/>
  <c r="E27" i="9"/>
  <c r="E26" i="9"/>
  <c r="E25" i="9"/>
  <c r="E22" i="9"/>
  <c r="C31" i="9"/>
  <c r="C30" i="9"/>
  <c r="C29" i="9"/>
  <c r="C27" i="9"/>
  <c r="C26" i="9"/>
  <c r="C25" i="9"/>
  <c r="C22" i="9"/>
  <c r="P31" i="9"/>
  <c r="P30" i="9"/>
  <c r="P29" i="9"/>
  <c r="P28" i="9"/>
  <c r="P27" i="9"/>
  <c r="P26" i="9"/>
  <c r="P25" i="9"/>
  <c r="P22" i="9"/>
  <c r="Q28" i="9"/>
  <c r="M28" i="9"/>
  <c r="I28" i="9"/>
  <c r="E28" i="9"/>
  <c r="F28" i="9"/>
  <c r="C45" i="11"/>
  <c r="C43" i="11"/>
  <c r="C41" i="11"/>
  <c r="C39" i="11"/>
  <c r="C37" i="11"/>
  <c r="C35" i="11"/>
  <c r="C33" i="11"/>
  <c r="C31" i="11"/>
  <c r="C29" i="11"/>
  <c r="C27" i="11"/>
  <c r="C25" i="11"/>
  <c r="C23" i="11"/>
  <c r="C21" i="11"/>
  <c r="C19" i="11"/>
  <c r="C17" i="11"/>
  <c r="C15" i="11"/>
  <c r="C13" i="11"/>
  <c r="C11" i="11"/>
  <c r="C9" i="11"/>
  <c r="C7" i="11"/>
  <c r="C5" i="11"/>
  <c r="K15" i="10"/>
  <c r="K16" i="10"/>
  <c r="K17" i="10"/>
  <c r="K18" i="10"/>
  <c r="K45" i="10"/>
  <c r="K44" i="10"/>
  <c r="K43" i="10"/>
  <c r="K33" i="10"/>
  <c r="K32" i="10"/>
  <c r="K31" i="10"/>
  <c r="K24" i="10"/>
  <c r="K25" i="10"/>
  <c r="K26" i="10"/>
  <c r="K27" i="10"/>
  <c r="K4" i="10"/>
  <c r="K5" i="10"/>
  <c r="K6" i="10"/>
  <c r="K7" i="10"/>
  <c r="K8" i="10"/>
  <c r="K9" i="10"/>
  <c r="K10" i="10"/>
  <c r="O1" i="10"/>
  <c r="P1" i="10"/>
  <c r="Q1" i="10"/>
  <c r="R1" i="10"/>
  <c r="A1" i="10"/>
  <c r="A1" i="11" s="1"/>
  <c r="B1" i="10"/>
  <c r="B1" i="11" s="1"/>
  <c r="C1" i="10"/>
  <c r="D1" i="10"/>
  <c r="A2" i="11"/>
  <c r="A3" i="11"/>
  <c r="B3" i="11"/>
  <c r="G3" i="10"/>
  <c r="C3" i="11" s="1"/>
  <c r="K22" i="10"/>
  <c r="K23" i="10"/>
  <c r="C1" i="11"/>
  <c r="K14" i="10"/>
  <c r="K19" i="10" l="1"/>
  <c r="L19" i="10" s="1"/>
  <c r="K28" i="10"/>
  <c r="L28" i="10" s="1"/>
  <c r="L10" i="10"/>
  <c r="L8" i="10"/>
  <c r="L24" i="10"/>
  <c r="P32" i="9"/>
  <c r="C32" i="9"/>
  <c r="K32" i="9"/>
  <c r="G32" i="9"/>
  <c r="O32" i="9"/>
  <c r="L17" i="10"/>
  <c r="L18" i="10"/>
  <c r="L26" i="10"/>
  <c r="L22" i="10"/>
  <c r="L23" i="10"/>
  <c r="L4" i="10"/>
  <c r="L44" i="10"/>
  <c r="L6" i="10"/>
  <c r="L15" i="10"/>
  <c r="L14" i="10"/>
  <c r="L7" i="10"/>
  <c r="L25" i="10"/>
  <c r="L9" i="10"/>
  <c r="L16" i="10"/>
  <c r="K13" i="10"/>
  <c r="L13" i="10" s="1"/>
  <c r="K21" i="10"/>
  <c r="L21" i="10" s="1"/>
  <c r="K3" i="10"/>
  <c r="K42" i="10"/>
  <c r="L42" i="10" s="1"/>
  <c r="K30" i="10"/>
  <c r="L30" i="10" s="1"/>
  <c r="K40" i="10"/>
  <c r="L40" i="10" s="1"/>
  <c r="L32" i="10"/>
  <c r="L27" i="10"/>
  <c r="L43" i="10"/>
  <c r="L31" i="10"/>
  <c r="L33" i="10"/>
  <c r="L45" i="10"/>
  <c r="L5" i="10"/>
  <c r="F32" i="9"/>
  <c r="N32" i="9"/>
  <c r="J32" i="9"/>
  <c r="R32" i="9"/>
  <c r="E32" i="9"/>
  <c r="I32" i="9"/>
  <c r="M32" i="9"/>
  <c r="Q32" i="9"/>
  <c r="H32" i="9"/>
  <c r="D32" i="9"/>
  <c r="L32" i="9"/>
  <c r="J3" i="10"/>
  <c r="H3" i="10"/>
  <c r="D3" i="11" s="1"/>
  <c r="K46" i="10" l="1"/>
  <c r="L46" i="10" s="1"/>
  <c r="L3" i="10"/>
  <c r="K11" i="10"/>
  <c r="L11" i="10" s="1"/>
  <c r="H245" i="8"/>
  <c r="H246" i="8" l="1"/>
  <c r="H247" i="8" s="1"/>
</calcChain>
</file>

<file path=xl/sharedStrings.xml><?xml version="1.0" encoding="utf-8"?>
<sst xmlns="http://schemas.openxmlformats.org/spreadsheetml/2006/main" count="794" uniqueCount="546">
  <si>
    <t>ITEM</t>
  </si>
  <si>
    <t>UNID</t>
  </si>
  <si>
    <t>SUBTOTAL</t>
  </si>
  <si>
    <t>TOTAL GERAL</t>
  </si>
  <si>
    <t>MATERIAL</t>
  </si>
  <si>
    <t>DESCRIÇÃO DOS SERVIÇOS</t>
  </si>
  <si>
    <t>QTD</t>
  </si>
  <si>
    <t>SUBTOTAL GERAL</t>
  </si>
  <si>
    <t>PRODUT.</t>
  </si>
  <si>
    <t>UNID. PROD.</t>
  </si>
  <si>
    <t>VALOR POR HORA</t>
  </si>
  <si>
    <t>Homem Hora</t>
  </si>
  <si>
    <t>TOTAL</t>
  </si>
  <si>
    <t>Dias de Obra</t>
  </si>
  <si>
    <t>PREÇO COBRADO CLIENTE</t>
  </si>
  <si>
    <t>DIFERENÇA</t>
  </si>
  <si>
    <t>VALOR DESPESA</t>
  </si>
  <si>
    <t>H/UNID</t>
  </si>
  <si>
    <t>DIAS TRABALHADO</t>
  </si>
  <si>
    <t>PINTOR - 2 PROF.+1 AJUD.</t>
  </si>
  <si>
    <t>LÓGICA - 1 PROF. + 1 AJUD.</t>
  </si>
  <si>
    <t>PEDREIRO - 1 PROF. + 1 AJUD.</t>
  </si>
  <si>
    <t>ELETRICISTA - 1 PROF. + 1 AJUD.</t>
  </si>
  <si>
    <t>1.1</t>
  </si>
  <si>
    <t>Supervisor geral</t>
  </si>
  <si>
    <t>Oficial encanador</t>
  </si>
  <si>
    <t>Eletricista de manutenção</t>
  </si>
  <si>
    <t>Mecânico de refrigeração</t>
  </si>
  <si>
    <t>Ajudante prático</t>
  </si>
  <si>
    <t>Engenheiro Eletricista</t>
  </si>
  <si>
    <t>Engenheiro Civil</t>
  </si>
  <si>
    <t>Engenheiro Mecânico</t>
  </si>
  <si>
    <t>Marceneiro</t>
  </si>
  <si>
    <t>Chaveiro</t>
  </si>
  <si>
    <t>Técnico Eletrotécnico</t>
  </si>
  <si>
    <t>Técnico Telefonia</t>
  </si>
  <si>
    <t>Pintor</t>
  </si>
  <si>
    <t>Pedreiro</t>
  </si>
  <si>
    <t>SALARIO</t>
  </si>
  <si>
    <t>13º SALARIO</t>
  </si>
  <si>
    <t>FERIAS</t>
  </si>
  <si>
    <t>INSS</t>
  </si>
  <si>
    <t>SAT</t>
  </si>
  <si>
    <t>SALARIO ED.</t>
  </si>
  <si>
    <t>INCRA</t>
  </si>
  <si>
    <t>FGTS</t>
  </si>
  <si>
    <t>FGTS MULTA</t>
  </si>
  <si>
    <t>ALMOÇO</t>
  </si>
  <si>
    <t>TRANSPORTE</t>
  </si>
  <si>
    <t>BDI</t>
  </si>
  <si>
    <t>LUCRO</t>
  </si>
  <si>
    <t>PERIGO</t>
  </si>
  <si>
    <t>EPI</t>
  </si>
  <si>
    <t>UNIFORME</t>
  </si>
  <si>
    <t>FERRAMENTAS</t>
  </si>
  <si>
    <t>PRÉ-TOTAL</t>
  </si>
  <si>
    <t>IMPOSTO (ISS+SIMPLES)</t>
  </si>
  <si>
    <t>MENSAL TOTAL</t>
  </si>
  <si>
    <t>(PRÉ-TOTAL+IMPOSTO)</t>
  </si>
  <si>
    <t> HORA </t>
  </si>
  <si>
    <t>DIAS ÚTEIS POR MÊS</t>
  </si>
  <si>
    <t>DESPESA TRABALHISTA</t>
  </si>
  <si>
    <t>BDI ( 5%  - SUBTOTAL)</t>
  </si>
  <si>
    <t>vb</t>
  </si>
  <si>
    <t>IMPOSTO ( 22% - SUBTOTAL)</t>
  </si>
  <si>
    <t>6 LUMINARIAS 4000 NO LUGAR DASTELAS OK</t>
  </si>
  <si>
    <t>ART de execução e Laudo</t>
  </si>
  <si>
    <t>MÃO DE OBRA</t>
  </si>
  <si>
    <t>m²</t>
  </si>
  <si>
    <t>MATERIAL+MO</t>
  </si>
  <si>
    <t>2.1</t>
  </si>
  <si>
    <t>1.2</t>
  </si>
  <si>
    <t>m³</t>
  </si>
  <si>
    <t>Mobilização e desmobilização do canteiro de obras</t>
  </si>
  <si>
    <t xml:space="preserve"> SERVIÇOS PRELIMINARES</t>
  </si>
  <si>
    <t xml:space="preserve"> SERVIÇOS INDIRETOS </t>
  </si>
  <si>
    <t>MÃO DE OBRA INDIRETA</t>
  </si>
  <si>
    <t>Limpeza diária e constante</t>
  </si>
  <si>
    <t>Vigilância</t>
  </si>
  <si>
    <t>Limpeza do terreno</t>
  </si>
  <si>
    <t>un</t>
  </si>
  <si>
    <t>kg</t>
  </si>
  <si>
    <t>m</t>
  </si>
  <si>
    <t>1.3</t>
  </si>
  <si>
    <t>1.4</t>
  </si>
  <si>
    <t>2.1.1</t>
  </si>
  <si>
    <t>2.1.2</t>
  </si>
  <si>
    <t>2.1.3</t>
  </si>
  <si>
    <t>2.1.4</t>
  </si>
  <si>
    <t>2.1.5</t>
  </si>
  <si>
    <t>2.1.6</t>
  </si>
  <si>
    <t>3.1</t>
  </si>
  <si>
    <t>3.2</t>
  </si>
  <si>
    <t>3.3</t>
  </si>
  <si>
    <t>4.1</t>
  </si>
  <si>
    <t>4.2</t>
  </si>
  <si>
    <t>4.3</t>
  </si>
  <si>
    <t>4.4</t>
  </si>
  <si>
    <t>3.4</t>
  </si>
  <si>
    <t>3.5</t>
  </si>
  <si>
    <t>3.6</t>
  </si>
  <si>
    <t>3.7</t>
  </si>
  <si>
    <t>Limpeza final de obra</t>
  </si>
  <si>
    <t>mês</t>
  </si>
  <si>
    <t>ENGENHEIRO CIVIL DE OBRA PLENO COM ENCARGOS COMPLEMENTARES</t>
  </si>
  <si>
    <t>h</t>
  </si>
  <si>
    <t>CARPINTEIRO AUXILIAR COM ENCARGOS COMPLEMENTARES</t>
  </si>
  <si>
    <t xml:space="preserve">CARPINTEIRO DE FORMAS COM ENCARGOS COMPLEMENTARES </t>
  </si>
  <si>
    <t>AJUDANTE DE ARMADOR COM ENCARGOS COMPLEMENTARES</t>
  </si>
  <si>
    <t xml:space="preserve"> ARMADOR COM ENCARGOS COMPLEMENTARES</t>
  </si>
  <si>
    <t>AUXILIAR DE PEDREIRO COM ENCARGOS COMPLEMENTARES</t>
  </si>
  <si>
    <t>PINTOR</t>
  </si>
  <si>
    <t>AJUDANTE DE PINTOR</t>
  </si>
  <si>
    <t>PEDREIRO COM ENCARGOS COMPLEMENTARES</t>
  </si>
  <si>
    <t>ELETRICISTA AUXILIAR COM ENCARGOS COMPLEMENTARES</t>
  </si>
  <si>
    <t xml:space="preserve"> ELETRICISTA COM ENCARGOS COMPLEMENTARES</t>
  </si>
  <si>
    <t>2.1.7</t>
  </si>
  <si>
    <t>2.1.8</t>
  </si>
  <si>
    <t>2.1.9</t>
  </si>
  <si>
    <t>2.1.10</t>
  </si>
  <si>
    <t>2.1.11</t>
  </si>
  <si>
    <t>PLACA DA OBRA  EM CHAPA GALVANIZADA</t>
  </si>
  <si>
    <t xml:space="preserve">INSTALAÇÃO PROVISÓRIA DE ÁGUA </t>
  </si>
  <si>
    <t xml:space="preserve">INSTALAÇÃO PROVISÓRIA DE ENERGIA ELÉTRICA EM BAIXA TENSÃO </t>
  </si>
  <si>
    <t>INSTALAÇÕES PROVISÓRIAS DE ESGOTO</t>
  </si>
  <si>
    <t>BARRACÕES PROVISÓRIOS (DEPÓSITO, ESCRITÓRIO, VESTIÁRIO E REFEITÓRIO) COM PISO CIMENTADO OU CONTEINER</t>
  </si>
  <si>
    <t>TAPUME COM TELHA METÁLICA</t>
  </si>
  <si>
    <t xml:space="preserve">TOPOGRAFO - LOCAÇÃO DA OBRA </t>
  </si>
  <si>
    <t>1.5</t>
  </si>
  <si>
    <t>1.6</t>
  </si>
  <si>
    <t>1.7</t>
  </si>
  <si>
    <t>1.8</t>
  </si>
  <si>
    <t>1.9</t>
  </si>
  <si>
    <t>1.10</t>
  </si>
  <si>
    <t>1.11</t>
  </si>
  <si>
    <t xml:space="preserve"> m²</t>
  </si>
  <si>
    <t>H</t>
  </si>
  <si>
    <t xml:space="preserve">FUNDAÇÕES </t>
  </si>
  <si>
    <t>ARMAÇÃO DE PILAR OU VIGA DE UMA ESTRUTURA CONVENCIONAL DE CONCRETO ARMADO EM UM EDIFÍCIO DE MÚLTIPLOS PAVIMENTOS UTILIZANDO AÇO CA-50 DE 10,0 MM - MONTAGEM. AF_12/2015</t>
  </si>
  <si>
    <t>ARMAÇÃO DE PILAR OU VIGA DE UMA ESTRUTURA CONVENCIONAL DE CONCRETO ARMDO EM UM EDIFÍCIO DE MÚLTIPLOS PAVIMENTOS UTILIZANDO AÇO CA-50 DE 6,3MM - MONTAGEM. AF_12/2015</t>
  </si>
  <si>
    <t>ESPAÇADOR</t>
  </si>
  <si>
    <t>UN</t>
  </si>
  <si>
    <t>DESMOLDANTE PARA FORMAS METALICAS A BASE DE OLEO VEGETAL</t>
  </si>
  <si>
    <t>CHAPA DE MADEIRA COMPENSADA PLASTIFICADA PARA FORMA DE CONCRETO, DE 21,10 M, E = 18 MM</t>
  </si>
  <si>
    <t>CONCRETO USINADO BOMBEAVEL, CLASSE DE RESISTENCIA C25, COM BRITA 0 E 1, SLUMP = 130 +/- 20 MM, EXCLUI SERVICO DE BOMBEAMENTO (NBR 8953)</t>
  </si>
  <si>
    <t>CONCRETO MAGRO PARA LASTRO, TRAÇO 1:4,5:4,5 (CIMENTO/ AREIA MÉDIA/ BRI M3 - PREPARO MECÂNICO COM BETONEIRA 400 L. AF_07/2016</t>
  </si>
  <si>
    <t xml:space="preserve">SUPERESTRUTURA </t>
  </si>
  <si>
    <t>PAREDES OU ELEMENTOS DE VEDAÇÃO</t>
  </si>
  <si>
    <t>ALVENARIA DE VEDAÇÃO DE BLOCOS VAZADOS DE CONCRETO DE 14X19X39CM DE PAREDES COM ÁREA LÍQUIDA MAIOR OU IGUAL A 6M² SEM VÃOS</t>
  </si>
  <si>
    <t>TELA DE ACO SOLDADA GALVANIZADA/ZINCADA PARA ALVENARIA, FIO D = *1,20 A 1 M ,70* MM, MALHA 15 X 15 MM, (C X L) *50 X 12* CM</t>
  </si>
  <si>
    <t>MEIO BLOCO DE CONCRETO ESTRUTURAL 14 X 19 X 19 CM, FBK 4,5 MPA</t>
  </si>
  <si>
    <t>CANALETA DE CONCRETO ESTRUTURAL 14 X 19 X 39 CM, FBK 4,5 MPA</t>
  </si>
  <si>
    <t>ARGAMASSA TRAÇO 1:2:9 (EM VOLUME DE CIMENTO, CAL E AREIA MÉDIA ÚMIDA) PARA ASSENTAMENTO DE ALVENARIA DE VEDAÇÃO, PREPARO MECÂNICO COM BETONEIRA 400 L. AF_08/2019</t>
  </si>
  <si>
    <t xml:space="preserve"> ARMAÇÃO DE CINTA DE ALVENARIA ESTRUTURAL; DIÂMETRO DE 10,0 MM. AF_01/2 015</t>
  </si>
  <si>
    <t>GRAUTEAMENTO DE CINTA SUPERIOR OU DE VERGA EM ALVENARIA ESTRUTURAL.</t>
  </si>
  <si>
    <t xml:space="preserve"> CHAPISCO APLICADO SOMENTE EM ESTRUTURAS DE CONCRETO EM ALVENARIAS INTERNAS, COM DESEMPENADEIRA DENTADA. ARGAMASSA INDUSTRIALIZADA COM PREPARO MANUAL. AF</t>
  </si>
  <si>
    <t xml:space="preserve">MASSA ÚNICA, PARA RECEBIMENTO DE PINTURA, EM ARGAMASSA TRAÇO 1:2:8, PREPARO MANUAL, APLICADA MANUALMENTE EM FACES INTERNAS DE PAREDES, ESPESSURA DE 20MM, COM EXECUÇÃO DE TALISCAS. </t>
  </si>
  <si>
    <t xml:space="preserve">ALVENARIA DE VEDAÇÃO COM ELEMENTO VAZADO DE CONCRETO (COBOGÓ) DE 7X50X50CM E ARGAMASSA DE ASSENTAMENTO COM PREPARO EM BETONEIRA. </t>
  </si>
  <si>
    <t xml:space="preserve">ESQUADRIAS </t>
  </si>
  <si>
    <t xml:space="preserve"> PORTA DE MADEIRA-DE-LEI TIPO MEXICANA SEM EMENDA (ANGELIM OU EQUIVALENTEREGIONAL), E = *3,5* CM</t>
  </si>
  <si>
    <t>JANELA BASCULANTE EM ALUMINIO BRILHANTE OU EQUIVALENTE D= 4,60X0,40M</t>
  </si>
  <si>
    <t>JANELA DE CORRER COM 4 FOLHAS BRILHANTE OU EQUIVALENTE 3,00X 1,00</t>
  </si>
  <si>
    <t>JANELA BASCULANTE EM ALUMINIO BRILHANTE OU EQUIVALENTE 3,10X1,20M</t>
  </si>
  <si>
    <t>JANELA DE CORRER COM 4 FOLHAS BRILHANTE OU EQUIVALENTE 1,00X 1,00</t>
  </si>
  <si>
    <t xml:space="preserve">SISTEMA DE COBERTURA </t>
  </si>
  <si>
    <t xml:space="preserve"> INSTALAÇÃO DE TESOURA (INTEIRA OU MEIA), EM AÇO, PARA VÃOS MAIORES OU IGUAIS A 8,0 M E MENORES QUE 10,0 M, INCLUSO IÇAMENTO. AF_07/2019</t>
  </si>
  <si>
    <t>VIGA METÁLICA EM PERFIL LAMINADO OU SOLDADO EM AÇO ESTRUTURAL, COM CONEXÕES SOLDADAS, INCLUSOS MÃO DE OBRA, TRANSPORTE E IÇAMENTO UTILIZANDO GUINDASTE - FORNECIMENTO.</t>
  </si>
  <si>
    <t>CALHA QUADRADA DE CHAPA DE ACO GALVANIZADA NUM 24, CORTE 33 CM</t>
  </si>
  <si>
    <t>TELHA TRAPEZOIDAL EM ACO ZINCADO, SEM PINTURA, ALTURA DE APROXIMADAMENTE 4 M2 ESPESSURA DE 0,50 MM E LARGURA UTIL DE 980 MM</t>
  </si>
  <si>
    <t xml:space="preserve">HASTE RETA PARA GANCHO DE FERRO GALVANIZADO, COM ROSCA 1/4 " X 30 CM </t>
  </si>
  <si>
    <t>cj</t>
  </si>
  <si>
    <t>CUMEEIRA TRAPEZOIDAL METALICA</t>
  </si>
  <si>
    <t>und</t>
  </si>
  <si>
    <t xml:space="preserve">IMPERMEABILIZAÇÀO </t>
  </si>
  <si>
    <t>LONA PLASTICA EXTRA FORTE PRETA, E = 200 MICRA</t>
  </si>
  <si>
    <t>MANTA LIQUIDA DE BASE ASFALTICA MODIFICADA COM A ADICAO DE ELASTOMEROS DILUIDOS EM SOLVENTE ORGANICO, APLICACAO A FRIO (MEMBRANA IMPERMEABILIZANTE ASFASTICA)</t>
  </si>
  <si>
    <t xml:space="preserve">PAVIMENTAÇÃO </t>
  </si>
  <si>
    <t>CIMENTADO</t>
  </si>
  <si>
    <t>CONTRAPISO EM ARGAMASSA TRAÇO 1:4 (CIMENTO E AREIA), PREPARO MECÂNICO COM BETONEIRA 400 L, APLICADO EM ÁREAS MOLHADAS SOBRE IMPERMEABILIZAÇÃO, ESPESSURA 4CM. AF_06/2014</t>
  </si>
  <si>
    <t>PISO CIMENTADO, TRAÇO 1:3 (CIMENTO E AREIA), ACABAMENTO LISO, ESPESSURA 2,0 CM, PREPARO MECÂNICO DA ARGAMASSA. AF_09/2020</t>
  </si>
  <si>
    <t>TELA DE ACO SOLDADA NERVURADA, CA-60, Q-283 (4,48 KG/M2), DIAMETRO DO FIO = 6,0 MM, LARGURA = 2,45 X 6,00 M DE COMPRIMENTO, ESPACAMENTO DA MALHA</t>
  </si>
  <si>
    <t>PISO - ASFALTO</t>
  </si>
  <si>
    <t>EXECUÇÃO DE IMPRIMAÇÃO COM ASFALTO DILUÍDO CM-30</t>
  </si>
  <si>
    <t>EXECUÇÃO DE PAVIMENTO COM APLICAÇÃO DE CONCRETO ASFÁLTICO, CAMADA DE ROLAMENTO - EXCLUSIVE CARGA E TRANSPORTE. AF_11/2019</t>
  </si>
  <si>
    <t>m3</t>
  </si>
  <si>
    <t>REGULARIZAÇÃO E COMPACTAÇÃO DE SUBLEITO DE SOLO PREDOMINANTEMENTE ARGILOS</t>
  </si>
  <si>
    <t>EXECUÇÃO E COMPACTAÇÃO DE ATERRO COM SOLO PREDOMINANTEMENTE ARGILOSO - EXCLUSIVE SOLO, ESCAVAÇÃO, CARGA E TRANSPORTE. AF_11/2019</t>
  </si>
  <si>
    <t xml:space="preserve">UMIDIFICAÇÃO DE MATERIAL PARA VALAS COM CAMINHÃO PIPA. </t>
  </si>
  <si>
    <t xml:space="preserve">EXECUÇÃO E COMPACTAÇÃO DE BASE E OU SUB BASE PARA PAVIMENTAÇÃO DE BRITA GRADUADA SIMPLES - EXCLUSIVE CARGA E TRANSPORTE. </t>
  </si>
  <si>
    <t>CAIXA ENTERRADA HIDRÁULICA RETANGULAR, EM CONCRETO PRÉ-MOLDADO, DIMENSÕES INTERNAS: 0,8X0,8X0,5 M. AF_12/2020</t>
  </si>
  <si>
    <t>REVESTIMENTO</t>
  </si>
  <si>
    <t xml:space="preserve">PINTURA </t>
  </si>
  <si>
    <t>APLICAÇÃO DE FUNDO SELADOR ACRÍLICO EM PAREDES, UMA DEMÃO. AF_06/2014</t>
  </si>
  <si>
    <t>APLICAÇÃO MANUAL DE PINTURA COM TINTA LÁTEX ACRÍLICA EM PAREDES, DUAS DEMÃOS. AF_06/2014</t>
  </si>
  <si>
    <t xml:space="preserve"> APLICAÇÃO E LIXAMENTO DE MASSA LÁTEX EM PAREDES, UMA DEMÃO. AF_06/2014 </t>
  </si>
  <si>
    <t>TINTA ASFALTICA IMPERMEABILIZANTE DILUIDA EM SOLVENTE, PARA MATERIAIS CIMENTICIOS, METAL E MADEIRA</t>
  </si>
  <si>
    <t>L</t>
  </si>
  <si>
    <t>INSTALAÇÃO ELÉTRICA E ELETRÔNICA 127/220V</t>
  </si>
  <si>
    <t>DISTRIBUIÇÃO DE ENERGIA DO QUADRO GERAL DA CEB AO GALPÃO ( MATERIAL PARA QFL-0)</t>
  </si>
  <si>
    <t>CABO DE COBRE FLEXIVEL, ISOLAMENTO PVC 450/750V #35 MM2  PRETO ( FASE R,S,T)</t>
  </si>
  <si>
    <t>CABO DE COBRE FLEXIVEL, ISOLAMENTO PVC 450/750V #35 MM2  AZUL CLARO ( FASE R,S,T)</t>
  </si>
  <si>
    <t xml:space="preserve">CAIXA DE PASSAGEM 30X30X30 CM DE CONCRETO, COM DRENO, TAMPA DE FERRO FUNDIDO, A CADA 30 M </t>
  </si>
  <si>
    <t>ELETRODUTO PEAD Ø50 MM</t>
  </si>
  <si>
    <t xml:space="preserve">CABO DE COBRE FLEXIVEL, ISOLAMENTO PVC 450/750V #16 MM²  AZUL CLARO </t>
  </si>
  <si>
    <t>CABO DE COBRE FLEXIVEL, ISOLAMENTO PVC 450/750V #16 M²  PRETO</t>
  </si>
  <si>
    <t>CABO DE COBRE FLEXIVEL, ISOLAMENTO PVC 450/750V #16 M² BRANCO</t>
  </si>
  <si>
    <t>CABO DE COBRE FLEXIVEL, ISOLAMENTO PVC 450/750V #16 M² VERMELHO</t>
  </si>
  <si>
    <t>CABO DE COBRE FLEXIVEL, ISOLAMENTO PVC 450/750V #16 M² VERDE</t>
  </si>
  <si>
    <t>SISTEMA DE ATERRAMENTO, DPS E DR NO QUADRO PRINCIPAL</t>
  </si>
  <si>
    <t>00039467 DISPOSITIVO DPS CLASSE II, 1 POLO, TENSAO MAXIMA DE 175 V, CORRENTE MAXIMA DE *45* KA (TIPO AC) OU EQUIVALENTE</t>
  </si>
  <si>
    <t>DISJUNTOR DE PROTEÇÃO POR CORRENTE  DR, COM SENSIBILIDADE DE  30MA( PROTEÇÃO DE PESSOAS) E CORRENTE NOMINAL IN = 62 A / TRIFÁSICO / 380V SIEMENS OU EQUIVALENTE</t>
  </si>
  <si>
    <t>QUADRO DE FORÇA E LUZ (MATERIAL PARA QFL-1, QFL-2, QFL-3 E QFL-4)</t>
  </si>
  <si>
    <t xml:space="preserve"> QUADRO DE DISTRIBUICAO COM BARRAMENTO TRIFASICO, DE EMBUTIR, EM CHAPA DE ACO GALVANIZADO, PARA 36 DISJUNTORES DIN, 100 A</t>
  </si>
  <si>
    <t xml:space="preserve"> QUADRO DE DISTRIBUICAO COM BARRAMENTO TRIFASICO, DE EMBUTIR, EM CHAPA DE ACO GALVANIZADO, PARA 18 DISJUNTORES DIN, 100 A, INCLUINDO BARRAMENTO</t>
  </si>
  <si>
    <t>DISJUNTOR TERMOMAGNÉTICO 80A 3P, Curva C, 3kA- SCHNEIDER OU EQUIVALENTE</t>
  </si>
  <si>
    <t>DISJUNTOR TERMOMAGNÉTICO TRIFÁSICO 40A 3P, Curva C, 3kA- SCHNEIDER OU EQUIVALENTE</t>
  </si>
  <si>
    <t>DISJUNTOR TERMOMAGNÉTICO TRIFÁSICO 30A 3P, Curva C, 3kA- SCHNEIDER OU EQUIVALENTE</t>
  </si>
  <si>
    <t>DISJUNTOR TERMOMAGNÉTICO TRIFÁSICO 25A 3P, Curva C, 3kA- SCHNEIDER OU EQUIVALENTE</t>
  </si>
  <si>
    <t>DISJUNTOR TERMOMAGNÉTICO TRIFÁSICO 20A 3P, Curva C, 3kA- SCHNEIDER OU EQUIVALENTE</t>
  </si>
  <si>
    <t>DISJUNTOR TERMOMAGNÉTICO TRIFÁSICO 15A 3P, Curva C, 3kA- SCHNEIDER OU EQUIVALENTE</t>
  </si>
  <si>
    <t>DISJUNTOR TERMOMAGNÉTICO 6A 3P, Curva C, 3kA- SCHNEIDER OU EQUIVALENTE</t>
  </si>
  <si>
    <t>DISJUNTOR TERMOMAGNÉTICO 10A 3P, Curva C, 3kA- SCHNEIDER OU EQUIVALENTE</t>
  </si>
  <si>
    <t>DISJUNTOR TERMOMAGNÉTICO 16A 3P, Curva C, 3kA- SCHNEIDER OU EQUIVALENTE</t>
  </si>
  <si>
    <t>DISJUNTOR TERMOMAGNÉTICO 20A 3P, Curva C, 3kA- SCHNEIDER OU EQUIVALENTE</t>
  </si>
  <si>
    <t>ELETRODUTO FERRO GALVANIZADO ROSCAVEL Ø40MM (Ø1 1/2")</t>
  </si>
  <si>
    <t>CURVA 90º FG Ø1 1/2" /40 MM, FERRO GALVANIZADO ROSQUEÁVEL</t>
  </si>
  <si>
    <t xml:space="preserve">PORCA E BUCHA PARA ELETRODUTO FG Ø1 1/2" /40 MM </t>
  </si>
  <si>
    <t>LUVA ROSCADA FERRO GALVANIZADO   Ø1 1/2" /40 MM</t>
  </si>
  <si>
    <t xml:space="preserve">CAIXA DE PASSAGEM FG 20X20X10 , COM TAMPA, 2 PARA CADA QUADRO </t>
  </si>
  <si>
    <t xml:space="preserve">UN </t>
  </si>
  <si>
    <t>CJ</t>
  </si>
  <si>
    <t>Un</t>
  </si>
  <si>
    <t xml:space="preserve">ILUMINAÇÃO </t>
  </si>
  <si>
    <t>ELETRODUTO PVC FLEXIVEL CORRUGADO, COR AMARELA, DE 25 MM</t>
  </si>
  <si>
    <t xml:space="preserve"> ELETRODUTO PVC FLEXIVEL CORRUGADO, COR AMARELA, DE 20 MM</t>
  </si>
  <si>
    <t>M</t>
  </si>
  <si>
    <t>CAIXA DE PASSAGEM OCTANGULAR, DE EMBUTIR EM PVC 4X2"</t>
  </si>
  <si>
    <t>CAIXA DE PASSAGEM RETANGULAR, DE EMBUTIR EM PVC 4X4"</t>
  </si>
  <si>
    <t xml:space="preserve">CABO DE COBRE ISOLADO PVC, RESISTENTE À CHAMA,  450/750 V, # 2,5 MM² MM BRANCO </t>
  </si>
  <si>
    <t xml:space="preserve">CABO DE COBRE ISOLADO PVC, RESISTENTE À CHAMA,  450/750 V, # 2,5 MM² MM PRETO </t>
  </si>
  <si>
    <t>CABO DE COBRE ISOLADO PVC, RESISTENTE À CHAMA,  450/750 V, # 2,5 MM² VERMELHO</t>
  </si>
  <si>
    <t>CABO DE COBRE ISOLADO PVC, RESISTENTE À CHAMA,  450/750 V, # 2,5 MM² AZUL CLARO</t>
  </si>
  <si>
    <t>CABO DE COBRE ISOLADO PVC, RESISTENTE À CHAMA,  450/750 V, # 2,5 MM² VERDE CLARO</t>
  </si>
  <si>
    <t xml:space="preserve">CABO DE COBRE ISOLADO PVC, RESISTENTE À CHAMA,  450/750 V, # 4,0 MM² MM BRANCO </t>
  </si>
  <si>
    <t xml:space="preserve">CABO DE COBRE ISOLADO PVC, RESISTENTE À CHAMA,  450/750 V, # 4,0 MM² MM PRETO </t>
  </si>
  <si>
    <t>CABO DE COBRE ISOLADO PVC, RESISTENTE À CHAMA,  450/750 V, # 4,0 MM² VERMELHO</t>
  </si>
  <si>
    <t>CABO DE COBRE ISOLADO PVC, RESISTENTE À CHAMA,  450/750 V, # 4,0 MM² AZUL CLARO</t>
  </si>
  <si>
    <t>CABO DE COBRE ISOLADO PVC, RESISTENTE À CHAMA,  450/750 V, # 4,0 MM² VERDE CLARO</t>
  </si>
  <si>
    <t xml:space="preserve">CABO DE COBRE ISOLADO PVC, RESISTENTE À CHAMA,  450/750 V, # 6,0 MM² MM BRANCO </t>
  </si>
  <si>
    <t xml:space="preserve">CABO DE COBRE ISOLADO PVC, RESISTENTE À CHAMA,  450/750 V, # 6,0 MM² MM PRETO </t>
  </si>
  <si>
    <t>CABO DE COBRE ISOLADO PVC, RESISTENTE À CHAMA,  450/750 V, # 6,0 MM² VERMELHO</t>
  </si>
  <si>
    <t>CABO DE COBRE ISOLADO PVC, RESISTENTE À CHAMA,  450/750 V, # 6,0 MM² AZUL CLARO</t>
  </si>
  <si>
    <t>CABO DE COBRE ISOLADO PVC, RESISTENTE À CHAMA,  450/750 V, # 6,0 MM² VERDE CLARO</t>
  </si>
  <si>
    <t xml:space="preserve">CABO DE COBRE ISOLADO PVC, RESISTENTE À CHAMA,  450/750 V, # 10,0 MM² MM BRANCO </t>
  </si>
  <si>
    <t xml:space="preserve">CABO DE COBRE ISOLADO PVC, RESISTENTE À CHAMA,  450/750 V, # 10,0 MM² MM PRETO </t>
  </si>
  <si>
    <t>CABO DE COBRE ISOLADO PVC, RESISTENTE À CHAMA,  450/750 V, # 10,0 MM² VERMELHO</t>
  </si>
  <si>
    <t>CABO DE COBRE ISOLADO PVC, RESISTENTE À CHAMA,  450/750 V, # 10,0 MM² AZUL CLARO</t>
  </si>
  <si>
    <t>CABO DE COBRE ISOLADO PVC, RESISTENTE À CHAMA,  450/750 V, # 10,0 MM² VERDE CLARO</t>
  </si>
  <si>
    <t>REDE DE ILUMINAÇÃO</t>
  </si>
  <si>
    <t>LAMPADA LED PARA GALPÃO INDUSTRIAL 150W, BIFÁSICA 220V  PARA GALPÃO INDUSTRIAL COM SUPORTE PARA FIXAÇÃO EM ESTRUTURA  METÁLICA</t>
  </si>
  <si>
    <t>LAMPADA LED PARA GALPÃO INDUSTRIAL 150W, BIFÁSICA 220V, PLANA PARA FIXAÇÃO SOB TETO DE GESSO</t>
  </si>
  <si>
    <t>LAMPADA LED PARA GALPÃO INDUSTRIAL 100W, BIFÁSICA 220V  PARA GALPÃO INDUSTRIAL COM SUPORTE PARA FIXAÇÃO EM ESTRUTURA  METÁLICA</t>
  </si>
  <si>
    <t>LAMPADA LED PARA GALPÃO INDUSTRIAL 100W, BIFÁSICA 220V, PLANA PARA FIXAÇÃO SOB TETO DE GESSO</t>
  </si>
  <si>
    <t>LAMPADA LED PARA GALPÃO INDUSTRIAL 60W, BIFÁSICA 220V, PLANA PARA FIXAÇÃO SOB TETO DE GESSO</t>
  </si>
  <si>
    <t>ELETRODUTO FG Ø1 1/2" - 40 MM</t>
  </si>
  <si>
    <t>tubo 3m</t>
  </si>
  <si>
    <t>CURVA 90º FG Ø1 1/2" - 40 MM,  ROSQUEÁVEL</t>
  </si>
  <si>
    <t xml:space="preserve">CABO DE COBRE ISOLADO PVC, RESISTENTE À CHAMA,  450/750 V, # 1,5 MM² MM BRANCO </t>
  </si>
  <si>
    <t xml:space="preserve">CABO DE COBRE ISOLADO PVC, RESISTENTE À CHAMA,  450/750 V, # 1,5 MM² MM PRETO </t>
  </si>
  <si>
    <t>CABO DE COBRE ISOLADO PVC, RESISTENTE À CHAMA,  450/750 V, # 1,5 MM² VERMELHO</t>
  </si>
  <si>
    <t>CABO DE COBRE ISOLADO PVC, RESISTENTE À CHAMA,  450/750 V, # 1,5 MM² AZUL CLARO</t>
  </si>
  <si>
    <t>CABO DE COBRE ISOLADO PVC, RESISTENTE À CHAMA,  450/750 V, # 1,5 MM² VERDE CLARO</t>
  </si>
  <si>
    <t>CABO DE COBRE ISOLADO PVC, RESISTENTE À CHAMA,  450/750 V, # 1,5 MM² AMARELO</t>
  </si>
  <si>
    <t>TOMÁDA MACHO 2P+T, COM CHICOTE DE 1M EM CABO PP 3X2,5 MM2, PARA CONEXÃO DAS LUMINÁRIAS</t>
  </si>
  <si>
    <t>TOMÁDA FÊMEA  2P+T 10A PARA LIGAÇÃO DAS LUMINÁRIAS</t>
  </si>
  <si>
    <t>CANALETA VENTILADA EM AÇO GALVANIZADO, PERFIL TIPO  "U" , 100X50 MM ,PARA SER  FIXADA NA ESTRUTURA DO TELHADO ATRAVÉS DE TIRANTES DE 3/8" EM AÇO GALVANIZADO PARA FIXAÇÃO E SUPORTE DOS CABEAMENTOS DAS LUMINÁRIAS</t>
  </si>
  <si>
    <t>barra 3m</t>
  </si>
  <si>
    <t>SUPORTE PARA CANALETA VENTILADA 100X50, COM TIRANTE DE 3/8"</t>
  </si>
  <si>
    <t>CURVA 90º PARA CANALETA VENTILADA</t>
  </si>
  <si>
    <t>CRUZETA PARA CANALETA VENTILADA</t>
  </si>
  <si>
    <t>SUPORTE PARA FIXAÇÃO DE TOMADA EM CANALETA VENTILADA</t>
  </si>
  <si>
    <t>SISTEMA DE ATERRAMENTO DO QUADRO QFL-0</t>
  </si>
  <si>
    <t>CAIXA DE INSPEÇÃO Ø 300MML - TRANSMOTÉCNICA</t>
  </si>
  <si>
    <t>HASTE COBREADA 5/8" 3 3M REF: TEL-5839 TRANSMOTÉCNICA</t>
  </si>
  <si>
    <t>um</t>
  </si>
  <si>
    <t xml:space="preserve">CORDOALHA DE COBRE NÚ 16 MM² (NBR 5770) </t>
  </si>
  <si>
    <t>TAMPA DE FERRO FUNDIDO COM GARRAS E 300MM REF:TEL-550/552 TRANSMOTÉCNICA</t>
  </si>
  <si>
    <t xml:space="preserve">CONECTOR  CABO- HASTE EM BRONZE NATURAL REF: TRANSMOTÉCNICA </t>
  </si>
  <si>
    <t xml:space="preserve">INSTALAÇÃO HIDRÁULICA </t>
  </si>
  <si>
    <t>AGUA FRIA</t>
  </si>
  <si>
    <t>TUBO PVC, SOLDAVEL, DN 25 MM, AGUA FRIA</t>
  </si>
  <si>
    <t xml:space="preserve"> TUBO PVC, SOLDAVEL, DN 40 MM, AGUA FRIA (NBR-5648) </t>
  </si>
  <si>
    <t xml:space="preserve"> TE PVC, SOLDAVEL, COM BUCHA DE LATAO NA BOLSA CENTRAL, 90 GRAUS, 25 MM X 3/4", PARA AGUA FRIA PREDIAL</t>
  </si>
  <si>
    <t>TE SOLDAVEL, PVC, 90 GRAUS, 25 MM, PARA AGUA FRIA PREDIAL (NBR 5648)</t>
  </si>
  <si>
    <t xml:space="preserve"> TE SOLDAVEL, PVC, 90 GRAUS, 40 MM, PARA AGUA FRIA PREDIAL (NBR 5648) </t>
  </si>
  <si>
    <t>JOELHO PVC, SOLDAVEL, 90 GRAUS, 25 MM, PARA AGUA FRIA PREDIAL</t>
  </si>
  <si>
    <t xml:space="preserve"> ADAPTADOR CURTO COM BOLSA E ROSCA PARA REGISTRO, PVC, SOLDÁVEL, DN 25MM X 3/4, INSTALADO EM RAMAL OU SUB-RAMAL DE ÁGUA - FORNECIMENTO E INSTALAÇÃO. AF_12/2014</t>
  </si>
  <si>
    <t xml:space="preserve"> ADAPTADOR PVC SOLDAVEL CURTO COM BOLSA E ROSCA, 40 MM X 1 1/2", PARA AGUA FRIA </t>
  </si>
  <si>
    <t xml:space="preserve"> KIT CAVALETE PARA MEDIÇÃO DE ÁGUA - ENTRADA PRINCIPAL, EM PVC SOLDÁVEL DN 25 (¾") FORNECIMENTO E INSTALAÇÃO (EXCLUSIVE HIDRÔMETRO). AF_11/2016</t>
  </si>
  <si>
    <t>CAIXA D'AGUA EM POLIETILENO, 3000 LITTROS, COM ACESSORIOS</t>
  </si>
  <si>
    <t>REGISTRO DE GAVETA BRUTO, LATÃO, ROSCÁVEL, 3/4", FORNECIDO E INSTALADO EM RAMAL DE ÁGUA. AF_12/2014</t>
  </si>
  <si>
    <t>REGISTRO DE GAVETA BRUTO, LATÃO, ROSCÁVEL, 1 1/2, INSTALADO EM RESERVAÇÃO DE ÁGUA DE EDIFICAÇÃO QUE POSSUA RESERVATÓRIO DE FIBRA/FIBROCIMENTO FORNECIMENTO E INSTALAÇÃO. AF_06/2016</t>
  </si>
  <si>
    <t xml:space="preserve"> LUVA DE REDUCAO ROSCAVEL, PVC, 3/4" X 1/2", PARA AGUA FRIA PREDIAL </t>
  </si>
  <si>
    <t xml:space="preserve"> LUVA PVC SOLDAVEL, 25 MM, PARA AGUA FRIA PREDIAL </t>
  </si>
  <si>
    <t xml:space="preserve"> ADESIVO PLASTICO PARA PVC, FRASCO COM 850 GR</t>
  </si>
  <si>
    <t>AGUA PLUVIAL</t>
  </si>
  <si>
    <t>RALO FOFO SEMIESFERICO, 100 MM, PARA LAJES/ CALHAS</t>
  </si>
  <si>
    <t>TUBO PVC, SERIE R, DN 100 MM, PARA ESGOTO OU AGUAS PLUVIAIS PREDIAL (NBR 5688)</t>
  </si>
  <si>
    <t>CAIXA DE CONCRETO ARMADO PRE-MOLDADO, COM FUNDO E SEM TAMPA, DIMENSOES DE 0,80 X 0,80 X 0,50 M</t>
  </si>
  <si>
    <t xml:space="preserve"> TAMPAO FOFO SIMPLES COM BASE, CLASSE A15 CARGA MAX 1,5 T, 400 X 400 MM, REDE PLUVIAL/ESGOTO/ELETRICA</t>
  </si>
  <si>
    <t xml:space="preserve">TUBO PVC, SERIE R, DN 150 MM, PARA ESGOTO OU AGUAS PLUVIAIS PREDIAL (NBR 5688) </t>
  </si>
  <si>
    <t xml:space="preserve">m </t>
  </si>
  <si>
    <t>LUVA SIMPLES, PVC PBA, JE, DN 100 / DE 110 MM, PARA REDE AGUA (NBR 10351) UN AS 42,18</t>
  </si>
  <si>
    <t xml:space="preserve"> JOELHO PVC, 90 GRAUS, DIAMETRO ENTRE 80 E 100 MM, PARA DRENAGEM PLUVIAL PREDIAL 00003481</t>
  </si>
  <si>
    <t>ESGOTO</t>
  </si>
  <si>
    <t xml:space="preserve">TUBO PVC, SERIE R, DN 75 MM, PARA ESGOTO OU AGUAS PLUVIAIS PREDIAL (NBR 5688) </t>
  </si>
  <si>
    <t>TUBO PVC, SERIE R, DN 40 MM, PARA ESGOTO OU AGUAS PLUVIAIS PREDIAL (NBR 5688)</t>
  </si>
  <si>
    <t xml:space="preserve"> CAIXA DE CONCRETO ARMADO PRE-MOLDADO, COM FUNDO E TAMPA, DIMENSOES DE 0,60 X 0,60 X 0,50 M</t>
  </si>
  <si>
    <t xml:space="preserve"> SIFAO EM METAL CROMADO PARA PIA AMERICANA, 1.1/2 X 1.1/2 " </t>
  </si>
  <si>
    <t xml:space="preserve"> SIFAO EM METAL CROMADO PARA PIA OU LAVATORIO, 1 X 1.1/2 " </t>
  </si>
  <si>
    <t>VALVULA DE DESCARGA EM METAL CROMADO PARA MICTORIO COM ACIONAMENTO POR PRESSAO E FECHAMENTO AUTOMATICO</t>
  </si>
  <si>
    <t xml:space="preserve">VALVULA EM METAL CROMADO PARA LAVATORIO, 1 " SEM LADRAO </t>
  </si>
  <si>
    <t xml:space="preserve">VALVULA EM METAL CROMADO PARA PIA AMERICANA 3.1/2 X 1.1/2 " </t>
  </si>
  <si>
    <t xml:space="preserve">VALVULA EM METAL CROMADO PARA TANQUE, 1.1/2 " SEM LADRAO </t>
  </si>
  <si>
    <t xml:space="preserve"> JOELHO, PVC SERIE R, 45 GRAUS, DN 100 MM, PARA ESGOTO PREDIAL </t>
  </si>
  <si>
    <t>JOELHO, PVC SERIE R, 45 GRAUS, DN 75 MM, PARA ESGOTO PREDIAL</t>
  </si>
  <si>
    <t>JOELHO, PVC SERIE R, 45 GRAUS, DN 40 MM, PARA ESGOTO PREDIAL</t>
  </si>
  <si>
    <t xml:space="preserve"> LUVA SIMPLES, PVC, SOLDAVEL, DN 100 MM, SERIE NORMAL, PARA ESGOTO PREDIAL </t>
  </si>
  <si>
    <t>LUVA SIMPLES, PVC, SOLDAVEL, DN 75 MM, SERIE NORMAL, PARA ESGOTO PREDIAL</t>
  </si>
  <si>
    <t xml:space="preserve"> LUVA SIMPLES, PVC, SOLDAVEL, DN 40 MM, SERIE NORMAL, PARA ESGOTO PREDIAL</t>
  </si>
  <si>
    <t xml:space="preserve"> CAIXA DE GORDURA PEQUENA (CAPACIDADE: 19 L), CIRCULAR, EM PVC, DIÂMETRO INTERNO= 0,3 M</t>
  </si>
  <si>
    <t xml:space="preserve">CAIXA SIFONADA PVC 150 X 150 X 50MM COM TAMPA CEGA QUADRADA BRANCA </t>
  </si>
  <si>
    <t>FOSSA SEPTICA, SEM FILTRO, PARA 8 A 14 CONTRIBUINTES, CILINDRICA, COM TAMPA, EMPOLIETILENO DE ALTA DENSIDADE (PEAD), CAPACIDADE APROXIMADA DE 3000 LITROS (NBR7229)</t>
  </si>
  <si>
    <t xml:space="preserve">RALO SIFONADO PVC CILINDRICO, 100 X 40 MM, COM GRELHA REDONDA BRANCA </t>
  </si>
  <si>
    <t>br</t>
  </si>
  <si>
    <t>u</t>
  </si>
  <si>
    <t>LOUÇAS E METAIS</t>
  </si>
  <si>
    <t xml:space="preserve"> BACIA SANITARIA (VASO) COM CAIXA ACOPLADA, DE LOUCA BRANCA</t>
  </si>
  <si>
    <t xml:space="preserve"> BACIA SANITARIA (VASO) CONVENCIONAL PARA PCD SEM FURO FRONTAL, DE LOUCA BRANCA, SEM ASSENTO</t>
  </si>
  <si>
    <t>BANCADA/ BANCA EM GRANITO, CINZA MAUA , COM CUBA  FORMATO *120 X 60* CM, E= *2*CM</t>
  </si>
  <si>
    <t xml:space="preserve">CUBA ACO INOX (AISI 304) DE EMBUTIR COM VALVULA DE 3 1/2 ", DE *56 X 33 X 12* CM </t>
  </si>
  <si>
    <t xml:space="preserve"> LAVATORIO LOUCA COR SUSPENSO *40 X 30* CM </t>
  </si>
  <si>
    <t>MICTORIO SIFONADO LOUCA BRANCA SEM COMPLEMENTOS</t>
  </si>
  <si>
    <t xml:space="preserve">TORNEIRA CROMADA DE MESA PARA COZINHA BICA MOVEL COM AREJADOR 1/2 " OU 3/4 " </t>
  </si>
  <si>
    <t>TORNEIRA CROMADA DE MESA PARA LAVATORIO TEMPORIZADA PRESSAO BICA BAIXA</t>
  </si>
  <si>
    <t xml:space="preserve">TORNEIRA CROMADA COM BICO PARA JARDIM/TANQUE 1/2 " OU 3/4 " </t>
  </si>
  <si>
    <t xml:space="preserve"> TANQUE LOUCA BRANCA SUSPENSO *20* L</t>
  </si>
  <si>
    <t>INCENDIO</t>
  </si>
  <si>
    <t>SINALIZAÇÃO</t>
  </si>
  <si>
    <t>PLACA BONECO EM FUGA DIREITA</t>
  </si>
  <si>
    <t>PLACA BONECO EM FUGA ESQUERDA</t>
  </si>
  <si>
    <t>PLACA SAIDA</t>
  </si>
  <si>
    <t xml:space="preserve"> LUMINARIA DE EMERGENCIA 30 LEDS, POTENCIA 2 W, BATERIA DE LITIO, AUTONOMIA DE 6 HORAS</t>
  </si>
  <si>
    <t xml:space="preserve"> EXTINTORA PO ABC 6KG</t>
  </si>
  <si>
    <t xml:space="preserve"> EXTINTORA PO PQS 20KG</t>
  </si>
  <si>
    <t>LUMINARIA DE EMERGENCIA</t>
  </si>
  <si>
    <t>1.12</t>
  </si>
  <si>
    <t>1.13</t>
  </si>
  <si>
    <t>4.5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</si>
  <si>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</si>
  <si>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</si>
  <si>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</si>
  <si>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</si>
  <si>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</si>
  <si>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</si>
  <si>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</si>
  <si>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</si>
  <si>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</si>
  <si>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</si>
  <si>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7.1</t>
  </si>
  <si>
    <t>7.2</t>
  </si>
  <si>
    <t>7.3</t>
  </si>
  <si>
    <t>7.4</t>
  </si>
  <si>
    <t>7.5</t>
  </si>
  <si>
    <t>7.6</t>
  </si>
  <si>
    <t>8.1</t>
  </si>
  <si>
    <t>8.2</t>
  </si>
  <si>
    <t>8.3</t>
  </si>
  <si>
    <t>8.4</t>
  </si>
  <si>
    <t>8.5</t>
  </si>
  <si>
    <t>8.6</t>
  </si>
  <si>
    <t>9.1</t>
  </si>
  <si>
    <t>9.2</t>
  </si>
  <si>
    <t>10.1</t>
  </si>
  <si>
    <t>10.1.1</t>
  </si>
  <si>
    <t>10.1.2</t>
  </si>
  <si>
    <t>10.1.3</t>
  </si>
  <si>
    <t>10.2.1</t>
  </si>
  <si>
    <t>10.2.2</t>
  </si>
  <si>
    <t>10.2.3</t>
  </si>
  <si>
    <t>10.2.4</t>
  </si>
  <si>
    <t>10.2.5</t>
  </si>
  <si>
    <t>10.2.6</t>
  </si>
  <si>
    <t>10.2.7</t>
  </si>
  <si>
    <t>10.2</t>
  </si>
  <si>
    <t>11.1</t>
  </si>
  <si>
    <t>11.1.1</t>
  </si>
  <si>
    <t>11.1.2</t>
  </si>
  <si>
    <t>11.1.3</t>
  </si>
  <si>
    <t>11.1.4</t>
  </si>
  <si>
    <t>12.1</t>
  </si>
  <si>
    <t>12.1.1</t>
  </si>
  <si>
    <t>12.1.2</t>
  </si>
  <si>
    <t>12.1.3</t>
  </si>
  <si>
    <t>12.1.4</t>
  </si>
  <si>
    <t>12.1.5</t>
  </si>
  <si>
    <t>12.1.6</t>
  </si>
  <si>
    <t>12.1.7</t>
  </si>
  <si>
    <t>12.1.8</t>
  </si>
  <si>
    <t>12.1.9</t>
  </si>
  <si>
    <t>13.1</t>
  </si>
  <si>
    <t>13.2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</si>
  <si>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</si>
  <si>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</si>
  <si>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</si>
  <si>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</si>
  <si>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</si>
  <si>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</si>
  <si>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</si>
  <si>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</si>
  <si>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</si>
  <si>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</si>
  <si>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</si>
  <si>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14.12</t>
  </si>
  <si>
    <t>14.13</t>
  </si>
  <si>
    <t>14.14</t>
  </si>
  <si>
    <t>14.15</t>
  </si>
  <si>
    <t>14.16</t>
  </si>
  <si>
    <t>14.17</t>
  </si>
  <si>
    <t>15.1</t>
  </si>
  <si>
    <t>15.1.1</t>
  </si>
  <si>
    <t>15.1.2</t>
  </si>
  <si>
    <t>15.1.3</t>
  </si>
  <si>
    <t>15.1.4</t>
  </si>
  <si>
    <t>15.1.5</t>
  </si>
  <si>
    <t>15.1.6</t>
  </si>
  <si>
    <t>15.1.7</t>
  </si>
  <si>
    <t>15.1.8</t>
  </si>
  <si>
    <t>15.1.9</t>
  </si>
  <si>
    <t>15.1.10</t>
  </si>
  <si>
    <t>15.1.11</t>
  </si>
  <si>
    <t>15.1.12</t>
  </si>
  <si>
    <t>15.1.13</t>
  </si>
  <si>
    <t>15.1.14</t>
  </si>
  <si>
    <t>15.1.15</t>
  </si>
  <si>
    <t>15.1.16</t>
  </si>
  <si>
    <t>15.1.17</t>
  </si>
  <si>
    <t>15.1.18</t>
  </si>
  <si>
    <t>15.1.19</t>
  </si>
  <si>
    <t>15.1.20</t>
  </si>
  <si>
    <t>15.1.21</t>
  </si>
  <si>
    <t>15.1.22</t>
  </si>
  <si>
    <t>15.1.23</t>
  </si>
  <si>
    <t>15.1.24</t>
  </si>
  <si>
    <t>16.1</t>
  </si>
  <si>
    <t>16.6</t>
  </si>
  <si>
    <t>16.4</t>
  </si>
  <si>
    <t>16.2</t>
  </si>
  <si>
    <t>16.3</t>
  </si>
  <si>
    <t>16.5</t>
  </si>
  <si>
    <t>16.7</t>
  </si>
  <si>
    <t>16.8</t>
  </si>
  <si>
    <t>16.9</t>
  </si>
  <si>
    <t>16.10</t>
  </si>
  <si>
    <t>16.11</t>
  </si>
  <si>
    <t>16.12</t>
  </si>
  <si>
    <t>16.13</t>
  </si>
  <si>
    <t>16.14</t>
  </si>
  <si>
    <t>16.15</t>
  </si>
  <si>
    <t>16.16</t>
  </si>
  <si>
    <t>16.17</t>
  </si>
  <si>
    <t>16.18</t>
  </si>
  <si>
    <t>16.19</t>
  </si>
  <si>
    <t>16.20</t>
  </si>
  <si>
    <t>16.21</t>
  </si>
  <si>
    <t>17.1</t>
  </si>
  <si>
    <t>17.2</t>
  </si>
  <si>
    <t>17.3</t>
  </si>
  <si>
    <t>17.4</t>
  </si>
  <si>
    <t>17.5</t>
  </si>
  <si>
    <t>18.1</t>
  </si>
  <si>
    <t>18.1.1</t>
  </si>
  <si>
    <t>18.1.2</t>
  </si>
  <si>
    <t>18.1.3</t>
  </si>
  <si>
    <t>18.1.4</t>
  </si>
  <si>
    <t>18.1.5</t>
  </si>
  <si>
    <t>18.1.6</t>
  </si>
  <si>
    <t>18.1.7</t>
  </si>
  <si>
    <t>18.1.8</t>
  </si>
  <si>
    <t>18.1.9</t>
  </si>
  <si>
    <t>18.1.10</t>
  </si>
  <si>
    <t>18.1.11</t>
  </si>
  <si>
    <t>18.1.12</t>
  </si>
  <si>
    <t>18.1.13</t>
  </si>
  <si>
    <t>18.1.14</t>
  </si>
  <si>
    <t>18.1.15</t>
  </si>
  <si>
    <t>18.2</t>
  </si>
  <si>
    <t>18.3</t>
  </si>
  <si>
    <t>18.4</t>
  </si>
  <si>
    <t>18.2.1</t>
  </si>
  <si>
    <t>18.2.2</t>
  </si>
  <si>
    <t>18.2.3</t>
  </si>
  <si>
    <t>18.2.4</t>
  </si>
  <si>
    <t>18.2.5</t>
  </si>
  <si>
    <t>18.2.6</t>
  </si>
  <si>
    <t>18.2.7</t>
  </si>
  <si>
    <t>18.3.1</t>
  </si>
  <si>
    <t>18.3.7</t>
  </si>
  <si>
    <t>18.3.4</t>
  </si>
  <si>
    <t>18.3.2</t>
  </si>
  <si>
    <t>18.3.3</t>
  </si>
  <si>
    <t>18.3.5</t>
  </si>
  <si>
    <t>18.3.6</t>
  </si>
  <si>
    <t>18.3.8</t>
  </si>
  <si>
    <t>18.3.9</t>
  </si>
  <si>
    <t>18.3.10</t>
  </si>
  <si>
    <t>18.3.11</t>
  </si>
  <si>
    <t>18.3.12</t>
  </si>
  <si>
    <t>18.3.13</t>
  </si>
  <si>
    <t>18.3.14</t>
  </si>
  <si>
    <t>18.3.15</t>
  </si>
  <si>
    <t>18.3.16</t>
  </si>
  <si>
    <t>18.3.17</t>
  </si>
  <si>
    <t>18.3.18</t>
  </si>
  <si>
    <t>18.3.19</t>
  </si>
  <si>
    <t>18.3.20</t>
  </si>
  <si>
    <t>18.3.21</t>
  </si>
  <si>
    <t>18.4.1</t>
  </si>
  <si>
    <t>18.4.2</t>
  </si>
  <si>
    <t>18.4.3</t>
  </si>
  <si>
    <t>18.4.4</t>
  </si>
  <si>
    <t>18.4.5</t>
  </si>
  <si>
    <t>18.4.6</t>
  </si>
  <si>
    <t>18.4.7</t>
  </si>
  <si>
    <t>18.4.8</t>
  </si>
  <si>
    <t>18.4.9</t>
  </si>
  <si>
    <t>18.4.10</t>
  </si>
  <si>
    <t>19.1</t>
  </si>
  <si>
    <t>19.1.1</t>
  </si>
  <si>
    <t>19.1.2</t>
  </si>
  <si>
    <t>19.1.3</t>
  </si>
  <si>
    <t>19.1.4</t>
  </si>
  <si>
    <t>19.2</t>
  </si>
  <si>
    <t>19.2.1</t>
  </si>
  <si>
    <t>19.2.2</t>
  </si>
  <si>
    <t>19.2.3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</si>
</sst>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(&quot;R$ &quot;* #,##0.00_);_(&quot;R$ &quot;* \(#,##0.00\);_(&quot;R$ &quot;* &quot;-&quot;??_);_(@_)"/>
    <numFmt numFmtId="166" formatCode="_(* #,##0.00_);_(* \(#,##0.00\);_(* &quot;-&quot;??_);_(@_)"/>
    <numFmt numFmtId="167" formatCode="#,##0.00\ ;&quot; (&quot;#,##0.00\);&quot; -&quot;#\ ;@\ "/>
    <numFmt numFmtId="168" formatCode="#,##0.00\ ;[Red]\(#,##0.00\)"/>
    <numFmt numFmtId="169" formatCode="&quot; R$ &quot;#,##0.00\ ;&quot; R$ (&quot;#,##0.00\);&quot; R$ -&quot;#\ ;@\ "/>
    <numFmt numFmtId="170" formatCode="[$R$-416]&quot; &quot;#,##0.00"/>
    <numFmt numFmtId="171" formatCode="&quot; &quot;[$R$-416]&quot; &quot;#,##0.00&quot; &quot;;&quot;-&quot;[$R$-416]&quot; &quot;#,##0.00&quot; &quot;;&quot; &quot;[$R$-416]&quot; -&quot;00&quot; &quot;;&quot; &quot;@&quot; &quot;"/>
    <numFmt numFmtId="172" formatCode="&quot; &quot;#,##0.00&quot; &quot;;&quot;-&quot;#,##0.00&quot; &quot;;&quot; -&quot;00&quot; &quot;;&quot; &quot;@&quot; &quot;"/>
    <numFmt numFmtId="173" formatCode="#,##0.00&quot; &quot;;#,##0.00&quot; &quot;;&quot;-&quot;#&quot; &quot;;&quot; &quot;@&quot; &quot;"/>
  </numFmts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6"/>
      <name val="Arial"/>
      <family val="2"/>
    </font>
    <font>
      <sz val="16"/>
      <name val="Arial"/>
      <family val="2"/>
    </font>
    <font>
      <sz val="16"/>
      <color indexed="6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Liberation Sans"/>
    </font>
    <font>
      <b/>
      <sz val="11"/>
      <color rgb="FF000000"/>
      <name val="Calibri"/>
      <family val="2"/>
    </font>
    <font>
      <b/>
      <sz val="11"/>
      <color rgb="FFFF0000"/>
      <name val="Liberation Sans"/>
    </font>
    <font>
      <sz val="11"/>
      <color rgb="FFFF0000"/>
      <name val="Liberation Sans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6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20"/>
      <name val="Calibri"/>
      <family val="2"/>
    </font>
    <font>
      <sz val="12"/>
      <name val="Times New Roman"/>
      <family val="1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MS Sans Serif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1"/>
      <color rgb="FF000000"/>
      <name val="Liberation Sans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Liberation Sans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1F83B5"/>
        <bgColor indexed="64"/>
      </patternFill>
    </fill>
    <fill>
      <patternFill patternType="solid">
        <fgColor rgb="FF31A2D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/>
    <xf numFmtId="0" fontId="1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166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25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3" borderId="0" applyNumberFormat="0" applyBorder="0" applyAlignment="0" applyProtection="0"/>
    <xf numFmtId="0" fontId="25" fillId="15" borderId="0" applyNumberFormat="0" applyBorder="0" applyAlignment="0" applyProtection="0"/>
    <xf numFmtId="0" fontId="22" fillId="19" borderId="5" applyNumberFormat="0" applyAlignment="0" applyProtection="0"/>
    <xf numFmtId="0" fontId="23" fillId="34" borderId="8" applyNumberFormat="0" applyAlignment="0" applyProtection="0"/>
    <xf numFmtId="0" fontId="27" fillId="0" borderId="0" applyNumberFormat="0" applyFill="0" applyBorder="0" applyAlignment="0" applyProtection="0"/>
    <xf numFmtId="0" fontId="21" fillId="16" borderId="0" applyNumberFormat="0" applyBorder="0" applyAlignment="0" applyProtection="0"/>
    <xf numFmtId="0" fontId="28" fillId="0" borderId="9" applyNumberFormat="0" applyFill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0" fillId="0" borderId="0" applyNumberFormat="0" applyFill="0" applyBorder="0" applyAlignment="0" applyProtection="0"/>
    <xf numFmtId="0" fontId="31" fillId="19" borderId="5" applyNumberFormat="0" applyAlignment="0" applyProtection="0"/>
    <xf numFmtId="0" fontId="24" fillId="0" borderId="7" applyNumberFormat="0" applyFill="0" applyAlignment="0" applyProtection="0"/>
    <xf numFmtId="165" fontId="1" fillId="0" borderId="0" applyFill="0" applyBorder="0" applyAlignment="0" applyProtection="0"/>
    <xf numFmtId="0" fontId="32" fillId="26" borderId="0" applyNumberFormat="0" applyBorder="0" applyAlignment="0" applyProtection="0"/>
    <xf numFmtId="0" fontId="26" fillId="0" borderId="0"/>
    <xf numFmtId="0" fontId="3" fillId="0" borderId="0"/>
    <xf numFmtId="0" fontId="3" fillId="20" borderId="12" applyNumberFormat="0" applyFont="0" applyAlignment="0" applyProtection="0"/>
    <xf numFmtId="0" fontId="33" fillId="19" borderId="6" applyNumberFormat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34" fillId="0" borderId="0"/>
    <xf numFmtId="0" fontId="35" fillId="0" borderId="0" applyNumberFormat="0" applyFill="0" applyBorder="0" applyAlignment="0" applyProtection="0"/>
    <xf numFmtId="43" fontId="1" fillId="0" borderId="0" quotePrefix="1" applyFont="0" applyFill="0" applyBorder="0" applyAlignment="0">
      <protection locked="0"/>
    </xf>
    <xf numFmtId="43" fontId="26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Border="0" applyProtection="0"/>
    <xf numFmtId="43" fontId="1" fillId="0" borderId="0" applyFont="0" applyFill="0" applyBorder="0" applyAlignment="0" applyProtection="0"/>
    <xf numFmtId="171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9" fillId="0" borderId="0"/>
    <xf numFmtId="44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173" fontId="41" fillId="0" borderId="0"/>
    <xf numFmtId="44" fontId="40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4" fontId="6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 wrapText="1"/>
    </xf>
    <xf numFmtId="165" fontId="4" fillId="0" borderId="1" xfId="2" applyFont="1" applyFill="1" applyBorder="1" applyAlignment="1">
      <alignment horizontal="center" vertical="center" wrapText="1"/>
    </xf>
    <xf numFmtId="0" fontId="5" fillId="0" borderId="1" xfId="9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4" fillId="4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5" fontId="4" fillId="4" borderId="1" xfId="2" applyFont="1" applyFill="1" applyBorder="1" applyAlignment="1">
      <alignment horizontal="center" vertical="center" wrapText="1"/>
    </xf>
    <xf numFmtId="0" fontId="4" fillId="3" borderId="1" xfId="9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165" fontId="4" fillId="5" borderId="1" xfId="2" applyFont="1" applyFill="1" applyBorder="1" applyAlignment="1">
      <alignment horizontal="center" vertical="center" wrapText="1"/>
    </xf>
    <xf numFmtId="165" fontId="4" fillId="6" borderId="1" xfId="2" applyFont="1" applyFill="1" applyBorder="1" applyAlignment="1">
      <alignment horizontal="center" vertical="center" wrapText="1"/>
    </xf>
    <xf numFmtId="165" fontId="4" fillId="7" borderId="1" xfId="2" applyFont="1" applyFill="1" applyBorder="1" applyAlignment="1">
      <alignment horizontal="center" vertical="center" wrapText="1"/>
    </xf>
    <xf numFmtId="165" fontId="4" fillId="8" borderId="1" xfId="2" applyFont="1" applyFill="1" applyBorder="1" applyAlignment="1">
      <alignment horizontal="center" vertical="center" wrapText="1"/>
    </xf>
    <xf numFmtId="1" fontId="4" fillId="7" borderId="1" xfId="2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5" fillId="0" borderId="1" xfId="9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8" fontId="5" fillId="0" borderId="1" xfId="0" applyNumberFormat="1" applyFont="1" applyBorder="1" applyAlignment="1" applyProtection="1">
      <alignment horizontal="center" vertical="center" wrapText="1"/>
      <protection hidden="1"/>
    </xf>
    <xf numFmtId="0" fontId="4" fillId="3" borderId="2" xfId="9" applyFont="1" applyFill="1" applyBorder="1" applyAlignment="1">
      <alignment vertical="center"/>
    </xf>
    <xf numFmtId="0" fontId="4" fillId="3" borderId="3" xfId="9" applyFont="1" applyFill="1" applyBorder="1" applyAlignment="1">
      <alignment vertical="center"/>
    </xf>
    <xf numFmtId="165" fontId="4" fillId="3" borderId="1" xfId="2" applyFont="1" applyFill="1" applyBorder="1" applyAlignment="1">
      <alignment vertical="center" wrapText="1"/>
    </xf>
    <xf numFmtId="165" fontId="0" fillId="0" borderId="0" xfId="2" applyFont="1" applyAlignment="1">
      <alignment horizontal="center" vertical="center"/>
    </xf>
    <xf numFmtId="165" fontId="4" fillId="3" borderId="2" xfId="2" applyFont="1" applyFill="1" applyBorder="1" applyAlignment="1">
      <alignment vertical="center"/>
    </xf>
    <xf numFmtId="165" fontId="5" fillId="0" borderId="1" xfId="2" applyFont="1" applyFill="1" applyBorder="1" applyAlignment="1" applyProtection="1">
      <alignment horizontal="center" vertical="center" wrapText="1"/>
      <protection hidden="1"/>
    </xf>
    <xf numFmtId="0" fontId="0" fillId="9" borderId="4" xfId="0" applyFill="1" applyBorder="1"/>
    <xf numFmtId="0" fontId="0" fillId="9" borderId="4" xfId="0" applyFill="1" applyBorder="1" applyAlignment="1">
      <alignment horizontal="center" vertical="center" wrapText="1"/>
    </xf>
    <xf numFmtId="0" fontId="9" fillId="9" borderId="4" xfId="0" applyFont="1" applyFill="1" applyBorder="1"/>
    <xf numFmtId="170" fontId="9" fillId="9" borderId="4" xfId="0" applyNumberFormat="1" applyFont="1" applyFill="1" applyBorder="1" applyAlignment="1">
      <alignment horizontal="center"/>
    </xf>
    <xf numFmtId="0" fontId="9" fillId="0" borderId="0" xfId="0" applyFont="1"/>
    <xf numFmtId="10" fontId="10" fillId="9" borderId="4" xfId="11" applyNumberFormat="1" applyFont="1" applyFill="1" applyBorder="1"/>
    <xf numFmtId="170" fontId="9" fillId="10" borderId="4" xfId="0" applyNumberFormat="1" applyFont="1" applyFill="1" applyBorder="1" applyAlignment="1">
      <alignment horizontal="center"/>
    </xf>
    <xf numFmtId="171" fontId="9" fillId="9" borderId="4" xfId="0" applyNumberFormat="1" applyFont="1" applyFill="1" applyBorder="1"/>
    <xf numFmtId="10" fontId="9" fillId="9" borderId="4" xfId="0" applyNumberFormat="1" applyFont="1" applyFill="1" applyBorder="1"/>
    <xf numFmtId="170" fontId="0" fillId="10" borderId="4" xfId="0" applyNumberFormat="1" applyFill="1" applyBorder="1" applyAlignment="1">
      <alignment horizontal="center"/>
    </xf>
    <xf numFmtId="170" fontId="0" fillId="9" borderId="4" xfId="0" applyNumberFormat="1" applyFill="1" applyBorder="1" applyAlignment="1">
      <alignment horizontal="center"/>
    </xf>
    <xf numFmtId="165" fontId="7" fillId="10" borderId="4" xfId="2" applyFont="1" applyFill="1" applyBorder="1" applyAlignment="1">
      <alignment horizontal="center"/>
    </xf>
    <xf numFmtId="0" fontId="11" fillId="9" borderId="4" xfId="0" applyFont="1" applyFill="1" applyBorder="1"/>
    <xf numFmtId="10" fontId="11" fillId="9" borderId="4" xfId="0" applyNumberFormat="1" applyFont="1" applyFill="1" applyBorder="1"/>
    <xf numFmtId="165" fontId="12" fillId="10" borderId="4" xfId="2" applyFont="1" applyFill="1" applyBorder="1" applyAlignment="1">
      <alignment horizontal="center"/>
    </xf>
    <xf numFmtId="0" fontId="12" fillId="0" borderId="0" xfId="0" applyFont="1"/>
    <xf numFmtId="0" fontId="9" fillId="9" borderId="4" xfId="2" applyNumberFormat="1" applyFont="1" applyFill="1" applyBorder="1" applyAlignment="1">
      <alignment horizontal="center"/>
    </xf>
    <xf numFmtId="0" fontId="9" fillId="0" borderId="4" xfId="0" applyFont="1" applyBorder="1" applyAlignment="1">
      <alignment vertical="center" wrapText="1"/>
    </xf>
    <xf numFmtId="10" fontId="9" fillId="0" borderId="4" xfId="0" applyNumberFormat="1" applyFont="1" applyBorder="1" applyAlignment="1">
      <alignment vertical="center" wrapText="1"/>
    </xf>
    <xf numFmtId="168" fontId="15" fillId="0" borderId="1" xfId="0" applyNumberFormat="1" applyFont="1" applyBorder="1" applyAlignment="1" applyProtection="1">
      <alignment horizontal="center" vertical="center"/>
      <protection hidden="1"/>
    </xf>
    <xf numFmtId="164" fontId="15" fillId="0" borderId="1" xfId="2" applyNumberFormat="1" applyFont="1" applyFill="1" applyBorder="1" applyAlignment="1">
      <alignment horizontal="center" vertical="center"/>
    </xf>
    <xf numFmtId="164" fontId="15" fillId="0" borderId="1" xfId="2" applyNumberFormat="1" applyFont="1" applyFill="1" applyBorder="1" applyAlignment="1" applyProtection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64" fontId="17" fillId="11" borderId="1" xfId="2" applyNumberFormat="1" applyFont="1" applyFill="1" applyBorder="1" applyAlignment="1">
      <alignment horizontal="center" vertical="center" wrapText="1"/>
    </xf>
    <xf numFmtId="0" fontId="15" fillId="0" borderId="1" xfId="9" applyFont="1" applyBorder="1" applyAlignment="1">
      <alignment horizontal="left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7" fillId="11" borderId="1" xfId="9" applyFont="1" applyFill="1" applyBorder="1" applyAlignment="1">
      <alignment vertical="center"/>
    </xf>
    <xf numFmtId="164" fontId="15" fillId="13" borderId="1" xfId="2" applyNumberFormat="1" applyFont="1" applyFill="1" applyBorder="1" applyAlignment="1">
      <alignment horizontal="center" vertical="center"/>
    </xf>
    <xf numFmtId="164" fontId="15" fillId="13" borderId="1" xfId="2" applyNumberFormat="1" applyFont="1" applyFill="1" applyBorder="1" applyAlignment="1" applyProtection="1">
      <alignment horizontal="center" vertical="center"/>
    </xf>
    <xf numFmtId="164" fontId="17" fillId="11" borderId="1" xfId="9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49" fontId="17" fillId="11" borderId="1" xfId="0" applyNumberFormat="1" applyFont="1" applyFill="1" applyBorder="1" applyAlignment="1">
      <alignment horizontal="center" vertical="center"/>
    </xf>
    <xf numFmtId="167" fontId="17" fillId="11" borderId="1" xfId="10" applyNumberFormat="1" applyFont="1" applyFill="1" applyBorder="1" applyAlignment="1" applyProtection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17" fillId="12" borderId="1" xfId="2" applyNumberFormat="1" applyFont="1" applyFill="1" applyBorder="1" applyAlignment="1">
      <alignment horizontal="center" vertical="center"/>
    </xf>
    <xf numFmtId="0" fontId="14" fillId="13" borderId="1" xfId="9" applyFont="1" applyFill="1" applyBorder="1" applyAlignment="1">
      <alignment horizontal="center" vertical="center" wrapText="1"/>
    </xf>
    <xf numFmtId="169" fontId="17" fillId="11" borderId="1" xfId="2" applyNumberFormat="1" applyFont="1" applyFill="1" applyBorder="1" applyAlignment="1">
      <alignment horizontal="center" vertical="center"/>
    </xf>
    <xf numFmtId="4" fontId="16" fillId="13" borderId="1" xfId="0" applyNumberFormat="1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17" fillId="11" borderId="1" xfId="9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168" fontId="15" fillId="1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1" xfId="0" applyBorder="1"/>
    <xf numFmtId="0" fontId="17" fillId="11" borderId="1" xfId="9" applyFont="1" applyFill="1" applyBorder="1" applyAlignment="1">
      <alignment horizontal="left" vertical="center"/>
    </xf>
    <xf numFmtId="44" fontId="13" fillId="0" borderId="1" xfId="0" applyNumberFormat="1" applyFont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 wrapText="1"/>
    </xf>
  </cellXfs>
  <cellStyles count="84">
    <cellStyle name="20% - Accent1" xfId="17" xr:uid="{391D2E1F-DA7A-4212-B451-211B1DDBDB86}"/>
    <cellStyle name="20% - Accent2" xfId="18" xr:uid="{E3A4ADB0-C338-42D3-8CCE-8197FDA1307D}"/>
    <cellStyle name="20% - Accent3" xfId="19" xr:uid="{531F7B5E-7B76-4D9E-9A97-B39A80D07A31}"/>
    <cellStyle name="20% - Accent4" xfId="20" xr:uid="{F8C87077-90BF-4873-A5A2-1A76BA078FB5}"/>
    <cellStyle name="20% - Accent5" xfId="21" xr:uid="{6B61C8B9-F2EC-47C3-9460-4FD1DBCCE0EA}"/>
    <cellStyle name="20% - Accent6" xfId="22" xr:uid="{8BECBAB5-BF99-4A6F-AE40-131F4AC272C6}"/>
    <cellStyle name="40% - Accent1" xfId="23" xr:uid="{981C4C8C-779F-4BEC-8830-5CDBF9CDC2D3}"/>
    <cellStyle name="40% - Accent2" xfId="24" xr:uid="{7A5FA2B1-8E48-45E7-9AC3-EE3AA60702A5}"/>
    <cellStyle name="40% - Accent3" xfId="25" xr:uid="{6BEBFCF8-989A-4650-983B-D5D8143AA14E}"/>
    <cellStyle name="40% - Accent4" xfId="26" xr:uid="{6CECE1B1-BE82-495C-9A13-FFB837CFB9DA}"/>
    <cellStyle name="40% - Accent5" xfId="27" xr:uid="{5E72D80B-7194-4CD6-8544-39755F1BD8D1}"/>
    <cellStyle name="40% - Accent6" xfId="28" xr:uid="{FBD9F4BE-5EA9-49F4-A35D-1A14F9B90FCC}"/>
    <cellStyle name="60% - Accent1" xfId="29" xr:uid="{5E3EADB5-44F5-4676-90A4-3122A46F7D83}"/>
    <cellStyle name="60% - Accent2" xfId="30" xr:uid="{746EE4B5-6D22-490D-8548-82B254FFDC09}"/>
    <cellStyle name="60% - Accent3" xfId="31" xr:uid="{1803CF1A-613E-484A-844A-B0F81939DB2A}"/>
    <cellStyle name="60% - Accent4" xfId="32" xr:uid="{984399B4-8046-410C-AC06-5A1414158BF2}"/>
    <cellStyle name="60% - Accent5" xfId="33" xr:uid="{A11E5C08-382A-4817-B46F-EC4DCA5EFCED}"/>
    <cellStyle name="60% - Accent6" xfId="34" xr:uid="{CC8B81E5-127C-48CD-B1D3-F89D92873564}"/>
    <cellStyle name="Accent1" xfId="35" xr:uid="{F1B19BF4-88BD-466F-AF1E-C301EB7D2ADC}"/>
    <cellStyle name="Accent2" xfId="36" xr:uid="{8F0A062E-CAD6-4C75-A8BF-16BE3B7608B5}"/>
    <cellStyle name="Accent3" xfId="37" xr:uid="{B8CC6D16-FBF4-462C-BA17-C12F9152F97E}"/>
    <cellStyle name="Accent4" xfId="38" xr:uid="{F21883B1-3F83-4C3A-B222-F11DDFAD78D9}"/>
    <cellStyle name="Accent5" xfId="39" xr:uid="{63D5CAD8-AF85-493D-9D66-C1721EF34F1C}"/>
    <cellStyle name="Accent6" xfId="40" xr:uid="{95C8D404-E43B-45F9-A5F4-D5A247555ECB}"/>
    <cellStyle name="Bad" xfId="41" xr:uid="{D3619BA2-75B8-4499-A88C-DA72A1924412}"/>
    <cellStyle name="Calculation" xfId="42" xr:uid="{FC125C38-A0E7-493D-B530-EC0656762C7D}"/>
    <cellStyle name="Check Cell" xfId="43" xr:uid="{6DBAF6D7-0BB6-4D8A-8B29-C0D37AF5666C}"/>
    <cellStyle name="Excel Built-in Comma" xfId="82" xr:uid="{C280ED85-5BC5-4E7C-8CB2-B047419AF0CF}"/>
    <cellStyle name="Excel Built-in Normal" xfId="1" xr:uid="{00000000-0005-0000-0000-000000000000}"/>
    <cellStyle name="Explanatory Text" xfId="44" xr:uid="{131BD9D7-F58F-45B0-9F3C-7CE09805F8F3}"/>
    <cellStyle name="Good" xfId="45" xr:uid="{845EA190-68E9-4EA0-8373-9770751CE0AC}"/>
    <cellStyle name="Heading 1" xfId="46" xr:uid="{B520277E-201E-43A5-B886-320734F028F9}"/>
    <cellStyle name="Heading 2" xfId="47" xr:uid="{9D596E5F-2EE4-42AC-BE1D-39CF4999D0B1}"/>
    <cellStyle name="Heading 3" xfId="48" xr:uid="{8249E138-DF2F-4D7F-9044-43D696D9E966}"/>
    <cellStyle name="Heading 4" xfId="49" xr:uid="{9C5809AC-32D7-4093-AE5B-6F6F4FC817CE}"/>
    <cellStyle name="Input" xfId="50" xr:uid="{58FAF9F5-93EB-47CA-BF9C-3D99C8DD2BE8}"/>
    <cellStyle name="Linked Cell" xfId="51" xr:uid="{7A7BEE8E-3D2E-43FB-A19A-F25EAF4FD5F5}"/>
    <cellStyle name="Moeda" xfId="2" builtinId="4"/>
    <cellStyle name="Moeda 2" xfId="52" xr:uid="{8D2B5345-8E91-444E-8E6B-2BF23295B089}"/>
    <cellStyle name="Moeda 3" xfId="78" xr:uid="{0C1D7EB8-AD98-416A-8B55-A8DB60961D4D}"/>
    <cellStyle name="Moeda 4" xfId="3" xr:uid="{00000000-0005-0000-0000-000002000000}"/>
    <cellStyle name="Moeda 4 2" xfId="75" xr:uid="{DF35A40E-CA99-4C02-B42F-52962D05B9E5}"/>
    <cellStyle name="Moeda 5" xfId="4" xr:uid="{00000000-0005-0000-0000-000003000000}"/>
    <cellStyle name="Moeda 5 2" xfId="12" xr:uid="{DC845744-39B3-48F3-BDB8-7A954A1717BD}"/>
    <cellStyle name="Moeda 6" xfId="5" xr:uid="{00000000-0005-0000-0000-000004000000}"/>
    <cellStyle name="Moeda 6 2" xfId="13" xr:uid="{F0D38FD6-A650-4DB4-A484-ED7B6FF7EF70}"/>
    <cellStyle name="Moeda 7" xfId="80" xr:uid="{AC8E0838-0553-4986-AADC-F44B2B5BA967}"/>
    <cellStyle name="Moeda 8" xfId="83" xr:uid="{F69FFF49-464D-4767-A6C8-7F03E940C43E}"/>
    <cellStyle name="Neutral" xfId="53" xr:uid="{852E5094-A3AC-4DBE-BC31-5C0C5DD9B8EA}"/>
    <cellStyle name="Normal" xfId="0" builtinId="0"/>
    <cellStyle name="Normal 2" xfId="54" xr:uid="{4506C4ED-CC2A-48D6-86F4-7FDB2914DD9C}"/>
    <cellStyle name="Normal 3" xfId="55" xr:uid="{AA085518-11D0-4C92-801D-A4564BE4D243}"/>
    <cellStyle name="Normal 4" xfId="6" xr:uid="{00000000-0005-0000-0000-000006000000}"/>
    <cellStyle name="Normal 4 2 2" xfId="73" xr:uid="{8D130378-F0B1-48E0-BDEF-2C06D01BDCF9}"/>
    <cellStyle name="Normal 5" xfId="7" xr:uid="{00000000-0005-0000-0000-000007000000}"/>
    <cellStyle name="Normal 5 2" xfId="14" xr:uid="{49934257-ACAD-48C5-9686-DAAC6FE40863}"/>
    <cellStyle name="Normal 6" xfId="8" xr:uid="{00000000-0005-0000-0000-000008000000}"/>
    <cellStyle name="Normal 6 2" xfId="15" xr:uid="{3AFC74F1-7374-4DC2-BB62-AD505ED75DFA}"/>
    <cellStyle name="Normal 7" xfId="79" xr:uid="{F4A39667-A0EC-4D0E-84E6-6BCF76B61C42}"/>
    <cellStyle name="Normal 7_PO-013-15-CUSTO_GLOBAL_REVITALIZAÇÃO_DAS_ESCADAS DE ACESSO AO SUBSOLO" xfId="9" xr:uid="{00000000-0005-0000-0000-000009000000}"/>
    <cellStyle name="Note" xfId="56" xr:uid="{DB4CE1B5-DBE7-41C0-81CF-312A01F88980}"/>
    <cellStyle name="Output" xfId="57" xr:uid="{E8A0D88A-B29F-4293-9670-AF7366605023}"/>
    <cellStyle name="Porcentagem" xfId="11" builtinId="5"/>
    <cellStyle name="Porcentagem 2" xfId="58" xr:uid="{A9C2F0F4-9146-4EC5-B285-59ED0E8F6B45}"/>
    <cellStyle name="Porcentagem 2 5" xfId="77" xr:uid="{6D509196-79F8-4FDC-9DD2-C1FA21208101}"/>
    <cellStyle name="Porcentagem 3" xfId="81" xr:uid="{CE2DE0F5-C1C9-4A9B-979F-12E699BB8ACF}"/>
    <cellStyle name="Separador de milhares 2" xfId="59" xr:uid="{B850D9F8-0620-498B-B468-1C1F0AB663F3}"/>
    <cellStyle name="Separador de milhares 2 2" xfId="60" xr:uid="{D38C2B51-4908-4472-831A-F23675615CB4}"/>
    <cellStyle name="Separador de milhares 2 3" xfId="61" xr:uid="{81D1C550-172A-4008-8D22-8FED24370D40}"/>
    <cellStyle name="Separador de milhares 2 3 2" xfId="62" xr:uid="{E7E0591C-EA5A-439E-93C3-850DC817C3CA}"/>
    <cellStyle name="Separador de milhares 2 3 3" xfId="63" xr:uid="{BE55774F-5BCA-406D-A7A3-E37A90DDF49A}"/>
    <cellStyle name="Separador de milhares 2 3 4" xfId="64" xr:uid="{7ABD22A1-F392-45C4-BD7B-082A47CD4041}"/>
    <cellStyle name="Separador de milhares 2 4" xfId="65" xr:uid="{9938D35F-7CBD-403F-88B8-30CE94BD7EF9}"/>
    <cellStyle name="Separador de milhares 2 5" xfId="66" xr:uid="{87D46CB8-D694-4DA0-AF1C-9C7A969EDF3A}"/>
    <cellStyle name="SGO" xfId="67" xr:uid="{CD9B77CE-A8F4-4E32-9CE1-B96B773E4ED8}"/>
    <cellStyle name="Standard_RP100_01 (metr.)" xfId="68" xr:uid="{2FCF8CE8-4294-45CC-B07E-BB4CBAC44A13}"/>
    <cellStyle name="Title" xfId="69" xr:uid="{A494EBEF-3431-434C-8BA9-BAC329A9C54F}"/>
    <cellStyle name="Vírgula" xfId="10" builtinId="3"/>
    <cellStyle name="Vírgula 2" xfId="16" xr:uid="{770764FC-C3B6-4461-9245-C78F4C326F36}"/>
    <cellStyle name="Vírgula 2 2" xfId="71" xr:uid="{63D29905-FDE6-4630-858F-747480B28559}"/>
    <cellStyle name="Vírgula 2 2 2" xfId="74" xr:uid="{C8B569F7-AEC4-4976-90F3-C9E26B6C062F}"/>
    <cellStyle name="Vírgula 3" xfId="70" xr:uid="{203B5821-9C56-4BBA-9EBD-C770A7C9CD09}"/>
    <cellStyle name="Vírgula 3 2 2" xfId="76" xr:uid="{6F670E27-39F8-4C19-8FCB-A09C0DFCDD53}"/>
    <cellStyle name="Warning Text" xfId="72" xr:uid="{2763864C-A746-4CF6-BB55-DBB8AE8853F5}"/>
  </cellStyles>
  <dxfs count="0"/>
  <tableStyles count="0" defaultTableStyle="TableStyleMedium9" defaultPivotStyle="PivotStyleLight16"/>
  <colors>
    <mruColors>
      <color rgb="FF1F83B5"/>
      <color rgb="FF31A2DB"/>
      <color rgb="FF2197A7"/>
      <color rgb="FF2D2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47"/>
  <sheetViews>
    <sheetView showGridLines="0" tabSelected="1" zoomScale="85" zoomScaleNormal="85" workbookViewId="0">
      <pane ySplit="1" topLeftCell="A179" activePane="bottomLeft" state="frozen"/>
      <selection pane="bottomLeft" activeCell="H247" sqref="H247"/>
    </sheetView>
  </sheetViews>
  <sheetFormatPr defaultColWidth="9.140625" defaultRowHeight="15" outlineLevelRow="1"/>
  <cols>
    <col min="1" max="1" width="9.28515625" style="76" bestFit="1" customWidth="1"/>
    <col min="2" max="2" width="98.42578125" style="76" customWidth="1"/>
    <col min="3" max="3" width="9.85546875" style="76" bestFit="1" customWidth="1"/>
    <col min="4" max="4" width="10.7109375" style="76" bestFit="1" customWidth="1"/>
    <col min="5" max="5" width="13.7109375" style="76" customWidth="1"/>
    <col min="6" max="6" width="15.42578125" style="76" bestFit="1" customWidth="1"/>
    <col min="7" max="7" width="19.140625" style="76" customWidth="1"/>
    <col min="8" max="8" width="16.7109375" style="76" customWidth="1"/>
    <col min="9" max="9" width="10.5703125" style="76" hidden="1" customWidth="1"/>
    <col min="10" max="10" width="11.140625" style="76" hidden="1" customWidth="1"/>
    <col min="11" max="16383" width="0" style="76" hidden="1" customWidth="1"/>
    <col min="16384" max="16384" width="0.85546875" style="76" hidden="1" customWidth="1"/>
  </cols>
  <sheetData>
    <row r="1" spans="1:25" s="73" customFormat="1" ht="15.75">
      <c r="A1" s="56" t="s">
        <v>0</v>
      </c>
      <c r="B1" s="56" t="s">
        <v>5</v>
      </c>
      <c r="C1" s="64" t="s">
        <v>1</v>
      </c>
      <c r="D1" s="63" t="s">
        <v>6</v>
      </c>
      <c r="E1" s="62" t="s">
        <v>4</v>
      </c>
      <c r="F1" s="62" t="s">
        <v>67</v>
      </c>
      <c r="G1" s="62" t="s">
        <v>69</v>
      </c>
      <c r="H1" s="69" t="s">
        <v>2</v>
      </c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</row>
    <row r="2" spans="1:25" s="73" customFormat="1" ht="15.75">
      <c r="A2" s="56">
        <v>1</v>
      </c>
      <c r="B2" s="72" t="s">
        <v>74</v>
      </c>
      <c r="C2" s="57"/>
      <c r="D2" s="57"/>
      <c r="E2" s="57"/>
      <c r="F2" s="57"/>
      <c r="G2" s="57"/>
      <c r="H2" s="60">
        <f>SUM(H3:H15)</f>
        <v>129376.36919999999</v>
      </c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</row>
    <row r="3" spans="1:25" s="73" customFormat="1" ht="15.75" outlineLevel="1">
      <c r="A3" s="53" t="s">
        <v>23</v>
      </c>
      <c r="B3" s="55" t="s">
        <v>66</v>
      </c>
      <c r="C3" s="49" t="s">
        <v>63</v>
      </c>
      <c r="D3" s="52">
        <v>1</v>
      </c>
      <c r="E3" s="50">
        <v>2500</v>
      </c>
      <c r="F3" s="50"/>
      <c r="G3" s="50">
        <f>F3+E3</f>
        <v>2500</v>
      </c>
      <c r="H3" s="51">
        <f>G3*D3</f>
        <v>2500</v>
      </c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</row>
    <row r="4" spans="1:25" s="73" customFormat="1" ht="15.75" outlineLevel="1">
      <c r="A4" s="53" t="s">
        <v>71</v>
      </c>
      <c r="B4" s="55" t="s">
        <v>102</v>
      </c>
      <c r="C4" s="49" t="s">
        <v>63</v>
      </c>
      <c r="D4" s="52">
        <v>1</v>
      </c>
      <c r="E4" s="50">
        <v>4000</v>
      </c>
      <c r="F4" s="50"/>
      <c r="G4" s="50">
        <f>F4+E4</f>
        <v>4000</v>
      </c>
      <c r="H4" s="51">
        <f>G4*D4</f>
        <v>4000</v>
      </c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</row>
    <row r="5" spans="1:25" s="73" customFormat="1" ht="15.75" outlineLevel="1">
      <c r="A5" s="53" t="s">
        <v>83</v>
      </c>
      <c r="B5" s="55" t="s">
        <v>73</v>
      </c>
      <c r="C5" s="49" t="s">
        <v>63</v>
      </c>
      <c r="D5" s="52">
        <v>1</v>
      </c>
      <c r="E5" s="50">
        <v>8000</v>
      </c>
      <c r="F5" s="50"/>
      <c r="G5" s="50">
        <f>F5+E5</f>
        <v>8000</v>
      </c>
      <c r="H5" s="51">
        <f>G5*D5</f>
        <v>8000</v>
      </c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</row>
    <row r="6" spans="1:25" s="73" customFormat="1" ht="15.75" outlineLevel="1">
      <c r="A6" s="53" t="s">
        <v>84</v>
      </c>
      <c r="B6" s="55" t="s">
        <v>121</v>
      </c>
      <c r="C6" s="49" t="s">
        <v>135</v>
      </c>
      <c r="D6" s="52">
        <v>6</v>
      </c>
      <c r="E6" s="50">
        <v>200</v>
      </c>
      <c r="F6" s="50"/>
      <c r="G6" s="50">
        <f t="shared" ref="G6:G15" si="0">F6+E6</f>
        <v>200</v>
      </c>
      <c r="H6" s="51">
        <f t="shared" ref="H6:H15" si="1">G6*D6</f>
        <v>1200</v>
      </c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</row>
    <row r="7" spans="1:25" s="73" customFormat="1" ht="15.75" outlineLevel="1">
      <c r="A7" s="53" t="s">
        <v>128</v>
      </c>
      <c r="B7" s="55" t="s">
        <v>122</v>
      </c>
      <c r="C7" s="49" t="s">
        <v>80</v>
      </c>
      <c r="D7" s="52">
        <v>1</v>
      </c>
      <c r="E7" s="50">
        <v>500</v>
      </c>
      <c r="F7" s="50"/>
      <c r="G7" s="50">
        <f t="shared" si="0"/>
        <v>500</v>
      </c>
      <c r="H7" s="51">
        <f t="shared" si="1"/>
        <v>500</v>
      </c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</row>
    <row r="8" spans="1:25" s="73" customFormat="1" ht="15.75" outlineLevel="1">
      <c r="A8" s="53" t="s">
        <v>129</v>
      </c>
      <c r="B8" s="55" t="s">
        <v>123</v>
      </c>
      <c r="C8" s="49" t="s">
        <v>80</v>
      </c>
      <c r="D8" s="52">
        <v>1</v>
      </c>
      <c r="E8" s="50">
        <v>1000</v>
      </c>
      <c r="F8" s="50"/>
      <c r="G8" s="50">
        <f t="shared" si="0"/>
        <v>1000</v>
      </c>
      <c r="H8" s="51">
        <f t="shared" si="1"/>
        <v>1000</v>
      </c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5" s="73" customFormat="1" ht="15.75" outlineLevel="1">
      <c r="A9" s="53" t="s">
        <v>130</v>
      </c>
      <c r="B9" s="55" t="s">
        <v>124</v>
      </c>
      <c r="C9" s="49" t="s">
        <v>80</v>
      </c>
      <c r="D9" s="52">
        <v>1</v>
      </c>
      <c r="E9" s="50">
        <v>500</v>
      </c>
      <c r="F9" s="50"/>
      <c r="G9" s="50">
        <f t="shared" si="0"/>
        <v>500</v>
      </c>
      <c r="H9" s="51">
        <f t="shared" si="1"/>
        <v>500</v>
      </c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</row>
    <row r="10" spans="1:25" s="73" customFormat="1" ht="31.5" outlineLevel="1">
      <c r="A10" s="53" t="s">
        <v>131</v>
      </c>
      <c r="B10" s="55" t="s">
        <v>125</v>
      </c>
      <c r="C10" s="49" t="s">
        <v>103</v>
      </c>
      <c r="D10" s="52">
        <v>2</v>
      </c>
      <c r="E10" s="50">
        <v>280</v>
      </c>
      <c r="F10" s="50"/>
      <c r="G10" s="50">
        <f t="shared" si="0"/>
        <v>280</v>
      </c>
      <c r="H10" s="51">
        <f t="shared" si="1"/>
        <v>560</v>
      </c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</row>
    <row r="11" spans="1:25" s="73" customFormat="1" ht="15.75" outlineLevel="1">
      <c r="A11" s="53" t="s">
        <v>132</v>
      </c>
      <c r="B11" s="55" t="s">
        <v>126</v>
      </c>
      <c r="C11" s="49" t="s">
        <v>135</v>
      </c>
      <c r="D11" s="52">
        <v>88.6</v>
      </c>
      <c r="E11" s="50">
        <v>86.01</v>
      </c>
      <c r="F11" s="50"/>
      <c r="G11" s="50">
        <f t="shared" si="0"/>
        <v>86.01</v>
      </c>
      <c r="H11" s="51">
        <f t="shared" si="1"/>
        <v>7620.4859999999999</v>
      </c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</row>
    <row r="12" spans="1:25" s="73" customFormat="1" ht="15.75" outlineLevel="1">
      <c r="A12" s="53" t="s">
        <v>133</v>
      </c>
      <c r="B12" s="55" t="s">
        <v>127</v>
      </c>
      <c r="C12" s="49" t="s">
        <v>136</v>
      </c>
      <c r="D12" s="52">
        <v>10</v>
      </c>
      <c r="E12" s="50">
        <v>16.88</v>
      </c>
      <c r="F12" s="50"/>
      <c r="G12" s="50">
        <f t="shared" si="0"/>
        <v>16.88</v>
      </c>
      <c r="H12" s="51">
        <f t="shared" si="1"/>
        <v>168.79999999999998</v>
      </c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</row>
    <row r="13" spans="1:25" s="73" customFormat="1" ht="15.75" outlineLevel="1">
      <c r="A13" s="53" t="s">
        <v>134</v>
      </c>
      <c r="B13" s="55" t="s">
        <v>77</v>
      </c>
      <c r="C13" s="49" t="s">
        <v>103</v>
      </c>
      <c r="D13" s="52">
        <v>3</v>
      </c>
      <c r="E13" s="50"/>
      <c r="F13" s="50">
        <v>1321</v>
      </c>
      <c r="G13" s="50">
        <f t="shared" si="0"/>
        <v>1321</v>
      </c>
      <c r="H13" s="51">
        <f t="shared" si="1"/>
        <v>3963</v>
      </c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</row>
    <row r="14" spans="1:25" s="73" customFormat="1" ht="15.75" outlineLevel="1">
      <c r="A14" s="53" t="s">
        <v>356</v>
      </c>
      <c r="B14" s="55" t="s">
        <v>78</v>
      </c>
      <c r="C14" s="49" t="s">
        <v>103</v>
      </c>
      <c r="D14" s="52">
        <v>90</v>
      </c>
      <c r="E14" s="50"/>
      <c r="F14" s="50">
        <v>158</v>
      </c>
      <c r="G14" s="50">
        <f t="shared" si="0"/>
        <v>158</v>
      </c>
      <c r="H14" s="51">
        <f t="shared" si="1"/>
        <v>14220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</row>
    <row r="15" spans="1:25" s="73" customFormat="1" ht="15.75" outlineLevel="1">
      <c r="A15" s="53" t="s">
        <v>357</v>
      </c>
      <c r="B15" s="55" t="s">
        <v>79</v>
      </c>
      <c r="C15" s="49" t="s">
        <v>68</v>
      </c>
      <c r="D15" s="52">
        <v>14285.92</v>
      </c>
      <c r="E15" s="50">
        <v>1</v>
      </c>
      <c r="F15" s="50">
        <v>4.96</v>
      </c>
      <c r="G15" s="50">
        <f t="shared" si="0"/>
        <v>5.96</v>
      </c>
      <c r="H15" s="51">
        <f t="shared" si="1"/>
        <v>85144.083199999994</v>
      </c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</row>
    <row r="16" spans="1:25" s="73" customFormat="1" ht="15.75" outlineLevel="1">
      <c r="A16" s="56">
        <v>2</v>
      </c>
      <c r="B16" s="72" t="s">
        <v>75</v>
      </c>
      <c r="C16" s="57"/>
      <c r="D16" s="57"/>
      <c r="E16" s="57"/>
      <c r="F16" s="57"/>
      <c r="G16" s="57"/>
      <c r="H16" s="60">
        <f>SUM(H17)</f>
        <v>198885.52</v>
      </c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</row>
    <row r="17" spans="1:25" s="73" customFormat="1" ht="15.75" outlineLevel="1">
      <c r="A17" s="71" t="s">
        <v>70</v>
      </c>
      <c r="B17" s="68" t="s">
        <v>76</v>
      </c>
      <c r="C17" s="75"/>
      <c r="D17" s="70"/>
      <c r="E17" s="58"/>
      <c r="F17" s="58"/>
      <c r="G17" s="58"/>
      <c r="H17" s="59">
        <f>SUM(H18:H28)</f>
        <v>198885.52</v>
      </c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</row>
    <row r="18" spans="1:25" s="73" customFormat="1" ht="15.75" outlineLevel="1">
      <c r="A18" s="66" t="s">
        <v>85</v>
      </c>
      <c r="B18" s="55" t="s">
        <v>104</v>
      </c>
      <c r="C18" s="49" t="s">
        <v>105</v>
      </c>
      <c r="D18" s="52">
        <v>300</v>
      </c>
      <c r="E18" s="50"/>
      <c r="F18" s="50">
        <v>119.65</v>
      </c>
      <c r="G18" s="50">
        <f t="shared" ref="G18:G23" si="2">F18+E18</f>
        <v>119.65</v>
      </c>
      <c r="H18" s="51">
        <f t="shared" ref="H18:H23" si="3">G18*D18</f>
        <v>35895</v>
      </c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</row>
    <row r="19" spans="1:25" s="73" customFormat="1" ht="15.75" outlineLevel="1">
      <c r="A19" s="66" t="s">
        <v>86</v>
      </c>
      <c r="B19" s="55" t="s">
        <v>106</v>
      </c>
      <c r="C19" s="49" t="s">
        <v>103</v>
      </c>
      <c r="D19" s="52">
        <v>1.5</v>
      </c>
      <c r="E19" s="50"/>
      <c r="F19" s="50">
        <v>3591.38</v>
      </c>
      <c r="G19" s="50">
        <f t="shared" si="2"/>
        <v>3591.38</v>
      </c>
      <c r="H19" s="51">
        <f t="shared" si="3"/>
        <v>5387.07</v>
      </c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</row>
    <row r="20" spans="1:25" s="73" customFormat="1" ht="15.75" outlineLevel="1">
      <c r="A20" s="66" t="s">
        <v>87</v>
      </c>
      <c r="B20" s="55" t="s">
        <v>107</v>
      </c>
      <c r="C20" s="49" t="s">
        <v>103</v>
      </c>
      <c r="D20" s="52">
        <v>1.5</v>
      </c>
      <c r="E20" s="50"/>
      <c r="F20" s="50">
        <v>4892.2299999999996</v>
      </c>
      <c r="G20" s="50">
        <f t="shared" si="2"/>
        <v>4892.2299999999996</v>
      </c>
      <c r="H20" s="51">
        <f t="shared" si="3"/>
        <v>7338.3449999999993</v>
      </c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</row>
    <row r="21" spans="1:25" s="73" customFormat="1" ht="15.75" outlineLevel="1">
      <c r="A21" s="66" t="s">
        <v>88</v>
      </c>
      <c r="B21" s="55" t="s">
        <v>108</v>
      </c>
      <c r="C21" s="49" t="s">
        <v>103</v>
      </c>
      <c r="D21" s="52">
        <v>1.5</v>
      </c>
      <c r="E21" s="50"/>
      <c r="F21" s="50">
        <v>3606.51</v>
      </c>
      <c r="G21" s="50">
        <f t="shared" si="2"/>
        <v>3606.51</v>
      </c>
      <c r="H21" s="51">
        <f t="shared" si="3"/>
        <v>5409.7650000000003</v>
      </c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</row>
    <row r="22" spans="1:25" s="73" customFormat="1" ht="15.75" outlineLevel="1">
      <c r="A22" s="66" t="s">
        <v>89</v>
      </c>
      <c r="B22" s="55" t="s">
        <v>109</v>
      </c>
      <c r="C22" s="49" t="s">
        <v>103</v>
      </c>
      <c r="D22" s="52">
        <v>1.5</v>
      </c>
      <c r="E22" s="50"/>
      <c r="F22" s="50">
        <v>4910.2</v>
      </c>
      <c r="G22" s="50">
        <f t="shared" si="2"/>
        <v>4910.2</v>
      </c>
      <c r="H22" s="51">
        <f t="shared" si="3"/>
        <v>7365.2999999999993</v>
      </c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</row>
    <row r="23" spans="1:25" s="73" customFormat="1" ht="15.75" outlineLevel="1">
      <c r="A23" s="66" t="s">
        <v>90</v>
      </c>
      <c r="B23" s="55" t="s">
        <v>110</v>
      </c>
      <c r="C23" s="49" t="s">
        <v>103</v>
      </c>
      <c r="D23" s="52">
        <v>10</v>
      </c>
      <c r="E23" s="50"/>
      <c r="F23" s="50">
        <v>3610.78</v>
      </c>
      <c r="G23" s="50">
        <f t="shared" si="2"/>
        <v>3610.78</v>
      </c>
      <c r="H23" s="51">
        <f t="shared" si="3"/>
        <v>36107.800000000003</v>
      </c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</row>
    <row r="24" spans="1:25" s="73" customFormat="1" ht="15.75" outlineLevel="1">
      <c r="A24" s="66" t="s">
        <v>116</v>
      </c>
      <c r="B24" s="55" t="s">
        <v>111</v>
      </c>
      <c r="C24" s="49" t="s">
        <v>103</v>
      </c>
      <c r="D24" s="52">
        <v>1</v>
      </c>
      <c r="E24" s="50"/>
      <c r="F24" s="50">
        <v>5138.7</v>
      </c>
      <c r="G24" s="50">
        <f t="shared" ref="G24:G26" si="4">F24+E24</f>
        <v>5138.7</v>
      </c>
      <c r="H24" s="51">
        <f t="shared" ref="H24:H28" si="5">G24*D24</f>
        <v>5138.7</v>
      </c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</row>
    <row r="25" spans="1:25" s="73" customFormat="1" ht="15.75" outlineLevel="1">
      <c r="A25" s="66" t="s">
        <v>117</v>
      </c>
      <c r="B25" s="55" t="s">
        <v>112</v>
      </c>
      <c r="C25" s="49" t="s">
        <v>103</v>
      </c>
      <c r="D25" s="52">
        <v>1</v>
      </c>
      <c r="E25" s="50"/>
      <c r="F25" s="50">
        <v>3830.99</v>
      </c>
      <c r="G25" s="50">
        <f t="shared" si="4"/>
        <v>3830.99</v>
      </c>
      <c r="H25" s="51">
        <f t="shared" si="5"/>
        <v>3830.99</v>
      </c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</row>
    <row r="26" spans="1:25" s="73" customFormat="1" ht="15.75" outlineLevel="1">
      <c r="A26" s="66" t="s">
        <v>118</v>
      </c>
      <c r="B26" s="55" t="s">
        <v>113</v>
      </c>
      <c r="C26" s="49" t="s">
        <v>103</v>
      </c>
      <c r="D26" s="52">
        <v>10</v>
      </c>
      <c r="E26" s="50"/>
      <c r="F26" s="50">
        <v>4930.78</v>
      </c>
      <c r="G26" s="50">
        <f t="shared" si="4"/>
        <v>4930.78</v>
      </c>
      <c r="H26" s="51">
        <f t="shared" si="5"/>
        <v>49307.799999999996</v>
      </c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</row>
    <row r="27" spans="1:25" s="73" customFormat="1" ht="15.75" outlineLevel="1">
      <c r="A27" s="66" t="s">
        <v>119</v>
      </c>
      <c r="B27" s="55" t="s">
        <v>114</v>
      </c>
      <c r="C27" s="49" t="s">
        <v>103</v>
      </c>
      <c r="D27" s="52">
        <v>5</v>
      </c>
      <c r="E27" s="50"/>
      <c r="F27" s="50">
        <v>3647.55</v>
      </c>
      <c r="G27" s="50">
        <f>F27+E27</f>
        <v>3647.55</v>
      </c>
      <c r="H27" s="51">
        <f t="shared" si="5"/>
        <v>18237.75</v>
      </c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</row>
    <row r="28" spans="1:25" s="73" customFormat="1" ht="15.75" outlineLevel="1">
      <c r="A28" s="66" t="s">
        <v>120</v>
      </c>
      <c r="B28" s="55" t="s">
        <v>115</v>
      </c>
      <c r="C28" s="49" t="s">
        <v>103</v>
      </c>
      <c r="D28" s="52">
        <v>5</v>
      </c>
      <c r="E28" s="50"/>
      <c r="F28" s="50">
        <v>4973.3999999999996</v>
      </c>
      <c r="G28" s="50">
        <f>F28+E28</f>
        <v>4973.3999999999996</v>
      </c>
      <c r="H28" s="51">
        <f t="shared" si="5"/>
        <v>24867</v>
      </c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</row>
    <row r="29" spans="1:25" s="73" customFormat="1" ht="15.75" outlineLevel="1">
      <c r="A29" s="56">
        <v>3</v>
      </c>
      <c r="B29" s="72" t="s">
        <v>137</v>
      </c>
      <c r="C29" s="57"/>
      <c r="D29" s="57"/>
      <c r="E29" s="57"/>
      <c r="F29" s="57"/>
      <c r="G29" s="57"/>
      <c r="H29" s="60">
        <f>SUM(H30:H36)</f>
        <v>495.56</v>
      </c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</row>
    <row r="30" spans="1:25" s="73" customFormat="1" ht="47.25" outlineLevel="1">
      <c r="A30" s="66" t="s">
        <v>91</v>
      </c>
      <c r="B30" s="55" t="s">
        <v>138</v>
      </c>
      <c r="C30" s="49" t="s">
        <v>81</v>
      </c>
      <c r="D30" s="52"/>
      <c r="E30" s="50">
        <v>16.18</v>
      </c>
      <c r="F30" s="50">
        <f>E30*0.3</f>
        <v>4.8540000000000001</v>
      </c>
      <c r="G30" s="50">
        <f>F30+E30</f>
        <v>21.033999999999999</v>
      </c>
      <c r="H30" s="51">
        <f>G30*D30</f>
        <v>0</v>
      </c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</row>
    <row r="31" spans="1:25" s="73" customFormat="1" ht="47.25" outlineLevel="1">
      <c r="A31" s="66" t="s">
        <v>92</v>
      </c>
      <c r="B31" s="55" t="s">
        <v>139</v>
      </c>
      <c r="C31" s="49" t="s">
        <v>81</v>
      </c>
      <c r="D31" s="52"/>
      <c r="E31" s="50">
        <v>19.7</v>
      </c>
      <c r="F31" s="50">
        <f t="shared" ref="F31:F36" si="6">E31*0.3</f>
        <v>5.9099999999999993</v>
      </c>
      <c r="G31" s="50">
        <f t="shared" ref="G31:G36" si="7">F31+E31</f>
        <v>25.61</v>
      </c>
      <c r="H31" s="51">
        <f t="shared" ref="H31:H36" si="8">G31*D31</f>
        <v>0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</row>
    <row r="32" spans="1:25" s="73" customFormat="1" ht="15.75" outlineLevel="1">
      <c r="A32" s="66" t="s">
        <v>93</v>
      </c>
      <c r="B32" s="55" t="s">
        <v>140</v>
      </c>
      <c r="C32" s="49" t="s">
        <v>141</v>
      </c>
      <c r="D32" s="52">
        <v>1</v>
      </c>
      <c r="E32" s="50">
        <v>381.2</v>
      </c>
      <c r="F32" s="50">
        <f t="shared" si="6"/>
        <v>114.36</v>
      </c>
      <c r="G32" s="50">
        <f t="shared" si="7"/>
        <v>495.56</v>
      </c>
      <c r="H32" s="51">
        <f t="shared" si="8"/>
        <v>495.56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</row>
    <row r="33" spans="1:25" s="73" customFormat="1" ht="15.75" outlineLevel="1">
      <c r="A33" s="66" t="s">
        <v>98</v>
      </c>
      <c r="B33" s="55" t="s">
        <v>142</v>
      </c>
      <c r="C33" s="49" t="s">
        <v>68</v>
      </c>
      <c r="D33" s="52"/>
      <c r="E33" s="50"/>
      <c r="F33" s="50">
        <f t="shared" si="6"/>
        <v>0</v>
      </c>
      <c r="G33" s="50">
        <f t="shared" si="7"/>
        <v>0</v>
      </c>
      <c r="H33" s="51">
        <f t="shared" si="8"/>
        <v>0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</row>
    <row r="34" spans="1:25" s="73" customFormat="1" ht="31.5" outlineLevel="1">
      <c r="A34" s="66" t="s">
        <v>99</v>
      </c>
      <c r="B34" s="55" t="s">
        <v>143</v>
      </c>
      <c r="C34" s="49" t="s">
        <v>68</v>
      </c>
      <c r="D34" s="52"/>
      <c r="E34" s="50">
        <v>90.03</v>
      </c>
      <c r="F34" s="50">
        <f t="shared" si="6"/>
        <v>27.009</v>
      </c>
      <c r="G34" s="50">
        <f t="shared" si="7"/>
        <v>117.039</v>
      </c>
      <c r="H34" s="51">
        <f t="shared" si="8"/>
        <v>0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</row>
    <row r="35" spans="1:25" s="73" customFormat="1" ht="31.5" outlineLevel="1">
      <c r="A35" s="66" t="s">
        <v>100</v>
      </c>
      <c r="B35" s="55" t="s">
        <v>144</v>
      </c>
      <c r="C35" s="49" t="s">
        <v>72</v>
      </c>
      <c r="D35" s="52"/>
      <c r="E35" s="78">
        <v>437.04</v>
      </c>
      <c r="F35" s="50">
        <f t="shared" si="6"/>
        <v>131.11199999999999</v>
      </c>
      <c r="G35" s="50">
        <f t="shared" si="7"/>
        <v>568.15200000000004</v>
      </c>
      <c r="H35" s="51">
        <f t="shared" si="8"/>
        <v>0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</row>
    <row r="36" spans="1:25" s="73" customFormat="1" ht="31.5" outlineLevel="1">
      <c r="A36" s="66" t="s">
        <v>101</v>
      </c>
      <c r="B36" s="55" t="s">
        <v>145</v>
      </c>
      <c r="C36" s="49" t="s">
        <v>72</v>
      </c>
      <c r="D36" s="52"/>
      <c r="E36" s="50">
        <v>590.99</v>
      </c>
      <c r="F36" s="50">
        <f t="shared" si="6"/>
        <v>177.297</v>
      </c>
      <c r="G36" s="50">
        <f t="shared" si="7"/>
        <v>768.28700000000003</v>
      </c>
      <c r="H36" s="51">
        <f t="shared" si="8"/>
        <v>0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</row>
    <row r="37" spans="1:25" s="73" customFormat="1" ht="15.75" outlineLevel="1">
      <c r="A37" s="56">
        <v>4</v>
      </c>
      <c r="B37" s="72" t="s">
        <v>146</v>
      </c>
      <c r="C37" s="57"/>
      <c r="D37" s="57"/>
      <c r="E37" s="57"/>
      <c r="F37" s="57"/>
      <c r="G37" s="57"/>
      <c r="H37" s="60">
        <f>SUM(H38:H42)</f>
        <v>0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</row>
    <row r="38" spans="1:25" s="73" customFormat="1" ht="15.75" outlineLevel="1">
      <c r="A38" s="66" t="s">
        <v>94</v>
      </c>
      <c r="B38" s="55" t="s">
        <v>142</v>
      </c>
      <c r="C38" s="49" t="s">
        <v>68</v>
      </c>
      <c r="D38" s="52"/>
      <c r="E38" s="50"/>
      <c r="F38" s="50">
        <v>1.44</v>
      </c>
      <c r="G38" s="50">
        <f>F38*D38</f>
        <v>0</v>
      </c>
      <c r="H38" s="51">
        <f>G38*D38</f>
        <v>0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</row>
    <row r="39" spans="1:25" s="73" customFormat="1" ht="31.5" outlineLevel="1">
      <c r="A39" s="66" t="s">
        <v>95</v>
      </c>
      <c r="B39" s="55" t="s">
        <v>143</v>
      </c>
      <c r="C39" s="49" t="s">
        <v>68</v>
      </c>
      <c r="D39" s="52"/>
      <c r="E39" s="50">
        <v>38.659999999999997</v>
      </c>
      <c r="F39" s="50">
        <f t="shared" ref="F39:F42" si="9">E39*0.3</f>
        <v>11.597999999999999</v>
      </c>
      <c r="G39" s="50">
        <f t="shared" ref="G39:G42" si="10">F39*D39</f>
        <v>0</v>
      </c>
      <c r="H39" s="51">
        <f t="shared" ref="H39:H42" si="11">G39*D39</f>
        <v>0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</row>
    <row r="40" spans="1:25" s="73" customFormat="1" ht="31.5" outlineLevel="1">
      <c r="A40" s="66" t="s">
        <v>96</v>
      </c>
      <c r="B40" s="55" t="s">
        <v>144</v>
      </c>
      <c r="C40" s="49" t="s">
        <v>72</v>
      </c>
      <c r="D40" s="52"/>
      <c r="E40" s="50">
        <v>374.03</v>
      </c>
      <c r="F40" s="50">
        <f t="shared" si="9"/>
        <v>112.20899999999999</v>
      </c>
      <c r="G40" s="50">
        <f t="shared" si="10"/>
        <v>0</v>
      </c>
      <c r="H40" s="51">
        <f t="shared" si="11"/>
        <v>0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</row>
    <row r="41" spans="1:25" s="73" customFormat="1" ht="47.25" outlineLevel="1">
      <c r="A41" s="66" t="s">
        <v>97</v>
      </c>
      <c r="B41" s="55" t="s">
        <v>139</v>
      </c>
      <c r="C41" s="49" t="s">
        <v>81</v>
      </c>
      <c r="D41" s="52"/>
      <c r="E41" s="50">
        <v>11.82</v>
      </c>
      <c r="F41" s="50">
        <f t="shared" si="9"/>
        <v>3.5459999999999998</v>
      </c>
      <c r="G41" s="50">
        <f t="shared" si="10"/>
        <v>0</v>
      </c>
      <c r="H41" s="51">
        <f t="shared" si="11"/>
        <v>0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</row>
    <row r="42" spans="1:25" s="73" customFormat="1" ht="47.25" outlineLevel="1">
      <c r="A42" s="66" t="s">
        <v>358</v>
      </c>
      <c r="B42" s="55" t="s">
        <v>138</v>
      </c>
      <c r="C42" s="49" t="s">
        <v>81</v>
      </c>
      <c r="D42" s="52"/>
      <c r="E42" s="50">
        <v>10.87</v>
      </c>
      <c r="F42" s="50">
        <f t="shared" si="9"/>
        <v>3.2609999999999997</v>
      </c>
      <c r="G42" s="50">
        <f t="shared" si="10"/>
        <v>0</v>
      </c>
      <c r="H42" s="51">
        <f t="shared" si="11"/>
        <v>0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</row>
    <row r="43" spans="1:25" s="73" customFormat="1" ht="15.75" outlineLevel="1">
      <c r="A43" s="56">
        <v>5</v>
      </c>
      <c r="B43" s="72" t="s">
        <v>147</v>
      </c>
      <c r="C43" s="57"/>
      <c r="D43" s="57"/>
      <c r="E43" s="57"/>
      <c r="F43" s="57"/>
      <c r="G43" s="57"/>
      <c r="H43" s="60">
        <f>SUM(H44:H53)</f>
        <v>0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</row>
    <row r="44" spans="1:25" s="73" customFormat="1" ht="31.5" outlineLevel="1">
      <c r="A44" s="66" t="s">
        <v>359</v>
      </c>
      <c r="B44" s="55" t="s">
        <v>148</v>
      </c>
      <c r="C44" s="49" t="s">
        <v>68</v>
      </c>
      <c r="D44" s="52"/>
      <c r="E44" s="50">
        <v>78.180000000000007</v>
      </c>
      <c r="F44" s="50">
        <f>E44*0.3</f>
        <v>23.454000000000001</v>
      </c>
      <c r="G44" s="50">
        <f>F44+E44</f>
        <v>101.63400000000001</v>
      </c>
      <c r="H44" s="51">
        <f>G44*D44</f>
        <v>0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</row>
    <row r="45" spans="1:25" s="73" customFormat="1" ht="31.5" outlineLevel="1">
      <c r="A45" s="66" t="s">
        <v>360</v>
      </c>
      <c r="B45" s="55" t="s">
        <v>149</v>
      </c>
      <c r="C45" s="49" t="s">
        <v>82</v>
      </c>
      <c r="D45" s="52"/>
      <c r="E45" s="50">
        <v>4.8379999999999992</v>
      </c>
      <c r="F45" s="50">
        <f t="shared" ref="F45:F53" si="12">E45*0.3</f>
        <v>1.4513999999999998</v>
      </c>
      <c r="G45" s="50">
        <f t="shared" ref="G45:G53" si="13">F45+E45</f>
        <v>6.2893999999999988</v>
      </c>
      <c r="H45" s="51">
        <f t="shared" ref="H45:H53" si="14">G45*D45</f>
        <v>0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</row>
    <row r="46" spans="1:25" s="73" customFormat="1" ht="15.75" outlineLevel="1">
      <c r="A46" s="66" t="s">
        <v>361</v>
      </c>
      <c r="B46" s="55" t="s">
        <v>150</v>
      </c>
      <c r="C46" s="49" t="s">
        <v>80</v>
      </c>
      <c r="D46" s="52"/>
      <c r="E46" s="50">
        <v>2.0413999999999999</v>
      </c>
      <c r="F46" s="50">
        <f t="shared" si="12"/>
        <v>0.61241999999999996</v>
      </c>
      <c r="G46" s="50">
        <f t="shared" si="13"/>
        <v>2.6538199999999996</v>
      </c>
      <c r="H46" s="51">
        <f t="shared" si="14"/>
        <v>0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</row>
    <row r="47" spans="1:25" s="73" customFormat="1" ht="15.75" outlineLevel="1">
      <c r="A47" s="66" t="s">
        <v>362</v>
      </c>
      <c r="B47" s="55" t="s">
        <v>151</v>
      </c>
      <c r="C47" s="49" t="s">
        <v>80</v>
      </c>
      <c r="D47" s="52"/>
      <c r="E47" s="50">
        <v>4.0355999999999996</v>
      </c>
      <c r="F47" s="50">
        <f t="shared" si="12"/>
        <v>1.2106799999999998</v>
      </c>
      <c r="G47" s="50">
        <f t="shared" si="13"/>
        <v>5.2462799999999996</v>
      </c>
      <c r="H47" s="51">
        <f t="shared" si="14"/>
        <v>0</v>
      </c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</row>
    <row r="48" spans="1:25" s="73" customFormat="1" ht="47.25" outlineLevel="1">
      <c r="A48" s="66" t="s">
        <v>363</v>
      </c>
      <c r="B48" s="55" t="s">
        <v>152</v>
      </c>
      <c r="C48" s="49" t="s">
        <v>72</v>
      </c>
      <c r="D48" s="52"/>
      <c r="E48" s="50">
        <v>689.41</v>
      </c>
      <c r="F48" s="50">
        <f t="shared" si="12"/>
        <v>206.82299999999998</v>
      </c>
      <c r="G48" s="50">
        <f t="shared" si="13"/>
        <v>896.23299999999995</v>
      </c>
      <c r="H48" s="51">
        <f t="shared" si="14"/>
        <v>0</v>
      </c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</row>
    <row r="49" spans="1:25" s="73" customFormat="1" ht="15.75" outlineLevel="1">
      <c r="A49" s="66" t="s">
        <v>364</v>
      </c>
      <c r="B49" s="55" t="s">
        <v>153</v>
      </c>
      <c r="C49" s="49" t="s">
        <v>81</v>
      </c>
      <c r="D49" s="52"/>
      <c r="E49" s="50">
        <v>12.88</v>
      </c>
      <c r="F49" s="50">
        <f t="shared" si="12"/>
        <v>3.8639999999999999</v>
      </c>
      <c r="G49" s="50">
        <f t="shared" si="13"/>
        <v>16.744</v>
      </c>
      <c r="H49" s="51">
        <f t="shared" si="14"/>
        <v>0</v>
      </c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</row>
    <row r="50" spans="1:25" s="73" customFormat="1" ht="15.75" outlineLevel="1">
      <c r="A50" s="66" t="s">
        <v>365</v>
      </c>
      <c r="B50" s="55" t="s">
        <v>154</v>
      </c>
      <c r="C50" s="49" t="s">
        <v>72</v>
      </c>
      <c r="D50" s="52"/>
      <c r="E50" s="50">
        <v>1011.12</v>
      </c>
      <c r="F50" s="50">
        <f t="shared" si="12"/>
        <v>303.33600000000001</v>
      </c>
      <c r="G50" s="50">
        <f t="shared" si="13"/>
        <v>1314.4560000000001</v>
      </c>
      <c r="H50" s="51">
        <f t="shared" si="14"/>
        <v>0</v>
      </c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</row>
    <row r="51" spans="1:25" s="73" customFormat="1" ht="31.5" outlineLevel="1">
      <c r="A51" s="66" t="s">
        <v>366</v>
      </c>
      <c r="B51" s="55" t="s">
        <v>155</v>
      </c>
      <c r="C51" s="49" t="s">
        <v>68</v>
      </c>
      <c r="D51" s="52"/>
      <c r="E51" s="50">
        <v>14.94</v>
      </c>
      <c r="F51" s="50">
        <f t="shared" si="12"/>
        <v>4.4819999999999993</v>
      </c>
      <c r="G51" s="50">
        <f t="shared" si="13"/>
        <v>19.421999999999997</v>
      </c>
      <c r="H51" s="51">
        <f t="shared" si="14"/>
        <v>0</v>
      </c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</row>
    <row r="52" spans="1:25" s="73" customFormat="1" ht="47.25" outlineLevel="1">
      <c r="A52" s="66" t="s">
        <v>367</v>
      </c>
      <c r="B52" s="55" t="s">
        <v>156</v>
      </c>
      <c r="C52" s="49" t="s">
        <v>68</v>
      </c>
      <c r="D52" s="52"/>
      <c r="E52" s="50">
        <v>43.36</v>
      </c>
      <c r="F52" s="50">
        <f t="shared" si="12"/>
        <v>13.007999999999999</v>
      </c>
      <c r="G52" s="50">
        <f t="shared" si="13"/>
        <v>56.367999999999995</v>
      </c>
      <c r="H52" s="51">
        <f t="shared" si="14"/>
        <v>0</v>
      </c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</row>
    <row r="53" spans="1:25" s="73" customFormat="1" ht="31.5" outlineLevel="1">
      <c r="A53" s="66" t="s">
        <v>368</v>
      </c>
      <c r="B53" s="55" t="s">
        <v>157</v>
      </c>
      <c r="C53" s="49" t="s">
        <v>68</v>
      </c>
      <c r="D53" s="52"/>
      <c r="E53" s="50">
        <v>179.99</v>
      </c>
      <c r="F53" s="50">
        <f t="shared" si="12"/>
        <v>53.997</v>
      </c>
      <c r="G53" s="50">
        <f t="shared" si="13"/>
        <v>233.98700000000002</v>
      </c>
      <c r="H53" s="51">
        <f t="shared" si="14"/>
        <v>0</v>
      </c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</row>
    <row r="54" spans="1:25" s="73" customFormat="1" ht="15.75" outlineLevel="1">
      <c r="A54" s="56">
        <v>7</v>
      </c>
      <c r="B54" s="72" t="s">
        <v>158</v>
      </c>
      <c r="C54" s="57"/>
      <c r="D54" s="57"/>
      <c r="E54" s="57"/>
      <c r="F54" s="57"/>
      <c r="G54" s="57"/>
      <c r="H54" s="60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</row>
    <row r="55" spans="1:25" s="73" customFormat="1" ht="31.5" outlineLevel="1">
      <c r="A55" s="66" t="s">
        <v>369</v>
      </c>
      <c r="B55" s="55" t="s">
        <v>159</v>
      </c>
      <c r="C55" s="49" t="s">
        <v>68</v>
      </c>
      <c r="D55" s="52"/>
      <c r="E55" s="50"/>
      <c r="F55" s="50"/>
      <c r="G55" s="50"/>
      <c r="H55" s="5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</row>
    <row r="56" spans="1:25" s="73" customFormat="1" ht="15.75" outlineLevel="1">
      <c r="A56" s="66" t="s">
        <v>370</v>
      </c>
      <c r="B56" s="55" t="s">
        <v>160</v>
      </c>
      <c r="C56" s="49" t="s">
        <v>80</v>
      </c>
      <c r="D56" s="52"/>
      <c r="E56" s="50"/>
      <c r="F56" s="50"/>
      <c r="G56" s="50"/>
      <c r="H56" s="5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</row>
    <row r="57" spans="1:25" s="73" customFormat="1" ht="15.75" outlineLevel="1">
      <c r="A57" s="66" t="s">
        <v>371</v>
      </c>
      <c r="B57" s="55" t="s">
        <v>161</v>
      </c>
      <c r="C57" s="49" t="s">
        <v>80</v>
      </c>
      <c r="D57" s="52"/>
      <c r="E57" s="50"/>
      <c r="F57" s="50"/>
      <c r="G57" s="50"/>
      <c r="H57" s="5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</row>
    <row r="58" spans="1:25" s="73" customFormat="1" ht="15.75" outlineLevel="1">
      <c r="A58" s="66" t="s">
        <v>372</v>
      </c>
      <c r="B58" s="55" t="s">
        <v>162</v>
      </c>
      <c r="C58" s="49" t="s">
        <v>80</v>
      </c>
      <c r="D58" s="52"/>
      <c r="E58" s="50"/>
      <c r="F58" s="50"/>
      <c r="G58" s="50"/>
      <c r="H58" s="5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</row>
    <row r="59" spans="1:25" s="73" customFormat="1" ht="15.75" outlineLevel="1">
      <c r="A59" s="66" t="s">
        <v>373</v>
      </c>
      <c r="B59" s="55" t="s">
        <v>163</v>
      </c>
      <c r="C59" s="49" t="s">
        <v>80</v>
      </c>
      <c r="D59" s="52"/>
      <c r="E59" s="50"/>
      <c r="F59" s="50"/>
      <c r="G59" s="50"/>
      <c r="H59" s="5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</row>
    <row r="60" spans="1:25" s="73" customFormat="1" ht="15.75" outlineLevel="1">
      <c r="A60" s="66" t="s">
        <v>374</v>
      </c>
      <c r="B60" s="55"/>
      <c r="C60" s="49"/>
      <c r="D60" s="52"/>
      <c r="E60" s="50"/>
      <c r="F60" s="50"/>
      <c r="G60" s="50"/>
      <c r="H60" s="5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</row>
    <row r="61" spans="1:25" s="73" customFormat="1" ht="15.75" outlineLevel="1">
      <c r="A61" s="56">
        <v>8</v>
      </c>
      <c r="B61" s="72" t="s">
        <v>164</v>
      </c>
      <c r="C61" s="57"/>
      <c r="D61" s="57"/>
      <c r="E61" s="57"/>
      <c r="F61" s="57"/>
      <c r="G61" s="57"/>
      <c r="H61" s="60">
        <f>SUM(H62:H67)</f>
        <v>126332.56596396799</v>
      </c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</row>
    <row r="62" spans="1:25" s="73" customFormat="1" ht="31.5" outlineLevel="1">
      <c r="A62" s="66" t="s">
        <v>375</v>
      </c>
      <c r="B62" s="55" t="s">
        <v>165</v>
      </c>
      <c r="C62" s="49" t="s">
        <v>80</v>
      </c>
      <c r="D62" s="52">
        <v>22</v>
      </c>
      <c r="E62" s="50">
        <v>306.74459999999999</v>
      </c>
      <c r="F62" s="50">
        <f>E62*0.3</f>
        <v>92.023379999999989</v>
      </c>
      <c r="G62" s="50">
        <f>F62+E62</f>
        <v>398.76797999999997</v>
      </c>
      <c r="H62" s="51">
        <f>G62*D62</f>
        <v>8772.895559999999</v>
      </c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</row>
    <row r="63" spans="1:25" s="73" customFormat="1" ht="47.25" outlineLevel="1">
      <c r="A63" s="66" t="s">
        <v>376</v>
      </c>
      <c r="B63" s="55" t="s">
        <v>166</v>
      </c>
      <c r="C63" s="49" t="s">
        <v>81</v>
      </c>
      <c r="D63" s="52">
        <v>2020.4448</v>
      </c>
      <c r="E63" s="50">
        <v>13.1882</v>
      </c>
      <c r="F63" s="50">
        <f t="shared" ref="F63:F67" si="15">E63*0.3</f>
        <v>3.9564599999999999</v>
      </c>
      <c r="G63" s="50">
        <f t="shared" ref="G63:G67" si="16">F63+E63</f>
        <v>17.144660000000002</v>
      </c>
      <c r="H63" s="51">
        <f t="shared" ref="H63:H67" si="17">G63*D63</f>
        <v>34639.839144768004</v>
      </c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</row>
    <row r="64" spans="1:25" s="73" customFormat="1" ht="15.75" outlineLevel="1">
      <c r="A64" s="66" t="s">
        <v>377</v>
      </c>
      <c r="B64" s="55" t="s">
        <v>167</v>
      </c>
      <c r="C64" s="49" t="s">
        <v>82</v>
      </c>
      <c r="D64" s="52">
        <v>98.24</v>
      </c>
      <c r="E64" s="50">
        <v>44.686599999999991</v>
      </c>
      <c r="F64" s="50">
        <f t="shared" si="15"/>
        <v>13.405979999999998</v>
      </c>
      <c r="G64" s="50">
        <f t="shared" si="16"/>
        <v>58.092579999999991</v>
      </c>
      <c r="H64" s="51">
        <f t="shared" si="17"/>
        <v>5707.0150591999991</v>
      </c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</row>
    <row r="65" spans="1:25" s="73" customFormat="1" ht="31.5" outlineLevel="1">
      <c r="A65" s="66" t="s">
        <v>378</v>
      </c>
      <c r="B65" s="55" t="s">
        <v>168</v>
      </c>
      <c r="C65" s="49" t="s">
        <v>68</v>
      </c>
      <c r="D65" s="52">
        <v>765</v>
      </c>
      <c r="E65" s="50">
        <v>72.853200000000001</v>
      </c>
      <c r="F65" s="50">
        <f t="shared" si="15"/>
        <v>21.85596</v>
      </c>
      <c r="G65" s="50">
        <f t="shared" si="16"/>
        <v>94.709159999999997</v>
      </c>
      <c r="H65" s="51">
        <f t="shared" si="17"/>
        <v>72452.507400000002</v>
      </c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</row>
    <row r="66" spans="1:25" s="73" customFormat="1" ht="15.75" outlineLevel="1">
      <c r="A66" s="66" t="s">
        <v>379</v>
      </c>
      <c r="B66" s="55" t="s">
        <v>169</v>
      </c>
      <c r="C66" s="49" t="s">
        <v>170</v>
      </c>
      <c r="D66" s="52">
        <v>1530</v>
      </c>
      <c r="E66" s="50">
        <v>2.1593999999999998</v>
      </c>
      <c r="F66" s="50">
        <f t="shared" si="15"/>
        <v>0.64781999999999995</v>
      </c>
      <c r="G66" s="50">
        <f t="shared" si="16"/>
        <v>2.8072199999999996</v>
      </c>
      <c r="H66" s="51">
        <f t="shared" si="17"/>
        <v>4295.0465999999997</v>
      </c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</row>
    <row r="67" spans="1:25" s="73" customFormat="1" ht="15.75" outlineLevel="1">
      <c r="A67" s="66" t="s">
        <v>380</v>
      </c>
      <c r="B67" s="55" t="s">
        <v>171</v>
      </c>
      <c r="C67" s="49" t="s">
        <v>172</v>
      </c>
      <c r="D67" s="52">
        <v>45</v>
      </c>
      <c r="E67" s="50">
        <v>7.9531999999999998</v>
      </c>
      <c r="F67" s="50">
        <f t="shared" si="15"/>
        <v>2.3859599999999999</v>
      </c>
      <c r="G67" s="50">
        <f t="shared" si="16"/>
        <v>10.33916</v>
      </c>
      <c r="H67" s="51">
        <f t="shared" si="17"/>
        <v>465.26220000000001</v>
      </c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</row>
    <row r="68" spans="1:25" s="73" customFormat="1" ht="15.75" outlineLevel="1">
      <c r="A68" s="56">
        <v>9</v>
      </c>
      <c r="B68" s="72" t="s">
        <v>173</v>
      </c>
      <c r="C68" s="57"/>
      <c r="D68" s="57"/>
      <c r="E68" s="57"/>
      <c r="F68" s="57"/>
      <c r="G68" s="57"/>
      <c r="H68" s="60">
        <f>SUM(H69:H70)</f>
        <v>0</v>
      </c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</row>
    <row r="69" spans="1:25" s="73" customFormat="1" ht="15.75" outlineLevel="1">
      <c r="A69" s="66" t="s">
        <v>381</v>
      </c>
      <c r="B69" s="55" t="s">
        <v>174</v>
      </c>
      <c r="C69" s="49" t="s">
        <v>68</v>
      </c>
      <c r="D69" s="52"/>
      <c r="E69" s="50">
        <v>11.42</v>
      </c>
      <c r="F69" s="50"/>
      <c r="G69" s="50"/>
      <c r="H69" s="5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</row>
    <row r="70" spans="1:25" s="73" customFormat="1" ht="31.5" outlineLevel="1">
      <c r="A70" s="66" t="s">
        <v>382</v>
      </c>
      <c r="B70" s="55" t="s">
        <v>175</v>
      </c>
      <c r="C70" s="49" t="s">
        <v>81</v>
      </c>
      <c r="D70" s="52"/>
      <c r="E70" s="50">
        <v>17.149999999999999</v>
      </c>
      <c r="F70" s="50"/>
      <c r="G70" s="50"/>
      <c r="H70" s="5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</row>
    <row r="71" spans="1:25" s="73" customFormat="1" ht="15.75" outlineLevel="1">
      <c r="A71" s="56">
        <v>10</v>
      </c>
      <c r="B71" s="72" t="s">
        <v>176</v>
      </c>
      <c r="C71" s="57"/>
      <c r="D71" s="57"/>
      <c r="E71" s="57"/>
      <c r="F71" s="57"/>
      <c r="G71" s="57"/>
      <c r="H71" s="60">
        <f>SUM(H72)</f>
        <v>0</v>
      </c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</row>
    <row r="72" spans="1:25" s="73" customFormat="1" ht="15.75" outlineLevel="1">
      <c r="A72" s="56" t="s">
        <v>383</v>
      </c>
      <c r="B72" s="77" t="s">
        <v>177</v>
      </c>
      <c r="C72" s="57"/>
      <c r="D72" s="57"/>
      <c r="E72" s="57"/>
      <c r="F72" s="57"/>
      <c r="G72" s="57"/>
      <c r="H72" s="60">
        <f>SUM(H73:H75)</f>
        <v>0</v>
      </c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</row>
    <row r="73" spans="1:25" s="73" customFormat="1" ht="47.25" outlineLevel="1">
      <c r="A73" s="66" t="s">
        <v>384</v>
      </c>
      <c r="B73" s="55" t="s">
        <v>178</v>
      </c>
      <c r="C73" s="49" t="s">
        <v>68</v>
      </c>
      <c r="D73" s="52"/>
      <c r="E73" s="50"/>
      <c r="F73" s="50"/>
      <c r="G73" s="50"/>
      <c r="H73" s="5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</row>
    <row r="74" spans="1:25" s="73" customFormat="1" ht="31.5" outlineLevel="1">
      <c r="A74" s="66" t="s">
        <v>385</v>
      </c>
      <c r="B74" s="55" t="s">
        <v>179</v>
      </c>
      <c r="C74" s="49" t="s">
        <v>68</v>
      </c>
      <c r="D74" s="52"/>
      <c r="E74" s="50"/>
      <c r="F74" s="50"/>
      <c r="G74" s="50"/>
      <c r="H74" s="5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</row>
    <row r="75" spans="1:25" s="73" customFormat="1" ht="31.5" outlineLevel="1">
      <c r="A75" s="66" t="s">
        <v>386</v>
      </c>
      <c r="B75" s="55" t="s">
        <v>180</v>
      </c>
      <c r="C75" s="49" t="s">
        <v>68</v>
      </c>
      <c r="D75" s="52"/>
      <c r="E75" s="50"/>
      <c r="F75" s="50"/>
      <c r="G75" s="50"/>
      <c r="H75" s="5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</row>
    <row r="76" spans="1:25" s="73" customFormat="1" ht="15.75" outlineLevel="1">
      <c r="A76" s="56" t="s">
        <v>394</v>
      </c>
      <c r="B76" s="77" t="s">
        <v>181</v>
      </c>
      <c r="C76" s="57"/>
      <c r="D76" s="57"/>
      <c r="E76" s="57"/>
      <c r="F76" s="57"/>
      <c r="G76" s="57"/>
      <c r="H76" s="60">
        <f>SUM(H77:H83)</f>
        <v>0</v>
      </c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</row>
    <row r="77" spans="1:25" s="73" customFormat="1" ht="15.75" outlineLevel="1">
      <c r="A77" s="66" t="s">
        <v>387</v>
      </c>
      <c r="B77" s="55" t="s">
        <v>182</v>
      </c>
      <c r="C77" s="49" t="s">
        <v>68</v>
      </c>
      <c r="D77" s="52"/>
      <c r="E77" s="50"/>
      <c r="F77" s="50"/>
      <c r="G77" s="50"/>
      <c r="H77" s="5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</row>
    <row r="78" spans="1:25" s="73" customFormat="1" ht="31.5" outlineLevel="1">
      <c r="A78" s="66" t="s">
        <v>388</v>
      </c>
      <c r="B78" s="55" t="s">
        <v>183</v>
      </c>
      <c r="C78" s="49" t="s">
        <v>184</v>
      </c>
      <c r="D78" s="52"/>
      <c r="E78" s="50"/>
      <c r="F78" s="50"/>
      <c r="G78" s="50"/>
      <c r="H78" s="5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</row>
    <row r="79" spans="1:25" s="73" customFormat="1" ht="15.75" outlineLevel="1">
      <c r="A79" s="66" t="s">
        <v>389</v>
      </c>
      <c r="B79" s="55" t="s">
        <v>185</v>
      </c>
      <c r="C79" s="49" t="s">
        <v>68</v>
      </c>
      <c r="D79" s="52"/>
      <c r="E79" s="50"/>
      <c r="F79" s="50"/>
      <c r="G79" s="50"/>
      <c r="H79" s="5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</row>
    <row r="80" spans="1:25" s="73" customFormat="1" ht="31.5" outlineLevel="1">
      <c r="A80" s="66" t="s">
        <v>390</v>
      </c>
      <c r="B80" s="55" t="s">
        <v>186</v>
      </c>
      <c r="C80" s="49" t="s">
        <v>72</v>
      </c>
      <c r="D80" s="52"/>
      <c r="E80" s="50"/>
      <c r="F80" s="50"/>
      <c r="G80" s="50"/>
      <c r="H80" s="5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</row>
    <row r="81" spans="1:25" s="73" customFormat="1" ht="15.75" outlineLevel="1">
      <c r="A81" s="66" t="s">
        <v>391</v>
      </c>
      <c r="B81" s="55" t="s">
        <v>187</v>
      </c>
      <c r="C81" s="49" t="s">
        <v>184</v>
      </c>
      <c r="D81" s="52"/>
      <c r="E81" s="50"/>
      <c r="F81" s="50"/>
      <c r="G81" s="50"/>
      <c r="H81" s="5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</row>
    <row r="82" spans="1:25" s="73" customFormat="1" ht="31.5" outlineLevel="1">
      <c r="A82" s="66" t="s">
        <v>392</v>
      </c>
      <c r="B82" s="55" t="s">
        <v>188</v>
      </c>
      <c r="C82" s="49" t="s">
        <v>184</v>
      </c>
      <c r="D82" s="52"/>
      <c r="E82" s="50"/>
      <c r="F82" s="50"/>
      <c r="G82" s="50"/>
      <c r="H82" s="5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</row>
    <row r="83" spans="1:25" s="73" customFormat="1" ht="31.5" outlineLevel="1">
      <c r="A83" s="66" t="s">
        <v>393</v>
      </c>
      <c r="B83" s="55" t="s">
        <v>189</v>
      </c>
      <c r="C83" s="49" t="s">
        <v>80</v>
      </c>
      <c r="D83" s="52"/>
      <c r="E83" s="50"/>
      <c r="F83" s="50"/>
      <c r="G83" s="50"/>
      <c r="H83" s="5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</row>
    <row r="84" spans="1:25" s="73" customFormat="1" ht="15.75" outlineLevel="1">
      <c r="A84" s="56">
        <v>11</v>
      </c>
      <c r="B84" s="72" t="s">
        <v>190</v>
      </c>
      <c r="C84" s="57"/>
      <c r="D84" s="57"/>
      <c r="E84" s="57"/>
      <c r="F84" s="57"/>
      <c r="G84" s="57"/>
      <c r="H84" s="60">
        <f>SUM(H85)</f>
        <v>0</v>
      </c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</row>
    <row r="85" spans="1:25" s="73" customFormat="1" ht="15.75" outlineLevel="1">
      <c r="A85" s="56" t="s">
        <v>395</v>
      </c>
      <c r="B85" s="77" t="s">
        <v>191</v>
      </c>
      <c r="C85" s="57"/>
      <c r="D85" s="57"/>
      <c r="E85" s="57"/>
      <c r="F85" s="57"/>
      <c r="G85" s="57"/>
      <c r="H85" s="60">
        <f>SUM(H86:H89)</f>
        <v>0</v>
      </c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</row>
    <row r="86" spans="1:25" s="73" customFormat="1" ht="15.75" outlineLevel="1">
      <c r="A86" s="66" t="s">
        <v>396</v>
      </c>
      <c r="B86" s="55" t="s">
        <v>192</v>
      </c>
      <c r="C86" s="49" t="s">
        <v>68</v>
      </c>
      <c r="D86" s="52"/>
      <c r="E86" s="50">
        <v>2.8547999999999996</v>
      </c>
      <c r="F86" s="50">
        <f>E86*0.3</f>
        <v>0.85643999999999987</v>
      </c>
      <c r="G86" s="50">
        <f>F86*E86</f>
        <v>2.4449649119999992</v>
      </c>
      <c r="H86" s="51">
        <f>G86*D86</f>
        <v>0</v>
      </c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</row>
    <row r="87" spans="1:25" s="73" customFormat="1" ht="31.5" outlineLevel="1">
      <c r="A87" s="66" t="s">
        <v>397</v>
      </c>
      <c r="B87" s="55" t="s">
        <v>193</v>
      </c>
      <c r="C87" s="49" t="s">
        <v>68</v>
      </c>
      <c r="D87" s="52"/>
      <c r="E87" s="50">
        <v>15.9552</v>
      </c>
      <c r="F87" s="50">
        <f t="shared" ref="F87:F89" si="18">E87*0.3</f>
        <v>4.7865599999999997</v>
      </c>
      <c r="G87" s="50">
        <f t="shared" ref="G87:G89" si="19">F87*E87</f>
        <v>76.370522111999989</v>
      </c>
      <c r="H87" s="51">
        <f t="shared" ref="H87:H89" si="20">G87*D87</f>
        <v>0</v>
      </c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</row>
    <row r="88" spans="1:25" s="73" customFormat="1" ht="15.75" outlineLevel="1">
      <c r="A88" s="66" t="s">
        <v>398</v>
      </c>
      <c r="B88" s="55" t="s">
        <v>194</v>
      </c>
      <c r="C88" s="49" t="s">
        <v>68</v>
      </c>
      <c r="D88" s="52"/>
      <c r="E88" s="50">
        <v>13.9048</v>
      </c>
      <c r="F88" s="50">
        <f t="shared" si="18"/>
        <v>4.1714399999999996</v>
      </c>
      <c r="G88" s="50">
        <f t="shared" si="19"/>
        <v>58.003038911999994</v>
      </c>
      <c r="H88" s="51">
        <f t="shared" si="20"/>
        <v>0</v>
      </c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</row>
    <row r="89" spans="1:25" s="73" customFormat="1" ht="31.5" outlineLevel="1">
      <c r="A89" s="66" t="s">
        <v>399</v>
      </c>
      <c r="B89" s="55" t="s">
        <v>195</v>
      </c>
      <c r="C89" s="49" t="s">
        <v>196</v>
      </c>
      <c r="D89" s="52"/>
      <c r="E89" s="50">
        <v>18.466999999999999</v>
      </c>
      <c r="F89" s="50">
        <f t="shared" si="18"/>
        <v>5.5400999999999998</v>
      </c>
      <c r="G89" s="50">
        <f t="shared" si="19"/>
        <v>102.30902669999999</v>
      </c>
      <c r="H89" s="51">
        <f t="shared" si="20"/>
        <v>0</v>
      </c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</row>
    <row r="90" spans="1:25" s="73" customFormat="1" ht="15.75" outlineLevel="1">
      <c r="A90" s="56">
        <v>12</v>
      </c>
      <c r="B90" s="72" t="s">
        <v>197</v>
      </c>
      <c r="C90" s="57"/>
      <c r="D90" s="57"/>
      <c r="E90" s="57"/>
      <c r="F90" s="57"/>
      <c r="G90" s="57"/>
      <c r="H90" s="60">
        <f>SUM(H91)</f>
        <v>77908.791999999972</v>
      </c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</row>
    <row r="91" spans="1:25" s="73" customFormat="1" ht="15.75" outlineLevel="1">
      <c r="A91" s="56" t="s">
        <v>400</v>
      </c>
      <c r="B91" s="77" t="s">
        <v>198</v>
      </c>
      <c r="C91" s="57"/>
      <c r="D91" s="57"/>
      <c r="E91" s="57"/>
      <c r="F91" s="57"/>
      <c r="G91" s="57"/>
      <c r="H91" s="60">
        <f>SUM(H92:H100)</f>
        <v>77908.791999999972</v>
      </c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</row>
    <row r="92" spans="1:25" s="73" customFormat="1" ht="15.75" outlineLevel="1">
      <c r="A92" s="66" t="s">
        <v>401</v>
      </c>
      <c r="B92" s="55" t="s">
        <v>199</v>
      </c>
      <c r="C92" s="49" t="s">
        <v>82</v>
      </c>
      <c r="D92" s="52">
        <v>900</v>
      </c>
      <c r="E92" s="50">
        <v>41.5124</v>
      </c>
      <c r="F92" s="50">
        <f>E92*0.3</f>
        <v>12.453719999999999</v>
      </c>
      <c r="G92" s="50">
        <f>F92+E92</f>
        <v>53.966119999999997</v>
      </c>
      <c r="H92" s="51">
        <f>G92*D92</f>
        <v>48569.507999999994</v>
      </c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</row>
    <row r="93" spans="1:25" s="73" customFormat="1" ht="15.75" outlineLevel="1">
      <c r="A93" s="66" t="s">
        <v>402</v>
      </c>
      <c r="B93" s="55" t="s">
        <v>200</v>
      </c>
      <c r="C93" s="49" t="s">
        <v>82</v>
      </c>
      <c r="D93" s="52">
        <v>300</v>
      </c>
      <c r="E93" s="50">
        <v>41.5124</v>
      </c>
      <c r="F93" s="50">
        <f t="shared" ref="F93:F100" si="21">E93*0.3</f>
        <v>12.453719999999999</v>
      </c>
      <c r="G93" s="50">
        <f t="shared" ref="G93:G100" si="22">F93+E93</f>
        <v>53.966119999999997</v>
      </c>
      <c r="H93" s="51">
        <f t="shared" ref="H93:H100" si="23">G93*D93</f>
        <v>16189.835999999999</v>
      </c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</row>
    <row r="94" spans="1:25" s="73" customFormat="1" ht="31.5" outlineLevel="1">
      <c r="A94" s="66" t="s">
        <v>403</v>
      </c>
      <c r="B94" s="55" t="s">
        <v>201</v>
      </c>
      <c r="C94" s="49" t="s">
        <v>80</v>
      </c>
      <c r="D94" s="52">
        <v>11</v>
      </c>
      <c r="E94" s="50">
        <v>191.16</v>
      </c>
      <c r="F94" s="50">
        <f t="shared" si="21"/>
        <v>57.347999999999999</v>
      </c>
      <c r="G94" s="50">
        <f t="shared" si="22"/>
        <v>248.50799999999998</v>
      </c>
      <c r="H94" s="51">
        <f t="shared" si="23"/>
        <v>2733.5879999999997</v>
      </c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</row>
    <row r="95" spans="1:25" s="73" customFormat="1" ht="15.75" outlineLevel="1">
      <c r="A95" s="66" t="s">
        <v>404</v>
      </c>
      <c r="B95" s="55" t="s">
        <v>202</v>
      </c>
      <c r="C95" s="49" t="s">
        <v>82</v>
      </c>
      <c r="D95" s="52">
        <v>300</v>
      </c>
      <c r="E95" s="50">
        <v>14.16</v>
      </c>
      <c r="F95" s="50">
        <f t="shared" si="21"/>
        <v>4.2480000000000002</v>
      </c>
      <c r="G95" s="50">
        <f t="shared" si="22"/>
        <v>18.408000000000001</v>
      </c>
      <c r="H95" s="51">
        <f t="shared" si="23"/>
        <v>5522.4000000000005</v>
      </c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</row>
    <row r="96" spans="1:25" s="73" customFormat="1" ht="15.75" outlineLevel="1">
      <c r="A96" s="66" t="s">
        <v>405</v>
      </c>
      <c r="B96" s="55" t="s">
        <v>203</v>
      </c>
      <c r="C96" s="49" t="s">
        <v>82</v>
      </c>
      <c r="D96" s="52">
        <v>40</v>
      </c>
      <c r="E96" s="50">
        <v>18.820999999999998</v>
      </c>
      <c r="F96" s="50">
        <f t="shared" si="21"/>
        <v>5.6462999999999992</v>
      </c>
      <c r="G96" s="50">
        <f t="shared" si="22"/>
        <v>24.467299999999998</v>
      </c>
      <c r="H96" s="51">
        <f t="shared" si="23"/>
        <v>978.69199999999989</v>
      </c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</row>
    <row r="97" spans="1:25" s="73" customFormat="1" ht="15.75" outlineLevel="1">
      <c r="A97" s="66" t="s">
        <v>406</v>
      </c>
      <c r="B97" s="55" t="s">
        <v>204</v>
      </c>
      <c r="C97" s="49" t="s">
        <v>82</v>
      </c>
      <c r="D97" s="52">
        <v>40</v>
      </c>
      <c r="E97" s="50">
        <v>18.820999999999998</v>
      </c>
      <c r="F97" s="50">
        <f t="shared" si="21"/>
        <v>5.6462999999999992</v>
      </c>
      <c r="G97" s="50">
        <f t="shared" si="22"/>
        <v>24.467299999999998</v>
      </c>
      <c r="H97" s="51">
        <f t="shared" si="23"/>
        <v>978.69199999999989</v>
      </c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</row>
    <row r="98" spans="1:25" s="73" customFormat="1" ht="15.75" outlineLevel="1">
      <c r="A98" s="66" t="s">
        <v>407</v>
      </c>
      <c r="B98" s="55" t="s">
        <v>205</v>
      </c>
      <c r="C98" s="49" t="s">
        <v>82</v>
      </c>
      <c r="D98" s="52">
        <v>40</v>
      </c>
      <c r="E98" s="50">
        <v>18.820999999999998</v>
      </c>
      <c r="F98" s="50">
        <f t="shared" si="21"/>
        <v>5.6462999999999992</v>
      </c>
      <c r="G98" s="50">
        <f t="shared" si="22"/>
        <v>24.467299999999998</v>
      </c>
      <c r="H98" s="51">
        <f t="shared" si="23"/>
        <v>978.69199999999989</v>
      </c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</row>
    <row r="99" spans="1:25" s="73" customFormat="1" ht="15.75" outlineLevel="1">
      <c r="A99" s="66" t="s">
        <v>408</v>
      </c>
      <c r="B99" s="55" t="s">
        <v>206</v>
      </c>
      <c r="C99" s="49" t="s">
        <v>82</v>
      </c>
      <c r="D99" s="52">
        <v>40</v>
      </c>
      <c r="E99" s="50">
        <v>18.820999999999998</v>
      </c>
      <c r="F99" s="50">
        <f t="shared" si="21"/>
        <v>5.6462999999999992</v>
      </c>
      <c r="G99" s="50">
        <f t="shared" si="22"/>
        <v>24.467299999999998</v>
      </c>
      <c r="H99" s="51">
        <f t="shared" si="23"/>
        <v>978.69199999999989</v>
      </c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</row>
    <row r="100" spans="1:25" s="73" customFormat="1" ht="15.75" outlineLevel="1">
      <c r="A100" s="66" t="s">
        <v>409</v>
      </c>
      <c r="B100" s="55" t="s">
        <v>207</v>
      </c>
      <c r="C100" s="49" t="s">
        <v>82</v>
      </c>
      <c r="D100" s="52">
        <v>40</v>
      </c>
      <c r="E100" s="50">
        <v>18.820999999999998</v>
      </c>
      <c r="F100" s="50">
        <f t="shared" si="21"/>
        <v>5.6462999999999992</v>
      </c>
      <c r="G100" s="50">
        <f t="shared" si="22"/>
        <v>24.467299999999998</v>
      </c>
      <c r="H100" s="51">
        <f t="shared" si="23"/>
        <v>978.69199999999989</v>
      </c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</row>
    <row r="101" spans="1:25" s="73" customFormat="1" ht="15.75" outlineLevel="1">
      <c r="A101" s="56">
        <v>13</v>
      </c>
      <c r="B101" s="77" t="s">
        <v>208</v>
      </c>
      <c r="C101" s="57"/>
      <c r="D101" s="57"/>
      <c r="E101" s="57"/>
      <c r="F101" s="57"/>
      <c r="G101" s="57"/>
      <c r="H101" s="60">
        <f>SUM(H102:H103)</f>
        <v>841.79783999999995</v>
      </c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</row>
    <row r="102" spans="1:25" s="73" customFormat="1" ht="31.5" outlineLevel="1">
      <c r="A102" s="66" t="s">
        <v>410</v>
      </c>
      <c r="B102" s="55" t="s">
        <v>209</v>
      </c>
      <c r="C102" s="49" t="s">
        <v>80</v>
      </c>
      <c r="D102" s="52">
        <v>4</v>
      </c>
      <c r="E102" s="50">
        <v>117.63419999999999</v>
      </c>
      <c r="F102" s="50">
        <f>E102*0.3</f>
        <v>35.290259999999996</v>
      </c>
      <c r="G102" s="50">
        <f>F102+E102</f>
        <v>152.92445999999998</v>
      </c>
      <c r="H102" s="51">
        <f>G102*D102</f>
        <v>611.69783999999993</v>
      </c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</row>
    <row r="103" spans="1:25" s="73" customFormat="1" ht="31.5" outlineLevel="1">
      <c r="A103" s="66" t="s">
        <v>411</v>
      </c>
      <c r="B103" s="55" t="s">
        <v>210</v>
      </c>
      <c r="C103" s="49" t="s">
        <v>80</v>
      </c>
      <c r="D103" s="52">
        <v>1</v>
      </c>
      <c r="E103" s="50">
        <v>177</v>
      </c>
      <c r="F103" s="50">
        <f>E103*0.3</f>
        <v>53.1</v>
      </c>
      <c r="G103" s="50">
        <f>F103+E103</f>
        <v>230.1</v>
      </c>
      <c r="H103" s="51">
        <f>G103*D103</f>
        <v>230.1</v>
      </c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</row>
    <row r="104" spans="1:25" s="73" customFormat="1" ht="15.75" outlineLevel="1">
      <c r="A104" s="56">
        <v>14</v>
      </c>
      <c r="B104" s="77" t="s">
        <v>211</v>
      </c>
      <c r="C104" s="57"/>
      <c r="D104" s="57"/>
      <c r="E104" s="57"/>
      <c r="F104" s="57"/>
      <c r="G104" s="57"/>
      <c r="H104" s="60">
        <f>SUM(H105:H121)</f>
        <v>20807.084999999999</v>
      </c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</row>
    <row r="105" spans="1:25" s="73" customFormat="1" ht="31.5" outlineLevel="1">
      <c r="A105" s="66" t="s">
        <v>412</v>
      </c>
      <c r="B105" s="55" t="s">
        <v>212</v>
      </c>
      <c r="C105" s="49" t="s">
        <v>229</v>
      </c>
      <c r="D105" s="52">
        <v>1</v>
      </c>
      <c r="E105" s="50">
        <v>3866.4</v>
      </c>
      <c r="F105" s="50">
        <f>E105*0.3</f>
        <v>1159.92</v>
      </c>
      <c r="G105" s="50">
        <f>F105+E105</f>
        <v>5026.32</v>
      </c>
      <c r="H105" s="51">
        <f>G105*D105</f>
        <v>5026.32</v>
      </c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</row>
    <row r="106" spans="1:25" s="73" customFormat="1" ht="31.5" outlineLevel="1">
      <c r="A106" s="66" t="s">
        <v>413</v>
      </c>
      <c r="B106" s="55" t="s">
        <v>213</v>
      </c>
      <c r="C106" s="49" t="s">
        <v>141</v>
      </c>
      <c r="D106" s="52">
        <v>4</v>
      </c>
      <c r="E106" s="50">
        <v>1331.26</v>
      </c>
      <c r="F106" s="50">
        <f t="shared" ref="F106:F121" si="24">E106*0.3</f>
        <v>399.37799999999999</v>
      </c>
      <c r="G106" s="50">
        <f t="shared" ref="G106:G121" si="25">F106+E106</f>
        <v>1730.6379999999999</v>
      </c>
      <c r="H106" s="51">
        <f t="shared" ref="H106:H121" si="26">G106*D106</f>
        <v>6922.5519999999997</v>
      </c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</row>
    <row r="107" spans="1:25" s="73" customFormat="1" ht="15.75" outlineLevel="1">
      <c r="A107" s="66" t="s">
        <v>414</v>
      </c>
      <c r="B107" s="55" t="s">
        <v>214</v>
      </c>
      <c r="C107" s="49" t="s">
        <v>141</v>
      </c>
      <c r="D107" s="52">
        <v>1</v>
      </c>
      <c r="E107" s="50">
        <v>203.9</v>
      </c>
      <c r="F107" s="50">
        <f t="shared" si="24"/>
        <v>61.17</v>
      </c>
      <c r="G107" s="50">
        <f t="shared" si="25"/>
        <v>265.07</v>
      </c>
      <c r="H107" s="51">
        <f t="shared" si="26"/>
        <v>265.07</v>
      </c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</row>
    <row r="108" spans="1:25" s="73" customFormat="1" ht="15.75" outlineLevel="1">
      <c r="A108" s="66" t="s">
        <v>415</v>
      </c>
      <c r="B108" s="55" t="s">
        <v>215</v>
      </c>
      <c r="C108" s="49" t="s">
        <v>141</v>
      </c>
      <c r="D108" s="52">
        <v>4</v>
      </c>
      <c r="E108" s="50">
        <v>106.56</v>
      </c>
      <c r="F108" s="50">
        <f t="shared" si="24"/>
        <v>31.968</v>
      </c>
      <c r="G108" s="50">
        <f t="shared" si="25"/>
        <v>138.52799999999999</v>
      </c>
      <c r="H108" s="51">
        <f t="shared" si="26"/>
        <v>554.11199999999997</v>
      </c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</row>
    <row r="109" spans="1:25" s="73" customFormat="1" ht="15.75" outlineLevel="1">
      <c r="A109" s="66" t="s">
        <v>416</v>
      </c>
      <c r="B109" s="55" t="s">
        <v>216</v>
      </c>
      <c r="C109" s="49" t="s">
        <v>141</v>
      </c>
      <c r="D109" s="52">
        <v>2</v>
      </c>
      <c r="E109" s="50">
        <v>93.21</v>
      </c>
      <c r="F109" s="50">
        <f t="shared" si="24"/>
        <v>27.962999999999997</v>
      </c>
      <c r="G109" s="50">
        <f t="shared" si="25"/>
        <v>121.17299999999999</v>
      </c>
      <c r="H109" s="51">
        <f t="shared" si="26"/>
        <v>242.34599999999998</v>
      </c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</row>
    <row r="110" spans="1:25" s="73" customFormat="1" ht="15.75" outlineLevel="1">
      <c r="A110" s="66" t="s">
        <v>417</v>
      </c>
      <c r="B110" s="55" t="s">
        <v>217</v>
      </c>
      <c r="C110" s="49" t="s">
        <v>141</v>
      </c>
      <c r="D110" s="52">
        <v>4</v>
      </c>
      <c r="E110" s="50">
        <v>90.21</v>
      </c>
      <c r="F110" s="50">
        <f t="shared" si="24"/>
        <v>27.062999999999999</v>
      </c>
      <c r="G110" s="50">
        <f t="shared" si="25"/>
        <v>117.273</v>
      </c>
      <c r="H110" s="51">
        <f t="shared" si="26"/>
        <v>469.09199999999998</v>
      </c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</row>
    <row r="111" spans="1:25" s="73" customFormat="1" ht="15.75" outlineLevel="1">
      <c r="A111" s="66" t="s">
        <v>418</v>
      </c>
      <c r="B111" s="55" t="s">
        <v>218</v>
      </c>
      <c r="C111" s="49" t="s">
        <v>141</v>
      </c>
      <c r="D111" s="52">
        <v>1</v>
      </c>
      <c r="E111" s="50">
        <v>77.34</v>
      </c>
      <c r="F111" s="50">
        <f t="shared" si="24"/>
        <v>23.202000000000002</v>
      </c>
      <c r="G111" s="50">
        <f t="shared" si="25"/>
        <v>100.542</v>
      </c>
      <c r="H111" s="51">
        <f t="shared" si="26"/>
        <v>100.542</v>
      </c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</row>
    <row r="112" spans="1:25" s="73" customFormat="1" ht="15.75" outlineLevel="1">
      <c r="A112" s="66" t="s">
        <v>419</v>
      </c>
      <c r="B112" s="55" t="s">
        <v>219</v>
      </c>
      <c r="C112" s="49" t="s">
        <v>141</v>
      </c>
      <c r="D112" s="52">
        <v>2</v>
      </c>
      <c r="E112" s="50">
        <v>70</v>
      </c>
      <c r="F112" s="50">
        <f t="shared" si="24"/>
        <v>21</v>
      </c>
      <c r="G112" s="50">
        <f t="shared" si="25"/>
        <v>91</v>
      </c>
      <c r="H112" s="51">
        <f t="shared" si="26"/>
        <v>182</v>
      </c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</row>
    <row r="113" spans="1:25" s="73" customFormat="1" ht="15.75" outlineLevel="1">
      <c r="A113" s="66" t="s">
        <v>420</v>
      </c>
      <c r="B113" s="55" t="s">
        <v>220</v>
      </c>
      <c r="C113" s="49" t="s">
        <v>141</v>
      </c>
      <c r="D113" s="52">
        <v>10</v>
      </c>
      <c r="E113" s="50">
        <v>34.04</v>
      </c>
      <c r="F113" s="50">
        <f t="shared" si="24"/>
        <v>10.212</v>
      </c>
      <c r="G113" s="50">
        <f t="shared" si="25"/>
        <v>44.251999999999995</v>
      </c>
      <c r="H113" s="51">
        <f t="shared" si="26"/>
        <v>442.52</v>
      </c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</row>
    <row r="114" spans="1:25" s="73" customFormat="1" ht="15.75" outlineLevel="1">
      <c r="A114" s="66" t="s">
        <v>421</v>
      </c>
      <c r="B114" s="55" t="s">
        <v>221</v>
      </c>
      <c r="C114" s="49" t="s">
        <v>141</v>
      </c>
      <c r="D114" s="52">
        <v>30</v>
      </c>
      <c r="E114" s="50">
        <v>15.74</v>
      </c>
      <c r="F114" s="50">
        <f t="shared" si="24"/>
        <v>4.7219999999999995</v>
      </c>
      <c r="G114" s="50">
        <f t="shared" si="25"/>
        <v>20.462</v>
      </c>
      <c r="H114" s="51">
        <f t="shared" si="26"/>
        <v>613.86</v>
      </c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</row>
    <row r="115" spans="1:25" s="73" customFormat="1" ht="15.75" outlineLevel="1">
      <c r="A115" s="66" t="s">
        <v>422</v>
      </c>
      <c r="B115" s="55" t="s">
        <v>222</v>
      </c>
      <c r="C115" s="49" t="s">
        <v>141</v>
      </c>
      <c r="D115" s="52">
        <v>4</v>
      </c>
      <c r="E115" s="50">
        <v>21.9</v>
      </c>
      <c r="F115" s="50">
        <f t="shared" si="24"/>
        <v>6.5699999999999994</v>
      </c>
      <c r="G115" s="50">
        <f t="shared" si="25"/>
        <v>28.47</v>
      </c>
      <c r="H115" s="51">
        <f t="shared" si="26"/>
        <v>113.88</v>
      </c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</row>
    <row r="116" spans="1:25" s="73" customFormat="1" ht="15.75" outlineLevel="1">
      <c r="A116" s="66" t="s">
        <v>423</v>
      </c>
      <c r="B116" s="55" t="s">
        <v>223</v>
      </c>
      <c r="C116" s="49" t="s">
        <v>141</v>
      </c>
      <c r="D116" s="52">
        <v>1</v>
      </c>
      <c r="E116" s="50">
        <v>23.11</v>
      </c>
      <c r="F116" s="50">
        <f t="shared" si="24"/>
        <v>6.9329999999999998</v>
      </c>
      <c r="G116" s="50">
        <f t="shared" si="25"/>
        <v>30.042999999999999</v>
      </c>
      <c r="H116" s="51">
        <f t="shared" si="26"/>
        <v>30.042999999999999</v>
      </c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</row>
    <row r="117" spans="1:25" s="73" customFormat="1" ht="15.75" outlineLevel="1">
      <c r="A117" s="66" t="s">
        <v>424</v>
      </c>
      <c r="B117" s="55" t="s">
        <v>224</v>
      </c>
      <c r="C117" s="49" t="s">
        <v>82</v>
      </c>
      <c r="D117" s="52">
        <v>60</v>
      </c>
      <c r="E117" s="50"/>
      <c r="F117" s="50">
        <f t="shared" si="24"/>
        <v>0</v>
      </c>
      <c r="G117" s="50">
        <f t="shared" si="25"/>
        <v>0</v>
      </c>
      <c r="H117" s="51">
        <f t="shared" si="26"/>
        <v>0</v>
      </c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</row>
    <row r="118" spans="1:25" s="73" customFormat="1" ht="15.75" outlineLevel="1">
      <c r="A118" s="66" t="s">
        <v>425</v>
      </c>
      <c r="B118" s="55" t="s">
        <v>225</v>
      </c>
      <c r="C118" s="49" t="s">
        <v>141</v>
      </c>
      <c r="D118" s="52">
        <v>20</v>
      </c>
      <c r="E118" s="50">
        <v>143.76</v>
      </c>
      <c r="F118" s="50">
        <f t="shared" si="24"/>
        <v>43.127999999999993</v>
      </c>
      <c r="G118" s="50">
        <f t="shared" si="25"/>
        <v>186.88799999999998</v>
      </c>
      <c r="H118" s="51">
        <f t="shared" si="26"/>
        <v>3737.7599999999993</v>
      </c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</row>
    <row r="119" spans="1:25" s="73" customFormat="1" ht="15.75" outlineLevel="1">
      <c r="A119" s="66" t="s">
        <v>426</v>
      </c>
      <c r="B119" s="55" t="s">
        <v>226</v>
      </c>
      <c r="C119" s="49" t="s">
        <v>230</v>
      </c>
      <c r="D119" s="52">
        <v>8</v>
      </c>
      <c r="E119" s="50">
        <v>6.37</v>
      </c>
      <c r="F119" s="50">
        <f t="shared" si="24"/>
        <v>1.911</v>
      </c>
      <c r="G119" s="50">
        <f t="shared" si="25"/>
        <v>8.2810000000000006</v>
      </c>
      <c r="H119" s="51">
        <f t="shared" si="26"/>
        <v>66.248000000000005</v>
      </c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</row>
    <row r="120" spans="1:25" s="73" customFormat="1" ht="15.75" outlineLevel="1">
      <c r="A120" s="66" t="s">
        <v>427</v>
      </c>
      <c r="B120" s="55" t="s">
        <v>227</v>
      </c>
      <c r="C120" s="49" t="s">
        <v>141</v>
      </c>
      <c r="D120" s="52">
        <v>40</v>
      </c>
      <c r="E120" s="50">
        <v>16.77</v>
      </c>
      <c r="F120" s="50">
        <f t="shared" si="24"/>
        <v>5.0309999999999997</v>
      </c>
      <c r="G120" s="50">
        <f t="shared" si="25"/>
        <v>21.800999999999998</v>
      </c>
      <c r="H120" s="51">
        <f t="shared" si="26"/>
        <v>872.04</v>
      </c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</row>
    <row r="121" spans="1:25" s="73" customFormat="1" ht="15.75" outlineLevel="1">
      <c r="A121" s="66" t="s">
        <v>428</v>
      </c>
      <c r="B121" s="55" t="s">
        <v>228</v>
      </c>
      <c r="C121" s="49" t="s">
        <v>231</v>
      </c>
      <c r="D121" s="52">
        <v>10</v>
      </c>
      <c r="E121" s="50">
        <v>89.9</v>
      </c>
      <c r="F121" s="50">
        <f t="shared" si="24"/>
        <v>26.970000000000002</v>
      </c>
      <c r="G121" s="50">
        <f t="shared" si="25"/>
        <v>116.87</v>
      </c>
      <c r="H121" s="51">
        <f t="shared" si="26"/>
        <v>1168.7</v>
      </c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</row>
    <row r="122" spans="1:25" s="73" customFormat="1" ht="15.75" outlineLevel="1">
      <c r="A122" s="56">
        <v>15</v>
      </c>
      <c r="B122" s="72" t="s">
        <v>232</v>
      </c>
      <c r="C122" s="57"/>
      <c r="D122" s="57"/>
      <c r="E122" s="57"/>
      <c r="F122" s="57"/>
      <c r="G122" s="57"/>
      <c r="H122" s="60">
        <f>SUM(H123)</f>
        <v>20722.580000000002</v>
      </c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</row>
    <row r="123" spans="1:25" s="73" customFormat="1" ht="15.75" outlineLevel="1">
      <c r="A123" s="56" t="s">
        <v>429</v>
      </c>
      <c r="B123" s="77" t="s">
        <v>211</v>
      </c>
      <c r="C123" s="57"/>
      <c r="D123" s="57"/>
      <c r="E123" s="57"/>
      <c r="F123" s="57"/>
      <c r="G123" s="57"/>
      <c r="H123" s="60">
        <f>SUM(H124:H147)</f>
        <v>20722.580000000002</v>
      </c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</row>
    <row r="124" spans="1:25" s="73" customFormat="1" ht="15.75" outlineLevel="1">
      <c r="A124" s="66" t="s">
        <v>430</v>
      </c>
      <c r="B124" s="55" t="s">
        <v>233</v>
      </c>
      <c r="C124" s="49" t="s">
        <v>82</v>
      </c>
      <c r="D124" s="52">
        <v>250</v>
      </c>
      <c r="E124" s="50">
        <v>5</v>
      </c>
      <c r="F124" s="50">
        <v>1.5</v>
      </c>
      <c r="G124" s="50">
        <f>F124+E124</f>
        <v>6.5</v>
      </c>
      <c r="H124" s="51">
        <f t="shared" ref="H124:H127" si="27">G124*D124</f>
        <v>1625</v>
      </c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</row>
    <row r="125" spans="1:25" s="73" customFormat="1" ht="15.75" outlineLevel="1">
      <c r="A125" s="66" t="s">
        <v>431</v>
      </c>
      <c r="B125" s="55" t="s">
        <v>234</v>
      </c>
      <c r="C125" s="49" t="s">
        <v>235</v>
      </c>
      <c r="D125" s="52">
        <v>350</v>
      </c>
      <c r="E125" s="50">
        <v>3.75</v>
      </c>
      <c r="F125" s="50">
        <v>1.37</v>
      </c>
      <c r="G125" s="50">
        <f t="shared" ref="G125:G147" si="28">F125+E125</f>
        <v>5.12</v>
      </c>
      <c r="H125" s="51">
        <f t="shared" si="27"/>
        <v>1792</v>
      </c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</row>
    <row r="126" spans="1:25" s="73" customFormat="1" ht="15.75" outlineLevel="1">
      <c r="A126" s="66" t="s">
        <v>432</v>
      </c>
      <c r="B126" s="55" t="s">
        <v>236</v>
      </c>
      <c r="C126" s="49" t="s">
        <v>80</v>
      </c>
      <c r="D126" s="52">
        <v>60</v>
      </c>
      <c r="E126" s="50">
        <v>2.88</v>
      </c>
      <c r="F126" s="50">
        <f>E126*0.3</f>
        <v>0.86399999999999999</v>
      </c>
      <c r="G126" s="50">
        <f t="shared" si="28"/>
        <v>3.7439999999999998</v>
      </c>
      <c r="H126" s="51">
        <f t="shared" si="27"/>
        <v>224.64</v>
      </c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</row>
    <row r="127" spans="1:25" s="73" customFormat="1" ht="15.75" outlineLevel="1">
      <c r="A127" s="66" t="s">
        <v>433</v>
      </c>
      <c r="B127" s="55" t="s">
        <v>237</v>
      </c>
      <c r="C127" s="49" t="s">
        <v>80</v>
      </c>
      <c r="D127" s="52">
        <v>30</v>
      </c>
      <c r="E127" s="50">
        <v>3.66</v>
      </c>
      <c r="F127" s="50">
        <f>E127*0.3</f>
        <v>1.0980000000000001</v>
      </c>
      <c r="G127" s="50">
        <f t="shared" si="28"/>
        <v>4.758</v>
      </c>
      <c r="H127" s="51">
        <f t="shared" si="27"/>
        <v>142.74</v>
      </c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</row>
    <row r="128" spans="1:25" s="73" customFormat="1" ht="15.75" outlineLevel="1">
      <c r="A128" s="66" t="s">
        <v>434</v>
      </c>
      <c r="B128" s="55" t="s">
        <v>238</v>
      </c>
      <c r="C128" s="49" t="s">
        <v>82</v>
      </c>
      <c r="D128" s="52">
        <v>150</v>
      </c>
      <c r="E128" s="50">
        <v>3.76</v>
      </c>
      <c r="F128" s="50">
        <v>0.97</v>
      </c>
      <c r="G128" s="50">
        <f t="shared" si="28"/>
        <v>4.7299999999999995</v>
      </c>
      <c r="H128" s="51">
        <f>G128*D128</f>
        <v>709.49999999999989</v>
      </c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</row>
    <row r="129" spans="1:25" s="73" customFormat="1" ht="15.75" outlineLevel="1">
      <c r="A129" s="66" t="s">
        <v>435</v>
      </c>
      <c r="B129" s="55" t="s">
        <v>239</v>
      </c>
      <c r="C129" s="49" t="s">
        <v>82</v>
      </c>
      <c r="D129" s="52">
        <v>100</v>
      </c>
      <c r="E129" s="50">
        <v>3.76</v>
      </c>
      <c r="F129" s="50">
        <v>0.97</v>
      </c>
      <c r="G129" s="50">
        <f t="shared" si="28"/>
        <v>4.7299999999999995</v>
      </c>
      <c r="H129" s="51">
        <f t="shared" ref="H129:H147" si="29">G129*D129</f>
        <v>472.99999999999994</v>
      </c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</row>
    <row r="130" spans="1:25" s="73" customFormat="1" ht="15.75" outlineLevel="1">
      <c r="A130" s="66" t="s">
        <v>436</v>
      </c>
      <c r="B130" s="55" t="s">
        <v>240</v>
      </c>
      <c r="C130" s="49" t="s">
        <v>82</v>
      </c>
      <c r="D130" s="52">
        <v>50</v>
      </c>
      <c r="E130" s="50">
        <v>3.76</v>
      </c>
      <c r="F130" s="50">
        <v>0.97</v>
      </c>
      <c r="G130" s="50">
        <f t="shared" si="28"/>
        <v>4.7299999999999995</v>
      </c>
      <c r="H130" s="51">
        <f t="shared" si="29"/>
        <v>236.49999999999997</v>
      </c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</row>
    <row r="131" spans="1:25" s="73" customFormat="1" ht="15.75" outlineLevel="1">
      <c r="A131" s="66" t="s">
        <v>437</v>
      </c>
      <c r="B131" s="55" t="s">
        <v>241</v>
      </c>
      <c r="C131" s="49" t="s">
        <v>82</v>
      </c>
      <c r="D131" s="52">
        <v>300</v>
      </c>
      <c r="E131" s="50">
        <v>3.76</v>
      </c>
      <c r="F131" s="50">
        <v>0.97</v>
      </c>
      <c r="G131" s="50">
        <f t="shared" si="28"/>
        <v>4.7299999999999995</v>
      </c>
      <c r="H131" s="51">
        <f t="shared" si="29"/>
        <v>1418.9999999999998</v>
      </c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</row>
    <row r="132" spans="1:25" s="73" customFormat="1" ht="15.75" outlineLevel="1">
      <c r="A132" s="66" t="s">
        <v>438</v>
      </c>
      <c r="B132" s="55" t="s">
        <v>242</v>
      </c>
      <c r="C132" s="49" t="s">
        <v>82</v>
      </c>
      <c r="D132" s="52">
        <v>300</v>
      </c>
      <c r="E132" s="50">
        <v>3.76</v>
      </c>
      <c r="F132" s="50">
        <v>0.97</v>
      </c>
      <c r="G132" s="50">
        <f t="shared" si="28"/>
        <v>4.7299999999999995</v>
      </c>
      <c r="H132" s="51">
        <f t="shared" si="29"/>
        <v>1418.9999999999998</v>
      </c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</row>
    <row r="133" spans="1:25" s="73" customFormat="1" ht="15.75" outlineLevel="1">
      <c r="A133" s="66" t="s">
        <v>439</v>
      </c>
      <c r="B133" s="55" t="s">
        <v>243</v>
      </c>
      <c r="C133" s="49" t="s">
        <v>82</v>
      </c>
      <c r="D133" s="52">
        <v>20</v>
      </c>
      <c r="E133" s="50">
        <v>4.78</v>
      </c>
      <c r="F133" s="50">
        <v>1.92</v>
      </c>
      <c r="G133" s="50">
        <f t="shared" si="28"/>
        <v>6.7</v>
      </c>
      <c r="H133" s="51">
        <f t="shared" si="29"/>
        <v>134</v>
      </c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</row>
    <row r="134" spans="1:25" s="73" customFormat="1" ht="15.75" outlineLevel="1">
      <c r="A134" s="66" t="s">
        <v>440</v>
      </c>
      <c r="B134" s="55" t="s">
        <v>244</v>
      </c>
      <c r="C134" s="49" t="s">
        <v>82</v>
      </c>
      <c r="D134" s="52">
        <v>20</v>
      </c>
      <c r="E134" s="50">
        <v>4.78</v>
      </c>
      <c r="F134" s="50">
        <v>1.92</v>
      </c>
      <c r="G134" s="50">
        <f t="shared" si="28"/>
        <v>6.7</v>
      </c>
      <c r="H134" s="51">
        <f t="shared" si="29"/>
        <v>134</v>
      </c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</row>
    <row r="135" spans="1:25" s="73" customFormat="1" ht="15.75" outlineLevel="1">
      <c r="A135" s="66" t="s">
        <v>441</v>
      </c>
      <c r="B135" s="55" t="s">
        <v>245</v>
      </c>
      <c r="C135" s="49" t="s">
        <v>82</v>
      </c>
      <c r="D135" s="52">
        <v>20</v>
      </c>
      <c r="E135" s="50">
        <v>4.78</v>
      </c>
      <c r="F135" s="50">
        <v>1.92</v>
      </c>
      <c r="G135" s="50">
        <f t="shared" si="28"/>
        <v>6.7</v>
      </c>
      <c r="H135" s="51">
        <f t="shared" si="29"/>
        <v>134</v>
      </c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</row>
    <row r="136" spans="1:25" s="73" customFormat="1" ht="15.75" outlineLevel="1">
      <c r="A136" s="66" t="s">
        <v>442</v>
      </c>
      <c r="B136" s="55" t="s">
        <v>246</v>
      </c>
      <c r="C136" s="49" t="s">
        <v>82</v>
      </c>
      <c r="D136" s="52">
        <v>40</v>
      </c>
      <c r="E136" s="50">
        <v>4.78</v>
      </c>
      <c r="F136" s="50">
        <v>1.92</v>
      </c>
      <c r="G136" s="50">
        <f t="shared" si="28"/>
        <v>6.7</v>
      </c>
      <c r="H136" s="51">
        <f t="shared" si="29"/>
        <v>268</v>
      </c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</row>
    <row r="137" spans="1:25" s="73" customFormat="1" ht="15.75" outlineLevel="1">
      <c r="A137" s="66" t="s">
        <v>443</v>
      </c>
      <c r="B137" s="55" t="s">
        <v>247</v>
      </c>
      <c r="C137" s="49" t="s">
        <v>82</v>
      </c>
      <c r="D137" s="52">
        <v>40</v>
      </c>
      <c r="E137" s="50">
        <v>4.78</v>
      </c>
      <c r="F137" s="50">
        <v>1.92</v>
      </c>
      <c r="G137" s="50">
        <f t="shared" si="28"/>
        <v>6.7</v>
      </c>
      <c r="H137" s="51">
        <f t="shared" si="29"/>
        <v>268</v>
      </c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</row>
    <row r="138" spans="1:25" s="73" customFormat="1" ht="15.75" outlineLevel="1">
      <c r="A138" s="66" t="s">
        <v>444</v>
      </c>
      <c r="B138" s="55" t="s">
        <v>248</v>
      </c>
      <c r="C138" s="49" t="s">
        <v>82</v>
      </c>
      <c r="D138" s="52">
        <v>100</v>
      </c>
      <c r="E138" s="50">
        <v>6.07</v>
      </c>
      <c r="F138" s="50">
        <v>2.71</v>
      </c>
      <c r="G138" s="50">
        <f t="shared" si="28"/>
        <v>8.7800000000000011</v>
      </c>
      <c r="H138" s="51">
        <f t="shared" si="29"/>
        <v>878.00000000000011</v>
      </c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</row>
    <row r="139" spans="1:25" s="73" customFormat="1" ht="15.75" outlineLevel="1">
      <c r="A139" s="66" t="s">
        <v>445</v>
      </c>
      <c r="B139" s="55" t="s">
        <v>249</v>
      </c>
      <c r="C139" s="49" t="s">
        <v>82</v>
      </c>
      <c r="D139" s="52">
        <v>100</v>
      </c>
      <c r="E139" s="50">
        <v>6.07</v>
      </c>
      <c r="F139" s="50">
        <v>2.71</v>
      </c>
      <c r="G139" s="50">
        <f t="shared" si="28"/>
        <v>8.7800000000000011</v>
      </c>
      <c r="H139" s="51">
        <f t="shared" si="29"/>
        <v>878.00000000000011</v>
      </c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</row>
    <row r="140" spans="1:25" s="73" customFormat="1" ht="15.75" outlineLevel="1">
      <c r="A140" s="66" t="s">
        <v>446</v>
      </c>
      <c r="B140" s="55" t="s">
        <v>250</v>
      </c>
      <c r="C140" s="49" t="s">
        <v>82</v>
      </c>
      <c r="D140" s="52">
        <v>100</v>
      </c>
      <c r="E140" s="50">
        <v>6.07</v>
      </c>
      <c r="F140" s="50">
        <v>2.71</v>
      </c>
      <c r="G140" s="50">
        <f t="shared" si="28"/>
        <v>8.7800000000000011</v>
      </c>
      <c r="H140" s="51">
        <f t="shared" si="29"/>
        <v>878.00000000000011</v>
      </c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</row>
    <row r="141" spans="1:25" s="73" customFormat="1" ht="15.75" outlineLevel="1">
      <c r="A141" s="66" t="s">
        <v>447</v>
      </c>
      <c r="B141" s="55" t="s">
        <v>251</v>
      </c>
      <c r="C141" s="49" t="s">
        <v>82</v>
      </c>
      <c r="D141" s="52">
        <v>300</v>
      </c>
      <c r="E141" s="50">
        <v>6.07</v>
      </c>
      <c r="F141" s="50">
        <v>2.71</v>
      </c>
      <c r="G141" s="50">
        <f t="shared" si="28"/>
        <v>8.7800000000000011</v>
      </c>
      <c r="H141" s="51">
        <f t="shared" si="29"/>
        <v>2634.0000000000005</v>
      </c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</row>
    <row r="142" spans="1:25" s="73" customFormat="1" ht="15.75" outlineLevel="1">
      <c r="A142" s="66" t="s">
        <v>448</v>
      </c>
      <c r="B142" s="55" t="s">
        <v>252</v>
      </c>
      <c r="C142" s="49" t="s">
        <v>82</v>
      </c>
      <c r="D142" s="52">
        <v>300</v>
      </c>
      <c r="E142" s="50">
        <v>6.07</v>
      </c>
      <c r="F142" s="50">
        <v>2.71</v>
      </c>
      <c r="G142" s="50">
        <f t="shared" si="28"/>
        <v>8.7800000000000011</v>
      </c>
      <c r="H142" s="51">
        <f t="shared" si="29"/>
        <v>2634.0000000000005</v>
      </c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</row>
    <row r="143" spans="1:25" s="73" customFormat="1" ht="15.75" outlineLevel="1">
      <c r="A143" s="66" t="s">
        <v>449</v>
      </c>
      <c r="B143" s="55" t="s">
        <v>253</v>
      </c>
      <c r="C143" s="49" t="s">
        <v>82</v>
      </c>
      <c r="D143" s="52">
        <v>40</v>
      </c>
      <c r="E143" s="50">
        <v>9.4700000000000006</v>
      </c>
      <c r="F143" s="50">
        <v>1.2</v>
      </c>
      <c r="G143" s="50">
        <f t="shared" si="28"/>
        <v>10.67</v>
      </c>
      <c r="H143" s="51">
        <f t="shared" si="29"/>
        <v>426.8</v>
      </c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</row>
    <row r="144" spans="1:25" s="73" customFormat="1" ht="15.75" outlineLevel="1">
      <c r="A144" s="66" t="s">
        <v>450</v>
      </c>
      <c r="B144" s="55" t="s">
        <v>254</v>
      </c>
      <c r="C144" s="49" t="s">
        <v>82</v>
      </c>
      <c r="D144" s="52">
        <v>40</v>
      </c>
      <c r="E144" s="50">
        <v>9.4700000000000006</v>
      </c>
      <c r="F144" s="50">
        <v>1.2</v>
      </c>
      <c r="G144" s="50">
        <f t="shared" si="28"/>
        <v>10.67</v>
      </c>
      <c r="H144" s="51">
        <f t="shared" si="29"/>
        <v>426.8</v>
      </c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</row>
    <row r="145" spans="1:25" s="73" customFormat="1" ht="15.75" outlineLevel="1">
      <c r="A145" s="66" t="s">
        <v>451</v>
      </c>
      <c r="B145" s="55" t="s">
        <v>255</v>
      </c>
      <c r="C145" s="49" t="s">
        <v>82</v>
      </c>
      <c r="D145" s="52">
        <v>40</v>
      </c>
      <c r="E145" s="50">
        <v>9.4700000000000006</v>
      </c>
      <c r="F145" s="50">
        <v>1.2</v>
      </c>
      <c r="G145" s="50">
        <f t="shared" si="28"/>
        <v>10.67</v>
      </c>
      <c r="H145" s="51">
        <f t="shared" si="29"/>
        <v>426.8</v>
      </c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</row>
    <row r="146" spans="1:25" s="73" customFormat="1" ht="15.75" outlineLevel="1">
      <c r="A146" s="66" t="s">
        <v>452</v>
      </c>
      <c r="B146" s="55" t="s">
        <v>256</v>
      </c>
      <c r="C146" s="49" t="s">
        <v>82</v>
      </c>
      <c r="D146" s="52">
        <v>120</v>
      </c>
      <c r="E146" s="50">
        <v>9.4700000000000006</v>
      </c>
      <c r="F146" s="50">
        <v>1.2</v>
      </c>
      <c r="G146" s="50">
        <f t="shared" si="28"/>
        <v>10.67</v>
      </c>
      <c r="H146" s="51">
        <f t="shared" si="29"/>
        <v>1280.4000000000001</v>
      </c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</row>
    <row r="147" spans="1:25" s="73" customFormat="1" ht="15.75" outlineLevel="1">
      <c r="A147" s="66" t="s">
        <v>453</v>
      </c>
      <c r="B147" s="55" t="s">
        <v>257</v>
      </c>
      <c r="C147" s="49" t="s">
        <v>82</v>
      </c>
      <c r="D147" s="52">
        <v>120</v>
      </c>
      <c r="E147" s="50">
        <v>9.4700000000000006</v>
      </c>
      <c r="F147" s="50">
        <v>1.2</v>
      </c>
      <c r="G147" s="50">
        <f t="shared" si="28"/>
        <v>10.67</v>
      </c>
      <c r="H147" s="51">
        <f t="shared" si="29"/>
        <v>1280.4000000000001</v>
      </c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</row>
    <row r="148" spans="1:25" s="73" customFormat="1" ht="15.75" outlineLevel="1">
      <c r="A148" s="56">
        <v>16</v>
      </c>
      <c r="B148" s="72" t="s">
        <v>258</v>
      </c>
      <c r="C148" s="57"/>
      <c r="D148" s="57"/>
      <c r="E148" s="57"/>
      <c r="F148" s="57"/>
      <c r="G148" s="57"/>
      <c r="H148" s="60">
        <f>SUM(H149:H169)</f>
        <v>59581.680000000008</v>
      </c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</row>
    <row r="149" spans="1:25" s="73" customFormat="1" ht="31.5" outlineLevel="1">
      <c r="A149" s="66" t="s">
        <v>454</v>
      </c>
      <c r="B149" s="55" t="s">
        <v>259</v>
      </c>
      <c r="C149" s="49" t="s">
        <v>141</v>
      </c>
      <c r="D149" s="52">
        <v>8</v>
      </c>
      <c r="E149" s="50">
        <v>320</v>
      </c>
      <c r="F149" s="50">
        <v>377.6</v>
      </c>
      <c r="G149" s="50">
        <f>F149+E149</f>
        <v>697.6</v>
      </c>
      <c r="H149" s="51">
        <f>G149*D149</f>
        <v>5580.8</v>
      </c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</row>
    <row r="150" spans="1:25" s="73" customFormat="1" ht="31.5" outlineLevel="1">
      <c r="A150" s="66" t="s">
        <v>457</v>
      </c>
      <c r="B150" s="55" t="s">
        <v>260</v>
      </c>
      <c r="C150" s="49" t="s">
        <v>141</v>
      </c>
      <c r="D150" s="52">
        <v>32</v>
      </c>
      <c r="E150" s="50">
        <v>300</v>
      </c>
      <c r="F150" s="50">
        <v>354</v>
      </c>
      <c r="G150" s="50">
        <f t="shared" ref="G150:G169" si="30">F150+E150</f>
        <v>654</v>
      </c>
      <c r="H150" s="51">
        <f t="shared" ref="H150:H169" si="31">G150*D150</f>
        <v>20928</v>
      </c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</row>
    <row r="151" spans="1:25" s="73" customFormat="1" ht="31.5" outlineLevel="1">
      <c r="A151" s="66" t="s">
        <v>458</v>
      </c>
      <c r="B151" s="55" t="s">
        <v>261</v>
      </c>
      <c r="C151" s="49" t="s">
        <v>141</v>
      </c>
      <c r="D151" s="52">
        <v>5</v>
      </c>
      <c r="E151" s="50">
        <v>190</v>
      </c>
      <c r="F151" s="50">
        <v>224.2</v>
      </c>
      <c r="G151" s="50">
        <f t="shared" si="30"/>
        <v>414.2</v>
      </c>
      <c r="H151" s="51">
        <f t="shared" si="31"/>
        <v>2071</v>
      </c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</row>
    <row r="152" spans="1:25" s="73" customFormat="1" ht="31.5" outlineLevel="1">
      <c r="A152" s="66" t="s">
        <v>456</v>
      </c>
      <c r="B152" s="55" t="s">
        <v>262</v>
      </c>
      <c r="C152" s="49" t="s">
        <v>141</v>
      </c>
      <c r="D152" s="52">
        <v>6</v>
      </c>
      <c r="E152" s="50">
        <v>150</v>
      </c>
      <c r="F152" s="50">
        <v>177</v>
      </c>
      <c r="G152" s="50">
        <f t="shared" si="30"/>
        <v>327</v>
      </c>
      <c r="H152" s="51">
        <f t="shared" si="31"/>
        <v>1962</v>
      </c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</row>
    <row r="153" spans="1:25" s="73" customFormat="1" ht="31.5" outlineLevel="1">
      <c r="A153" s="66" t="s">
        <v>459</v>
      </c>
      <c r="B153" s="55" t="s">
        <v>263</v>
      </c>
      <c r="C153" s="49" t="s">
        <v>141</v>
      </c>
      <c r="D153" s="52">
        <v>4</v>
      </c>
      <c r="E153" s="50">
        <v>60</v>
      </c>
      <c r="F153" s="50">
        <v>70.8</v>
      </c>
      <c r="G153" s="50">
        <f t="shared" si="30"/>
        <v>130.80000000000001</v>
      </c>
      <c r="H153" s="51">
        <f t="shared" si="31"/>
        <v>523.20000000000005</v>
      </c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</row>
    <row r="154" spans="1:25" s="73" customFormat="1" ht="15.75" outlineLevel="1">
      <c r="A154" s="66" t="s">
        <v>455</v>
      </c>
      <c r="B154" s="55" t="s">
        <v>264</v>
      </c>
      <c r="C154" s="49" t="s">
        <v>265</v>
      </c>
      <c r="D154" s="52">
        <v>40</v>
      </c>
      <c r="E154" s="50">
        <v>29.98</v>
      </c>
      <c r="F154" s="50">
        <v>35.380000000000003</v>
      </c>
      <c r="G154" s="50">
        <f t="shared" si="30"/>
        <v>65.36</v>
      </c>
      <c r="H154" s="51">
        <f t="shared" si="31"/>
        <v>2614.4</v>
      </c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</row>
    <row r="155" spans="1:25" s="73" customFormat="1" ht="15.75" outlineLevel="1">
      <c r="A155" s="66" t="s">
        <v>460</v>
      </c>
      <c r="B155" s="55" t="s">
        <v>266</v>
      </c>
      <c r="C155" s="49" t="s">
        <v>82</v>
      </c>
      <c r="D155" s="52">
        <v>60</v>
      </c>
      <c r="E155" s="50">
        <v>10.7</v>
      </c>
      <c r="F155" s="50">
        <v>12.63</v>
      </c>
      <c r="G155" s="50">
        <f t="shared" si="30"/>
        <v>23.33</v>
      </c>
      <c r="H155" s="51">
        <f t="shared" si="31"/>
        <v>1399.8</v>
      </c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</row>
    <row r="156" spans="1:25" s="73" customFormat="1" ht="15.75" outlineLevel="1">
      <c r="A156" s="66" t="s">
        <v>461</v>
      </c>
      <c r="B156" s="55" t="s">
        <v>226</v>
      </c>
      <c r="C156" s="49" t="s">
        <v>82</v>
      </c>
      <c r="D156" s="52">
        <v>40</v>
      </c>
      <c r="E156" s="50">
        <v>0.41</v>
      </c>
      <c r="F156" s="50">
        <v>0.48</v>
      </c>
      <c r="G156" s="50">
        <f t="shared" si="30"/>
        <v>0.8899999999999999</v>
      </c>
      <c r="H156" s="51">
        <f t="shared" si="31"/>
        <v>35.599999999999994</v>
      </c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</row>
    <row r="157" spans="1:25" s="73" customFormat="1" ht="15.75" outlineLevel="1">
      <c r="A157" s="66" t="s">
        <v>462</v>
      </c>
      <c r="B157" s="55" t="s">
        <v>267</v>
      </c>
      <c r="C157" s="49" t="s">
        <v>82</v>
      </c>
      <c r="D157" s="52">
        <v>150</v>
      </c>
      <c r="E157" s="50">
        <v>1.84</v>
      </c>
      <c r="F157" s="50">
        <v>2.17</v>
      </c>
      <c r="G157" s="50">
        <f t="shared" si="30"/>
        <v>4.01</v>
      </c>
      <c r="H157" s="51">
        <f t="shared" si="31"/>
        <v>601.5</v>
      </c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</row>
    <row r="158" spans="1:25" s="73" customFormat="1" ht="15.75" outlineLevel="1">
      <c r="A158" s="66" t="s">
        <v>463</v>
      </c>
      <c r="B158" s="55" t="s">
        <v>268</v>
      </c>
      <c r="C158" s="49" t="s">
        <v>82</v>
      </c>
      <c r="D158" s="52">
        <v>150</v>
      </c>
      <c r="E158" s="50">
        <v>1.84</v>
      </c>
      <c r="F158" s="50">
        <v>2.17</v>
      </c>
      <c r="G158" s="50">
        <f t="shared" si="30"/>
        <v>4.01</v>
      </c>
      <c r="H158" s="51">
        <f t="shared" si="31"/>
        <v>601.5</v>
      </c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</row>
    <row r="159" spans="1:25" s="73" customFormat="1" ht="15.75" outlineLevel="1">
      <c r="A159" s="66" t="s">
        <v>464</v>
      </c>
      <c r="B159" s="55" t="s">
        <v>269</v>
      </c>
      <c r="C159" s="49" t="s">
        <v>82</v>
      </c>
      <c r="D159" s="52">
        <v>150</v>
      </c>
      <c r="E159" s="50">
        <v>1.84</v>
      </c>
      <c r="F159" s="50">
        <v>2.17</v>
      </c>
      <c r="G159" s="50">
        <f t="shared" si="30"/>
        <v>4.01</v>
      </c>
      <c r="H159" s="51">
        <f t="shared" si="31"/>
        <v>601.5</v>
      </c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</row>
    <row r="160" spans="1:25" s="73" customFormat="1" ht="15.75" outlineLevel="1">
      <c r="A160" s="66" t="s">
        <v>465</v>
      </c>
      <c r="B160" s="55" t="s">
        <v>270</v>
      </c>
      <c r="C160" s="49" t="s">
        <v>82</v>
      </c>
      <c r="D160" s="52">
        <v>300</v>
      </c>
      <c r="E160" s="50">
        <v>1.84</v>
      </c>
      <c r="F160" s="50">
        <v>2.17</v>
      </c>
      <c r="G160" s="50">
        <f t="shared" si="30"/>
        <v>4.01</v>
      </c>
      <c r="H160" s="51">
        <f t="shared" si="31"/>
        <v>1203</v>
      </c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</row>
    <row r="161" spans="1:25" s="73" customFormat="1" ht="15.75" outlineLevel="1">
      <c r="A161" s="66" t="s">
        <v>466</v>
      </c>
      <c r="B161" s="55" t="s">
        <v>271</v>
      </c>
      <c r="C161" s="49" t="s">
        <v>82</v>
      </c>
      <c r="D161" s="52">
        <v>300</v>
      </c>
      <c r="E161" s="50">
        <v>1.84</v>
      </c>
      <c r="F161" s="50">
        <v>2.17</v>
      </c>
      <c r="G161" s="50">
        <f t="shared" si="30"/>
        <v>4.01</v>
      </c>
      <c r="H161" s="51">
        <f t="shared" si="31"/>
        <v>1203</v>
      </c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</row>
    <row r="162" spans="1:25" s="73" customFormat="1" ht="15.75" outlineLevel="1">
      <c r="A162" s="66" t="s">
        <v>467</v>
      </c>
      <c r="B162" s="55" t="s">
        <v>272</v>
      </c>
      <c r="C162" s="49" t="s">
        <v>82</v>
      </c>
      <c r="D162" s="52">
        <v>150</v>
      </c>
      <c r="E162" s="50">
        <v>1.84</v>
      </c>
      <c r="F162" s="50">
        <v>2.17</v>
      </c>
      <c r="G162" s="50">
        <f t="shared" si="30"/>
        <v>4.01</v>
      </c>
      <c r="H162" s="51">
        <f t="shared" si="31"/>
        <v>601.5</v>
      </c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</row>
    <row r="163" spans="1:25" s="73" customFormat="1" ht="31.5" outlineLevel="1">
      <c r="A163" s="66" t="s">
        <v>468</v>
      </c>
      <c r="B163" s="55" t="s">
        <v>273</v>
      </c>
      <c r="C163" s="49" t="s">
        <v>141</v>
      </c>
      <c r="D163" s="52">
        <v>42</v>
      </c>
      <c r="E163" s="50">
        <v>30</v>
      </c>
      <c r="F163" s="50">
        <v>35.4</v>
      </c>
      <c r="G163" s="50">
        <f t="shared" si="30"/>
        <v>65.400000000000006</v>
      </c>
      <c r="H163" s="51">
        <f t="shared" si="31"/>
        <v>2746.8</v>
      </c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</row>
    <row r="164" spans="1:25" s="73" customFormat="1" ht="15.75" outlineLevel="1">
      <c r="A164" s="66" t="s">
        <v>469</v>
      </c>
      <c r="B164" s="55" t="s">
        <v>274</v>
      </c>
      <c r="C164" s="49" t="s">
        <v>141</v>
      </c>
      <c r="D164" s="52">
        <v>42</v>
      </c>
      <c r="E164" s="50">
        <v>18</v>
      </c>
      <c r="F164" s="50">
        <v>21.24</v>
      </c>
      <c r="G164" s="50">
        <f t="shared" si="30"/>
        <v>39.239999999999995</v>
      </c>
      <c r="H164" s="51">
        <f t="shared" si="31"/>
        <v>1648.0799999999997</v>
      </c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</row>
    <row r="165" spans="1:25" s="73" customFormat="1" ht="47.25" outlineLevel="1">
      <c r="A165" s="66" t="s">
        <v>470</v>
      </c>
      <c r="B165" s="55" t="s">
        <v>275</v>
      </c>
      <c r="C165" s="49" t="s">
        <v>276</v>
      </c>
      <c r="D165" s="52">
        <v>80</v>
      </c>
      <c r="E165" s="50">
        <v>60</v>
      </c>
      <c r="F165" s="50">
        <v>70.8</v>
      </c>
      <c r="G165" s="50">
        <f t="shared" si="30"/>
        <v>130.80000000000001</v>
      </c>
      <c r="H165" s="51">
        <f t="shared" si="31"/>
        <v>10464</v>
      </c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</row>
    <row r="166" spans="1:25" s="73" customFormat="1" ht="15.75" outlineLevel="1">
      <c r="A166" s="66" t="s">
        <v>471</v>
      </c>
      <c r="B166" s="55" t="s">
        <v>277</v>
      </c>
      <c r="C166" s="49" t="s">
        <v>141</v>
      </c>
      <c r="D166" s="52">
        <v>22</v>
      </c>
      <c r="E166" s="50">
        <v>25</v>
      </c>
      <c r="F166" s="50">
        <v>29.5</v>
      </c>
      <c r="G166" s="50">
        <f t="shared" si="30"/>
        <v>54.5</v>
      </c>
      <c r="H166" s="51">
        <f t="shared" si="31"/>
        <v>1199</v>
      </c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</row>
    <row r="167" spans="1:25" s="73" customFormat="1" ht="15.75" outlineLevel="1">
      <c r="A167" s="66" t="s">
        <v>472</v>
      </c>
      <c r="B167" s="55" t="s">
        <v>278</v>
      </c>
      <c r="C167" s="49" t="s">
        <v>141</v>
      </c>
      <c r="D167" s="52">
        <v>10</v>
      </c>
      <c r="E167" s="50">
        <v>25</v>
      </c>
      <c r="F167" s="50">
        <v>29.5</v>
      </c>
      <c r="G167" s="50">
        <f t="shared" si="30"/>
        <v>54.5</v>
      </c>
      <c r="H167" s="51">
        <f t="shared" si="31"/>
        <v>545</v>
      </c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</row>
    <row r="168" spans="1:25" s="73" customFormat="1" ht="15.75" outlineLevel="1">
      <c r="A168" s="66" t="s">
        <v>473</v>
      </c>
      <c r="B168" s="55" t="s">
        <v>279</v>
      </c>
      <c r="C168" s="49" t="s">
        <v>141</v>
      </c>
      <c r="D168" s="52">
        <v>22</v>
      </c>
      <c r="E168" s="50">
        <v>35</v>
      </c>
      <c r="F168" s="50">
        <v>41.3</v>
      </c>
      <c r="G168" s="50">
        <f t="shared" si="30"/>
        <v>76.3</v>
      </c>
      <c r="H168" s="51">
        <f t="shared" si="31"/>
        <v>1678.6</v>
      </c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</row>
    <row r="169" spans="1:25" s="73" customFormat="1" ht="15.75" outlineLevel="1">
      <c r="A169" s="66" t="s">
        <v>474</v>
      </c>
      <c r="B169" s="55" t="s">
        <v>280</v>
      </c>
      <c r="C169" s="49" t="s">
        <v>141</v>
      </c>
      <c r="D169" s="52">
        <v>42</v>
      </c>
      <c r="E169" s="50">
        <v>15</v>
      </c>
      <c r="F169" s="50">
        <v>17.7</v>
      </c>
      <c r="G169" s="50">
        <f t="shared" si="30"/>
        <v>32.700000000000003</v>
      </c>
      <c r="H169" s="51">
        <f t="shared" si="31"/>
        <v>1373.4</v>
      </c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</row>
    <row r="170" spans="1:25" s="73" customFormat="1" ht="15.75" outlineLevel="1">
      <c r="A170" s="56">
        <v>17</v>
      </c>
      <c r="B170" s="72" t="s">
        <v>281</v>
      </c>
      <c r="C170" s="57"/>
      <c r="D170" s="57"/>
      <c r="E170" s="57"/>
      <c r="F170" s="57"/>
      <c r="G170" s="57"/>
      <c r="H170" s="60">
        <f>SUM(H171:H175)</f>
        <v>1238.24</v>
      </c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</row>
    <row r="171" spans="1:25" s="73" customFormat="1" ht="15.75" outlineLevel="1">
      <c r="A171" s="66" t="s">
        <v>475</v>
      </c>
      <c r="B171" s="55" t="s">
        <v>282</v>
      </c>
      <c r="C171" s="49" t="s">
        <v>80</v>
      </c>
      <c r="D171" s="52">
        <v>1</v>
      </c>
      <c r="E171" s="50">
        <v>120</v>
      </c>
      <c r="F171" s="50">
        <v>141.6</v>
      </c>
      <c r="G171" s="50">
        <f>F171+E171</f>
        <v>261.60000000000002</v>
      </c>
      <c r="H171" s="51">
        <f>G171*D171</f>
        <v>261.60000000000002</v>
      </c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</row>
    <row r="172" spans="1:25" s="73" customFormat="1" ht="15.75" outlineLevel="1">
      <c r="A172" s="66" t="s">
        <v>476</v>
      </c>
      <c r="B172" s="55" t="s">
        <v>283</v>
      </c>
      <c r="C172" s="49" t="s">
        <v>284</v>
      </c>
      <c r="D172" s="52">
        <v>1</v>
      </c>
      <c r="E172" s="50">
        <v>45</v>
      </c>
      <c r="F172" s="50">
        <v>53.1</v>
      </c>
      <c r="G172" s="50">
        <f t="shared" ref="G172:G175" si="32">F172+E172</f>
        <v>98.1</v>
      </c>
      <c r="H172" s="51">
        <f t="shared" ref="H172:H175" si="33">G172*D172</f>
        <v>98.1</v>
      </c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</row>
    <row r="173" spans="1:25" s="73" customFormat="1" ht="15.75" outlineLevel="1">
      <c r="A173" s="66" t="s">
        <v>477</v>
      </c>
      <c r="B173" s="55" t="s">
        <v>285</v>
      </c>
      <c r="C173" s="49" t="s">
        <v>82</v>
      </c>
      <c r="D173" s="52">
        <v>10</v>
      </c>
      <c r="E173" s="50">
        <v>25</v>
      </c>
      <c r="F173" s="50">
        <v>29.5</v>
      </c>
      <c r="G173" s="50">
        <f t="shared" si="32"/>
        <v>54.5</v>
      </c>
      <c r="H173" s="51">
        <f t="shared" si="33"/>
        <v>545</v>
      </c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</row>
    <row r="174" spans="1:25" s="73" customFormat="1" ht="15.75" outlineLevel="1">
      <c r="A174" s="66" t="s">
        <v>478</v>
      </c>
      <c r="B174" s="55" t="s">
        <v>286</v>
      </c>
      <c r="C174" s="49" t="s">
        <v>80</v>
      </c>
      <c r="D174" s="52">
        <v>1</v>
      </c>
      <c r="E174" s="50">
        <v>125</v>
      </c>
      <c r="F174" s="50">
        <v>147.5</v>
      </c>
      <c r="G174" s="50">
        <f t="shared" si="32"/>
        <v>272.5</v>
      </c>
      <c r="H174" s="51">
        <f t="shared" si="33"/>
        <v>272.5</v>
      </c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</row>
    <row r="175" spans="1:25" s="73" customFormat="1" ht="15.75" outlineLevel="1">
      <c r="A175" s="66" t="s">
        <v>479</v>
      </c>
      <c r="B175" s="55" t="s">
        <v>287</v>
      </c>
      <c r="C175" s="49" t="s">
        <v>80</v>
      </c>
      <c r="D175" s="52">
        <v>1</v>
      </c>
      <c r="E175" s="50">
        <v>28</v>
      </c>
      <c r="F175" s="50">
        <v>33.04</v>
      </c>
      <c r="G175" s="50">
        <f t="shared" si="32"/>
        <v>61.04</v>
      </c>
      <c r="H175" s="51">
        <f t="shared" si="33"/>
        <v>61.04</v>
      </c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</row>
    <row r="176" spans="1:25" s="73" customFormat="1" ht="15.75" outlineLevel="1">
      <c r="A176" s="56">
        <v>18</v>
      </c>
      <c r="B176" s="72" t="s">
        <v>288</v>
      </c>
      <c r="C176" s="57"/>
      <c r="D176" s="57"/>
      <c r="E176" s="57"/>
      <c r="F176" s="57"/>
      <c r="G176" s="57"/>
      <c r="H176" s="60">
        <f>SUM(H177)</f>
        <v>0</v>
      </c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</row>
    <row r="177" spans="1:25" s="73" customFormat="1" ht="15.75" outlineLevel="1">
      <c r="A177" s="56" t="s">
        <v>480</v>
      </c>
      <c r="B177" s="77" t="s">
        <v>289</v>
      </c>
      <c r="C177" s="57"/>
      <c r="D177" s="57"/>
      <c r="E177" s="57"/>
      <c r="F177" s="57"/>
      <c r="G177" s="57"/>
      <c r="H177" s="60">
        <f>SUM(H178:H192)</f>
        <v>0</v>
      </c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</row>
    <row r="178" spans="1:25" s="73" customFormat="1" ht="15.75" outlineLevel="1">
      <c r="A178" s="66" t="s">
        <v>481</v>
      </c>
      <c r="B178" s="55" t="s">
        <v>290</v>
      </c>
      <c r="C178" s="49" t="s">
        <v>82</v>
      </c>
      <c r="D178" s="52"/>
      <c r="E178" s="50">
        <v>4.6255999999999995</v>
      </c>
      <c r="F178" s="50">
        <f>E178*0.3</f>
        <v>1.3876799999999998</v>
      </c>
      <c r="G178" s="50"/>
      <c r="H178" s="5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</row>
    <row r="179" spans="1:25" s="73" customFormat="1" ht="15.75" outlineLevel="1">
      <c r="A179" s="66" t="s">
        <v>482</v>
      </c>
      <c r="B179" s="55" t="s">
        <v>291</v>
      </c>
      <c r="C179" s="49" t="s">
        <v>82</v>
      </c>
      <c r="D179" s="52"/>
      <c r="E179" s="50">
        <v>15.1158</v>
      </c>
      <c r="F179" s="50">
        <f t="shared" ref="F179:F192" si="34">E179*0.3</f>
        <v>4.5347400000000002</v>
      </c>
      <c r="G179" s="50"/>
      <c r="H179" s="5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</row>
    <row r="180" spans="1:25" s="73" customFormat="1" ht="31.5" outlineLevel="1">
      <c r="A180" s="66" t="s">
        <v>483</v>
      </c>
      <c r="B180" s="55" t="s">
        <v>292</v>
      </c>
      <c r="C180" s="49" t="s">
        <v>80</v>
      </c>
      <c r="D180" s="52"/>
      <c r="E180" s="50">
        <v>13.699799999999998</v>
      </c>
      <c r="F180" s="50">
        <f t="shared" si="34"/>
        <v>4.109939999999999</v>
      </c>
      <c r="G180" s="50"/>
      <c r="H180" s="5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</row>
    <row r="181" spans="1:25" s="73" customFormat="1" ht="15.75" outlineLevel="1">
      <c r="A181" s="66" t="s">
        <v>484</v>
      </c>
      <c r="B181" s="55" t="s">
        <v>293</v>
      </c>
      <c r="C181" s="49" t="s">
        <v>80</v>
      </c>
      <c r="D181" s="52"/>
      <c r="E181" s="50">
        <v>1.5458000000000001</v>
      </c>
      <c r="F181" s="50">
        <f t="shared" si="34"/>
        <v>0.46373999999999999</v>
      </c>
      <c r="G181" s="50"/>
      <c r="H181" s="5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</row>
    <row r="182" spans="1:25" s="73" customFormat="1" ht="15.75" outlineLevel="1">
      <c r="A182" s="66" t="s">
        <v>485</v>
      </c>
      <c r="B182" s="55" t="s">
        <v>294</v>
      </c>
      <c r="C182" s="49" t="s">
        <v>80</v>
      </c>
      <c r="D182" s="52"/>
      <c r="E182" s="50">
        <v>11.257199999999999</v>
      </c>
      <c r="F182" s="50">
        <f t="shared" si="34"/>
        <v>3.3771599999999995</v>
      </c>
      <c r="G182" s="50"/>
      <c r="H182" s="5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</row>
    <row r="183" spans="1:25" s="73" customFormat="1" ht="15.75" outlineLevel="1">
      <c r="A183" s="66" t="s">
        <v>486</v>
      </c>
      <c r="B183" s="55" t="s">
        <v>295</v>
      </c>
      <c r="C183" s="49" t="s">
        <v>80</v>
      </c>
      <c r="D183" s="52"/>
      <c r="E183" s="50">
        <v>0.90859999999999996</v>
      </c>
      <c r="F183" s="50">
        <f t="shared" si="34"/>
        <v>0.27257999999999999</v>
      </c>
      <c r="G183" s="50"/>
      <c r="H183" s="5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</row>
    <row r="184" spans="1:25" s="73" customFormat="1" ht="31.5" outlineLevel="1">
      <c r="A184" s="66" t="s">
        <v>487</v>
      </c>
      <c r="B184" s="55" t="s">
        <v>296</v>
      </c>
      <c r="C184" s="49" t="s">
        <v>80</v>
      </c>
      <c r="D184" s="52"/>
      <c r="E184" s="50">
        <v>7.5762</v>
      </c>
      <c r="F184" s="50">
        <f t="shared" si="34"/>
        <v>2.2728600000000001</v>
      </c>
      <c r="G184" s="50"/>
      <c r="H184" s="5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</row>
    <row r="185" spans="1:25" s="73" customFormat="1" ht="15.75" outlineLevel="1">
      <c r="A185" s="66" t="s">
        <v>488</v>
      </c>
      <c r="B185" s="55" t="s">
        <v>297</v>
      </c>
      <c r="C185" s="49" t="s">
        <v>80</v>
      </c>
      <c r="D185" s="52"/>
      <c r="E185" s="50">
        <v>8.7673999999999985</v>
      </c>
      <c r="F185" s="50">
        <f t="shared" si="34"/>
        <v>2.6302199999999996</v>
      </c>
      <c r="G185" s="50"/>
      <c r="H185" s="5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</row>
    <row r="186" spans="1:25" s="73" customFormat="1" ht="31.5" outlineLevel="1">
      <c r="A186" s="66" t="s">
        <v>489</v>
      </c>
      <c r="B186" s="55" t="s">
        <v>298</v>
      </c>
      <c r="C186" s="49" t="s">
        <v>80</v>
      </c>
      <c r="D186" s="52"/>
      <c r="E186" s="50">
        <v>201.12920000000003</v>
      </c>
      <c r="F186" s="50">
        <f t="shared" si="34"/>
        <v>60.338760000000008</v>
      </c>
      <c r="G186" s="50"/>
      <c r="H186" s="5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</row>
    <row r="187" spans="1:25" s="73" customFormat="1" ht="15.75" outlineLevel="1">
      <c r="A187" s="66" t="s">
        <v>490</v>
      </c>
      <c r="B187" s="55" t="s">
        <v>299</v>
      </c>
      <c r="C187" s="49" t="s">
        <v>80</v>
      </c>
      <c r="D187" s="52"/>
      <c r="E187" s="50">
        <v>2655</v>
      </c>
      <c r="F187" s="50">
        <f t="shared" si="34"/>
        <v>796.5</v>
      </c>
      <c r="G187" s="50"/>
      <c r="H187" s="5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</row>
    <row r="188" spans="1:25" s="73" customFormat="1" ht="31.5" outlineLevel="1">
      <c r="A188" s="66" t="s">
        <v>491</v>
      </c>
      <c r="B188" s="55" t="s">
        <v>300</v>
      </c>
      <c r="C188" s="49" t="s">
        <v>80</v>
      </c>
      <c r="D188" s="52"/>
      <c r="E188" s="50">
        <v>45.066799999999994</v>
      </c>
      <c r="F188" s="50">
        <f t="shared" si="34"/>
        <v>13.520039999999998</v>
      </c>
      <c r="G188" s="50"/>
      <c r="H188" s="5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</row>
    <row r="189" spans="1:25" s="73" customFormat="1" ht="47.25" outlineLevel="1">
      <c r="A189" s="66" t="s">
        <v>492</v>
      </c>
      <c r="B189" s="55" t="s">
        <v>301</v>
      </c>
      <c r="C189" s="49" t="s">
        <v>80</v>
      </c>
      <c r="D189" s="52"/>
      <c r="E189" s="50">
        <v>134.28539999999998</v>
      </c>
      <c r="F189" s="50">
        <f t="shared" si="34"/>
        <v>40.285619999999994</v>
      </c>
      <c r="G189" s="50"/>
      <c r="H189" s="5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</row>
    <row r="190" spans="1:25" s="73" customFormat="1" ht="15.75" outlineLevel="1">
      <c r="A190" s="66" t="s">
        <v>493</v>
      </c>
      <c r="B190" s="55" t="s">
        <v>302</v>
      </c>
      <c r="C190" s="49" t="s">
        <v>80</v>
      </c>
      <c r="D190" s="52"/>
      <c r="E190" s="50">
        <v>4.1181999999999999</v>
      </c>
      <c r="F190" s="50">
        <f t="shared" si="34"/>
        <v>1.23546</v>
      </c>
      <c r="G190" s="50"/>
      <c r="H190" s="5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</row>
    <row r="191" spans="1:25" s="73" customFormat="1" ht="15.75" outlineLevel="1">
      <c r="A191" s="66" t="s">
        <v>494</v>
      </c>
      <c r="B191" s="55" t="s">
        <v>303</v>
      </c>
      <c r="C191" s="49" t="s">
        <v>80</v>
      </c>
      <c r="D191" s="52"/>
      <c r="E191" s="50">
        <v>0.97939999999999994</v>
      </c>
      <c r="F191" s="50">
        <f t="shared" si="34"/>
        <v>0.29381999999999997</v>
      </c>
      <c r="G191" s="50"/>
      <c r="H191" s="5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</row>
    <row r="192" spans="1:25" s="73" customFormat="1" ht="15.75" outlineLevel="1">
      <c r="A192" s="66" t="s">
        <v>495</v>
      </c>
      <c r="B192" s="55" t="s">
        <v>304</v>
      </c>
      <c r="C192" s="49" t="s">
        <v>80</v>
      </c>
      <c r="D192" s="52"/>
      <c r="E192" s="50">
        <v>98.069800000000001</v>
      </c>
      <c r="F192" s="50">
        <f t="shared" si="34"/>
        <v>29.420939999999998</v>
      </c>
      <c r="G192" s="50"/>
      <c r="H192" s="5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</row>
    <row r="193" spans="1:25" s="73" customFormat="1" ht="15.75" outlineLevel="1">
      <c r="A193" s="56" t="s">
        <v>496</v>
      </c>
      <c r="B193" s="77" t="s">
        <v>305</v>
      </c>
      <c r="C193" s="57"/>
      <c r="D193" s="57"/>
      <c r="E193" s="57"/>
      <c r="F193" s="57"/>
      <c r="G193" s="57"/>
      <c r="H193" s="60">
        <f>SUM(H194:H200)</f>
        <v>0</v>
      </c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</row>
    <row r="194" spans="1:25" s="73" customFormat="1" ht="15.75" outlineLevel="1">
      <c r="A194" s="66" t="s">
        <v>499</v>
      </c>
      <c r="B194" s="55" t="s">
        <v>306</v>
      </c>
      <c r="C194" s="49" t="s">
        <v>80</v>
      </c>
      <c r="D194" s="52"/>
      <c r="E194" s="50">
        <v>22.632399999999997</v>
      </c>
      <c r="F194" s="50">
        <f>E194*0.3</f>
        <v>6.7897199999999991</v>
      </c>
      <c r="G194" s="50"/>
      <c r="H194" s="5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</row>
    <row r="195" spans="1:25" s="73" customFormat="1" ht="15.75" outlineLevel="1">
      <c r="A195" s="66" t="s">
        <v>500</v>
      </c>
      <c r="B195" s="55" t="s">
        <v>307</v>
      </c>
      <c r="C195" s="49" t="s">
        <v>82</v>
      </c>
      <c r="D195" s="52"/>
      <c r="E195" s="50">
        <v>40.651000000000003</v>
      </c>
      <c r="F195" s="50">
        <f t="shared" ref="F195:F200" si="35">E195*0.3</f>
        <v>12.195300000000001</v>
      </c>
      <c r="G195" s="50"/>
      <c r="H195" s="5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</row>
    <row r="196" spans="1:25" s="73" customFormat="1" ht="31.5" outlineLevel="1">
      <c r="A196" s="66" t="s">
        <v>501</v>
      </c>
      <c r="B196" s="55" t="s">
        <v>308</v>
      </c>
      <c r="C196" s="49" t="s">
        <v>80</v>
      </c>
      <c r="D196" s="52"/>
      <c r="E196" s="50">
        <v>565.01939999999991</v>
      </c>
      <c r="F196" s="50">
        <f t="shared" si="35"/>
        <v>169.50581999999997</v>
      </c>
      <c r="G196" s="50"/>
      <c r="H196" s="5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</row>
    <row r="197" spans="1:25" s="73" customFormat="1" ht="31.5" outlineLevel="1">
      <c r="A197" s="66" t="s">
        <v>502</v>
      </c>
      <c r="B197" s="55" t="s">
        <v>309</v>
      </c>
      <c r="C197" s="49" t="s">
        <v>80</v>
      </c>
      <c r="D197" s="52"/>
      <c r="E197" s="50">
        <v>214.04019999999997</v>
      </c>
      <c r="F197" s="50">
        <f t="shared" si="35"/>
        <v>64.212059999999994</v>
      </c>
      <c r="G197" s="50"/>
      <c r="H197" s="5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</row>
    <row r="198" spans="1:25" s="73" customFormat="1" ht="15.75" outlineLevel="1">
      <c r="A198" s="66" t="s">
        <v>503</v>
      </c>
      <c r="B198" s="55" t="s">
        <v>310</v>
      </c>
      <c r="C198" s="49" t="s">
        <v>311</v>
      </c>
      <c r="D198" s="52"/>
      <c r="E198" s="50">
        <v>82.623599999999996</v>
      </c>
      <c r="F198" s="50">
        <f t="shared" si="35"/>
        <v>24.78708</v>
      </c>
      <c r="G198" s="50"/>
      <c r="H198" s="5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</row>
    <row r="199" spans="1:25" s="73" customFormat="1" ht="15.75" outlineLevel="1">
      <c r="A199" s="66" t="s">
        <v>504</v>
      </c>
      <c r="B199" s="55" t="s">
        <v>312</v>
      </c>
      <c r="C199" s="49" t="s">
        <v>80</v>
      </c>
      <c r="D199" s="52"/>
      <c r="E199" s="50">
        <v>52.498199999999997</v>
      </c>
      <c r="F199" s="50">
        <f t="shared" si="35"/>
        <v>15.749459999999999</v>
      </c>
      <c r="G199" s="50"/>
      <c r="H199" s="5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</row>
    <row r="200" spans="1:25" s="73" customFormat="1" ht="31.5" outlineLevel="1">
      <c r="A200" s="66" t="s">
        <v>505</v>
      </c>
      <c r="B200" s="55" t="s">
        <v>313</v>
      </c>
      <c r="C200" s="49" t="s">
        <v>80</v>
      </c>
      <c r="D200" s="52"/>
      <c r="E200" s="50">
        <v>8.9207999999999998</v>
      </c>
      <c r="F200" s="50">
        <f t="shared" si="35"/>
        <v>2.67624</v>
      </c>
      <c r="G200" s="50"/>
      <c r="H200" s="5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</row>
    <row r="201" spans="1:25" s="73" customFormat="1" ht="15.75" outlineLevel="1">
      <c r="A201" s="56" t="s">
        <v>497</v>
      </c>
      <c r="B201" s="77" t="s">
        <v>314</v>
      </c>
      <c r="C201" s="57"/>
      <c r="D201" s="57"/>
      <c r="E201" s="57"/>
      <c r="F201" s="57"/>
      <c r="G201" s="57"/>
      <c r="H201" s="60">
        <f>SUM(H202:H222)</f>
        <v>0</v>
      </c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</row>
    <row r="202" spans="1:25" s="73" customFormat="1" ht="15.75" outlineLevel="1">
      <c r="A202" s="66" t="s">
        <v>506</v>
      </c>
      <c r="B202" s="55" t="s">
        <v>307</v>
      </c>
      <c r="C202" s="49" t="s">
        <v>82</v>
      </c>
      <c r="D202" s="52"/>
      <c r="E202" s="50">
        <v>40.651000000000003</v>
      </c>
      <c r="F202" s="50">
        <f>E202*0.3</f>
        <v>12.195300000000001</v>
      </c>
      <c r="G202" s="50"/>
      <c r="H202" s="5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</row>
    <row r="203" spans="1:25" s="73" customFormat="1" ht="15.75" outlineLevel="1">
      <c r="A203" s="66" t="s">
        <v>509</v>
      </c>
      <c r="B203" s="55" t="s">
        <v>315</v>
      </c>
      <c r="C203" s="49" t="s">
        <v>334</v>
      </c>
      <c r="D203" s="52"/>
      <c r="E203" s="50">
        <v>23.198799999999999</v>
      </c>
      <c r="F203" s="50">
        <f t="shared" ref="F203:F222" si="36">E203*0.3</f>
        <v>6.9596399999999994</v>
      </c>
      <c r="G203" s="50"/>
      <c r="H203" s="5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</row>
    <row r="204" spans="1:25" s="73" customFormat="1" ht="15.75" outlineLevel="1">
      <c r="A204" s="66" t="s">
        <v>510</v>
      </c>
      <c r="B204" s="55" t="s">
        <v>316</v>
      </c>
      <c r="C204" s="49" t="s">
        <v>334</v>
      </c>
      <c r="D204" s="52"/>
      <c r="E204" s="50">
        <v>14.195399999999999</v>
      </c>
      <c r="F204" s="50">
        <f t="shared" si="36"/>
        <v>4.2586199999999996</v>
      </c>
      <c r="G204" s="50"/>
      <c r="H204" s="5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</row>
    <row r="205" spans="1:25" s="73" customFormat="1" ht="31.5" outlineLevel="1">
      <c r="A205" s="66" t="s">
        <v>508</v>
      </c>
      <c r="B205" s="55" t="s">
        <v>317</v>
      </c>
      <c r="C205" s="49" t="s">
        <v>80</v>
      </c>
      <c r="D205" s="52"/>
      <c r="E205" s="50">
        <v>353.233</v>
      </c>
      <c r="F205" s="50">
        <f t="shared" si="36"/>
        <v>105.9699</v>
      </c>
      <c r="G205" s="50"/>
      <c r="H205" s="5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</row>
    <row r="206" spans="1:25" s="73" customFormat="1" ht="15.75" outlineLevel="1">
      <c r="A206" s="66" t="s">
        <v>511</v>
      </c>
      <c r="B206" s="55" t="s">
        <v>318</v>
      </c>
      <c r="C206" s="49" t="s">
        <v>80</v>
      </c>
      <c r="D206" s="52"/>
      <c r="E206" s="50">
        <v>159.1584</v>
      </c>
      <c r="F206" s="50">
        <f t="shared" si="36"/>
        <v>47.747520000000002</v>
      </c>
      <c r="G206" s="50"/>
      <c r="H206" s="5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</row>
    <row r="207" spans="1:25" s="73" customFormat="1" ht="15.75" outlineLevel="1">
      <c r="A207" s="66" t="s">
        <v>512</v>
      </c>
      <c r="B207" s="55" t="s">
        <v>319</v>
      </c>
      <c r="C207" s="49" t="s">
        <v>80</v>
      </c>
      <c r="D207" s="52"/>
      <c r="E207" s="50">
        <v>176.88200000000001</v>
      </c>
      <c r="F207" s="50">
        <f t="shared" si="36"/>
        <v>53.064599999999999</v>
      </c>
      <c r="G207" s="50"/>
      <c r="H207" s="5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</row>
    <row r="208" spans="1:25" s="73" customFormat="1" ht="31.5" outlineLevel="1">
      <c r="A208" s="66" t="s">
        <v>507</v>
      </c>
      <c r="B208" s="55" t="s">
        <v>320</v>
      </c>
      <c r="C208" s="49" t="s">
        <v>80</v>
      </c>
      <c r="D208" s="52"/>
      <c r="E208" s="50">
        <v>208.63579999999999</v>
      </c>
      <c r="F208" s="50">
        <f t="shared" si="36"/>
        <v>62.590739999999997</v>
      </c>
      <c r="G208" s="50"/>
      <c r="H208" s="5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</row>
    <row r="209" spans="1:25" s="73" customFormat="1" ht="15.75" outlineLevel="1">
      <c r="A209" s="66" t="s">
        <v>513</v>
      </c>
      <c r="B209" s="55" t="s">
        <v>321</v>
      </c>
      <c r="C209" s="49" t="s">
        <v>80</v>
      </c>
      <c r="D209" s="52"/>
      <c r="E209" s="50">
        <v>44.214599999999997</v>
      </c>
      <c r="F209" s="50">
        <f t="shared" si="36"/>
        <v>13.264379999999999</v>
      </c>
      <c r="G209" s="50"/>
      <c r="H209" s="5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</row>
    <row r="210" spans="1:25" s="73" customFormat="1" ht="15.75" outlineLevel="1">
      <c r="A210" s="66" t="s">
        <v>514</v>
      </c>
      <c r="B210" s="55" t="s">
        <v>322</v>
      </c>
      <c r="C210" s="49" t="s">
        <v>80</v>
      </c>
      <c r="D210" s="52"/>
      <c r="E210" s="50">
        <v>60.404199999999996</v>
      </c>
      <c r="F210" s="50">
        <f t="shared" si="36"/>
        <v>18.121259999999999</v>
      </c>
      <c r="G210" s="50"/>
      <c r="H210" s="5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</row>
    <row r="211" spans="1:25" s="73" customFormat="1" ht="15.75" outlineLevel="1">
      <c r="A211" s="66" t="s">
        <v>515</v>
      </c>
      <c r="B211" s="55" t="s">
        <v>323</v>
      </c>
      <c r="C211" s="49" t="s">
        <v>80</v>
      </c>
      <c r="D211" s="52"/>
      <c r="E211" s="50">
        <v>26.6326</v>
      </c>
      <c r="F211" s="50">
        <f t="shared" si="36"/>
        <v>7.9897799999999997</v>
      </c>
      <c r="G211" s="50"/>
      <c r="H211" s="5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</row>
    <row r="212" spans="1:25" s="73" customFormat="1" ht="15.75" outlineLevel="1">
      <c r="A212" s="66" t="s">
        <v>516</v>
      </c>
      <c r="B212" s="55" t="s">
        <v>324</v>
      </c>
      <c r="C212" s="49" t="s">
        <v>80</v>
      </c>
      <c r="D212" s="52"/>
      <c r="E212" s="50">
        <v>25.983599999999999</v>
      </c>
      <c r="F212" s="50">
        <f t="shared" si="36"/>
        <v>7.7950799999999996</v>
      </c>
      <c r="G212" s="50"/>
      <c r="H212" s="5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</row>
    <row r="213" spans="1:25" s="73" customFormat="1" ht="15.75" outlineLevel="1">
      <c r="A213" s="66" t="s">
        <v>517</v>
      </c>
      <c r="B213" s="55" t="s">
        <v>325</v>
      </c>
      <c r="C213" s="49" t="s">
        <v>80</v>
      </c>
      <c r="D213" s="52"/>
      <c r="E213" s="50">
        <v>18.655799999999999</v>
      </c>
      <c r="F213" s="50">
        <f t="shared" si="36"/>
        <v>5.5967399999999996</v>
      </c>
      <c r="G213" s="50"/>
      <c r="H213" s="5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</row>
    <row r="214" spans="1:25" s="73" customFormat="1" ht="15.75" outlineLevel="1">
      <c r="A214" s="66" t="s">
        <v>518</v>
      </c>
      <c r="B214" s="55" t="s">
        <v>326</v>
      </c>
      <c r="C214" s="49" t="s">
        <v>80</v>
      </c>
      <c r="D214" s="52"/>
      <c r="E214" s="50">
        <v>5.1683999999999992</v>
      </c>
      <c r="F214" s="50">
        <f t="shared" si="36"/>
        <v>1.5505199999999997</v>
      </c>
      <c r="G214" s="50"/>
      <c r="H214" s="5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</row>
    <row r="215" spans="1:25" s="73" customFormat="1" ht="15.75" outlineLevel="1">
      <c r="A215" s="66" t="s">
        <v>519</v>
      </c>
      <c r="B215" s="55" t="s">
        <v>327</v>
      </c>
      <c r="C215" s="49" t="s">
        <v>80</v>
      </c>
      <c r="D215" s="52"/>
      <c r="E215" s="50">
        <v>7.0682</v>
      </c>
      <c r="F215" s="50">
        <f t="shared" si="36"/>
        <v>2.12046</v>
      </c>
      <c r="G215" s="50"/>
      <c r="H215" s="5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</row>
    <row r="216" spans="1:25" s="73" customFormat="1" ht="15.75" outlineLevel="1">
      <c r="A216" s="66" t="s">
        <v>520</v>
      </c>
      <c r="B216" s="55" t="s">
        <v>328</v>
      </c>
      <c r="C216" s="49" t="s">
        <v>80</v>
      </c>
      <c r="D216" s="52"/>
      <c r="E216" s="50">
        <v>6.1595999999999993</v>
      </c>
      <c r="F216" s="50">
        <f t="shared" si="36"/>
        <v>1.8478799999999997</v>
      </c>
      <c r="G216" s="50"/>
      <c r="H216" s="5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</row>
    <row r="217" spans="1:25" s="73" customFormat="1" ht="15.75" outlineLevel="1">
      <c r="A217" s="66" t="s">
        <v>521</v>
      </c>
      <c r="B217" s="55" t="s">
        <v>329</v>
      </c>
      <c r="C217" s="49" t="s">
        <v>80</v>
      </c>
      <c r="D217" s="52"/>
      <c r="E217" s="50">
        <v>1.4985999999999999</v>
      </c>
      <c r="F217" s="50">
        <f t="shared" si="36"/>
        <v>0.44957999999999998</v>
      </c>
      <c r="G217" s="50"/>
      <c r="H217" s="5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</row>
    <row r="218" spans="1:25" s="73" customFormat="1" ht="15.75" outlineLevel="1">
      <c r="A218" s="66" t="s">
        <v>522</v>
      </c>
      <c r="B218" s="55" t="s">
        <v>294</v>
      </c>
      <c r="C218" s="49" t="s">
        <v>335</v>
      </c>
      <c r="D218" s="52"/>
      <c r="E218" s="50">
        <v>11.257199999999999</v>
      </c>
      <c r="F218" s="50">
        <f t="shared" si="36"/>
        <v>3.3771599999999995</v>
      </c>
      <c r="G218" s="50"/>
      <c r="H218" s="5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</row>
    <row r="219" spans="1:25" s="73" customFormat="1" ht="31.5" outlineLevel="1">
      <c r="A219" s="66" t="s">
        <v>523</v>
      </c>
      <c r="B219" s="55" t="s">
        <v>330</v>
      </c>
      <c r="C219" s="49" t="s">
        <v>80</v>
      </c>
      <c r="D219" s="52"/>
      <c r="E219" s="50">
        <v>676.34059999999988</v>
      </c>
      <c r="F219" s="50">
        <f t="shared" si="36"/>
        <v>202.90217999999996</v>
      </c>
      <c r="G219" s="50"/>
      <c r="H219" s="5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</row>
    <row r="220" spans="1:25" s="73" customFormat="1" ht="15.75" outlineLevel="1">
      <c r="A220" s="66" t="s">
        <v>524</v>
      </c>
      <c r="B220" s="55" t="s">
        <v>331</v>
      </c>
      <c r="C220" s="49" t="s">
        <v>80</v>
      </c>
      <c r="D220" s="52"/>
      <c r="E220" s="50">
        <v>46.114399999999996</v>
      </c>
      <c r="F220" s="50">
        <f t="shared" si="36"/>
        <v>13.834319999999998</v>
      </c>
      <c r="G220" s="50"/>
      <c r="H220" s="5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</row>
    <row r="221" spans="1:25" s="73" customFormat="1" ht="47.25" outlineLevel="1">
      <c r="A221" s="66" t="s">
        <v>525</v>
      </c>
      <c r="B221" s="55" t="s">
        <v>332</v>
      </c>
      <c r="C221" s="49" t="s">
        <v>80</v>
      </c>
      <c r="D221" s="52"/>
      <c r="E221" s="50">
        <v>4294.8459999999995</v>
      </c>
      <c r="F221" s="50">
        <f t="shared" si="36"/>
        <v>1288.4537999999998</v>
      </c>
      <c r="G221" s="50"/>
      <c r="H221" s="5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</row>
    <row r="222" spans="1:25" s="73" customFormat="1" ht="15.75" outlineLevel="1">
      <c r="A222" s="66" t="s">
        <v>526</v>
      </c>
      <c r="B222" s="55" t="s">
        <v>333</v>
      </c>
      <c r="C222" s="49" t="s">
        <v>80</v>
      </c>
      <c r="D222" s="52"/>
      <c r="E222" s="50">
        <v>10.2896</v>
      </c>
      <c r="F222" s="50">
        <f t="shared" si="36"/>
        <v>3.0868799999999998</v>
      </c>
      <c r="G222" s="50"/>
      <c r="H222" s="5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</row>
    <row r="223" spans="1:25" s="73" customFormat="1" ht="15.75" outlineLevel="1">
      <c r="A223" s="56" t="s">
        <v>498</v>
      </c>
      <c r="B223" s="77" t="s">
        <v>336</v>
      </c>
      <c r="C223" s="57"/>
      <c r="D223" s="57"/>
      <c r="E223" s="57"/>
      <c r="F223" s="57"/>
      <c r="G223" s="57"/>
      <c r="H223" s="60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</row>
    <row r="224" spans="1:25" s="73" customFormat="1" ht="15.75" outlineLevel="1">
      <c r="A224" s="66" t="s">
        <v>527</v>
      </c>
      <c r="B224" s="55" t="s">
        <v>337</v>
      </c>
      <c r="C224" s="49" t="s">
        <v>80</v>
      </c>
      <c r="D224" s="52"/>
      <c r="E224" s="50">
        <v>599</v>
      </c>
      <c r="F224" s="50">
        <f>E224*0.3</f>
        <v>179.7</v>
      </c>
      <c r="G224" s="50"/>
      <c r="H224" s="5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</row>
    <row r="225" spans="1:25" s="73" customFormat="1" ht="31.5" outlineLevel="1">
      <c r="A225" s="66" t="s">
        <v>528</v>
      </c>
      <c r="B225" s="55" t="s">
        <v>338</v>
      </c>
      <c r="C225" s="49" t="s">
        <v>80</v>
      </c>
      <c r="D225" s="52"/>
      <c r="E225" s="50">
        <v>652.14</v>
      </c>
      <c r="F225" s="50">
        <f t="shared" ref="F225:F233" si="37">E225*0.3</f>
        <v>195.642</v>
      </c>
      <c r="G225" s="50"/>
      <c r="H225" s="5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</row>
    <row r="226" spans="1:25" s="73" customFormat="1" ht="15.75" outlineLevel="1">
      <c r="A226" s="66" t="s">
        <v>529</v>
      </c>
      <c r="B226" s="55" t="s">
        <v>339</v>
      </c>
      <c r="C226" s="49" t="s">
        <v>80</v>
      </c>
      <c r="D226" s="52"/>
      <c r="E226" s="50">
        <v>964.77979999999991</v>
      </c>
      <c r="F226" s="50">
        <f t="shared" si="37"/>
        <v>289.43393999999995</v>
      </c>
      <c r="G226" s="50"/>
      <c r="H226" s="5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</row>
    <row r="227" spans="1:25" s="73" customFormat="1" ht="15.75" outlineLevel="1">
      <c r="A227" s="66" t="s">
        <v>530</v>
      </c>
      <c r="B227" s="55" t="s">
        <v>340</v>
      </c>
      <c r="C227" s="49" t="s">
        <v>80</v>
      </c>
      <c r="D227" s="52"/>
      <c r="E227" s="50">
        <v>169.42440000000002</v>
      </c>
      <c r="F227" s="50">
        <f t="shared" si="37"/>
        <v>50.827320000000007</v>
      </c>
      <c r="G227" s="50"/>
      <c r="H227" s="5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</row>
    <row r="228" spans="1:25" s="73" customFormat="1" ht="15.75" outlineLevel="1">
      <c r="A228" s="66" t="s">
        <v>531</v>
      </c>
      <c r="B228" s="55" t="s">
        <v>341</v>
      </c>
      <c r="C228" s="49" t="s">
        <v>80</v>
      </c>
      <c r="D228" s="52"/>
      <c r="E228" s="50">
        <v>117.38639999999999</v>
      </c>
      <c r="F228" s="50">
        <f t="shared" si="37"/>
        <v>35.215919999999997</v>
      </c>
      <c r="G228" s="50"/>
      <c r="H228" s="5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</row>
    <row r="229" spans="1:25" s="73" customFormat="1" ht="15.75" outlineLevel="1">
      <c r="A229" s="66" t="s">
        <v>532</v>
      </c>
      <c r="B229" s="55" t="s">
        <v>342</v>
      </c>
      <c r="C229" s="49" t="s">
        <v>80</v>
      </c>
      <c r="D229" s="52"/>
      <c r="E229" s="50">
        <v>342.88439999999997</v>
      </c>
      <c r="F229" s="50">
        <f t="shared" si="37"/>
        <v>102.86531999999998</v>
      </c>
      <c r="G229" s="50"/>
      <c r="H229" s="5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</row>
    <row r="230" spans="1:25" s="73" customFormat="1" ht="15.75" outlineLevel="1">
      <c r="A230" s="66" t="s">
        <v>533</v>
      </c>
      <c r="B230" s="55" t="s">
        <v>343</v>
      </c>
      <c r="C230" s="49" t="s">
        <v>80</v>
      </c>
      <c r="D230" s="52"/>
      <c r="E230" s="50">
        <v>118.83779999999999</v>
      </c>
      <c r="F230" s="50">
        <f t="shared" si="37"/>
        <v>35.651339999999998</v>
      </c>
      <c r="G230" s="50"/>
      <c r="H230" s="5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</row>
    <row r="231" spans="1:25" s="73" customFormat="1" ht="15.75" outlineLevel="1">
      <c r="A231" s="66" t="s">
        <v>534</v>
      </c>
      <c r="B231" s="55" t="s">
        <v>344</v>
      </c>
      <c r="C231" s="49" t="s">
        <v>80</v>
      </c>
      <c r="D231" s="52"/>
      <c r="E231" s="50">
        <v>196.8004</v>
      </c>
      <c r="F231" s="50">
        <f t="shared" si="37"/>
        <v>59.040119999999995</v>
      </c>
      <c r="G231" s="50"/>
      <c r="H231" s="5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</row>
    <row r="232" spans="1:25" s="73" customFormat="1" ht="15.75" outlineLevel="1">
      <c r="A232" s="66" t="s">
        <v>535</v>
      </c>
      <c r="B232" s="55" t="s">
        <v>345</v>
      </c>
      <c r="C232" s="49" t="s">
        <v>80</v>
      </c>
      <c r="D232" s="52"/>
      <c r="E232" s="50">
        <v>70.021200000000007</v>
      </c>
      <c r="F232" s="50">
        <f t="shared" si="37"/>
        <v>21.006360000000001</v>
      </c>
      <c r="G232" s="50"/>
      <c r="H232" s="5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</row>
    <row r="233" spans="1:25" s="73" customFormat="1" ht="15.75" outlineLevel="1">
      <c r="A233" s="66" t="s">
        <v>536</v>
      </c>
      <c r="B233" s="55" t="s">
        <v>346</v>
      </c>
      <c r="C233" s="49" t="s">
        <v>80</v>
      </c>
      <c r="D233" s="52"/>
      <c r="E233" s="50">
        <v>408.44519999999994</v>
      </c>
      <c r="F233" s="50">
        <f t="shared" si="37"/>
        <v>122.53355999999998</v>
      </c>
      <c r="G233" s="50"/>
      <c r="H233" s="5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</row>
    <row r="234" spans="1:25" s="73" customFormat="1" ht="15.75" outlineLevel="1">
      <c r="A234" s="56">
        <v>19</v>
      </c>
      <c r="B234" s="77" t="s">
        <v>347</v>
      </c>
      <c r="C234" s="57"/>
      <c r="D234" s="57"/>
      <c r="E234" s="57"/>
      <c r="F234" s="57"/>
      <c r="G234" s="57"/>
      <c r="H234" s="60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</row>
    <row r="235" spans="1:25" s="73" customFormat="1" ht="15.75" outlineLevel="1">
      <c r="A235" s="56" t="s">
        <v>537</v>
      </c>
      <c r="B235" s="72" t="s">
        <v>348</v>
      </c>
      <c r="C235" s="57"/>
      <c r="D235" s="57"/>
      <c r="E235" s="57"/>
      <c r="F235" s="57"/>
      <c r="G235" s="57"/>
      <c r="H235" s="60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</row>
    <row r="236" spans="1:25" s="73" customFormat="1" ht="15.75" outlineLevel="1">
      <c r="A236" s="66" t="s">
        <v>538</v>
      </c>
      <c r="B236" s="55" t="s">
        <v>349</v>
      </c>
      <c r="C236" s="49" t="s">
        <v>80</v>
      </c>
      <c r="D236" s="52">
        <v>10</v>
      </c>
      <c r="E236" s="50">
        <v>15</v>
      </c>
      <c r="F236" s="50">
        <v>17.7</v>
      </c>
      <c r="G236" s="50"/>
      <c r="H236" s="5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</row>
    <row r="237" spans="1:25" s="73" customFormat="1" ht="15.75" outlineLevel="1">
      <c r="A237" s="66" t="s">
        <v>539</v>
      </c>
      <c r="B237" s="55" t="s">
        <v>350</v>
      </c>
      <c r="C237" s="49" t="s">
        <v>80</v>
      </c>
      <c r="D237" s="52">
        <v>10</v>
      </c>
      <c r="E237" s="50">
        <v>15</v>
      </c>
      <c r="F237" s="50">
        <v>17.7</v>
      </c>
      <c r="G237" s="50"/>
      <c r="H237" s="5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</row>
    <row r="238" spans="1:25" s="73" customFormat="1" ht="15.75" outlineLevel="1">
      <c r="A238" s="66" t="s">
        <v>540</v>
      </c>
      <c r="B238" s="55" t="s">
        <v>351</v>
      </c>
      <c r="C238" s="49" t="s">
        <v>80</v>
      </c>
      <c r="D238" s="52">
        <v>2</v>
      </c>
      <c r="E238" s="50">
        <v>10</v>
      </c>
      <c r="F238" s="50">
        <v>11.8</v>
      </c>
      <c r="G238" s="50"/>
      <c r="H238" s="5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</row>
    <row r="239" spans="1:25" s="73" customFormat="1" ht="15.75" outlineLevel="1">
      <c r="A239" s="66" t="s">
        <v>541</v>
      </c>
      <c r="B239" s="55" t="s">
        <v>352</v>
      </c>
      <c r="C239" s="49" t="s">
        <v>80</v>
      </c>
      <c r="D239" s="52">
        <v>18</v>
      </c>
      <c r="E239" s="50"/>
      <c r="F239" s="50"/>
      <c r="G239" s="50"/>
      <c r="H239" s="5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</row>
    <row r="240" spans="1:25" s="73" customFormat="1" ht="15.75" outlineLevel="1">
      <c r="A240" s="56" t="s">
        <v>542</v>
      </c>
      <c r="B240" s="72" t="s">
        <v>348</v>
      </c>
      <c r="C240" s="57"/>
      <c r="D240" s="57"/>
      <c r="E240" s="57"/>
      <c r="F240" s="57"/>
      <c r="G240" s="57"/>
      <c r="H240" s="60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</row>
    <row r="241" spans="1:25" s="73" customFormat="1" ht="15.75" outlineLevel="1">
      <c r="A241" s="66" t="s">
        <v>543</v>
      </c>
      <c r="B241" s="55" t="s">
        <v>353</v>
      </c>
      <c r="C241" s="49" t="s">
        <v>80</v>
      </c>
      <c r="D241" s="52">
        <v>6</v>
      </c>
      <c r="E241" s="50">
        <v>250.66</v>
      </c>
      <c r="F241" s="50">
        <f>E241*0.3</f>
        <v>75.197999999999993</v>
      </c>
      <c r="G241" s="50">
        <f>F241+E241</f>
        <v>325.858</v>
      </c>
      <c r="H241" s="51">
        <f>G241*D241</f>
        <v>1955.1480000000001</v>
      </c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</row>
    <row r="242" spans="1:25" s="73" customFormat="1" ht="15.75" outlineLevel="1">
      <c r="A242" s="66" t="s">
        <v>544</v>
      </c>
      <c r="B242" s="55" t="s">
        <v>354</v>
      </c>
      <c r="C242" s="49" t="s">
        <v>80</v>
      </c>
      <c r="D242" s="52">
        <v>2</v>
      </c>
      <c r="E242" s="50">
        <v>1355.12</v>
      </c>
      <c r="F242" s="50">
        <f t="shared" ref="F242:F243" si="38">E242*0.3</f>
        <v>406.53599999999994</v>
      </c>
      <c r="G242" s="50">
        <f t="shared" ref="G242:G243" si="39">F242+E242</f>
        <v>1761.6559999999999</v>
      </c>
      <c r="H242" s="51">
        <f t="shared" ref="H242:H243" si="40">G242*D242</f>
        <v>3523.3119999999999</v>
      </c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</row>
    <row r="243" spans="1:25" s="73" customFormat="1" ht="15.75" outlineLevel="1">
      <c r="A243" s="66" t="s">
        <v>545</v>
      </c>
      <c r="B243" s="55" t="s">
        <v>355</v>
      </c>
      <c r="C243" s="49" t="s">
        <v>80</v>
      </c>
      <c r="D243" s="52">
        <v>18</v>
      </c>
      <c r="E243" s="50">
        <v>337.21</v>
      </c>
      <c r="F243" s="50">
        <f t="shared" si="38"/>
        <v>101.163</v>
      </c>
      <c r="G243" s="50">
        <f t="shared" si="39"/>
        <v>438.37299999999999</v>
      </c>
      <c r="H243" s="51">
        <f t="shared" si="40"/>
        <v>7890.7139999999999</v>
      </c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</row>
    <row r="244" spans="1:25" s="65" customFormat="1" ht="15.75">
      <c r="A244" s="79" t="s">
        <v>7</v>
      </c>
      <c r="B244" s="79"/>
      <c r="C244" s="79"/>
      <c r="D244" s="79"/>
      <c r="E244" s="79"/>
      <c r="F244" s="79"/>
      <c r="G244" s="79"/>
      <c r="H244" s="67">
        <f>H234+H176+H170+H148+H122+H104+H101+H90+H84+H71+H68+H61+H54+H43+H37+H29+H16+H2</f>
        <v>636190.19000396784</v>
      </c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</row>
    <row r="245" spans="1:25" s="65" customFormat="1" ht="15.75">
      <c r="A245" s="79" t="s">
        <v>62</v>
      </c>
      <c r="B245" s="79"/>
      <c r="C245" s="79"/>
      <c r="D245" s="79"/>
      <c r="E245" s="79"/>
      <c r="F245" s="79"/>
      <c r="G245" s="79"/>
      <c r="H245" s="54">
        <f>H244*0.05</f>
        <v>31809.509500198394</v>
      </c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</row>
    <row r="246" spans="1:25" s="65" customFormat="1" ht="15.75">
      <c r="A246" s="79" t="s">
        <v>64</v>
      </c>
      <c r="B246" s="79"/>
      <c r="C246" s="79"/>
      <c r="D246" s="79"/>
      <c r="E246" s="79"/>
      <c r="F246" s="79"/>
      <c r="G246" s="79"/>
      <c r="H246" s="54">
        <f>(H244+H245)*0.22</f>
        <v>146959.93389091658</v>
      </c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</row>
    <row r="247" spans="1:25" ht="15.75">
      <c r="A247" s="79" t="s">
        <v>3</v>
      </c>
      <c r="B247" s="79"/>
      <c r="C247" s="79"/>
      <c r="D247" s="79"/>
      <c r="E247" s="79"/>
      <c r="F247" s="79"/>
      <c r="G247" s="79"/>
      <c r="H247" s="54">
        <f>SUM(H244:H246)</f>
        <v>814959.63339508278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245:G245"/>
    <mergeCell ref="A246:G246"/>
    <mergeCell ref="A244:G244"/>
    <mergeCell ref="A247:G247"/>
  </mergeCells>
  <phoneticPr fontId="0" type="noConversion"/>
  <printOptions horizontalCentered="1" verticalCentered="1"/>
  <pageMargins left="0" right="0" top="0.59055118110236227" bottom="0.59055118110236227" header="0" footer="0"/>
  <pageSetup paperSize="9" scale="50"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2FE8-443C-482E-BE41-82C1A5BB25DF}">
  <dimension ref="A1"/>
  <sheetViews>
    <sheetView workbookViewId="0">
      <selection activeCell="A2" sqref="A2"/>
    </sheetView>
  </sheetViews>
  <sheetFormatPr defaultRowHeight="15"/>
  <sheetData>
    <row r="1" spans="1:1">
      <c r="A1" t="s">
        <v>65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"/>
  <sheetViews>
    <sheetView zoomScale="55" zoomScaleNormal="55" workbookViewId="0">
      <selection activeCell="B15" sqref="B15"/>
    </sheetView>
  </sheetViews>
  <sheetFormatPr defaultRowHeight="24" customHeight="1" outlineLevelRow="1"/>
  <cols>
    <col min="1" max="1" width="9" style="1" bestFit="1" customWidth="1"/>
    <col min="2" max="2" width="78.140625" style="1" customWidth="1"/>
    <col min="3" max="3" width="9" style="1" bestFit="1" customWidth="1"/>
    <col min="4" max="4" width="11.7109375" style="1" customWidth="1"/>
    <col min="5" max="5" width="9" style="1" bestFit="1" customWidth="1"/>
    <col min="6" max="6" width="15.85546875" style="1" customWidth="1"/>
    <col min="7" max="8" width="13.140625" style="9" customWidth="1"/>
    <col min="9" max="10" width="23" style="27" bestFit="1" customWidth="1"/>
    <col min="11" max="12" width="23.5703125" style="27" bestFit="1" customWidth="1"/>
    <col min="13" max="13" width="9.140625" style="1"/>
    <col min="14" max="14" width="52.28515625" style="1" bestFit="1" customWidth="1"/>
    <col min="15" max="15" width="15.5703125" style="9" customWidth="1"/>
    <col min="16" max="17" width="22.42578125" style="1" bestFit="1" customWidth="1"/>
    <col min="18" max="18" width="24" style="1" bestFit="1" customWidth="1"/>
    <col min="19" max="16384" width="9.140625" style="1"/>
  </cols>
  <sheetData>
    <row r="1" spans="1:18" ht="24" customHeight="1">
      <c r="A1" s="6" t="str">
        <f>'PO-000'!A1</f>
        <v>ITEM</v>
      </c>
      <c r="B1" s="6" t="str">
        <f>'PO-000'!B1</f>
        <v>DESCRIÇÃO DOS SERVIÇOS</v>
      </c>
      <c r="C1" s="6" t="str">
        <f>'PO-000'!C1</f>
        <v>UNID</v>
      </c>
      <c r="D1" s="6" t="str">
        <f>'PO-000'!D1</f>
        <v>QTD</v>
      </c>
      <c r="E1" s="6" t="s">
        <v>8</v>
      </c>
      <c r="F1" s="6" t="s">
        <v>9</v>
      </c>
      <c r="G1" s="8" t="s">
        <v>11</v>
      </c>
      <c r="H1" s="8" t="s">
        <v>18</v>
      </c>
      <c r="I1" s="10" t="s">
        <v>10</v>
      </c>
      <c r="J1" s="10" t="s">
        <v>16</v>
      </c>
      <c r="K1" s="10" t="s">
        <v>14</v>
      </c>
      <c r="L1" s="10" t="s">
        <v>15</v>
      </c>
      <c r="O1" s="8" t="str">
        <f>H1</f>
        <v>DIAS TRABALHADO</v>
      </c>
      <c r="P1" s="6" t="str">
        <f>J1</f>
        <v>VALOR DESPESA</v>
      </c>
      <c r="Q1" s="6" t="str">
        <f>K1</f>
        <v>PREÇO COBRADO CLIENTE</v>
      </c>
      <c r="R1" s="6" t="str">
        <f>L1</f>
        <v>DIFERENÇA</v>
      </c>
    </row>
    <row r="2" spans="1:18" ht="24" customHeight="1">
      <c r="A2" s="22">
        <f>'PO-000'!A2</f>
        <v>1</v>
      </c>
      <c r="B2" s="11"/>
      <c r="C2" s="24"/>
      <c r="D2" s="25"/>
      <c r="E2" s="24"/>
      <c r="F2" s="24"/>
      <c r="G2" s="24"/>
      <c r="H2" s="24"/>
      <c r="I2" s="28"/>
      <c r="J2" s="28"/>
      <c r="K2" s="28"/>
      <c r="L2" s="28"/>
      <c r="N2" s="13" t="s">
        <v>20</v>
      </c>
      <c r="O2" s="17"/>
      <c r="P2" s="15"/>
      <c r="Q2" s="15"/>
      <c r="R2" s="15"/>
    </row>
    <row r="3" spans="1:18" ht="24" customHeight="1" outlineLevel="1">
      <c r="A3" s="3" t="e">
        <f>'PO-000'!#REF!</f>
        <v>#REF!</v>
      </c>
      <c r="B3" s="5" t="e">
        <f>'PO-000'!#REF!</f>
        <v>#REF!</v>
      </c>
      <c r="C3" s="23" t="e">
        <f>'PO-000'!#REF!</f>
        <v>#REF!</v>
      </c>
      <c r="D3" s="2" t="e">
        <f>'PO-000'!#REF!</f>
        <v>#REF!</v>
      </c>
      <c r="E3" s="23"/>
      <c r="F3" s="23" t="s">
        <v>17</v>
      </c>
      <c r="G3" s="23" t="e">
        <f>D3*E3</f>
        <v>#REF!</v>
      </c>
      <c r="H3" s="23" t="e">
        <f>G3/8</f>
        <v>#REF!</v>
      </c>
      <c r="I3" s="29"/>
      <c r="J3" s="29" t="e">
        <f>G3*I3</f>
        <v>#REF!</v>
      </c>
      <c r="K3" s="29" t="e">
        <f>'PO-000'!#REF!-('PO-000'!#REF!*'PO-000'!#REF!)</f>
        <v>#REF!</v>
      </c>
      <c r="L3" s="29" t="e">
        <f>K3-J3</f>
        <v>#REF!</v>
      </c>
      <c r="N3" s="14" t="s">
        <v>21</v>
      </c>
      <c r="O3" s="17"/>
      <c r="P3" s="15"/>
      <c r="Q3" s="15"/>
      <c r="R3" s="15"/>
    </row>
    <row r="4" spans="1:18" ht="24" customHeight="1" outlineLevel="1">
      <c r="A4" s="3" t="e">
        <f>'PO-000'!#REF!</f>
        <v>#REF!</v>
      </c>
      <c r="B4" s="5" t="e">
        <f>'PO-000'!#REF!</f>
        <v>#REF!</v>
      </c>
      <c r="C4" s="23" t="e">
        <f>'PO-000'!#REF!</f>
        <v>#REF!</v>
      </c>
      <c r="D4" s="2" t="e">
        <f>'PO-000'!#REF!</f>
        <v>#REF!</v>
      </c>
      <c r="E4" s="23"/>
      <c r="F4" s="23" t="s">
        <v>17</v>
      </c>
      <c r="G4" s="23" t="e">
        <f t="shared" ref="G4:G46" si="0">D4*E4</f>
        <v>#REF!</v>
      </c>
      <c r="H4" s="23" t="e">
        <f t="shared" ref="H4:H46" si="1">G4/8</f>
        <v>#REF!</v>
      </c>
      <c r="I4" s="29"/>
      <c r="J4" s="29" t="e">
        <f t="shared" ref="J4:J46" si="2">G4*I4</f>
        <v>#REF!</v>
      </c>
      <c r="K4" s="29" t="e">
        <f>'PO-000'!#REF!-('PO-000'!#REF!*'PO-000'!#REF!)</f>
        <v>#REF!</v>
      </c>
      <c r="L4" s="29" t="e">
        <f t="shared" ref="L4:L46" si="3">K4-J4</f>
        <v>#REF!</v>
      </c>
      <c r="N4" s="16" t="s">
        <v>19</v>
      </c>
      <c r="O4" s="17"/>
      <c r="P4" s="15"/>
      <c r="Q4" s="15"/>
      <c r="R4" s="15"/>
    </row>
    <row r="5" spans="1:18" ht="24" customHeight="1" outlineLevel="1">
      <c r="A5" s="3" t="e">
        <f>'PO-000'!#REF!</f>
        <v>#REF!</v>
      </c>
      <c r="B5" s="5" t="e">
        <f>'PO-000'!#REF!</f>
        <v>#REF!</v>
      </c>
      <c r="C5" s="23" t="e">
        <f>'PO-000'!#REF!</f>
        <v>#REF!</v>
      </c>
      <c r="D5" s="2" t="e">
        <f>'PO-000'!#REF!</f>
        <v>#REF!</v>
      </c>
      <c r="E5" s="23"/>
      <c r="F5" s="23" t="s">
        <v>17</v>
      </c>
      <c r="G5" s="23" t="e">
        <f t="shared" si="0"/>
        <v>#REF!</v>
      </c>
      <c r="H5" s="23" t="e">
        <f t="shared" si="1"/>
        <v>#REF!</v>
      </c>
      <c r="I5" s="29"/>
      <c r="J5" s="29" t="e">
        <f t="shared" si="2"/>
        <v>#REF!</v>
      </c>
      <c r="K5" s="29" t="e">
        <f>'PO-000'!#REF!-('PO-000'!#REF!*'PO-000'!#REF!)</f>
        <v>#REF!</v>
      </c>
      <c r="L5" s="29" t="e">
        <f t="shared" si="3"/>
        <v>#REF!</v>
      </c>
      <c r="N5" s="10" t="s">
        <v>22</v>
      </c>
      <c r="O5" s="17"/>
      <c r="P5" s="15"/>
      <c r="Q5" s="15"/>
      <c r="R5" s="15"/>
    </row>
    <row r="6" spans="1:18" ht="24" customHeight="1" outlineLevel="1">
      <c r="A6" s="3" t="e">
        <f>'PO-000'!#REF!</f>
        <v>#REF!</v>
      </c>
      <c r="B6" s="5" t="e">
        <f>'PO-000'!#REF!</f>
        <v>#REF!</v>
      </c>
      <c r="C6" s="23" t="e">
        <f>'PO-000'!#REF!</f>
        <v>#REF!</v>
      </c>
      <c r="D6" s="2" t="e">
        <f>'PO-000'!#REF!</f>
        <v>#REF!</v>
      </c>
      <c r="E6" s="23"/>
      <c r="F6" s="23" t="s">
        <v>17</v>
      </c>
      <c r="G6" s="23" t="e">
        <f t="shared" si="0"/>
        <v>#REF!</v>
      </c>
      <c r="H6" s="23" t="e">
        <f t="shared" si="1"/>
        <v>#REF!</v>
      </c>
      <c r="I6" s="29"/>
      <c r="J6" s="29" t="e">
        <f t="shared" si="2"/>
        <v>#REF!</v>
      </c>
      <c r="K6" s="29" t="e">
        <f>'PO-000'!#REF!-('PO-000'!#REF!*'PO-000'!#REF!)</f>
        <v>#REF!</v>
      </c>
      <c r="L6" s="29" t="e">
        <f t="shared" si="3"/>
        <v>#REF!</v>
      </c>
      <c r="N6" s="4" t="s">
        <v>12</v>
      </c>
      <c r="O6" s="17"/>
      <c r="P6" s="15"/>
      <c r="Q6" s="15"/>
      <c r="R6" s="15"/>
    </row>
    <row r="7" spans="1:18" ht="24" customHeight="1">
      <c r="A7" s="3" t="e">
        <f>'PO-000'!#REF!</f>
        <v>#REF!</v>
      </c>
      <c r="B7" s="5" t="e">
        <f>'PO-000'!#REF!</f>
        <v>#REF!</v>
      </c>
      <c r="C7" s="23" t="e">
        <f>'PO-000'!#REF!</f>
        <v>#REF!</v>
      </c>
      <c r="D7" s="2" t="e">
        <f>'PO-000'!#REF!</f>
        <v>#REF!</v>
      </c>
      <c r="E7" s="23"/>
      <c r="F7" s="23" t="s">
        <v>17</v>
      </c>
      <c r="G7" s="23" t="e">
        <f t="shared" si="0"/>
        <v>#REF!</v>
      </c>
      <c r="H7" s="23" t="e">
        <f t="shared" si="1"/>
        <v>#REF!</v>
      </c>
      <c r="I7" s="29"/>
      <c r="J7" s="29" t="e">
        <f t="shared" si="2"/>
        <v>#REF!</v>
      </c>
      <c r="K7" s="29" t="e">
        <f>'PO-000'!#REF!-('PO-000'!#REF!*'PO-000'!#REF!)</f>
        <v>#REF!</v>
      </c>
      <c r="L7" s="29" t="e">
        <f t="shared" si="3"/>
        <v>#REF!</v>
      </c>
      <c r="O7" s="1"/>
    </row>
    <row r="8" spans="1:18" ht="24" customHeight="1">
      <c r="A8" s="3" t="e">
        <f>'PO-000'!#REF!</f>
        <v>#REF!</v>
      </c>
      <c r="B8" s="5" t="e">
        <f>'PO-000'!#REF!</f>
        <v>#REF!</v>
      </c>
      <c r="C8" s="23" t="e">
        <f>'PO-000'!#REF!</f>
        <v>#REF!</v>
      </c>
      <c r="D8" s="2" t="e">
        <f>'PO-000'!#REF!</f>
        <v>#REF!</v>
      </c>
      <c r="E8" s="23"/>
      <c r="F8" s="23" t="s">
        <v>17</v>
      </c>
      <c r="G8" s="23" t="e">
        <f t="shared" si="0"/>
        <v>#REF!</v>
      </c>
      <c r="H8" s="23" t="e">
        <f t="shared" si="1"/>
        <v>#REF!</v>
      </c>
      <c r="I8" s="29"/>
      <c r="J8" s="29" t="e">
        <f t="shared" si="2"/>
        <v>#REF!</v>
      </c>
      <c r="K8" s="29" t="e">
        <f>'PO-000'!#REF!-('PO-000'!#REF!*'PO-000'!#REF!)</f>
        <v>#REF!</v>
      </c>
      <c r="L8" s="29" t="e">
        <f t="shared" si="3"/>
        <v>#REF!</v>
      </c>
    </row>
    <row r="9" spans="1:18" ht="24" customHeight="1">
      <c r="A9" s="3" t="e">
        <f>'PO-000'!#REF!</f>
        <v>#REF!</v>
      </c>
      <c r="B9" s="5" t="e">
        <f>'PO-000'!#REF!</f>
        <v>#REF!</v>
      </c>
      <c r="C9" s="23" t="e">
        <f>'PO-000'!#REF!</f>
        <v>#REF!</v>
      </c>
      <c r="D9" s="2" t="e">
        <f>'PO-000'!#REF!</f>
        <v>#REF!</v>
      </c>
      <c r="E9" s="23"/>
      <c r="F9" s="23" t="s">
        <v>17</v>
      </c>
      <c r="G9" s="23" t="e">
        <f t="shared" si="0"/>
        <v>#REF!</v>
      </c>
      <c r="H9" s="23" t="e">
        <f t="shared" si="1"/>
        <v>#REF!</v>
      </c>
      <c r="I9" s="29"/>
      <c r="J9" s="29" t="e">
        <f t="shared" si="2"/>
        <v>#REF!</v>
      </c>
      <c r="K9" s="29" t="e">
        <f>'PO-000'!#REF!-('PO-000'!#REF!*'PO-000'!#REF!)</f>
        <v>#REF!</v>
      </c>
      <c r="L9" s="29" t="e">
        <f t="shared" si="3"/>
        <v>#REF!</v>
      </c>
    </row>
    <row r="10" spans="1:18" ht="24" customHeight="1">
      <c r="A10" s="3" t="e">
        <f>'PO-000'!#REF!</f>
        <v>#REF!</v>
      </c>
      <c r="B10" s="5" t="e">
        <f>'PO-000'!#REF!</f>
        <v>#REF!</v>
      </c>
      <c r="C10" s="23" t="e">
        <f>'PO-000'!#REF!</f>
        <v>#REF!</v>
      </c>
      <c r="D10" s="2" t="e">
        <f>'PO-000'!#REF!</f>
        <v>#REF!</v>
      </c>
      <c r="E10" s="23"/>
      <c r="F10" s="23" t="s">
        <v>17</v>
      </c>
      <c r="G10" s="23" t="e">
        <f t="shared" si="0"/>
        <v>#REF!</v>
      </c>
      <c r="H10" s="23" t="e">
        <f t="shared" si="1"/>
        <v>#REF!</v>
      </c>
      <c r="I10" s="29"/>
      <c r="J10" s="29" t="e">
        <f t="shared" si="2"/>
        <v>#REF!</v>
      </c>
      <c r="K10" s="29" t="e">
        <f>'PO-000'!#REF!-('PO-000'!#REF!*'PO-000'!#REF!)</f>
        <v>#REF!</v>
      </c>
      <c r="L10" s="29" t="e">
        <f t="shared" si="3"/>
        <v>#REF!</v>
      </c>
    </row>
    <row r="11" spans="1:18" ht="24" customHeight="1">
      <c r="A11" s="12" t="e">
        <f>'PO-000'!#REF!</f>
        <v>#REF!</v>
      </c>
      <c r="B11" s="12"/>
      <c r="C11" s="12"/>
      <c r="D11" s="12"/>
      <c r="E11" s="12"/>
      <c r="F11" s="12" t="s">
        <v>17</v>
      </c>
      <c r="G11" s="12">
        <f t="shared" si="0"/>
        <v>0</v>
      </c>
      <c r="H11" s="12">
        <f t="shared" si="1"/>
        <v>0</v>
      </c>
      <c r="I11" s="26"/>
      <c r="J11" s="26">
        <f t="shared" si="2"/>
        <v>0</v>
      </c>
      <c r="K11" s="26" t="e">
        <f>'PO-000'!#REF!-('PO-000'!#REF!*'PO-000'!#REF!)</f>
        <v>#REF!</v>
      </c>
      <c r="L11" s="26" t="e">
        <f t="shared" si="3"/>
        <v>#REF!</v>
      </c>
    </row>
    <row r="12" spans="1:18" ht="24" customHeight="1">
      <c r="A12" s="22" t="e">
        <f>'PO-000'!#REF!</f>
        <v>#REF!</v>
      </c>
      <c r="B12" s="11"/>
      <c r="D12" s="24"/>
      <c r="E12" s="24"/>
      <c r="F12" s="24" t="s">
        <v>17</v>
      </c>
      <c r="G12" s="24" t="e">
        <f>#REF!*E12</f>
        <v>#REF!</v>
      </c>
      <c r="H12" s="24" t="e">
        <f t="shared" si="1"/>
        <v>#REF!</v>
      </c>
      <c r="I12" s="28"/>
      <c r="J12" s="28" t="e">
        <f t="shared" si="2"/>
        <v>#REF!</v>
      </c>
      <c r="K12" s="28" t="e">
        <f>'PO-000'!#REF!-('PO-000'!#REF!*'PO-000'!#REF!)</f>
        <v>#REF!</v>
      </c>
      <c r="L12" s="28" t="e">
        <f t="shared" si="3"/>
        <v>#REF!</v>
      </c>
    </row>
    <row r="13" spans="1:18" ht="24" customHeight="1">
      <c r="A13" s="3" t="e">
        <f>'PO-000'!#REF!</f>
        <v>#REF!</v>
      </c>
      <c r="B13" s="5" t="e">
        <f>'PO-000'!#REF!</f>
        <v>#REF!</v>
      </c>
      <c r="C13" s="23" t="e">
        <f>'PO-000'!#REF!</f>
        <v>#REF!</v>
      </c>
      <c r="D13" s="2" t="e">
        <f>'PO-000'!#REF!</f>
        <v>#REF!</v>
      </c>
      <c r="E13" s="23"/>
      <c r="F13" s="23" t="s">
        <v>17</v>
      </c>
      <c r="G13" s="23" t="e">
        <f t="shared" si="0"/>
        <v>#REF!</v>
      </c>
      <c r="H13" s="23" t="e">
        <f t="shared" si="1"/>
        <v>#REF!</v>
      </c>
      <c r="I13" s="29"/>
      <c r="J13" s="29" t="e">
        <f t="shared" si="2"/>
        <v>#REF!</v>
      </c>
      <c r="K13" s="29" t="e">
        <f>'PO-000'!#REF!-('PO-000'!#REF!*'PO-000'!#REF!)</f>
        <v>#REF!</v>
      </c>
      <c r="L13" s="29" t="e">
        <f t="shared" si="3"/>
        <v>#REF!</v>
      </c>
    </row>
    <row r="14" spans="1:18" ht="24" customHeight="1">
      <c r="A14" s="3" t="e">
        <f>'PO-000'!#REF!</f>
        <v>#REF!</v>
      </c>
      <c r="B14" s="5" t="e">
        <f>'PO-000'!#REF!</f>
        <v>#REF!</v>
      </c>
      <c r="C14" s="23" t="e">
        <f>'PO-000'!#REF!</f>
        <v>#REF!</v>
      </c>
      <c r="D14" s="2" t="e">
        <f>'PO-000'!#REF!</f>
        <v>#REF!</v>
      </c>
      <c r="E14" s="23"/>
      <c r="F14" s="23" t="s">
        <v>17</v>
      </c>
      <c r="G14" s="23" t="e">
        <f t="shared" si="0"/>
        <v>#REF!</v>
      </c>
      <c r="H14" s="23" t="e">
        <f t="shared" si="1"/>
        <v>#REF!</v>
      </c>
      <c r="I14" s="29"/>
      <c r="J14" s="29" t="e">
        <f t="shared" si="2"/>
        <v>#REF!</v>
      </c>
      <c r="K14" s="29" t="e">
        <f>'PO-000'!#REF!-('PO-000'!#REF!*'PO-000'!#REF!)</f>
        <v>#REF!</v>
      </c>
      <c r="L14" s="29" t="e">
        <f t="shared" si="3"/>
        <v>#REF!</v>
      </c>
    </row>
    <row r="15" spans="1:18" ht="24" customHeight="1">
      <c r="A15" s="3" t="e">
        <f>'PO-000'!#REF!</f>
        <v>#REF!</v>
      </c>
      <c r="B15" s="5" t="e">
        <f>'PO-000'!#REF!</f>
        <v>#REF!</v>
      </c>
      <c r="C15" s="23" t="e">
        <f>'PO-000'!#REF!</f>
        <v>#REF!</v>
      </c>
      <c r="D15" s="2" t="e">
        <f>'PO-000'!#REF!</f>
        <v>#REF!</v>
      </c>
      <c r="E15" s="23"/>
      <c r="F15" s="23" t="s">
        <v>17</v>
      </c>
      <c r="G15" s="23" t="e">
        <f t="shared" si="0"/>
        <v>#REF!</v>
      </c>
      <c r="H15" s="23" t="e">
        <f t="shared" si="1"/>
        <v>#REF!</v>
      </c>
      <c r="I15" s="29"/>
      <c r="J15" s="29" t="e">
        <f t="shared" si="2"/>
        <v>#REF!</v>
      </c>
      <c r="K15" s="29" t="e">
        <f>'PO-000'!#REF!-('PO-000'!#REF!*'PO-000'!#REF!)</f>
        <v>#REF!</v>
      </c>
      <c r="L15" s="29" t="e">
        <f t="shared" si="3"/>
        <v>#REF!</v>
      </c>
    </row>
    <row r="16" spans="1:18" ht="24" customHeight="1">
      <c r="A16" s="3" t="e">
        <f>'PO-000'!#REF!</f>
        <v>#REF!</v>
      </c>
      <c r="B16" s="5" t="e">
        <f>'PO-000'!#REF!</f>
        <v>#REF!</v>
      </c>
      <c r="C16" s="23" t="e">
        <f>'PO-000'!#REF!</f>
        <v>#REF!</v>
      </c>
      <c r="D16" s="2" t="e">
        <f>'PO-000'!#REF!</f>
        <v>#REF!</v>
      </c>
      <c r="E16" s="23"/>
      <c r="F16" s="23" t="s">
        <v>17</v>
      </c>
      <c r="G16" s="23" t="e">
        <f t="shared" si="0"/>
        <v>#REF!</v>
      </c>
      <c r="H16" s="23" t="e">
        <f t="shared" si="1"/>
        <v>#REF!</v>
      </c>
      <c r="I16" s="29"/>
      <c r="J16" s="29" t="e">
        <f t="shared" si="2"/>
        <v>#REF!</v>
      </c>
      <c r="K16" s="29" t="e">
        <f>'PO-000'!#REF!-('PO-000'!#REF!*'PO-000'!#REF!)</f>
        <v>#REF!</v>
      </c>
      <c r="L16" s="29" t="e">
        <f t="shared" si="3"/>
        <v>#REF!</v>
      </c>
    </row>
    <row r="17" spans="1:15" ht="24" customHeight="1">
      <c r="A17" s="3" t="e">
        <f>'PO-000'!#REF!</f>
        <v>#REF!</v>
      </c>
      <c r="B17" s="5" t="e">
        <f>'PO-000'!#REF!</f>
        <v>#REF!</v>
      </c>
      <c r="C17" s="23" t="e">
        <f>'PO-000'!#REF!</f>
        <v>#REF!</v>
      </c>
      <c r="D17" s="2" t="e">
        <f>'PO-000'!#REF!</f>
        <v>#REF!</v>
      </c>
      <c r="E17" s="23"/>
      <c r="F17" s="23" t="s">
        <v>17</v>
      </c>
      <c r="G17" s="23" t="e">
        <f t="shared" si="0"/>
        <v>#REF!</v>
      </c>
      <c r="H17" s="23" t="e">
        <f t="shared" si="1"/>
        <v>#REF!</v>
      </c>
      <c r="I17" s="29"/>
      <c r="J17" s="29" t="e">
        <f t="shared" si="2"/>
        <v>#REF!</v>
      </c>
      <c r="K17" s="29" t="e">
        <f>'PO-000'!#REF!-('PO-000'!#REF!*'PO-000'!#REF!)</f>
        <v>#REF!</v>
      </c>
      <c r="L17" s="29" t="e">
        <f t="shared" si="3"/>
        <v>#REF!</v>
      </c>
    </row>
    <row r="18" spans="1:15" ht="24" customHeight="1">
      <c r="A18" s="3" t="e">
        <f>'PO-000'!#REF!</f>
        <v>#REF!</v>
      </c>
      <c r="B18" s="5" t="e">
        <f>'PO-000'!#REF!</f>
        <v>#REF!</v>
      </c>
      <c r="C18" s="23" t="e">
        <f>'PO-000'!#REF!</f>
        <v>#REF!</v>
      </c>
      <c r="D18" s="2" t="e">
        <f>'PO-000'!#REF!</f>
        <v>#REF!</v>
      </c>
      <c r="E18" s="23"/>
      <c r="F18" s="23" t="s">
        <v>17</v>
      </c>
      <c r="G18" s="23" t="e">
        <f t="shared" si="0"/>
        <v>#REF!</v>
      </c>
      <c r="H18" s="23" t="e">
        <f t="shared" si="1"/>
        <v>#REF!</v>
      </c>
      <c r="I18" s="29"/>
      <c r="J18" s="29" t="e">
        <f t="shared" si="2"/>
        <v>#REF!</v>
      </c>
      <c r="K18" s="29" t="e">
        <f>'PO-000'!#REF!-('PO-000'!#REF!*'PO-000'!#REF!)</f>
        <v>#REF!</v>
      </c>
      <c r="L18" s="29" t="e">
        <f t="shared" si="3"/>
        <v>#REF!</v>
      </c>
    </row>
    <row r="19" spans="1:15" ht="24" customHeight="1">
      <c r="A19" s="12" t="e">
        <f>'PO-000'!#REF!</f>
        <v>#REF!</v>
      </c>
      <c r="B19" s="12" t="e">
        <f>'PO-000'!#REF!</f>
        <v>#REF!</v>
      </c>
      <c r="C19" s="12" t="e">
        <f>'PO-000'!#REF!</f>
        <v>#REF!</v>
      </c>
      <c r="D19" s="12" t="e">
        <f>'PO-000'!#REF!</f>
        <v>#REF!</v>
      </c>
      <c r="E19" s="12"/>
      <c r="F19" s="12" t="s">
        <v>17</v>
      </c>
      <c r="G19" s="12" t="e">
        <f t="shared" si="0"/>
        <v>#REF!</v>
      </c>
      <c r="H19" s="12" t="e">
        <f t="shared" si="1"/>
        <v>#REF!</v>
      </c>
      <c r="I19" s="26"/>
      <c r="J19" s="26" t="e">
        <f t="shared" si="2"/>
        <v>#REF!</v>
      </c>
      <c r="K19" s="26" t="e">
        <f>'PO-000'!#REF!-('PO-000'!#REF!*'PO-000'!#REF!)</f>
        <v>#REF!</v>
      </c>
      <c r="L19" s="26" t="e">
        <f t="shared" si="3"/>
        <v>#REF!</v>
      </c>
    </row>
    <row r="20" spans="1:15" ht="24" customHeight="1">
      <c r="A20" s="22" t="e">
        <f>'PO-000'!#REF!</f>
        <v>#REF!</v>
      </c>
      <c r="B20" s="11" t="e">
        <f>'PO-000'!#REF!</f>
        <v>#REF!</v>
      </c>
      <c r="C20" s="24" t="e">
        <f>'PO-000'!#REF!</f>
        <v>#REF!</v>
      </c>
      <c r="D20" s="25" t="e">
        <f>'PO-000'!#REF!</f>
        <v>#REF!</v>
      </c>
      <c r="E20" s="24"/>
      <c r="F20" s="24" t="s">
        <v>17</v>
      </c>
      <c r="G20" s="24" t="e">
        <f t="shared" si="0"/>
        <v>#REF!</v>
      </c>
      <c r="H20" s="24" t="e">
        <f t="shared" si="1"/>
        <v>#REF!</v>
      </c>
      <c r="I20" s="28"/>
      <c r="J20" s="28" t="e">
        <f t="shared" si="2"/>
        <v>#REF!</v>
      </c>
      <c r="K20" s="28" t="e">
        <f>'PO-000'!#REF!-('PO-000'!#REF!*'PO-000'!#REF!)</f>
        <v>#REF!</v>
      </c>
      <c r="L20" s="28" t="e">
        <f t="shared" si="3"/>
        <v>#REF!</v>
      </c>
    </row>
    <row r="21" spans="1:15" ht="24" customHeight="1">
      <c r="A21" s="3" t="e">
        <f>'PO-000'!#REF!</f>
        <v>#REF!</v>
      </c>
      <c r="B21" s="5" t="e">
        <f>'PO-000'!#REF!</f>
        <v>#REF!</v>
      </c>
      <c r="C21" s="23" t="e">
        <f>'PO-000'!#REF!</f>
        <v>#REF!</v>
      </c>
      <c r="D21" s="2" t="e">
        <f>'PO-000'!#REF!</f>
        <v>#REF!</v>
      </c>
      <c r="E21" s="23"/>
      <c r="F21" s="23" t="s">
        <v>17</v>
      </c>
      <c r="G21" s="23" t="e">
        <f t="shared" si="0"/>
        <v>#REF!</v>
      </c>
      <c r="H21" s="23" t="e">
        <f t="shared" si="1"/>
        <v>#REF!</v>
      </c>
      <c r="I21" s="29"/>
      <c r="J21" s="29" t="e">
        <f t="shared" si="2"/>
        <v>#REF!</v>
      </c>
      <c r="K21" s="29" t="e">
        <f>'PO-000'!#REF!-('PO-000'!#REF!*'PO-000'!#REF!)</f>
        <v>#REF!</v>
      </c>
      <c r="L21" s="29" t="e">
        <f t="shared" si="3"/>
        <v>#REF!</v>
      </c>
    </row>
    <row r="22" spans="1:15" ht="24" customHeight="1">
      <c r="A22" s="3" t="e">
        <f>'PO-000'!#REF!</f>
        <v>#REF!</v>
      </c>
      <c r="B22" s="5" t="e">
        <f>'PO-000'!#REF!</f>
        <v>#REF!</v>
      </c>
      <c r="C22" s="23" t="e">
        <f>'PO-000'!#REF!</f>
        <v>#REF!</v>
      </c>
      <c r="D22" s="2" t="e">
        <f>'PO-000'!#REF!</f>
        <v>#REF!</v>
      </c>
      <c r="E22" s="23"/>
      <c r="F22" s="23" t="s">
        <v>17</v>
      </c>
      <c r="G22" s="23" t="e">
        <f t="shared" si="0"/>
        <v>#REF!</v>
      </c>
      <c r="H22" s="23" t="e">
        <f t="shared" si="1"/>
        <v>#REF!</v>
      </c>
      <c r="I22" s="29"/>
      <c r="J22" s="29" t="e">
        <f t="shared" si="2"/>
        <v>#REF!</v>
      </c>
      <c r="K22" s="29" t="e">
        <f>'PO-000'!#REF!-('PO-000'!#REF!*'PO-000'!#REF!)</f>
        <v>#REF!</v>
      </c>
      <c r="L22" s="29" t="e">
        <f t="shared" si="3"/>
        <v>#REF!</v>
      </c>
    </row>
    <row r="23" spans="1:15" ht="24" customHeight="1">
      <c r="A23" s="3" t="e">
        <f>'PO-000'!#REF!</f>
        <v>#REF!</v>
      </c>
      <c r="B23" s="5" t="e">
        <f>'PO-000'!#REF!</f>
        <v>#REF!</v>
      </c>
      <c r="C23" s="23" t="e">
        <f>'PO-000'!#REF!</f>
        <v>#REF!</v>
      </c>
      <c r="D23" s="2" t="e">
        <f>'PO-000'!#REF!</f>
        <v>#REF!</v>
      </c>
      <c r="E23" s="23"/>
      <c r="F23" s="23" t="s">
        <v>17</v>
      </c>
      <c r="G23" s="23" t="e">
        <f t="shared" si="0"/>
        <v>#REF!</v>
      </c>
      <c r="H23" s="23" t="e">
        <f t="shared" si="1"/>
        <v>#REF!</v>
      </c>
      <c r="I23" s="29"/>
      <c r="J23" s="29" t="e">
        <f t="shared" si="2"/>
        <v>#REF!</v>
      </c>
      <c r="K23" s="29" t="e">
        <f>'PO-000'!#REF!-('PO-000'!#REF!*'PO-000'!#REF!)</f>
        <v>#REF!</v>
      </c>
      <c r="L23" s="29" t="e">
        <f t="shared" si="3"/>
        <v>#REF!</v>
      </c>
    </row>
    <row r="24" spans="1:15" ht="24" customHeight="1">
      <c r="A24" s="3" t="e">
        <f>'PO-000'!#REF!</f>
        <v>#REF!</v>
      </c>
      <c r="B24" s="5" t="e">
        <f>'PO-000'!#REF!</f>
        <v>#REF!</v>
      </c>
      <c r="C24" s="23" t="e">
        <f>'PO-000'!#REF!</f>
        <v>#REF!</v>
      </c>
      <c r="D24" s="2" t="e">
        <f>'PO-000'!#REF!</f>
        <v>#REF!</v>
      </c>
      <c r="E24" s="23"/>
      <c r="F24" s="23" t="s">
        <v>17</v>
      </c>
      <c r="G24" s="23" t="e">
        <f t="shared" si="0"/>
        <v>#REF!</v>
      </c>
      <c r="H24" s="23" t="e">
        <f t="shared" si="1"/>
        <v>#REF!</v>
      </c>
      <c r="I24" s="29"/>
      <c r="J24" s="29" t="e">
        <f t="shared" si="2"/>
        <v>#REF!</v>
      </c>
      <c r="K24" s="29" t="e">
        <f>'PO-000'!#REF!-('PO-000'!#REF!*'PO-000'!#REF!)</f>
        <v>#REF!</v>
      </c>
      <c r="L24" s="29" t="e">
        <f t="shared" si="3"/>
        <v>#REF!</v>
      </c>
    </row>
    <row r="25" spans="1:15" s="18" customFormat="1" ht="24" customHeight="1">
      <c r="A25" s="3" t="e">
        <f>'PO-000'!#REF!</f>
        <v>#REF!</v>
      </c>
      <c r="B25" s="5" t="e">
        <f>'PO-000'!#REF!</f>
        <v>#REF!</v>
      </c>
      <c r="C25" s="23" t="e">
        <f>'PO-000'!#REF!</f>
        <v>#REF!</v>
      </c>
      <c r="D25" s="2" t="e">
        <f>'PO-000'!#REF!</f>
        <v>#REF!</v>
      </c>
      <c r="E25" s="23"/>
      <c r="F25" s="23" t="s">
        <v>17</v>
      </c>
      <c r="G25" s="23" t="e">
        <f t="shared" si="0"/>
        <v>#REF!</v>
      </c>
      <c r="H25" s="23" t="e">
        <f t="shared" si="1"/>
        <v>#REF!</v>
      </c>
      <c r="I25" s="29"/>
      <c r="J25" s="29" t="e">
        <f t="shared" si="2"/>
        <v>#REF!</v>
      </c>
      <c r="K25" s="29" t="e">
        <f>'PO-000'!#REF!-('PO-000'!#REF!*'PO-000'!#REF!)</f>
        <v>#REF!</v>
      </c>
      <c r="L25" s="29" t="e">
        <f t="shared" si="3"/>
        <v>#REF!</v>
      </c>
      <c r="O25" s="19"/>
    </row>
    <row r="26" spans="1:15" s="18" customFormat="1" ht="24" customHeight="1">
      <c r="A26" s="3" t="e">
        <f>'PO-000'!#REF!</f>
        <v>#REF!</v>
      </c>
      <c r="B26" s="5" t="e">
        <f>'PO-000'!#REF!</f>
        <v>#REF!</v>
      </c>
      <c r="C26" s="23" t="e">
        <f>'PO-000'!#REF!</f>
        <v>#REF!</v>
      </c>
      <c r="D26" s="2" t="e">
        <f>'PO-000'!#REF!</f>
        <v>#REF!</v>
      </c>
      <c r="E26" s="23"/>
      <c r="F26" s="23" t="s">
        <v>17</v>
      </c>
      <c r="G26" s="23" t="e">
        <f t="shared" si="0"/>
        <v>#REF!</v>
      </c>
      <c r="H26" s="23" t="e">
        <f t="shared" si="1"/>
        <v>#REF!</v>
      </c>
      <c r="I26" s="29"/>
      <c r="J26" s="29" t="e">
        <f t="shared" si="2"/>
        <v>#REF!</v>
      </c>
      <c r="K26" s="29" t="e">
        <f>'PO-000'!#REF!-('PO-000'!#REF!*'PO-000'!#REF!)</f>
        <v>#REF!</v>
      </c>
      <c r="L26" s="29" t="e">
        <f t="shared" si="3"/>
        <v>#REF!</v>
      </c>
      <c r="O26" s="19"/>
    </row>
    <row r="27" spans="1:15" s="18" customFormat="1" ht="24" customHeight="1">
      <c r="A27" s="3" t="e">
        <f>'PO-000'!#REF!</f>
        <v>#REF!</v>
      </c>
      <c r="B27" s="5" t="e">
        <f>'PO-000'!#REF!</f>
        <v>#REF!</v>
      </c>
      <c r="C27" s="23" t="e">
        <f>'PO-000'!#REF!</f>
        <v>#REF!</v>
      </c>
      <c r="D27" s="2" t="e">
        <f>'PO-000'!#REF!</f>
        <v>#REF!</v>
      </c>
      <c r="E27" s="23"/>
      <c r="F27" s="23" t="s">
        <v>17</v>
      </c>
      <c r="G27" s="23" t="e">
        <f t="shared" si="0"/>
        <v>#REF!</v>
      </c>
      <c r="H27" s="23" t="e">
        <f t="shared" si="1"/>
        <v>#REF!</v>
      </c>
      <c r="I27" s="29"/>
      <c r="J27" s="29" t="e">
        <f t="shared" si="2"/>
        <v>#REF!</v>
      </c>
      <c r="K27" s="29" t="e">
        <f>'PO-000'!#REF!-('PO-000'!#REF!*'PO-000'!#REF!)</f>
        <v>#REF!</v>
      </c>
      <c r="L27" s="29" t="e">
        <f t="shared" si="3"/>
        <v>#REF!</v>
      </c>
      <c r="O27" s="19"/>
    </row>
    <row r="28" spans="1:15" s="18" customFormat="1" ht="24" customHeight="1">
      <c r="A28" s="12" t="e">
        <f>'PO-000'!#REF!</f>
        <v>#REF!</v>
      </c>
      <c r="B28" s="12" t="e">
        <f>'PO-000'!#REF!</f>
        <v>#REF!</v>
      </c>
      <c r="C28" s="12" t="e">
        <f>'PO-000'!#REF!</f>
        <v>#REF!</v>
      </c>
      <c r="D28" s="12" t="e">
        <f>'PO-000'!#REF!</f>
        <v>#REF!</v>
      </c>
      <c r="E28" s="12"/>
      <c r="F28" s="12" t="s">
        <v>17</v>
      </c>
      <c r="G28" s="12" t="e">
        <f t="shared" si="0"/>
        <v>#REF!</v>
      </c>
      <c r="H28" s="12" t="e">
        <f t="shared" si="1"/>
        <v>#REF!</v>
      </c>
      <c r="I28" s="26"/>
      <c r="J28" s="26" t="e">
        <f t="shared" si="2"/>
        <v>#REF!</v>
      </c>
      <c r="K28" s="26" t="e">
        <f>'PO-000'!#REF!-('PO-000'!#REF!*'PO-000'!#REF!)</f>
        <v>#REF!</v>
      </c>
      <c r="L28" s="26" t="e">
        <f t="shared" si="3"/>
        <v>#REF!</v>
      </c>
      <c r="O28" s="19"/>
    </row>
    <row r="29" spans="1:15" s="18" customFormat="1" ht="24" customHeight="1">
      <c r="A29" s="22" t="e">
        <f>'PO-000'!#REF!</f>
        <v>#REF!</v>
      </c>
      <c r="B29" s="11" t="e">
        <f>'PO-000'!#REF!</f>
        <v>#REF!</v>
      </c>
      <c r="C29" s="24" t="e">
        <f>'PO-000'!#REF!</f>
        <v>#REF!</v>
      </c>
      <c r="D29" s="25" t="e">
        <f>'PO-000'!#REF!</f>
        <v>#REF!</v>
      </c>
      <c r="E29" s="24"/>
      <c r="F29" s="24" t="s">
        <v>17</v>
      </c>
      <c r="G29" s="24" t="e">
        <f t="shared" si="0"/>
        <v>#REF!</v>
      </c>
      <c r="H29" s="24" t="e">
        <f t="shared" si="1"/>
        <v>#REF!</v>
      </c>
      <c r="I29" s="28"/>
      <c r="J29" s="28" t="e">
        <f t="shared" si="2"/>
        <v>#REF!</v>
      </c>
      <c r="K29" s="28" t="e">
        <f>'PO-000'!#REF!-('PO-000'!#REF!*'PO-000'!#REF!)</f>
        <v>#REF!</v>
      </c>
      <c r="L29" s="28" t="e">
        <f t="shared" si="3"/>
        <v>#REF!</v>
      </c>
      <c r="O29" s="19"/>
    </row>
    <row r="30" spans="1:15" s="18" customFormat="1" ht="24" customHeight="1">
      <c r="A30" s="3" t="e">
        <f>'PO-000'!#REF!</f>
        <v>#REF!</v>
      </c>
      <c r="B30" s="5" t="e">
        <f>'PO-000'!#REF!</f>
        <v>#REF!</v>
      </c>
      <c r="C30" s="23" t="e">
        <f>'PO-000'!#REF!</f>
        <v>#REF!</v>
      </c>
      <c r="D30" s="2" t="e">
        <f>'PO-000'!#REF!</f>
        <v>#REF!</v>
      </c>
      <c r="E30" s="23"/>
      <c r="F30" s="23" t="s">
        <v>17</v>
      </c>
      <c r="G30" s="23" t="e">
        <f t="shared" si="0"/>
        <v>#REF!</v>
      </c>
      <c r="H30" s="23" t="e">
        <f t="shared" si="1"/>
        <v>#REF!</v>
      </c>
      <c r="I30" s="29"/>
      <c r="J30" s="29" t="e">
        <f t="shared" si="2"/>
        <v>#REF!</v>
      </c>
      <c r="K30" s="29" t="e">
        <f>'PO-000'!#REF!-('PO-000'!#REF!*'PO-000'!#REF!)</f>
        <v>#REF!</v>
      </c>
      <c r="L30" s="29" t="e">
        <f t="shared" si="3"/>
        <v>#REF!</v>
      </c>
      <c r="N30" s="20"/>
      <c r="O30" s="19"/>
    </row>
    <row r="31" spans="1:15" s="18" customFormat="1" ht="24" customHeight="1">
      <c r="A31" s="3" t="e">
        <f>'PO-000'!#REF!</f>
        <v>#REF!</v>
      </c>
      <c r="B31" s="5" t="e">
        <f>'PO-000'!#REF!</f>
        <v>#REF!</v>
      </c>
      <c r="C31" s="23" t="e">
        <f>'PO-000'!#REF!</f>
        <v>#REF!</v>
      </c>
      <c r="D31" s="2" t="e">
        <f>'PO-000'!#REF!</f>
        <v>#REF!</v>
      </c>
      <c r="E31" s="23"/>
      <c r="F31" s="23" t="s">
        <v>17</v>
      </c>
      <c r="G31" s="23" t="e">
        <f t="shared" si="0"/>
        <v>#REF!</v>
      </c>
      <c r="H31" s="23" t="e">
        <f t="shared" si="1"/>
        <v>#REF!</v>
      </c>
      <c r="I31" s="29"/>
      <c r="J31" s="29" t="e">
        <f t="shared" si="2"/>
        <v>#REF!</v>
      </c>
      <c r="K31" s="29" t="e">
        <f>'PO-000'!#REF!-('PO-000'!#REF!*'PO-000'!#REF!)</f>
        <v>#REF!</v>
      </c>
      <c r="L31" s="29" t="e">
        <f t="shared" si="3"/>
        <v>#REF!</v>
      </c>
      <c r="O31" s="19"/>
    </row>
    <row r="32" spans="1:15" ht="24" customHeight="1">
      <c r="A32" s="3" t="e">
        <f>'PO-000'!#REF!</f>
        <v>#REF!</v>
      </c>
      <c r="B32" s="5" t="e">
        <f>'PO-000'!#REF!</f>
        <v>#REF!</v>
      </c>
      <c r="C32" s="23" t="e">
        <f>'PO-000'!#REF!</f>
        <v>#REF!</v>
      </c>
      <c r="D32" s="2" t="e">
        <f>'PO-000'!#REF!</f>
        <v>#REF!</v>
      </c>
      <c r="E32" s="23"/>
      <c r="F32" s="23" t="s">
        <v>17</v>
      </c>
      <c r="G32" s="23" t="e">
        <f t="shared" si="0"/>
        <v>#REF!</v>
      </c>
      <c r="H32" s="23" t="e">
        <f t="shared" si="1"/>
        <v>#REF!</v>
      </c>
      <c r="I32" s="29"/>
      <c r="J32" s="29" t="e">
        <f t="shared" si="2"/>
        <v>#REF!</v>
      </c>
      <c r="K32" s="29" t="e">
        <f>'PO-000'!#REF!-('PO-000'!#REF!*'PO-000'!#REF!)</f>
        <v>#REF!</v>
      </c>
      <c r="L32" s="29" t="e">
        <f t="shared" si="3"/>
        <v>#REF!</v>
      </c>
    </row>
    <row r="33" spans="1:12" ht="24" customHeight="1">
      <c r="A33" s="3" t="e">
        <f>'PO-000'!#REF!</f>
        <v>#REF!</v>
      </c>
      <c r="B33" s="21" t="e">
        <f>'PO-000'!#REF!</f>
        <v>#REF!</v>
      </c>
      <c r="C33" s="23" t="e">
        <f>'PO-000'!#REF!</f>
        <v>#REF!</v>
      </c>
      <c r="D33" s="2" t="e">
        <f>'PO-000'!#REF!</f>
        <v>#REF!</v>
      </c>
      <c r="E33" s="23"/>
      <c r="F33" s="23" t="s">
        <v>17</v>
      </c>
      <c r="G33" s="23" t="e">
        <f t="shared" si="0"/>
        <v>#REF!</v>
      </c>
      <c r="H33" s="23" t="e">
        <f t="shared" si="1"/>
        <v>#REF!</v>
      </c>
      <c r="I33" s="29"/>
      <c r="J33" s="29" t="e">
        <f t="shared" si="2"/>
        <v>#REF!</v>
      </c>
      <c r="K33" s="29" t="e">
        <f>'PO-000'!#REF!-('PO-000'!#REF!*'PO-000'!#REF!)</f>
        <v>#REF!</v>
      </c>
      <c r="L33" s="29" t="e">
        <f t="shared" si="3"/>
        <v>#REF!</v>
      </c>
    </row>
    <row r="34" spans="1:12" ht="24" customHeight="1">
      <c r="A34" s="3" t="e">
        <f>'PO-000'!#REF!</f>
        <v>#REF!</v>
      </c>
      <c r="B34" s="5" t="e">
        <f>'PO-000'!#REF!</f>
        <v>#REF!</v>
      </c>
      <c r="C34" s="23" t="e">
        <f>'PO-000'!#REF!</f>
        <v>#REF!</v>
      </c>
      <c r="D34" s="2" t="e">
        <f>'PO-000'!#REF!</f>
        <v>#REF!</v>
      </c>
      <c r="E34" s="23"/>
      <c r="F34" s="23" t="s">
        <v>17</v>
      </c>
      <c r="G34" s="23" t="e">
        <f t="shared" si="0"/>
        <v>#REF!</v>
      </c>
      <c r="H34" s="23" t="e">
        <f t="shared" si="1"/>
        <v>#REF!</v>
      </c>
      <c r="I34" s="29"/>
      <c r="J34" s="29" t="e">
        <f t="shared" si="2"/>
        <v>#REF!</v>
      </c>
      <c r="K34" s="29" t="e">
        <f>'PO-000'!#REF!-('PO-000'!#REF!*'PO-000'!#REF!)</f>
        <v>#REF!</v>
      </c>
      <c r="L34" s="29" t="e">
        <f t="shared" si="3"/>
        <v>#REF!</v>
      </c>
    </row>
    <row r="35" spans="1:12" ht="24" customHeight="1">
      <c r="A35" s="3" t="e">
        <f>'PO-000'!#REF!</f>
        <v>#REF!</v>
      </c>
      <c r="B35" s="5" t="e">
        <f>'PO-000'!#REF!</f>
        <v>#REF!</v>
      </c>
      <c r="C35" s="23" t="e">
        <f>'PO-000'!#REF!</f>
        <v>#REF!</v>
      </c>
      <c r="D35" s="2" t="e">
        <f>'PO-000'!#REF!</f>
        <v>#REF!</v>
      </c>
      <c r="E35" s="23"/>
      <c r="F35" s="23" t="s">
        <v>17</v>
      </c>
      <c r="G35" s="23" t="e">
        <f t="shared" si="0"/>
        <v>#REF!</v>
      </c>
      <c r="H35" s="23" t="e">
        <f t="shared" si="1"/>
        <v>#REF!</v>
      </c>
      <c r="I35" s="29"/>
      <c r="J35" s="29" t="e">
        <f t="shared" si="2"/>
        <v>#REF!</v>
      </c>
      <c r="K35" s="29" t="e">
        <f>'PO-000'!#REF!-('PO-000'!#REF!*'PO-000'!#REF!)</f>
        <v>#REF!</v>
      </c>
      <c r="L35" s="29" t="e">
        <f t="shared" si="3"/>
        <v>#REF!</v>
      </c>
    </row>
    <row r="36" spans="1:12" ht="24" customHeight="1">
      <c r="A36" s="3" t="e">
        <f>'PO-000'!#REF!</f>
        <v>#REF!</v>
      </c>
      <c r="B36" s="5" t="e">
        <f>'PO-000'!#REF!</f>
        <v>#REF!</v>
      </c>
      <c r="C36" s="23" t="e">
        <f>'PO-000'!#REF!</f>
        <v>#REF!</v>
      </c>
      <c r="D36" s="2" t="e">
        <f>'PO-000'!#REF!</f>
        <v>#REF!</v>
      </c>
      <c r="E36" s="23"/>
      <c r="F36" s="23" t="s">
        <v>17</v>
      </c>
      <c r="G36" s="23" t="e">
        <f t="shared" si="0"/>
        <v>#REF!</v>
      </c>
      <c r="H36" s="23" t="e">
        <f t="shared" si="1"/>
        <v>#REF!</v>
      </c>
      <c r="I36" s="29"/>
      <c r="J36" s="29" t="e">
        <f t="shared" si="2"/>
        <v>#REF!</v>
      </c>
      <c r="K36" s="29" t="e">
        <f>'PO-000'!#REF!-('PO-000'!#REF!*'PO-000'!#REF!)</f>
        <v>#REF!</v>
      </c>
      <c r="L36" s="29" t="e">
        <f t="shared" si="3"/>
        <v>#REF!</v>
      </c>
    </row>
    <row r="37" spans="1:12" ht="24" customHeight="1">
      <c r="A37" s="3" t="e">
        <f>'PO-000'!#REF!</f>
        <v>#REF!</v>
      </c>
      <c r="B37" s="5" t="e">
        <f>'PO-000'!#REF!</f>
        <v>#REF!</v>
      </c>
      <c r="C37" s="23" t="e">
        <f>'PO-000'!#REF!</f>
        <v>#REF!</v>
      </c>
      <c r="D37" s="2" t="e">
        <f>'PO-000'!#REF!</f>
        <v>#REF!</v>
      </c>
      <c r="E37" s="23"/>
      <c r="F37" s="23" t="s">
        <v>17</v>
      </c>
      <c r="G37" s="23" t="e">
        <f t="shared" si="0"/>
        <v>#REF!</v>
      </c>
      <c r="H37" s="23" t="e">
        <f t="shared" si="1"/>
        <v>#REF!</v>
      </c>
      <c r="I37" s="29"/>
      <c r="J37" s="29" t="e">
        <f t="shared" si="2"/>
        <v>#REF!</v>
      </c>
      <c r="K37" s="29" t="e">
        <f>'PO-000'!#REF!-('PO-000'!#REF!*'PO-000'!#REF!)</f>
        <v>#REF!</v>
      </c>
      <c r="L37" s="29" t="e">
        <f t="shared" si="3"/>
        <v>#REF!</v>
      </c>
    </row>
    <row r="38" spans="1:12" ht="24" customHeight="1">
      <c r="A38" s="3" t="e">
        <f>'PO-000'!#REF!</f>
        <v>#REF!</v>
      </c>
      <c r="B38" s="5" t="e">
        <f>'PO-000'!#REF!</f>
        <v>#REF!</v>
      </c>
      <c r="C38" s="23" t="e">
        <f>'PO-000'!#REF!</f>
        <v>#REF!</v>
      </c>
      <c r="D38" s="2" t="e">
        <f>'PO-000'!#REF!</f>
        <v>#REF!</v>
      </c>
      <c r="E38" s="23"/>
      <c r="F38" s="23" t="s">
        <v>17</v>
      </c>
      <c r="G38" s="23" t="e">
        <f t="shared" si="0"/>
        <v>#REF!</v>
      </c>
      <c r="H38" s="23" t="e">
        <f t="shared" si="1"/>
        <v>#REF!</v>
      </c>
      <c r="I38" s="29"/>
      <c r="J38" s="29" t="e">
        <f t="shared" si="2"/>
        <v>#REF!</v>
      </c>
      <c r="K38" s="29" t="e">
        <f>'PO-000'!#REF!-('PO-000'!#REF!*'PO-000'!#REF!)</f>
        <v>#REF!</v>
      </c>
      <c r="L38" s="29" t="e">
        <f t="shared" si="3"/>
        <v>#REF!</v>
      </c>
    </row>
    <row r="39" spans="1:12" ht="24" customHeight="1">
      <c r="A39" s="3" t="e">
        <f>'PO-000'!#REF!</f>
        <v>#REF!</v>
      </c>
      <c r="B39" s="5" t="e">
        <f>'PO-000'!#REF!</f>
        <v>#REF!</v>
      </c>
      <c r="C39" s="23" t="e">
        <f>'PO-000'!#REF!</f>
        <v>#REF!</v>
      </c>
      <c r="D39" s="2" t="e">
        <f>'PO-000'!#REF!</f>
        <v>#REF!</v>
      </c>
      <c r="E39" s="23"/>
      <c r="F39" s="23" t="s">
        <v>17</v>
      </c>
      <c r="G39" s="23" t="e">
        <f t="shared" si="0"/>
        <v>#REF!</v>
      </c>
      <c r="H39" s="23" t="e">
        <f t="shared" si="1"/>
        <v>#REF!</v>
      </c>
      <c r="I39" s="29"/>
      <c r="J39" s="29" t="e">
        <f t="shared" si="2"/>
        <v>#REF!</v>
      </c>
      <c r="K39" s="29" t="e">
        <f>'PO-000'!#REF!-('PO-000'!#REF!*'PO-000'!#REF!)</f>
        <v>#REF!</v>
      </c>
      <c r="L39" s="29" t="e">
        <f t="shared" si="3"/>
        <v>#REF!</v>
      </c>
    </row>
    <row r="40" spans="1:12" ht="24" customHeight="1">
      <c r="A40" s="12" t="e">
        <f>'PO-000'!#REF!</f>
        <v>#REF!</v>
      </c>
      <c r="B40" s="12" t="e">
        <f>'PO-000'!#REF!</f>
        <v>#REF!</v>
      </c>
      <c r="C40" s="12" t="e">
        <f>'PO-000'!#REF!</f>
        <v>#REF!</v>
      </c>
      <c r="D40" s="12" t="e">
        <f>'PO-000'!#REF!</f>
        <v>#REF!</v>
      </c>
      <c r="E40" s="12"/>
      <c r="F40" s="12" t="s">
        <v>17</v>
      </c>
      <c r="G40" s="12" t="e">
        <f t="shared" si="0"/>
        <v>#REF!</v>
      </c>
      <c r="H40" s="12" t="e">
        <f t="shared" si="1"/>
        <v>#REF!</v>
      </c>
      <c r="I40" s="26"/>
      <c r="J40" s="26" t="e">
        <f t="shared" si="2"/>
        <v>#REF!</v>
      </c>
      <c r="K40" s="26" t="e">
        <f>'PO-000'!#REF!-('PO-000'!#REF!*'PO-000'!#REF!)</f>
        <v>#REF!</v>
      </c>
      <c r="L40" s="26" t="e">
        <f t="shared" si="3"/>
        <v>#REF!</v>
      </c>
    </row>
    <row r="41" spans="1:12" ht="24" customHeight="1">
      <c r="A41" s="22" t="e">
        <f>'PO-000'!#REF!</f>
        <v>#REF!</v>
      </c>
      <c r="B41" s="11" t="e">
        <f>'PO-000'!#REF!</f>
        <v>#REF!</v>
      </c>
      <c r="C41" s="24" t="e">
        <f>'PO-000'!#REF!</f>
        <v>#REF!</v>
      </c>
      <c r="D41" s="25" t="e">
        <f>'PO-000'!#REF!</f>
        <v>#REF!</v>
      </c>
      <c r="E41" s="24"/>
      <c r="F41" s="24" t="s">
        <v>17</v>
      </c>
      <c r="G41" s="24" t="e">
        <f t="shared" si="0"/>
        <v>#REF!</v>
      </c>
      <c r="H41" s="24" t="e">
        <f t="shared" si="1"/>
        <v>#REF!</v>
      </c>
      <c r="I41" s="28"/>
      <c r="J41" s="28" t="e">
        <f t="shared" si="2"/>
        <v>#REF!</v>
      </c>
      <c r="K41" s="28" t="e">
        <f>'PO-000'!#REF!-('PO-000'!#REF!*'PO-000'!#REF!)</f>
        <v>#REF!</v>
      </c>
      <c r="L41" s="28" t="e">
        <f t="shared" si="3"/>
        <v>#REF!</v>
      </c>
    </row>
    <row r="42" spans="1:12" ht="24" customHeight="1">
      <c r="A42" s="3" t="e">
        <f>'PO-000'!#REF!</f>
        <v>#REF!</v>
      </c>
      <c r="B42" s="5" t="e">
        <f>'PO-000'!#REF!</f>
        <v>#REF!</v>
      </c>
      <c r="C42" s="23" t="e">
        <f>'PO-000'!#REF!</f>
        <v>#REF!</v>
      </c>
      <c r="D42" s="2" t="e">
        <f>'PO-000'!#REF!</f>
        <v>#REF!</v>
      </c>
      <c r="E42" s="23"/>
      <c r="F42" s="23" t="s">
        <v>17</v>
      </c>
      <c r="G42" s="23" t="e">
        <f t="shared" si="0"/>
        <v>#REF!</v>
      </c>
      <c r="H42" s="23" t="e">
        <f t="shared" si="1"/>
        <v>#REF!</v>
      </c>
      <c r="I42" s="29"/>
      <c r="J42" s="29" t="e">
        <f t="shared" si="2"/>
        <v>#REF!</v>
      </c>
      <c r="K42" s="29" t="e">
        <f>'PO-000'!#REF!-('PO-000'!#REF!*'PO-000'!#REF!)</f>
        <v>#REF!</v>
      </c>
      <c r="L42" s="29" t="e">
        <f t="shared" si="3"/>
        <v>#REF!</v>
      </c>
    </row>
    <row r="43" spans="1:12" ht="24" customHeight="1">
      <c r="A43" s="3" t="e">
        <f>'PO-000'!#REF!</f>
        <v>#REF!</v>
      </c>
      <c r="B43" s="5" t="e">
        <f>'PO-000'!#REF!</f>
        <v>#REF!</v>
      </c>
      <c r="C43" s="23" t="e">
        <f>'PO-000'!#REF!</f>
        <v>#REF!</v>
      </c>
      <c r="D43" s="2" t="e">
        <f>'PO-000'!#REF!</f>
        <v>#REF!</v>
      </c>
      <c r="E43" s="23"/>
      <c r="F43" s="23" t="s">
        <v>17</v>
      </c>
      <c r="G43" s="23" t="e">
        <f t="shared" si="0"/>
        <v>#REF!</v>
      </c>
      <c r="H43" s="23" t="e">
        <f t="shared" si="1"/>
        <v>#REF!</v>
      </c>
      <c r="I43" s="29"/>
      <c r="J43" s="29" t="e">
        <f t="shared" si="2"/>
        <v>#REF!</v>
      </c>
      <c r="K43" s="29" t="e">
        <f>'PO-000'!#REF!-('PO-000'!#REF!*'PO-000'!#REF!)</f>
        <v>#REF!</v>
      </c>
      <c r="L43" s="29" t="e">
        <f t="shared" si="3"/>
        <v>#REF!</v>
      </c>
    </row>
    <row r="44" spans="1:12" ht="24" customHeight="1">
      <c r="A44" s="3" t="e">
        <f>'PO-000'!#REF!</f>
        <v>#REF!</v>
      </c>
      <c r="B44" s="5" t="e">
        <f>'PO-000'!#REF!</f>
        <v>#REF!</v>
      </c>
      <c r="C44" s="23" t="e">
        <f>'PO-000'!#REF!</f>
        <v>#REF!</v>
      </c>
      <c r="D44" s="2" t="e">
        <f>'PO-000'!#REF!</f>
        <v>#REF!</v>
      </c>
      <c r="E44" s="23"/>
      <c r="F44" s="23" t="s">
        <v>17</v>
      </c>
      <c r="G44" s="23" t="e">
        <f t="shared" si="0"/>
        <v>#REF!</v>
      </c>
      <c r="H44" s="23" t="e">
        <f t="shared" si="1"/>
        <v>#REF!</v>
      </c>
      <c r="I44" s="29"/>
      <c r="J44" s="29" t="e">
        <f t="shared" si="2"/>
        <v>#REF!</v>
      </c>
      <c r="K44" s="29" t="e">
        <f>'PO-000'!#REF!-('PO-000'!#REF!*'PO-000'!#REF!)</f>
        <v>#REF!</v>
      </c>
      <c r="L44" s="29" t="e">
        <f t="shared" si="3"/>
        <v>#REF!</v>
      </c>
    </row>
    <row r="45" spans="1:12" ht="24" customHeight="1">
      <c r="A45" s="3" t="e">
        <f>'PO-000'!#REF!</f>
        <v>#REF!</v>
      </c>
      <c r="B45" s="5" t="e">
        <f>'PO-000'!#REF!</f>
        <v>#REF!</v>
      </c>
      <c r="C45" s="23" t="e">
        <f>'PO-000'!#REF!</f>
        <v>#REF!</v>
      </c>
      <c r="D45" s="2" t="e">
        <f>'PO-000'!#REF!</f>
        <v>#REF!</v>
      </c>
      <c r="E45" s="23"/>
      <c r="F45" s="23" t="s">
        <v>17</v>
      </c>
      <c r="G45" s="23" t="e">
        <f t="shared" si="0"/>
        <v>#REF!</v>
      </c>
      <c r="H45" s="23" t="e">
        <f t="shared" si="1"/>
        <v>#REF!</v>
      </c>
      <c r="I45" s="29"/>
      <c r="J45" s="29" t="e">
        <f t="shared" si="2"/>
        <v>#REF!</v>
      </c>
      <c r="K45" s="29" t="e">
        <f>'PO-000'!#REF!-('PO-000'!#REF!*'PO-000'!#REF!)</f>
        <v>#REF!</v>
      </c>
      <c r="L45" s="29" t="e">
        <f t="shared" si="3"/>
        <v>#REF!</v>
      </c>
    </row>
    <row r="46" spans="1:12" ht="24" customHeight="1">
      <c r="A46" s="12" t="e">
        <f>'PO-000'!#REF!</f>
        <v>#REF!</v>
      </c>
      <c r="B46" s="12" t="e">
        <f>'PO-000'!#REF!</f>
        <v>#REF!</v>
      </c>
      <c r="C46" s="12" t="e">
        <f>'PO-000'!#REF!</f>
        <v>#REF!</v>
      </c>
      <c r="D46" s="12" t="e">
        <f>'PO-000'!#REF!</f>
        <v>#REF!</v>
      </c>
      <c r="E46" s="12"/>
      <c r="F46" s="12" t="s">
        <v>17</v>
      </c>
      <c r="G46" s="12" t="e">
        <f t="shared" si="0"/>
        <v>#REF!</v>
      </c>
      <c r="H46" s="12" t="e">
        <f t="shared" si="1"/>
        <v>#REF!</v>
      </c>
      <c r="I46" s="26"/>
      <c r="J46" s="26" t="e">
        <f t="shared" si="2"/>
        <v>#REF!</v>
      </c>
      <c r="K46" s="26" t="e">
        <f>'PO-000'!#REF!-('PO-000'!#REF!*'PO-000'!#REF!)</f>
        <v>#REF!</v>
      </c>
      <c r="L46" s="26" t="e">
        <f t="shared" si="3"/>
        <v>#REF!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zoomScale="55" zoomScaleNormal="55" workbookViewId="0">
      <selection activeCell="H18" sqref="H18"/>
    </sheetView>
  </sheetViews>
  <sheetFormatPr defaultRowHeight="15" outlineLevelRow="1"/>
  <cols>
    <col min="1" max="1" width="9" style="1" bestFit="1" customWidth="1"/>
    <col min="2" max="2" width="78.140625" style="1" customWidth="1"/>
    <col min="3" max="3" width="12.140625" style="1" bestFit="1" customWidth="1"/>
    <col min="4" max="4" width="11.7109375" style="9" customWidth="1"/>
    <col min="5" max="16384" width="9.140625" style="1"/>
  </cols>
  <sheetData>
    <row r="1" spans="1:4" ht="60.75">
      <c r="A1" s="6" t="str">
        <f>PRODUTIVIDADE!A1</f>
        <v>ITEM</v>
      </c>
      <c r="B1" s="6" t="str">
        <f>PRODUTIVIDADE!B1</f>
        <v>DESCRIÇÃO DOS SERVIÇOS</v>
      </c>
      <c r="C1" s="6" t="str">
        <f>PRODUTIVIDADE!G1</f>
        <v>Homem Hora</v>
      </c>
      <c r="D1" s="8" t="s">
        <v>13</v>
      </c>
    </row>
    <row r="2" spans="1:4" ht="20.25">
      <c r="A2" s="22">
        <f>PRODUTIVIDADE!A2</f>
        <v>1</v>
      </c>
      <c r="B2" s="11"/>
      <c r="C2" s="22"/>
      <c r="D2" s="11"/>
    </row>
    <row r="3" spans="1:4" ht="20.25" outlineLevel="1">
      <c r="A3" s="3" t="e">
        <f>PRODUTIVIDADE!A3</f>
        <v>#REF!</v>
      </c>
      <c r="B3" s="5" t="e">
        <f>PRODUTIVIDADE!B3</f>
        <v>#REF!</v>
      </c>
      <c r="C3" s="3" t="e">
        <f>PRODUTIVIDADE!G3</f>
        <v>#REF!</v>
      </c>
      <c r="D3" s="5" t="e">
        <f>PRODUTIVIDADE!H3</f>
        <v>#REF!</v>
      </c>
    </row>
    <row r="4" spans="1:4" ht="20.25" outlineLevel="1">
      <c r="A4" s="3" t="e">
        <f>PRODUTIVIDADE!A4</f>
        <v>#REF!</v>
      </c>
      <c r="B4" s="5" t="e">
        <f>PRODUTIVIDADE!B4</f>
        <v>#REF!</v>
      </c>
      <c r="C4" s="3" t="e">
        <f>PRODUTIVIDADE!G4</f>
        <v>#REF!</v>
      </c>
      <c r="D4" s="5" t="e">
        <f>PRODUTIVIDADE!H4</f>
        <v>#REF!</v>
      </c>
    </row>
    <row r="5" spans="1:4" ht="20.25" outlineLevel="1">
      <c r="A5" s="3" t="e">
        <f>PRODUTIVIDADE!A5</f>
        <v>#REF!</v>
      </c>
      <c r="B5" s="5" t="e">
        <f>PRODUTIVIDADE!B5</f>
        <v>#REF!</v>
      </c>
      <c r="C5" s="3" t="e">
        <f>PRODUTIVIDADE!G5</f>
        <v>#REF!</v>
      </c>
      <c r="D5" s="5" t="e">
        <f>PRODUTIVIDADE!H5</f>
        <v>#REF!</v>
      </c>
    </row>
    <row r="6" spans="1:4" ht="20.25" customHeight="1" outlineLevel="1">
      <c r="A6" s="3" t="e">
        <f>PRODUTIVIDADE!A6</f>
        <v>#REF!</v>
      </c>
      <c r="B6" s="5" t="e">
        <f>PRODUTIVIDADE!B6</f>
        <v>#REF!</v>
      </c>
      <c r="C6" s="3" t="e">
        <f>PRODUTIVIDADE!G6</f>
        <v>#REF!</v>
      </c>
      <c r="D6" s="5" t="e">
        <f>PRODUTIVIDADE!H6</f>
        <v>#REF!</v>
      </c>
    </row>
    <row r="7" spans="1:4" ht="20.25" customHeight="1">
      <c r="A7" s="3" t="e">
        <f>PRODUTIVIDADE!A7</f>
        <v>#REF!</v>
      </c>
      <c r="B7" s="5" t="e">
        <f>PRODUTIVIDADE!B7</f>
        <v>#REF!</v>
      </c>
      <c r="C7" s="3" t="e">
        <f>PRODUTIVIDADE!G7</f>
        <v>#REF!</v>
      </c>
      <c r="D7" s="5" t="e">
        <f>PRODUTIVIDADE!H7</f>
        <v>#REF!</v>
      </c>
    </row>
    <row r="8" spans="1:4" ht="20.25">
      <c r="A8" s="3" t="e">
        <f>PRODUTIVIDADE!A8</f>
        <v>#REF!</v>
      </c>
      <c r="B8" s="5" t="e">
        <f>PRODUTIVIDADE!B8</f>
        <v>#REF!</v>
      </c>
      <c r="C8" s="3" t="e">
        <f>PRODUTIVIDADE!G8</f>
        <v>#REF!</v>
      </c>
      <c r="D8" s="5" t="e">
        <f>PRODUTIVIDADE!H8</f>
        <v>#REF!</v>
      </c>
    </row>
    <row r="9" spans="1:4" ht="20.25">
      <c r="A9" s="3" t="e">
        <f>PRODUTIVIDADE!A9</f>
        <v>#REF!</v>
      </c>
      <c r="B9" s="5" t="e">
        <f>PRODUTIVIDADE!B9</f>
        <v>#REF!</v>
      </c>
      <c r="C9" s="3" t="e">
        <f>PRODUTIVIDADE!G9</f>
        <v>#REF!</v>
      </c>
      <c r="D9" s="5" t="e">
        <f>PRODUTIVIDADE!H9</f>
        <v>#REF!</v>
      </c>
    </row>
    <row r="10" spans="1:4" ht="20.25">
      <c r="A10" s="3" t="e">
        <f>PRODUTIVIDADE!A10</f>
        <v>#REF!</v>
      </c>
      <c r="B10" s="5" t="e">
        <f>PRODUTIVIDADE!B10</f>
        <v>#REF!</v>
      </c>
      <c r="C10" s="3" t="e">
        <f>PRODUTIVIDADE!G10</f>
        <v>#REF!</v>
      </c>
      <c r="D10" s="5" t="e">
        <f>PRODUTIVIDADE!H10</f>
        <v>#REF!</v>
      </c>
    </row>
    <row r="11" spans="1:4" ht="20.25" customHeight="1">
      <c r="A11" s="12" t="e">
        <f>PRODUTIVIDADE!A11</f>
        <v>#REF!</v>
      </c>
      <c r="B11" s="12">
        <f>PRODUTIVIDADE!B11</f>
        <v>0</v>
      </c>
      <c r="C11" s="12">
        <f>PRODUTIVIDADE!G11</f>
        <v>0</v>
      </c>
      <c r="D11" s="12">
        <f>PRODUTIVIDADE!H11</f>
        <v>0</v>
      </c>
    </row>
    <row r="12" spans="1:4" ht="20.25">
      <c r="A12" s="22" t="e">
        <f>PRODUTIVIDADE!A12</f>
        <v>#REF!</v>
      </c>
      <c r="B12" s="11">
        <f>PRODUTIVIDADE!B12</f>
        <v>0</v>
      </c>
      <c r="C12" s="22" t="e">
        <f>PRODUTIVIDADE!G12</f>
        <v>#REF!</v>
      </c>
      <c r="D12" s="11" t="e">
        <f>PRODUTIVIDADE!H12</f>
        <v>#REF!</v>
      </c>
    </row>
    <row r="13" spans="1:4" ht="20.25">
      <c r="A13" s="3" t="e">
        <f>PRODUTIVIDADE!A13</f>
        <v>#REF!</v>
      </c>
      <c r="B13" s="5" t="e">
        <f>PRODUTIVIDADE!B13</f>
        <v>#REF!</v>
      </c>
      <c r="C13" s="3" t="e">
        <f>PRODUTIVIDADE!G13</f>
        <v>#REF!</v>
      </c>
      <c r="D13" s="5" t="e">
        <f>PRODUTIVIDADE!H13</f>
        <v>#REF!</v>
      </c>
    </row>
    <row r="14" spans="1:4" ht="20.25">
      <c r="A14" s="3" t="e">
        <f>PRODUTIVIDADE!A14</f>
        <v>#REF!</v>
      </c>
      <c r="B14" s="5" t="e">
        <f>PRODUTIVIDADE!B14</f>
        <v>#REF!</v>
      </c>
      <c r="C14" s="3" t="e">
        <f>PRODUTIVIDADE!G14</f>
        <v>#REF!</v>
      </c>
      <c r="D14" s="5" t="e">
        <f>PRODUTIVIDADE!H14</f>
        <v>#REF!</v>
      </c>
    </row>
    <row r="15" spans="1:4" ht="20.25">
      <c r="A15" s="3" t="e">
        <f>PRODUTIVIDADE!A15</f>
        <v>#REF!</v>
      </c>
      <c r="B15" s="5" t="e">
        <f>PRODUTIVIDADE!B15</f>
        <v>#REF!</v>
      </c>
      <c r="C15" s="3" t="e">
        <f>PRODUTIVIDADE!G15</f>
        <v>#REF!</v>
      </c>
      <c r="D15" s="5" t="e">
        <f>PRODUTIVIDADE!H15</f>
        <v>#REF!</v>
      </c>
    </row>
    <row r="16" spans="1:4" ht="20.25" customHeight="1">
      <c r="A16" s="3" t="e">
        <f>PRODUTIVIDADE!A16</f>
        <v>#REF!</v>
      </c>
      <c r="B16" s="5" t="e">
        <f>PRODUTIVIDADE!B16</f>
        <v>#REF!</v>
      </c>
      <c r="C16" s="3" t="e">
        <f>PRODUTIVIDADE!G16</f>
        <v>#REF!</v>
      </c>
      <c r="D16" s="5" t="e">
        <f>PRODUTIVIDADE!H16</f>
        <v>#REF!</v>
      </c>
    </row>
    <row r="17" spans="1:4" ht="20.25">
      <c r="A17" s="3" t="e">
        <f>PRODUTIVIDADE!A17</f>
        <v>#REF!</v>
      </c>
      <c r="B17" s="5" t="e">
        <f>PRODUTIVIDADE!B17</f>
        <v>#REF!</v>
      </c>
      <c r="C17" s="3" t="e">
        <f>PRODUTIVIDADE!G17</f>
        <v>#REF!</v>
      </c>
      <c r="D17" s="5" t="e">
        <f>PRODUTIVIDADE!H17</f>
        <v>#REF!</v>
      </c>
    </row>
    <row r="18" spans="1:4" ht="20.25">
      <c r="A18" s="3" t="e">
        <f>PRODUTIVIDADE!A18</f>
        <v>#REF!</v>
      </c>
      <c r="B18" s="5" t="e">
        <f>PRODUTIVIDADE!B18</f>
        <v>#REF!</v>
      </c>
      <c r="C18" s="3" t="e">
        <f>PRODUTIVIDADE!G18</f>
        <v>#REF!</v>
      </c>
      <c r="D18" s="5" t="e">
        <f>PRODUTIVIDADE!H18</f>
        <v>#REF!</v>
      </c>
    </row>
    <row r="19" spans="1:4" ht="20.25" customHeight="1">
      <c r="A19" s="12" t="e">
        <f>PRODUTIVIDADE!A19</f>
        <v>#REF!</v>
      </c>
      <c r="B19" s="12" t="e">
        <f>PRODUTIVIDADE!B19</f>
        <v>#REF!</v>
      </c>
      <c r="C19" s="12" t="e">
        <f>PRODUTIVIDADE!G19</f>
        <v>#REF!</v>
      </c>
      <c r="D19" s="12" t="e">
        <f>PRODUTIVIDADE!H19</f>
        <v>#REF!</v>
      </c>
    </row>
    <row r="20" spans="1:4" ht="20.25">
      <c r="A20" s="22" t="e">
        <f>PRODUTIVIDADE!A20</f>
        <v>#REF!</v>
      </c>
      <c r="B20" s="11" t="e">
        <f>PRODUTIVIDADE!B20</f>
        <v>#REF!</v>
      </c>
      <c r="C20" s="22" t="e">
        <f>PRODUTIVIDADE!G20</f>
        <v>#REF!</v>
      </c>
      <c r="D20" s="11" t="e">
        <f>PRODUTIVIDADE!H20</f>
        <v>#REF!</v>
      </c>
    </row>
    <row r="21" spans="1:4" ht="20.25">
      <c r="A21" s="3" t="e">
        <f>PRODUTIVIDADE!A21</f>
        <v>#REF!</v>
      </c>
      <c r="B21" s="5" t="e">
        <f>PRODUTIVIDADE!B21</f>
        <v>#REF!</v>
      </c>
      <c r="C21" s="3" t="e">
        <f>PRODUTIVIDADE!G21</f>
        <v>#REF!</v>
      </c>
      <c r="D21" s="5" t="e">
        <f>PRODUTIVIDADE!H21</f>
        <v>#REF!</v>
      </c>
    </row>
    <row r="22" spans="1:4" ht="20.25">
      <c r="A22" s="3" t="e">
        <f>PRODUTIVIDADE!A22</f>
        <v>#REF!</v>
      </c>
      <c r="B22" s="5" t="e">
        <f>PRODUTIVIDADE!B22</f>
        <v>#REF!</v>
      </c>
      <c r="C22" s="3" t="e">
        <f>PRODUTIVIDADE!G22</f>
        <v>#REF!</v>
      </c>
      <c r="D22" s="5" t="e">
        <f>PRODUTIVIDADE!H22</f>
        <v>#REF!</v>
      </c>
    </row>
    <row r="23" spans="1:4" ht="20.25" customHeight="1">
      <c r="A23" s="3" t="e">
        <f>PRODUTIVIDADE!A23</f>
        <v>#REF!</v>
      </c>
      <c r="B23" s="5" t="e">
        <f>PRODUTIVIDADE!B23</f>
        <v>#REF!</v>
      </c>
      <c r="C23" s="3" t="e">
        <f>PRODUTIVIDADE!G23</f>
        <v>#REF!</v>
      </c>
      <c r="D23" s="5" t="e">
        <f>PRODUTIVIDADE!H23</f>
        <v>#REF!</v>
      </c>
    </row>
    <row r="24" spans="1:4" ht="20.25">
      <c r="A24" s="3" t="e">
        <f>PRODUTIVIDADE!A24</f>
        <v>#REF!</v>
      </c>
      <c r="B24" s="5" t="e">
        <f>PRODUTIVIDADE!B24</f>
        <v>#REF!</v>
      </c>
      <c r="C24" s="3" t="e">
        <f>PRODUTIVIDADE!G24</f>
        <v>#REF!</v>
      </c>
      <c r="D24" s="5" t="e">
        <f>PRODUTIVIDADE!H24</f>
        <v>#REF!</v>
      </c>
    </row>
    <row r="25" spans="1:4" ht="20.25">
      <c r="A25" s="3" t="e">
        <f>PRODUTIVIDADE!A25</f>
        <v>#REF!</v>
      </c>
      <c r="B25" s="5" t="e">
        <f>PRODUTIVIDADE!B25</f>
        <v>#REF!</v>
      </c>
      <c r="C25" s="3" t="e">
        <f>PRODUTIVIDADE!G25</f>
        <v>#REF!</v>
      </c>
      <c r="D25" s="5" t="e">
        <f>PRODUTIVIDADE!H25</f>
        <v>#REF!</v>
      </c>
    </row>
    <row r="26" spans="1:4" ht="20.25">
      <c r="A26" s="3" t="e">
        <f>PRODUTIVIDADE!A26</f>
        <v>#REF!</v>
      </c>
      <c r="B26" s="5" t="e">
        <f>PRODUTIVIDADE!B26</f>
        <v>#REF!</v>
      </c>
      <c r="C26" s="3" t="e">
        <f>PRODUTIVIDADE!G26</f>
        <v>#REF!</v>
      </c>
      <c r="D26" s="5" t="e">
        <f>PRODUTIVIDADE!H26</f>
        <v>#REF!</v>
      </c>
    </row>
    <row r="27" spans="1:4" ht="20.25">
      <c r="A27" s="3" t="e">
        <f>PRODUTIVIDADE!A27</f>
        <v>#REF!</v>
      </c>
      <c r="B27" s="5" t="e">
        <f>PRODUTIVIDADE!B27</f>
        <v>#REF!</v>
      </c>
      <c r="C27" s="3" t="e">
        <f>PRODUTIVIDADE!G27</f>
        <v>#REF!</v>
      </c>
      <c r="D27" s="5" t="e">
        <f>PRODUTIVIDADE!H27</f>
        <v>#REF!</v>
      </c>
    </row>
    <row r="28" spans="1:4" ht="20.25" customHeight="1">
      <c r="A28" s="12" t="e">
        <f>PRODUTIVIDADE!A28</f>
        <v>#REF!</v>
      </c>
      <c r="B28" s="12" t="e">
        <f>PRODUTIVIDADE!B28</f>
        <v>#REF!</v>
      </c>
      <c r="C28" s="12" t="e">
        <f>PRODUTIVIDADE!G28</f>
        <v>#REF!</v>
      </c>
      <c r="D28" s="12" t="e">
        <f>PRODUTIVIDADE!H28</f>
        <v>#REF!</v>
      </c>
    </row>
    <row r="29" spans="1:4" ht="20.25">
      <c r="A29" s="22" t="e">
        <f>PRODUTIVIDADE!A29</f>
        <v>#REF!</v>
      </c>
      <c r="B29" s="11" t="e">
        <f>PRODUTIVIDADE!B29</f>
        <v>#REF!</v>
      </c>
      <c r="C29" s="22" t="e">
        <f>PRODUTIVIDADE!G29</f>
        <v>#REF!</v>
      </c>
      <c r="D29" s="11" t="e">
        <f>PRODUTIVIDADE!H29</f>
        <v>#REF!</v>
      </c>
    </row>
    <row r="30" spans="1:4" ht="20.25">
      <c r="A30" s="3" t="e">
        <f>PRODUTIVIDADE!A30</f>
        <v>#REF!</v>
      </c>
      <c r="B30" s="5" t="e">
        <f>PRODUTIVIDADE!B30</f>
        <v>#REF!</v>
      </c>
      <c r="C30" s="3" t="e">
        <f>PRODUTIVIDADE!G30</f>
        <v>#REF!</v>
      </c>
      <c r="D30" s="5" t="e">
        <f>PRODUTIVIDADE!H30</f>
        <v>#REF!</v>
      </c>
    </row>
    <row r="31" spans="1:4" ht="20.25">
      <c r="A31" s="3" t="e">
        <f>PRODUTIVIDADE!A31</f>
        <v>#REF!</v>
      </c>
      <c r="B31" s="5" t="e">
        <f>PRODUTIVIDADE!B31</f>
        <v>#REF!</v>
      </c>
      <c r="C31" s="3" t="e">
        <f>PRODUTIVIDADE!G31</f>
        <v>#REF!</v>
      </c>
      <c r="D31" s="5" t="e">
        <f>PRODUTIVIDADE!H31</f>
        <v>#REF!</v>
      </c>
    </row>
    <row r="32" spans="1:4" ht="20.25">
      <c r="A32" s="3" t="e">
        <f>PRODUTIVIDADE!A32</f>
        <v>#REF!</v>
      </c>
      <c r="B32" s="5" t="e">
        <f>PRODUTIVIDADE!B32</f>
        <v>#REF!</v>
      </c>
      <c r="C32" s="3" t="e">
        <f>PRODUTIVIDADE!G32</f>
        <v>#REF!</v>
      </c>
      <c r="D32" s="5" t="e">
        <f>PRODUTIVIDADE!H32</f>
        <v>#REF!</v>
      </c>
    </row>
    <row r="33" spans="1:4" ht="20.25">
      <c r="A33" s="3" t="e">
        <f>PRODUTIVIDADE!A33</f>
        <v>#REF!</v>
      </c>
      <c r="B33" s="21" t="e">
        <f>PRODUTIVIDADE!B33</f>
        <v>#REF!</v>
      </c>
      <c r="C33" s="3" t="e">
        <f>PRODUTIVIDADE!G33</f>
        <v>#REF!</v>
      </c>
      <c r="D33" s="21" t="e">
        <f>PRODUTIVIDADE!H33</f>
        <v>#REF!</v>
      </c>
    </row>
    <row r="34" spans="1:4" ht="20.25">
      <c r="A34" s="3" t="e">
        <f>PRODUTIVIDADE!A34</f>
        <v>#REF!</v>
      </c>
      <c r="B34" s="5" t="e">
        <f>PRODUTIVIDADE!B34</f>
        <v>#REF!</v>
      </c>
      <c r="C34" s="3" t="e">
        <f>PRODUTIVIDADE!G34</f>
        <v>#REF!</v>
      </c>
      <c r="D34" s="5" t="e">
        <f>PRODUTIVIDADE!H34</f>
        <v>#REF!</v>
      </c>
    </row>
    <row r="35" spans="1:4" ht="20.25">
      <c r="A35" s="3" t="e">
        <f>PRODUTIVIDADE!A35</f>
        <v>#REF!</v>
      </c>
      <c r="B35" s="5" t="e">
        <f>PRODUTIVIDADE!B35</f>
        <v>#REF!</v>
      </c>
      <c r="C35" s="3" t="e">
        <f>PRODUTIVIDADE!G35</f>
        <v>#REF!</v>
      </c>
      <c r="D35" s="5" t="e">
        <f>PRODUTIVIDADE!H35</f>
        <v>#REF!</v>
      </c>
    </row>
    <row r="36" spans="1:4" ht="20.25" customHeight="1">
      <c r="A36" s="3" t="e">
        <f>PRODUTIVIDADE!A36</f>
        <v>#REF!</v>
      </c>
      <c r="B36" s="5" t="e">
        <f>PRODUTIVIDADE!B36</f>
        <v>#REF!</v>
      </c>
      <c r="C36" s="3" t="e">
        <f>PRODUTIVIDADE!G36</f>
        <v>#REF!</v>
      </c>
      <c r="D36" s="5" t="e">
        <f>PRODUTIVIDADE!H36</f>
        <v>#REF!</v>
      </c>
    </row>
    <row r="37" spans="1:4" ht="20.25">
      <c r="A37" s="3" t="e">
        <f>PRODUTIVIDADE!A37</f>
        <v>#REF!</v>
      </c>
      <c r="B37" s="5" t="e">
        <f>PRODUTIVIDADE!B37</f>
        <v>#REF!</v>
      </c>
      <c r="C37" s="3" t="e">
        <f>PRODUTIVIDADE!G37</f>
        <v>#REF!</v>
      </c>
      <c r="D37" s="5" t="e">
        <f>PRODUTIVIDADE!H37</f>
        <v>#REF!</v>
      </c>
    </row>
    <row r="38" spans="1:4" ht="20.25">
      <c r="A38" s="3" t="e">
        <f>PRODUTIVIDADE!A38</f>
        <v>#REF!</v>
      </c>
      <c r="B38" s="5" t="e">
        <f>PRODUTIVIDADE!B38</f>
        <v>#REF!</v>
      </c>
      <c r="C38" s="3" t="e">
        <f>PRODUTIVIDADE!G38</f>
        <v>#REF!</v>
      </c>
      <c r="D38" s="5" t="e">
        <f>PRODUTIVIDADE!H38</f>
        <v>#REF!</v>
      </c>
    </row>
    <row r="39" spans="1:4" ht="20.25">
      <c r="A39" s="3" t="e">
        <f>PRODUTIVIDADE!A39</f>
        <v>#REF!</v>
      </c>
      <c r="B39" s="5" t="e">
        <f>PRODUTIVIDADE!B39</f>
        <v>#REF!</v>
      </c>
      <c r="C39" s="3" t="e">
        <f>PRODUTIVIDADE!G39</f>
        <v>#REF!</v>
      </c>
      <c r="D39" s="5" t="e">
        <f>PRODUTIVIDADE!H39</f>
        <v>#REF!</v>
      </c>
    </row>
    <row r="40" spans="1:4" ht="20.25">
      <c r="A40" s="12" t="e">
        <f>PRODUTIVIDADE!A40</f>
        <v>#REF!</v>
      </c>
      <c r="B40" s="12" t="e">
        <f>PRODUTIVIDADE!B40</f>
        <v>#REF!</v>
      </c>
      <c r="C40" s="12" t="e">
        <f>PRODUTIVIDADE!G40</f>
        <v>#REF!</v>
      </c>
      <c r="D40" s="12" t="e">
        <f>PRODUTIVIDADE!H40</f>
        <v>#REF!</v>
      </c>
    </row>
    <row r="41" spans="1:4" ht="20.25">
      <c r="A41" s="22" t="e">
        <f>PRODUTIVIDADE!A41</f>
        <v>#REF!</v>
      </c>
      <c r="B41" s="11" t="e">
        <f>PRODUTIVIDADE!B41</f>
        <v>#REF!</v>
      </c>
      <c r="C41" s="22" t="e">
        <f>PRODUTIVIDADE!G41</f>
        <v>#REF!</v>
      </c>
      <c r="D41" s="11" t="e">
        <f>PRODUTIVIDADE!H41</f>
        <v>#REF!</v>
      </c>
    </row>
    <row r="42" spans="1:4" ht="20.25">
      <c r="A42" s="3" t="e">
        <f>PRODUTIVIDADE!A42</f>
        <v>#REF!</v>
      </c>
      <c r="B42" s="5" t="e">
        <f>PRODUTIVIDADE!B42</f>
        <v>#REF!</v>
      </c>
      <c r="C42" s="3" t="e">
        <f>PRODUTIVIDADE!G42</f>
        <v>#REF!</v>
      </c>
      <c r="D42" s="5" t="e">
        <f>PRODUTIVIDADE!H42</f>
        <v>#REF!</v>
      </c>
    </row>
    <row r="43" spans="1:4" ht="20.25">
      <c r="A43" s="3" t="e">
        <f>PRODUTIVIDADE!A43</f>
        <v>#REF!</v>
      </c>
      <c r="B43" s="5" t="e">
        <f>PRODUTIVIDADE!B43</f>
        <v>#REF!</v>
      </c>
      <c r="C43" s="3" t="e">
        <f>PRODUTIVIDADE!G43</f>
        <v>#REF!</v>
      </c>
      <c r="D43" s="5" t="e">
        <f>PRODUTIVIDADE!H43</f>
        <v>#REF!</v>
      </c>
    </row>
    <row r="44" spans="1:4" ht="20.25">
      <c r="A44" s="3" t="e">
        <f>PRODUTIVIDADE!A44</f>
        <v>#REF!</v>
      </c>
      <c r="B44" s="5" t="e">
        <f>PRODUTIVIDADE!B44</f>
        <v>#REF!</v>
      </c>
      <c r="C44" s="3" t="e">
        <f>PRODUTIVIDADE!G44</f>
        <v>#REF!</v>
      </c>
      <c r="D44" s="5" t="e">
        <f>PRODUTIVIDADE!H44</f>
        <v>#REF!</v>
      </c>
    </row>
    <row r="45" spans="1:4" ht="20.25">
      <c r="A45" s="3" t="e">
        <f>PRODUTIVIDADE!A45</f>
        <v>#REF!</v>
      </c>
      <c r="B45" s="5" t="e">
        <f>PRODUTIVIDADE!B45</f>
        <v>#REF!</v>
      </c>
      <c r="C45" s="3" t="e">
        <f>PRODUTIVIDADE!G45</f>
        <v>#REF!</v>
      </c>
      <c r="D45" s="5" t="e">
        <f>PRODUTIVIDADE!H45</f>
        <v>#REF!</v>
      </c>
    </row>
    <row r="46" spans="1:4" ht="20.25">
      <c r="A46" s="12" t="e">
        <f>PRODUTIVIDADE!A46</f>
        <v>#REF!</v>
      </c>
      <c r="B46" s="12" t="e">
        <f>PRODUTIVIDADE!B46</f>
        <v>#REF!</v>
      </c>
      <c r="C46" s="12" t="e">
        <f>PRODUTIVIDADE!G46</f>
        <v>#REF!</v>
      </c>
      <c r="D46" s="12" t="e">
        <f>PRODUTIVIDADE!H46</f>
        <v>#REF!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D10" sqref="D10"/>
    </sheetView>
  </sheetViews>
  <sheetFormatPr defaultRowHeight="15"/>
  <cols>
    <col min="1" max="1" width="23.85546875" customWidth="1"/>
    <col min="2" max="2" width="10.42578125" customWidth="1"/>
    <col min="3" max="3" width="13.7109375" style="7" bestFit="1" customWidth="1"/>
    <col min="4" max="4" width="14.7109375" style="7" bestFit="1" customWidth="1"/>
    <col min="5" max="5" width="13.7109375" style="7" bestFit="1" customWidth="1"/>
    <col min="6" max="6" width="13.5703125" style="7" bestFit="1" customWidth="1"/>
    <col min="7" max="7" width="13.7109375" style="7" bestFit="1" customWidth="1"/>
    <col min="8" max="10" width="15" style="7" bestFit="1" customWidth="1"/>
    <col min="11" max="11" width="13.5703125" style="7" bestFit="1" customWidth="1"/>
    <col min="12" max="18" width="13.7109375" style="7" bestFit="1" customWidth="1"/>
    <col min="19" max="19" width="10.28515625" customWidth="1"/>
    <col min="257" max="257" width="23.85546875" customWidth="1"/>
    <col min="258" max="258" width="10.42578125" customWidth="1"/>
    <col min="259" max="259" width="13.7109375" bestFit="1" customWidth="1"/>
    <col min="260" max="260" width="14.7109375" bestFit="1" customWidth="1"/>
    <col min="261" max="261" width="13.7109375" bestFit="1" customWidth="1"/>
    <col min="262" max="262" width="13.5703125" bestFit="1" customWidth="1"/>
    <col min="263" max="263" width="13.7109375" bestFit="1" customWidth="1"/>
    <col min="264" max="266" width="15" bestFit="1" customWidth="1"/>
    <col min="267" max="267" width="13.5703125" bestFit="1" customWidth="1"/>
    <col min="268" max="274" width="13.7109375" bestFit="1" customWidth="1"/>
    <col min="275" max="275" width="10.28515625" customWidth="1"/>
    <col min="513" max="513" width="23.85546875" customWidth="1"/>
    <col min="514" max="514" width="10.42578125" customWidth="1"/>
    <col min="515" max="515" width="13.7109375" bestFit="1" customWidth="1"/>
    <col min="516" max="516" width="14.7109375" bestFit="1" customWidth="1"/>
    <col min="517" max="517" width="13.7109375" bestFit="1" customWidth="1"/>
    <col min="518" max="518" width="13.5703125" bestFit="1" customWidth="1"/>
    <col min="519" max="519" width="13.7109375" bestFit="1" customWidth="1"/>
    <col min="520" max="522" width="15" bestFit="1" customWidth="1"/>
    <col min="523" max="523" width="13.5703125" bestFit="1" customWidth="1"/>
    <col min="524" max="530" width="13.7109375" bestFit="1" customWidth="1"/>
    <col min="531" max="531" width="10.28515625" customWidth="1"/>
    <col min="769" max="769" width="23.85546875" customWidth="1"/>
    <col min="770" max="770" width="10.42578125" customWidth="1"/>
    <col min="771" max="771" width="13.7109375" bestFit="1" customWidth="1"/>
    <col min="772" max="772" width="14.7109375" bestFit="1" customWidth="1"/>
    <col min="773" max="773" width="13.7109375" bestFit="1" customWidth="1"/>
    <col min="774" max="774" width="13.5703125" bestFit="1" customWidth="1"/>
    <col min="775" max="775" width="13.7109375" bestFit="1" customWidth="1"/>
    <col min="776" max="778" width="15" bestFit="1" customWidth="1"/>
    <col min="779" max="779" width="13.5703125" bestFit="1" customWidth="1"/>
    <col min="780" max="786" width="13.7109375" bestFit="1" customWidth="1"/>
    <col min="787" max="787" width="10.28515625" customWidth="1"/>
    <col min="1025" max="1025" width="23.85546875" customWidth="1"/>
    <col min="1026" max="1026" width="10.42578125" customWidth="1"/>
    <col min="1027" max="1027" width="13.7109375" bestFit="1" customWidth="1"/>
    <col min="1028" max="1028" width="14.7109375" bestFit="1" customWidth="1"/>
    <col min="1029" max="1029" width="13.7109375" bestFit="1" customWidth="1"/>
    <col min="1030" max="1030" width="13.5703125" bestFit="1" customWidth="1"/>
    <col min="1031" max="1031" width="13.7109375" bestFit="1" customWidth="1"/>
    <col min="1032" max="1034" width="15" bestFit="1" customWidth="1"/>
    <col min="1035" max="1035" width="13.5703125" bestFit="1" customWidth="1"/>
    <col min="1036" max="1042" width="13.7109375" bestFit="1" customWidth="1"/>
    <col min="1043" max="1043" width="10.28515625" customWidth="1"/>
    <col min="1281" max="1281" width="23.85546875" customWidth="1"/>
    <col min="1282" max="1282" width="10.42578125" customWidth="1"/>
    <col min="1283" max="1283" width="13.7109375" bestFit="1" customWidth="1"/>
    <col min="1284" max="1284" width="14.7109375" bestFit="1" customWidth="1"/>
    <col min="1285" max="1285" width="13.7109375" bestFit="1" customWidth="1"/>
    <col min="1286" max="1286" width="13.5703125" bestFit="1" customWidth="1"/>
    <col min="1287" max="1287" width="13.7109375" bestFit="1" customWidth="1"/>
    <col min="1288" max="1290" width="15" bestFit="1" customWidth="1"/>
    <col min="1291" max="1291" width="13.5703125" bestFit="1" customWidth="1"/>
    <col min="1292" max="1298" width="13.7109375" bestFit="1" customWidth="1"/>
    <col min="1299" max="1299" width="10.28515625" customWidth="1"/>
    <col min="1537" max="1537" width="23.85546875" customWidth="1"/>
    <col min="1538" max="1538" width="10.42578125" customWidth="1"/>
    <col min="1539" max="1539" width="13.7109375" bestFit="1" customWidth="1"/>
    <col min="1540" max="1540" width="14.7109375" bestFit="1" customWidth="1"/>
    <col min="1541" max="1541" width="13.7109375" bestFit="1" customWidth="1"/>
    <col min="1542" max="1542" width="13.5703125" bestFit="1" customWidth="1"/>
    <col min="1543" max="1543" width="13.7109375" bestFit="1" customWidth="1"/>
    <col min="1544" max="1546" width="15" bestFit="1" customWidth="1"/>
    <col min="1547" max="1547" width="13.5703125" bestFit="1" customWidth="1"/>
    <col min="1548" max="1554" width="13.7109375" bestFit="1" customWidth="1"/>
    <col min="1555" max="1555" width="10.28515625" customWidth="1"/>
    <col min="1793" max="1793" width="23.85546875" customWidth="1"/>
    <col min="1794" max="1794" width="10.42578125" customWidth="1"/>
    <col min="1795" max="1795" width="13.7109375" bestFit="1" customWidth="1"/>
    <col min="1796" max="1796" width="14.7109375" bestFit="1" customWidth="1"/>
    <col min="1797" max="1797" width="13.7109375" bestFit="1" customWidth="1"/>
    <col min="1798" max="1798" width="13.5703125" bestFit="1" customWidth="1"/>
    <col min="1799" max="1799" width="13.7109375" bestFit="1" customWidth="1"/>
    <col min="1800" max="1802" width="15" bestFit="1" customWidth="1"/>
    <col min="1803" max="1803" width="13.5703125" bestFit="1" customWidth="1"/>
    <col min="1804" max="1810" width="13.7109375" bestFit="1" customWidth="1"/>
    <col min="1811" max="1811" width="10.28515625" customWidth="1"/>
    <col min="2049" max="2049" width="23.85546875" customWidth="1"/>
    <col min="2050" max="2050" width="10.42578125" customWidth="1"/>
    <col min="2051" max="2051" width="13.7109375" bestFit="1" customWidth="1"/>
    <col min="2052" max="2052" width="14.7109375" bestFit="1" customWidth="1"/>
    <col min="2053" max="2053" width="13.7109375" bestFit="1" customWidth="1"/>
    <col min="2054" max="2054" width="13.5703125" bestFit="1" customWidth="1"/>
    <col min="2055" max="2055" width="13.7109375" bestFit="1" customWidth="1"/>
    <col min="2056" max="2058" width="15" bestFit="1" customWidth="1"/>
    <col min="2059" max="2059" width="13.5703125" bestFit="1" customWidth="1"/>
    <col min="2060" max="2066" width="13.7109375" bestFit="1" customWidth="1"/>
    <col min="2067" max="2067" width="10.28515625" customWidth="1"/>
    <col min="2305" max="2305" width="23.85546875" customWidth="1"/>
    <col min="2306" max="2306" width="10.42578125" customWidth="1"/>
    <col min="2307" max="2307" width="13.7109375" bestFit="1" customWidth="1"/>
    <col min="2308" max="2308" width="14.7109375" bestFit="1" customWidth="1"/>
    <col min="2309" max="2309" width="13.7109375" bestFit="1" customWidth="1"/>
    <col min="2310" max="2310" width="13.5703125" bestFit="1" customWidth="1"/>
    <col min="2311" max="2311" width="13.7109375" bestFit="1" customWidth="1"/>
    <col min="2312" max="2314" width="15" bestFit="1" customWidth="1"/>
    <col min="2315" max="2315" width="13.5703125" bestFit="1" customWidth="1"/>
    <col min="2316" max="2322" width="13.7109375" bestFit="1" customWidth="1"/>
    <col min="2323" max="2323" width="10.28515625" customWidth="1"/>
    <col min="2561" max="2561" width="23.85546875" customWidth="1"/>
    <col min="2562" max="2562" width="10.42578125" customWidth="1"/>
    <col min="2563" max="2563" width="13.7109375" bestFit="1" customWidth="1"/>
    <col min="2564" max="2564" width="14.7109375" bestFit="1" customWidth="1"/>
    <col min="2565" max="2565" width="13.7109375" bestFit="1" customWidth="1"/>
    <col min="2566" max="2566" width="13.5703125" bestFit="1" customWidth="1"/>
    <col min="2567" max="2567" width="13.7109375" bestFit="1" customWidth="1"/>
    <col min="2568" max="2570" width="15" bestFit="1" customWidth="1"/>
    <col min="2571" max="2571" width="13.5703125" bestFit="1" customWidth="1"/>
    <col min="2572" max="2578" width="13.7109375" bestFit="1" customWidth="1"/>
    <col min="2579" max="2579" width="10.28515625" customWidth="1"/>
    <col min="2817" max="2817" width="23.85546875" customWidth="1"/>
    <col min="2818" max="2818" width="10.42578125" customWidth="1"/>
    <col min="2819" max="2819" width="13.7109375" bestFit="1" customWidth="1"/>
    <col min="2820" max="2820" width="14.7109375" bestFit="1" customWidth="1"/>
    <col min="2821" max="2821" width="13.7109375" bestFit="1" customWidth="1"/>
    <col min="2822" max="2822" width="13.5703125" bestFit="1" customWidth="1"/>
    <col min="2823" max="2823" width="13.7109375" bestFit="1" customWidth="1"/>
    <col min="2824" max="2826" width="15" bestFit="1" customWidth="1"/>
    <col min="2827" max="2827" width="13.5703125" bestFit="1" customWidth="1"/>
    <col min="2828" max="2834" width="13.7109375" bestFit="1" customWidth="1"/>
    <col min="2835" max="2835" width="10.28515625" customWidth="1"/>
    <col min="3073" max="3073" width="23.85546875" customWidth="1"/>
    <col min="3074" max="3074" width="10.42578125" customWidth="1"/>
    <col min="3075" max="3075" width="13.7109375" bestFit="1" customWidth="1"/>
    <col min="3076" max="3076" width="14.7109375" bestFit="1" customWidth="1"/>
    <col min="3077" max="3077" width="13.7109375" bestFit="1" customWidth="1"/>
    <col min="3078" max="3078" width="13.5703125" bestFit="1" customWidth="1"/>
    <col min="3079" max="3079" width="13.7109375" bestFit="1" customWidth="1"/>
    <col min="3080" max="3082" width="15" bestFit="1" customWidth="1"/>
    <col min="3083" max="3083" width="13.5703125" bestFit="1" customWidth="1"/>
    <col min="3084" max="3090" width="13.7109375" bestFit="1" customWidth="1"/>
    <col min="3091" max="3091" width="10.28515625" customWidth="1"/>
    <col min="3329" max="3329" width="23.85546875" customWidth="1"/>
    <col min="3330" max="3330" width="10.42578125" customWidth="1"/>
    <col min="3331" max="3331" width="13.7109375" bestFit="1" customWidth="1"/>
    <col min="3332" max="3332" width="14.7109375" bestFit="1" customWidth="1"/>
    <col min="3333" max="3333" width="13.7109375" bestFit="1" customWidth="1"/>
    <col min="3334" max="3334" width="13.5703125" bestFit="1" customWidth="1"/>
    <col min="3335" max="3335" width="13.7109375" bestFit="1" customWidth="1"/>
    <col min="3336" max="3338" width="15" bestFit="1" customWidth="1"/>
    <col min="3339" max="3339" width="13.5703125" bestFit="1" customWidth="1"/>
    <col min="3340" max="3346" width="13.7109375" bestFit="1" customWidth="1"/>
    <col min="3347" max="3347" width="10.28515625" customWidth="1"/>
    <col min="3585" max="3585" width="23.85546875" customWidth="1"/>
    <col min="3586" max="3586" width="10.42578125" customWidth="1"/>
    <col min="3587" max="3587" width="13.7109375" bestFit="1" customWidth="1"/>
    <col min="3588" max="3588" width="14.7109375" bestFit="1" customWidth="1"/>
    <col min="3589" max="3589" width="13.7109375" bestFit="1" customWidth="1"/>
    <col min="3590" max="3590" width="13.5703125" bestFit="1" customWidth="1"/>
    <col min="3591" max="3591" width="13.7109375" bestFit="1" customWidth="1"/>
    <col min="3592" max="3594" width="15" bestFit="1" customWidth="1"/>
    <col min="3595" max="3595" width="13.5703125" bestFit="1" customWidth="1"/>
    <col min="3596" max="3602" width="13.7109375" bestFit="1" customWidth="1"/>
    <col min="3603" max="3603" width="10.28515625" customWidth="1"/>
    <col min="3841" max="3841" width="23.85546875" customWidth="1"/>
    <col min="3842" max="3842" width="10.42578125" customWidth="1"/>
    <col min="3843" max="3843" width="13.7109375" bestFit="1" customWidth="1"/>
    <col min="3844" max="3844" width="14.7109375" bestFit="1" customWidth="1"/>
    <col min="3845" max="3845" width="13.7109375" bestFit="1" customWidth="1"/>
    <col min="3846" max="3846" width="13.5703125" bestFit="1" customWidth="1"/>
    <col min="3847" max="3847" width="13.7109375" bestFit="1" customWidth="1"/>
    <col min="3848" max="3850" width="15" bestFit="1" customWidth="1"/>
    <col min="3851" max="3851" width="13.5703125" bestFit="1" customWidth="1"/>
    <col min="3852" max="3858" width="13.7109375" bestFit="1" customWidth="1"/>
    <col min="3859" max="3859" width="10.28515625" customWidth="1"/>
    <col min="4097" max="4097" width="23.85546875" customWidth="1"/>
    <col min="4098" max="4098" width="10.42578125" customWidth="1"/>
    <col min="4099" max="4099" width="13.7109375" bestFit="1" customWidth="1"/>
    <col min="4100" max="4100" width="14.7109375" bestFit="1" customWidth="1"/>
    <col min="4101" max="4101" width="13.7109375" bestFit="1" customWidth="1"/>
    <col min="4102" max="4102" width="13.5703125" bestFit="1" customWidth="1"/>
    <col min="4103" max="4103" width="13.7109375" bestFit="1" customWidth="1"/>
    <col min="4104" max="4106" width="15" bestFit="1" customWidth="1"/>
    <col min="4107" max="4107" width="13.5703125" bestFit="1" customWidth="1"/>
    <col min="4108" max="4114" width="13.7109375" bestFit="1" customWidth="1"/>
    <col min="4115" max="4115" width="10.28515625" customWidth="1"/>
    <col min="4353" max="4353" width="23.85546875" customWidth="1"/>
    <col min="4354" max="4354" width="10.42578125" customWidth="1"/>
    <col min="4355" max="4355" width="13.7109375" bestFit="1" customWidth="1"/>
    <col min="4356" max="4356" width="14.7109375" bestFit="1" customWidth="1"/>
    <col min="4357" max="4357" width="13.7109375" bestFit="1" customWidth="1"/>
    <col min="4358" max="4358" width="13.5703125" bestFit="1" customWidth="1"/>
    <col min="4359" max="4359" width="13.7109375" bestFit="1" customWidth="1"/>
    <col min="4360" max="4362" width="15" bestFit="1" customWidth="1"/>
    <col min="4363" max="4363" width="13.5703125" bestFit="1" customWidth="1"/>
    <col min="4364" max="4370" width="13.7109375" bestFit="1" customWidth="1"/>
    <col min="4371" max="4371" width="10.28515625" customWidth="1"/>
    <col min="4609" max="4609" width="23.85546875" customWidth="1"/>
    <col min="4610" max="4610" width="10.42578125" customWidth="1"/>
    <col min="4611" max="4611" width="13.7109375" bestFit="1" customWidth="1"/>
    <col min="4612" max="4612" width="14.7109375" bestFit="1" customWidth="1"/>
    <col min="4613" max="4613" width="13.7109375" bestFit="1" customWidth="1"/>
    <col min="4614" max="4614" width="13.5703125" bestFit="1" customWidth="1"/>
    <col min="4615" max="4615" width="13.7109375" bestFit="1" customWidth="1"/>
    <col min="4616" max="4618" width="15" bestFit="1" customWidth="1"/>
    <col min="4619" max="4619" width="13.5703125" bestFit="1" customWidth="1"/>
    <col min="4620" max="4626" width="13.7109375" bestFit="1" customWidth="1"/>
    <col min="4627" max="4627" width="10.28515625" customWidth="1"/>
    <col min="4865" max="4865" width="23.85546875" customWidth="1"/>
    <col min="4866" max="4866" width="10.42578125" customWidth="1"/>
    <col min="4867" max="4867" width="13.7109375" bestFit="1" customWidth="1"/>
    <col min="4868" max="4868" width="14.7109375" bestFit="1" customWidth="1"/>
    <col min="4869" max="4869" width="13.7109375" bestFit="1" customWidth="1"/>
    <col min="4870" max="4870" width="13.5703125" bestFit="1" customWidth="1"/>
    <col min="4871" max="4871" width="13.7109375" bestFit="1" customWidth="1"/>
    <col min="4872" max="4874" width="15" bestFit="1" customWidth="1"/>
    <col min="4875" max="4875" width="13.5703125" bestFit="1" customWidth="1"/>
    <col min="4876" max="4882" width="13.7109375" bestFit="1" customWidth="1"/>
    <col min="4883" max="4883" width="10.28515625" customWidth="1"/>
    <col min="5121" max="5121" width="23.85546875" customWidth="1"/>
    <col min="5122" max="5122" width="10.42578125" customWidth="1"/>
    <col min="5123" max="5123" width="13.7109375" bestFit="1" customWidth="1"/>
    <col min="5124" max="5124" width="14.7109375" bestFit="1" customWidth="1"/>
    <col min="5125" max="5125" width="13.7109375" bestFit="1" customWidth="1"/>
    <col min="5126" max="5126" width="13.5703125" bestFit="1" customWidth="1"/>
    <col min="5127" max="5127" width="13.7109375" bestFit="1" customWidth="1"/>
    <col min="5128" max="5130" width="15" bestFit="1" customWidth="1"/>
    <col min="5131" max="5131" width="13.5703125" bestFit="1" customWidth="1"/>
    <col min="5132" max="5138" width="13.7109375" bestFit="1" customWidth="1"/>
    <col min="5139" max="5139" width="10.28515625" customWidth="1"/>
    <col min="5377" max="5377" width="23.85546875" customWidth="1"/>
    <col min="5378" max="5378" width="10.42578125" customWidth="1"/>
    <col min="5379" max="5379" width="13.7109375" bestFit="1" customWidth="1"/>
    <col min="5380" max="5380" width="14.7109375" bestFit="1" customWidth="1"/>
    <col min="5381" max="5381" width="13.7109375" bestFit="1" customWidth="1"/>
    <col min="5382" max="5382" width="13.5703125" bestFit="1" customWidth="1"/>
    <col min="5383" max="5383" width="13.7109375" bestFit="1" customWidth="1"/>
    <col min="5384" max="5386" width="15" bestFit="1" customWidth="1"/>
    <col min="5387" max="5387" width="13.5703125" bestFit="1" customWidth="1"/>
    <col min="5388" max="5394" width="13.7109375" bestFit="1" customWidth="1"/>
    <col min="5395" max="5395" width="10.28515625" customWidth="1"/>
    <col min="5633" max="5633" width="23.85546875" customWidth="1"/>
    <col min="5634" max="5634" width="10.42578125" customWidth="1"/>
    <col min="5635" max="5635" width="13.7109375" bestFit="1" customWidth="1"/>
    <col min="5636" max="5636" width="14.7109375" bestFit="1" customWidth="1"/>
    <col min="5637" max="5637" width="13.7109375" bestFit="1" customWidth="1"/>
    <col min="5638" max="5638" width="13.5703125" bestFit="1" customWidth="1"/>
    <col min="5639" max="5639" width="13.7109375" bestFit="1" customWidth="1"/>
    <col min="5640" max="5642" width="15" bestFit="1" customWidth="1"/>
    <col min="5643" max="5643" width="13.5703125" bestFit="1" customWidth="1"/>
    <col min="5644" max="5650" width="13.7109375" bestFit="1" customWidth="1"/>
    <col min="5651" max="5651" width="10.28515625" customWidth="1"/>
    <col min="5889" max="5889" width="23.85546875" customWidth="1"/>
    <col min="5890" max="5890" width="10.42578125" customWidth="1"/>
    <col min="5891" max="5891" width="13.7109375" bestFit="1" customWidth="1"/>
    <col min="5892" max="5892" width="14.7109375" bestFit="1" customWidth="1"/>
    <col min="5893" max="5893" width="13.7109375" bestFit="1" customWidth="1"/>
    <col min="5894" max="5894" width="13.5703125" bestFit="1" customWidth="1"/>
    <col min="5895" max="5895" width="13.7109375" bestFit="1" customWidth="1"/>
    <col min="5896" max="5898" width="15" bestFit="1" customWidth="1"/>
    <col min="5899" max="5899" width="13.5703125" bestFit="1" customWidth="1"/>
    <col min="5900" max="5906" width="13.7109375" bestFit="1" customWidth="1"/>
    <col min="5907" max="5907" width="10.28515625" customWidth="1"/>
    <col min="6145" max="6145" width="23.85546875" customWidth="1"/>
    <col min="6146" max="6146" width="10.42578125" customWidth="1"/>
    <col min="6147" max="6147" width="13.7109375" bestFit="1" customWidth="1"/>
    <col min="6148" max="6148" width="14.7109375" bestFit="1" customWidth="1"/>
    <col min="6149" max="6149" width="13.7109375" bestFit="1" customWidth="1"/>
    <col min="6150" max="6150" width="13.5703125" bestFit="1" customWidth="1"/>
    <col min="6151" max="6151" width="13.7109375" bestFit="1" customWidth="1"/>
    <col min="6152" max="6154" width="15" bestFit="1" customWidth="1"/>
    <col min="6155" max="6155" width="13.5703125" bestFit="1" customWidth="1"/>
    <col min="6156" max="6162" width="13.7109375" bestFit="1" customWidth="1"/>
    <col min="6163" max="6163" width="10.28515625" customWidth="1"/>
    <col min="6401" max="6401" width="23.85546875" customWidth="1"/>
    <col min="6402" max="6402" width="10.42578125" customWidth="1"/>
    <col min="6403" max="6403" width="13.7109375" bestFit="1" customWidth="1"/>
    <col min="6404" max="6404" width="14.7109375" bestFit="1" customWidth="1"/>
    <col min="6405" max="6405" width="13.7109375" bestFit="1" customWidth="1"/>
    <col min="6406" max="6406" width="13.5703125" bestFit="1" customWidth="1"/>
    <col min="6407" max="6407" width="13.7109375" bestFit="1" customWidth="1"/>
    <col min="6408" max="6410" width="15" bestFit="1" customWidth="1"/>
    <col min="6411" max="6411" width="13.5703125" bestFit="1" customWidth="1"/>
    <col min="6412" max="6418" width="13.7109375" bestFit="1" customWidth="1"/>
    <col min="6419" max="6419" width="10.28515625" customWidth="1"/>
    <col min="6657" max="6657" width="23.85546875" customWidth="1"/>
    <col min="6658" max="6658" width="10.42578125" customWidth="1"/>
    <col min="6659" max="6659" width="13.7109375" bestFit="1" customWidth="1"/>
    <col min="6660" max="6660" width="14.7109375" bestFit="1" customWidth="1"/>
    <col min="6661" max="6661" width="13.7109375" bestFit="1" customWidth="1"/>
    <col min="6662" max="6662" width="13.5703125" bestFit="1" customWidth="1"/>
    <col min="6663" max="6663" width="13.7109375" bestFit="1" customWidth="1"/>
    <col min="6664" max="6666" width="15" bestFit="1" customWidth="1"/>
    <col min="6667" max="6667" width="13.5703125" bestFit="1" customWidth="1"/>
    <col min="6668" max="6674" width="13.7109375" bestFit="1" customWidth="1"/>
    <col min="6675" max="6675" width="10.28515625" customWidth="1"/>
    <col min="6913" max="6913" width="23.85546875" customWidth="1"/>
    <col min="6914" max="6914" width="10.42578125" customWidth="1"/>
    <col min="6915" max="6915" width="13.7109375" bestFit="1" customWidth="1"/>
    <col min="6916" max="6916" width="14.7109375" bestFit="1" customWidth="1"/>
    <col min="6917" max="6917" width="13.7109375" bestFit="1" customWidth="1"/>
    <col min="6918" max="6918" width="13.5703125" bestFit="1" customWidth="1"/>
    <col min="6919" max="6919" width="13.7109375" bestFit="1" customWidth="1"/>
    <col min="6920" max="6922" width="15" bestFit="1" customWidth="1"/>
    <col min="6923" max="6923" width="13.5703125" bestFit="1" customWidth="1"/>
    <col min="6924" max="6930" width="13.7109375" bestFit="1" customWidth="1"/>
    <col min="6931" max="6931" width="10.28515625" customWidth="1"/>
    <col min="7169" max="7169" width="23.85546875" customWidth="1"/>
    <col min="7170" max="7170" width="10.42578125" customWidth="1"/>
    <col min="7171" max="7171" width="13.7109375" bestFit="1" customWidth="1"/>
    <col min="7172" max="7172" width="14.7109375" bestFit="1" customWidth="1"/>
    <col min="7173" max="7173" width="13.7109375" bestFit="1" customWidth="1"/>
    <col min="7174" max="7174" width="13.5703125" bestFit="1" customWidth="1"/>
    <col min="7175" max="7175" width="13.7109375" bestFit="1" customWidth="1"/>
    <col min="7176" max="7178" width="15" bestFit="1" customWidth="1"/>
    <col min="7179" max="7179" width="13.5703125" bestFit="1" customWidth="1"/>
    <col min="7180" max="7186" width="13.7109375" bestFit="1" customWidth="1"/>
    <col min="7187" max="7187" width="10.28515625" customWidth="1"/>
    <col min="7425" max="7425" width="23.85546875" customWidth="1"/>
    <col min="7426" max="7426" width="10.42578125" customWidth="1"/>
    <col min="7427" max="7427" width="13.7109375" bestFit="1" customWidth="1"/>
    <col min="7428" max="7428" width="14.7109375" bestFit="1" customWidth="1"/>
    <col min="7429" max="7429" width="13.7109375" bestFit="1" customWidth="1"/>
    <col min="7430" max="7430" width="13.5703125" bestFit="1" customWidth="1"/>
    <col min="7431" max="7431" width="13.7109375" bestFit="1" customWidth="1"/>
    <col min="7432" max="7434" width="15" bestFit="1" customWidth="1"/>
    <col min="7435" max="7435" width="13.5703125" bestFit="1" customWidth="1"/>
    <col min="7436" max="7442" width="13.7109375" bestFit="1" customWidth="1"/>
    <col min="7443" max="7443" width="10.28515625" customWidth="1"/>
    <col min="7681" max="7681" width="23.85546875" customWidth="1"/>
    <col min="7682" max="7682" width="10.42578125" customWidth="1"/>
    <col min="7683" max="7683" width="13.7109375" bestFit="1" customWidth="1"/>
    <col min="7684" max="7684" width="14.7109375" bestFit="1" customWidth="1"/>
    <col min="7685" max="7685" width="13.7109375" bestFit="1" customWidth="1"/>
    <col min="7686" max="7686" width="13.5703125" bestFit="1" customWidth="1"/>
    <col min="7687" max="7687" width="13.7109375" bestFit="1" customWidth="1"/>
    <col min="7688" max="7690" width="15" bestFit="1" customWidth="1"/>
    <col min="7691" max="7691" width="13.5703125" bestFit="1" customWidth="1"/>
    <col min="7692" max="7698" width="13.7109375" bestFit="1" customWidth="1"/>
    <col min="7699" max="7699" width="10.28515625" customWidth="1"/>
    <col min="7937" max="7937" width="23.85546875" customWidth="1"/>
    <col min="7938" max="7938" width="10.42578125" customWidth="1"/>
    <col min="7939" max="7939" width="13.7109375" bestFit="1" customWidth="1"/>
    <col min="7940" max="7940" width="14.7109375" bestFit="1" customWidth="1"/>
    <col min="7941" max="7941" width="13.7109375" bestFit="1" customWidth="1"/>
    <col min="7942" max="7942" width="13.5703125" bestFit="1" customWidth="1"/>
    <col min="7943" max="7943" width="13.7109375" bestFit="1" customWidth="1"/>
    <col min="7944" max="7946" width="15" bestFit="1" customWidth="1"/>
    <col min="7947" max="7947" width="13.5703125" bestFit="1" customWidth="1"/>
    <col min="7948" max="7954" width="13.7109375" bestFit="1" customWidth="1"/>
    <col min="7955" max="7955" width="10.28515625" customWidth="1"/>
    <col min="8193" max="8193" width="23.85546875" customWidth="1"/>
    <col min="8194" max="8194" width="10.42578125" customWidth="1"/>
    <col min="8195" max="8195" width="13.7109375" bestFit="1" customWidth="1"/>
    <col min="8196" max="8196" width="14.7109375" bestFit="1" customWidth="1"/>
    <col min="8197" max="8197" width="13.7109375" bestFit="1" customWidth="1"/>
    <col min="8198" max="8198" width="13.5703125" bestFit="1" customWidth="1"/>
    <col min="8199" max="8199" width="13.7109375" bestFit="1" customWidth="1"/>
    <col min="8200" max="8202" width="15" bestFit="1" customWidth="1"/>
    <col min="8203" max="8203" width="13.5703125" bestFit="1" customWidth="1"/>
    <col min="8204" max="8210" width="13.7109375" bestFit="1" customWidth="1"/>
    <col min="8211" max="8211" width="10.28515625" customWidth="1"/>
    <col min="8449" max="8449" width="23.85546875" customWidth="1"/>
    <col min="8450" max="8450" width="10.42578125" customWidth="1"/>
    <col min="8451" max="8451" width="13.7109375" bestFit="1" customWidth="1"/>
    <col min="8452" max="8452" width="14.7109375" bestFit="1" customWidth="1"/>
    <col min="8453" max="8453" width="13.7109375" bestFit="1" customWidth="1"/>
    <col min="8454" max="8454" width="13.5703125" bestFit="1" customWidth="1"/>
    <col min="8455" max="8455" width="13.7109375" bestFit="1" customWidth="1"/>
    <col min="8456" max="8458" width="15" bestFit="1" customWidth="1"/>
    <col min="8459" max="8459" width="13.5703125" bestFit="1" customWidth="1"/>
    <col min="8460" max="8466" width="13.7109375" bestFit="1" customWidth="1"/>
    <col min="8467" max="8467" width="10.28515625" customWidth="1"/>
    <col min="8705" max="8705" width="23.85546875" customWidth="1"/>
    <col min="8706" max="8706" width="10.42578125" customWidth="1"/>
    <col min="8707" max="8707" width="13.7109375" bestFit="1" customWidth="1"/>
    <col min="8708" max="8708" width="14.7109375" bestFit="1" customWidth="1"/>
    <col min="8709" max="8709" width="13.7109375" bestFit="1" customWidth="1"/>
    <col min="8710" max="8710" width="13.5703125" bestFit="1" customWidth="1"/>
    <col min="8711" max="8711" width="13.7109375" bestFit="1" customWidth="1"/>
    <col min="8712" max="8714" width="15" bestFit="1" customWidth="1"/>
    <col min="8715" max="8715" width="13.5703125" bestFit="1" customWidth="1"/>
    <col min="8716" max="8722" width="13.7109375" bestFit="1" customWidth="1"/>
    <col min="8723" max="8723" width="10.28515625" customWidth="1"/>
    <col min="8961" max="8961" width="23.85546875" customWidth="1"/>
    <col min="8962" max="8962" width="10.42578125" customWidth="1"/>
    <col min="8963" max="8963" width="13.7109375" bestFit="1" customWidth="1"/>
    <col min="8964" max="8964" width="14.7109375" bestFit="1" customWidth="1"/>
    <col min="8965" max="8965" width="13.7109375" bestFit="1" customWidth="1"/>
    <col min="8966" max="8966" width="13.5703125" bestFit="1" customWidth="1"/>
    <col min="8967" max="8967" width="13.7109375" bestFit="1" customWidth="1"/>
    <col min="8968" max="8970" width="15" bestFit="1" customWidth="1"/>
    <col min="8971" max="8971" width="13.5703125" bestFit="1" customWidth="1"/>
    <col min="8972" max="8978" width="13.7109375" bestFit="1" customWidth="1"/>
    <col min="8979" max="8979" width="10.28515625" customWidth="1"/>
    <col min="9217" max="9217" width="23.85546875" customWidth="1"/>
    <col min="9218" max="9218" width="10.42578125" customWidth="1"/>
    <col min="9219" max="9219" width="13.7109375" bestFit="1" customWidth="1"/>
    <col min="9220" max="9220" width="14.7109375" bestFit="1" customWidth="1"/>
    <col min="9221" max="9221" width="13.7109375" bestFit="1" customWidth="1"/>
    <col min="9222" max="9222" width="13.5703125" bestFit="1" customWidth="1"/>
    <col min="9223" max="9223" width="13.7109375" bestFit="1" customWidth="1"/>
    <col min="9224" max="9226" width="15" bestFit="1" customWidth="1"/>
    <col min="9227" max="9227" width="13.5703125" bestFit="1" customWidth="1"/>
    <col min="9228" max="9234" width="13.7109375" bestFit="1" customWidth="1"/>
    <col min="9235" max="9235" width="10.28515625" customWidth="1"/>
    <col min="9473" max="9473" width="23.85546875" customWidth="1"/>
    <col min="9474" max="9474" width="10.42578125" customWidth="1"/>
    <col min="9475" max="9475" width="13.7109375" bestFit="1" customWidth="1"/>
    <col min="9476" max="9476" width="14.7109375" bestFit="1" customWidth="1"/>
    <col min="9477" max="9477" width="13.7109375" bestFit="1" customWidth="1"/>
    <col min="9478" max="9478" width="13.5703125" bestFit="1" customWidth="1"/>
    <col min="9479" max="9479" width="13.7109375" bestFit="1" customWidth="1"/>
    <col min="9480" max="9482" width="15" bestFit="1" customWidth="1"/>
    <col min="9483" max="9483" width="13.5703125" bestFit="1" customWidth="1"/>
    <col min="9484" max="9490" width="13.7109375" bestFit="1" customWidth="1"/>
    <col min="9491" max="9491" width="10.28515625" customWidth="1"/>
    <col min="9729" max="9729" width="23.85546875" customWidth="1"/>
    <col min="9730" max="9730" width="10.42578125" customWidth="1"/>
    <col min="9731" max="9731" width="13.7109375" bestFit="1" customWidth="1"/>
    <col min="9732" max="9732" width="14.7109375" bestFit="1" customWidth="1"/>
    <col min="9733" max="9733" width="13.7109375" bestFit="1" customWidth="1"/>
    <col min="9734" max="9734" width="13.5703125" bestFit="1" customWidth="1"/>
    <col min="9735" max="9735" width="13.7109375" bestFit="1" customWidth="1"/>
    <col min="9736" max="9738" width="15" bestFit="1" customWidth="1"/>
    <col min="9739" max="9739" width="13.5703125" bestFit="1" customWidth="1"/>
    <col min="9740" max="9746" width="13.7109375" bestFit="1" customWidth="1"/>
    <col min="9747" max="9747" width="10.28515625" customWidth="1"/>
    <col min="9985" max="9985" width="23.85546875" customWidth="1"/>
    <col min="9986" max="9986" width="10.42578125" customWidth="1"/>
    <col min="9987" max="9987" width="13.7109375" bestFit="1" customWidth="1"/>
    <col min="9988" max="9988" width="14.7109375" bestFit="1" customWidth="1"/>
    <col min="9989" max="9989" width="13.7109375" bestFit="1" customWidth="1"/>
    <col min="9990" max="9990" width="13.5703125" bestFit="1" customWidth="1"/>
    <col min="9991" max="9991" width="13.7109375" bestFit="1" customWidth="1"/>
    <col min="9992" max="9994" width="15" bestFit="1" customWidth="1"/>
    <col min="9995" max="9995" width="13.5703125" bestFit="1" customWidth="1"/>
    <col min="9996" max="10002" width="13.7109375" bestFit="1" customWidth="1"/>
    <col min="10003" max="10003" width="10.28515625" customWidth="1"/>
    <col min="10241" max="10241" width="23.85546875" customWidth="1"/>
    <col min="10242" max="10242" width="10.42578125" customWidth="1"/>
    <col min="10243" max="10243" width="13.7109375" bestFit="1" customWidth="1"/>
    <col min="10244" max="10244" width="14.7109375" bestFit="1" customWidth="1"/>
    <col min="10245" max="10245" width="13.7109375" bestFit="1" customWidth="1"/>
    <col min="10246" max="10246" width="13.5703125" bestFit="1" customWidth="1"/>
    <col min="10247" max="10247" width="13.7109375" bestFit="1" customWidth="1"/>
    <col min="10248" max="10250" width="15" bestFit="1" customWidth="1"/>
    <col min="10251" max="10251" width="13.5703125" bestFit="1" customWidth="1"/>
    <col min="10252" max="10258" width="13.7109375" bestFit="1" customWidth="1"/>
    <col min="10259" max="10259" width="10.28515625" customWidth="1"/>
    <col min="10497" max="10497" width="23.85546875" customWidth="1"/>
    <col min="10498" max="10498" width="10.42578125" customWidth="1"/>
    <col min="10499" max="10499" width="13.7109375" bestFit="1" customWidth="1"/>
    <col min="10500" max="10500" width="14.7109375" bestFit="1" customWidth="1"/>
    <col min="10501" max="10501" width="13.7109375" bestFit="1" customWidth="1"/>
    <col min="10502" max="10502" width="13.5703125" bestFit="1" customWidth="1"/>
    <col min="10503" max="10503" width="13.7109375" bestFit="1" customWidth="1"/>
    <col min="10504" max="10506" width="15" bestFit="1" customWidth="1"/>
    <col min="10507" max="10507" width="13.5703125" bestFit="1" customWidth="1"/>
    <col min="10508" max="10514" width="13.7109375" bestFit="1" customWidth="1"/>
    <col min="10515" max="10515" width="10.28515625" customWidth="1"/>
    <col min="10753" max="10753" width="23.85546875" customWidth="1"/>
    <col min="10754" max="10754" width="10.42578125" customWidth="1"/>
    <col min="10755" max="10755" width="13.7109375" bestFit="1" customWidth="1"/>
    <col min="10756" max="10756" width="14.7109375" bestFit="1" customWidth="1"/>
    <col min="10757" max="10757" width="13.7109375" bestFit="1" customWidth="1"/>
    <col min="10758" max="10758" width="13.5703125" bestFit="1" customWidth="1"/>
    <col min="10759" max="10759" width="13.7109375" bestFit="1" customWidth="1"/>
    <col min="10760" max="10762" width="15" bestFit="1" customWidth="1"/>
    <col min="10763" max="10763" width="13.5703125" bestFit="1" customWidth="1"/>
    <col min="10764" max="10770" width="13.7109375" bestFit="1" customWidth="1"/>
    <col min="10771" max="10771" width="10.28515625" customWidth="1"/>
    <col min="11009" max="11009" width="23.85546875" customWidth="1"/>
    <col min="11010" max="11010" width="10.42578125" customWidth="1"/>
    <col min="11011" max="11011" width="13.7109375" bestFit="1" customWidth="1"/>
    <col min="11012" max="11012" width="14.7109375" bestFit="1" customWidth="1"/>
    <col min="11013" max="11013" width="13.7109375" bestFit="1" customWidth="1"/>
    <col min="11014" max="11014" width="13.5703125" bestFit="1" customWidth="1"/>
    <col min="11015" max="11015" width="13.7109375" bestFit="1" customWidth="1"/>
    <col min="11016" max="11018" width="15" bestFit="1" customWidth="1"/>
    <col min="11019" max="11019" width="13.5703125" bestFit="1" customWidth="1"/>
    <col min="11020" max="11026" width="13.7109375" bestFit="1" customWidth="1"/>
    <col min="11027" max="11027" width="10.28515625" customWidth="1"/>
    <col min="11265" max="11265" width="23.85546875" customWidth="1"/>
    <col min="11266" max="11266" width="10.42578125" customWidth="1"/>
    <col min="11267" max="11267" width="13.7109375" bestFit="1" customWidth="1"/>
    <col min="11268" max="11268" width="14.7109375" bestFit="1" customWidth="1"/>
    <col min="11269" max="11269" width="13.7109375" bestFit="1" customWidth="1"/>
    <col min="11270" max="11270" width="13.5703125" bestFit="1" customWidth="1"/>
    <col min="11271" max="11271" width="13.7109375" bestFit="1" customWidth="1"/>
    <col min="11272" max="11274" width="15" bestFit="1" customWidth="1"/>
    <col min="11275" max="11275" width="13.5703125" bestFit="1" customWidth="1"/>
    <col min="11276" max="11282" width="13.7109375" bestFit="1" customWidth="1"/>
    <col min="11283" max="11283" width="10.28515625" customWidth="1"/>
    <col min="11521" max="11521" width="23.85546875" customWidth="1"/>
    <col min="11522" max="11522" width="10.42578125" customWidth="1"/>
    <col min="11523" max="11523" width="13.7109375" bestFit="1" customWidth="1"/>
    <col min="11524" max="11524" width="14.7109375" bestFit="1" customWidth="1"/>
    <col min="11525" max="11525" width="13.7109375" bestFit="1" customWidth="1"/>
    <col min="11526" max="11526" width="13.5703125" bestFit="1" customWidth="1"/>
    <col min="11527" max="11527" width="13.7109375" bestFit="1" customWidth="1"/>
    <col min="11528" max="11530" width="15" bestFit="1" customWidth="1"/>
    <col min="11531" max="11531" width="13.5703125" bestFit="1" customWidth="1"/>
    <col min="11532" max="11538" width="13.7109375" bestFit="1" customWidth="1"/>
    <col min="11539" max="11539" width="10.28515625" customWidth="1"/>
    <col min="11777" max="11777" width="23.85546875" customWidth="1"/>
    <col min="11778" max="11778" width="10.42578125" customWidth="1"/>
    <col min="11779" max="11779" width="13.7109375" bestFit="1" customWidth="1"/>
    <col min="11780" max="11780" width="14.7109375" bestFit="1" customWidth="1"/>
    <col min="11781" max="11781" width="13.7109375" bestFit="1" customWidth="1"/>
    <col min="11782" max="11782" width="13.5703125" bestFit="1" customWidth="1"/>
    <col min="11783" max="11783" width="13.7109375" bestFit="1" customWidth="1"/>
    <col min="11784" max="11786" width="15" bestFit="1" customWidth="1"/>
    <col min="11787" max="11787" width="13.5703125" bestFit="1" customWidth="1"/>
    <col min="11788" max="11794" width="13.7109375" bestFit="1" customWidth="1"/>
    <col min="11795" max="11795" width="10.28515625" customWidth="1"/>
    <col min="12033" max="12033" width="23.85546875" customWidth="1"/>
    <col min="12034" max="12034" width="10.42578125" customWidth="1"/>
    <col min="12035" max="12035" width="13.7109375" bestFit="1" customWidth="1"/>
    <col min="12036" max="12036" width="14.7109375" bestFit="1" customWidth="1"/>
    <col min="12037" max="12037" width="13.7109375" bestFit="1" customWidth="1"/>
    <col min="12038" max="12038" width="13.5703125" bestFit="1" customWidth="1"/>
    <col min="12039" max="12039" width="13.7109375" bestFit="1" customWidth="1"/>
    <col min="12040" max="12042" width="15" bestFit="1" customWidth="1"/>
    <col min="12043" max="12043" width="13.5703125" bestFit="1" customWidth="1"/>
    <col min="12044" max="12050" width="13.7109375" bestFit="1" customWidth="1"/>
    <col min="12051" max="12051" width="10.28515625" customWidth="1"/>
    <col min="12289" max="12289" width="23.85546875" customWidth="1"/>
    <col min="12290" max="12290" width="10.42578125" customWidth="1"/>
    <col min="12291" max="12291" width="13.7109375" bestFit="1" customWidth="1"/>
    <col min="12292" max="12292" width="14.7109375" bestFit="1" customWidth="1"/>
    <col min="12293" max="12293" width="13.7109375" bestFit="1" customWidth="1"/>
    <col min="12294" max="12294" width="13.5703125" bestFit="1" customWidth="1"/>
    <col min="12295" max="12295" width="13.7109375" bestFit="1" customWidth="1"/>
    <col min="12296" max="12298" width="15" bestFit="1" customWidth="1"/>
    <col min="12299" max="12299" width="13.5703125" bestFit="1" customWidth="1"/>
    <col min="12300" max="12306" width="13.7109375" bestFit="1" customWidth="1"/>
    <col min="12307" max="12307" width="10.28515625" customWidth="1"/>
    <col min="12545" max="12545" width="23.85546875" customWidth="1"/>
    <col min="12546" max="12546" width="10.42578125" customWidth="1"/>
    <col min="12547" max="12547" width="13.7109375" bestFit="1" customWidth="1"/>
    <col min="12548" max="12548" width="14.7109375" bestFit="1" customWidth="1"/>
    <col min="12549" max="12549" width="13.7109375" bestFit="1" customWidth="1"/>
    <col min="12550" max="12550" width="13.5703125" bestFit="1" customWidth="1"/>
    <col min="12551" max="12551" width="13.7109375" bestFit="1" customWidth="1"/>
    <col min="12552" max="12554" width="15" bestFit="1" customWidth="1"/>
    <col min="12555" max="12555" width="13.5703125" bestFit="1" customWidth="1"/>
    <col min="12556" max="12562" width="13.7109375" bestFit="1" customWidth="1"/>
    <col min="12563" max="12563" width="10.28515625" customWidth="1"/>
    <col min="12801" max="12801" width="23.85546875" customWidth="1"/>
    <col min="12802" max="12802" width="10.42578125" customWidth="1"/>
    <col min="12803" max="12803" width="13.7109375" bestFit="1" customWidth="1"/>
    <col min="12804" max="12804" width="14.7109375" bestFit="1" customWidth="1"/>
    <col min="12805" max="12805" width="13.7109375" bestFit="1" customWidth="1"/>
    <col min="12806" max="12806" width="13.5703125" bestFit="1" customWidth="1"/>
    <col min="12807" max="12807" width="13.7109375" bestFit="1" customWidth="1"/>
    <col min="12808" max="12810" width="15" bestFit="1" customWidth="1"/>
    <col min="12811" max="12811" width="13.5703125" bestFit="1" customWidth="1"/>
    <col min="12812" max="12818" width="13.7109375" bestFit="1" customWidth="1"/>
    <col min="12819" max="12819" width="10.28515625" customWidth="1"/>
    <col min="13057" max="13057" width="23.85546875" customWidth="1"/>
    <col min="13058" max="13058" width="10.42578125" customWidth="1"/>
    <col min="13059" max="13059" width="13.7109375" bestFit="1" customWidth="1"/>
    <col min="13060" max="13060" width="14.7109375" bestFit="1" customWidth="1"/>
    <col min="13061" max="13061" width="13.7109375" bestFit="1" customWidth="1"/>
    <col min="13062" max="13062" width="13.5703125" bestFit="1" customWidth="1"/>
    <col min="13063" max="13063" width="13.7109375" bestFit="1" customWidth="1"/>
    <col min="13064" max="13066" width="15" bestFit="1" customWidth="1"/>
    <col min="13067" max="13067" width="13.5703125" bestFit="1" customWidth="1"/>
    <col min="13068" max="13074" width="13.7109375" bestFit="1" customWidth="1"/>
    <col min="13075" max="13075" width="10.28515625" customWidth="1"/>
    <col min="13313" max="13313" width="23.85546875" customWidth="1"/>
    <col min="13314" max="13314" width="10.42578125" customWidth="1"/>
    <col min="13315" max="13315" width="13.7109375" bestFit="1" customWidth="1"/>
    <col min="13316" max="13316" width="14.7109375" bestFit="1" customWidth="1"/>
    <col min="13317" max="13317" width="13.7109375" bestFit="1" customWidth="1"/>
    <col min="13318" max="13318" width="13.5703125" bestFit="1" customWidth="1"/>
    <col min="13319" max="13319" width="13.7109375" bestFit="1" customWidth="1"/>
    <col min="13320" max="13322" width="15" bestFit="1" customWidth="1"/>
    <col min="13323" max="13323" width="13.5703125" bestFit="1" customWidth="1"/>
    <col min="13324" max="13330" width="13.7109375" bestFit="1" customWidth="1"/>
    <col min="13331" max="13331" width="10.28515625" customWidth="1"/>
    <col min="13569" max="13569" width="23.85546875" customWidth="1"/>
    <col min="13570" max="13570" width="10.42578125" customWidth="1"/>
    <col min="13571" max="13571" width="13.7109375" bestFit="1" customWidth="1"/>
    <col min="13572" max="13572" width="14.7109375" bestFit="1" customWidth="1"/>
    <col min="13573" max="13573" width="13.7109375" bestFit="1" customWidth="1"/>
    <col min="13574" max="13574" width="13.5703125" bestFit="1" customWidth="1"/>
    <col min="13575" max="13575" width="13.7109375" bestFit="1" customWidth="1"/>
    <col min="13576" max="13578" width="15" bestFit="1" customWidth="1"/>
    <col min="13579" max="13579" width="13.5703125" bestFit="1" customWidth="1"/>
    <col min="13580" max="13586" width="13.7109375" bestFit="1" customWidth="1"/>
    <col min="13587" max="13587" width="10.28515625" customWidth="1"/>
    <col min="13825" max="13825" width="23.85546875" customWidth="1"/>
    <col min="13826" max="13826" width="10.42578125" customWidth="1"/>
    <col min="13827" max="13827" width="13.7109375" bestFit="1" customWidth="1"/>
    <col min="13828" max="13828" width="14.7109375" bestFit="1" customWidth="1"/>
    <col min="13829" max="13829" width="13.7109375" bestFit="1" customWidth="1"/>
    <col min="13830" max="13830" width="13.5703125" bestFit="1" customWidth="1"/>
    <col min="13831" max="13831" width="13.7109375" bestFit="1" customWidth="1"/>
    <col min="13832" max="13834" width="15" bestFit="1" customWidth="1"/>
    <col min="13835" max="13835" width="13.5703125" bestFit="1" customWidth="1"/>
    <col min="13836" max="13842" width="13.7109375" bestFit="1" customWidth="1"/>
    <col min="13843" max="13843" width="10.28515625" customWidth="1"/>
    <col min="14081" max="14081" width="23.85546875" customWidth="1"/>
    <col min="14082" max="14082" width="10.42578125" customWidth="1"/>
    <col min="14083" max="14083" width="13.7109375" bestFit="1" customWidth="1"/>
    <col min="14084" max="14084" width="14.7109375" bestFit="1" customWidth="1"/>
    <col min="14085" max="14085" width="13.7109375" bestFit="1" customWidth="1"/>
    <col min="14086" max="14086" width="13.5703125" bestFit="1" customWidth="1"/>
    <col min="14087" max="14087" width="13.7109375" bestFit="1" customWidth="1"/>
    <col min="14088" max="14090" width="15" bestFit="1" customWidth="1"/>
    <col min="14091" max="14091" width="13.5703125" bestFit="1" customWidth="1"/>
    <col min="14092" max="14098" width="13.7109375" bestFit="1" customWidth="1"/>
    <col min="14099" max="14099" width="10.28515625" customWidth="1"/>
    <col min="14337" max="14337" width="23.85546875" customWidth="1"/>
    <col min="14338" max="14338" width="10.42578125" customWidth="1"/>
    <col min="14339" max="14339" width="13.7109375" bestFit="1" customWidth="1"/>
    <col min="14340" max="14340" width="14.7109375" bestFit="1" customWidth="1"/>
    <col min="14341" max="14341" width="13.7109375" bestFit="1" customWidth="1"/>
    <col min="14342" max="14342" width="13.5703125" bestFit="1" customWidth="1"/>
    <col min="14343" max="14343" width="13.7109375" bestFit="1" customWidth="1"/>
    <col min="14344" max="14346" width="15" bestFit="1" customWidth="1"/>
    <col min="14347" max="14347" width="13.5703125" bestFit="1" customWidth="1"/>
    <col min="14348" max="14354" width="13.7109375" bestFit="1" customWidth="1"/>
    <col min="14355" max="14355" width="10.28515625" customWidth="1"/>
    <col min="14593" max="14593" width="23.85546875" customWidth="1"/>
    <col min="14594" max="14594" width="10.42578125" customWidth="1"/>
    <col min="14595" max="14595" width="13.7109375" bestFit="1" customWidth="1"/>
    <col min="14596" max="14596" width="14.7109375" bestFit="1" customWidth="1"/>
    <col min="14597" max="14597" width="13.7109375" bestFit="1" customWidth="1"/>
    <col min="14598" max="14598" width="13.5703125" bestFit="1" customWidth="1"/>
    <col min="14599" max="14599" width="13.7109375" bestFit="1" customWidth="1"/>
    <col min="14600" max="14602" width="15" bestFit="1" customWidth="1"/>
    <col min="14603" max="14603" width="13.5703125" bestFit="1" customWidth="1"/>
    <col min="14604" max="14610" width="13.7109375" bestFit="1" customWidth="1"/>
    <col min="14611" max="14611" width="10.28515625" customWidth="1"/>
    <col min="14849" max="14849" width="23.85546875" customWidth="1"/>
    <col min="14850" max="14850" width="10.42578125" customWidth="1"/>
    <col min="14851" max="14851" width="13.7109375" bestFit="1" customWidth="1"/>
    <col min="14852" max="14852" width="14.7109375" bestFit="1" customWidth="1"/>
    <col min="14853" max="14853" width="13.7109375" bestFit="1" customWidth="1"/>
    <col min="14854" max="14854" width="13.5703125" bestFit="1" customWidth="1"/>
    <col min="14855" max="14855" width="13.7109375" bestFit="1" customWidth="1"/>
    <col min="14856" max="14858" width="15" bestFit="1" customWidth="1"/>
    <col min="14859" max="14859" width="13.5703125" bestFit="1" customWidth="1"/>
    <col min="14860" max="14866" width="13.7109375" bestFit="1" customWidth="1"/>
    <col min="14867" max="14867" width="10.28515625" customWidth="1"/>
    <col min="15105" max="15105" width="23.85546875" customWidth="1"/>
    <col min="15106" max="15106" width="10.42578125" customWidth="1"/>
    <col min="15107" max="15107" width="13.7109375" bestFit="1" customWidth="1"/>
    <col min="15108" max="15108" width="14.7109375" bestFit="1" customWidth="1"/>
    <col min="15109" max="15109" width="13.7109375" bestFit="1" customWidth="1"/>
    <col min="15110" max="15110" width="13.5703125" bestFit="1" customWidth="1"/>
    <col min="15111" max="15111" width="13.7109375" bestFit="1" customWidth="1"/>
    <col min="15112" max="15114" width="15" bestFit="1" customWidth="1"/>
    <col min="15115" max="15115" width="13.5703125" bestFit="1" customWidth="1"/>
    <col min="15116" max="15122" width="13.7109375" bestFit="1" customWidth="1"/>
    <col min="15123" max="15123" width="10.28515625" customWidth="1"/>
    <col min="15361" max="15361" width="23.85546875" customWidth="1"/>
    <col min="15362" max="15362" width="10.42578125" customWidth="1"/>
    <col min="15363" max="15363" width="13.7109375" bestFit="1" customWidth="1"/>
    <col min="15364" max="15364" width="14.7109375" bestFit="1" customWidth="1"/>
    <col min="15365" max="15365" width="13.7109375" bestFit="1" customWidth="1"/>
    <col min="15366" max="15366" width="13.5703125" bestFit="1" customWidth="1"/>
    <col min="15367" max="15367" width="13.7109375" bestFit="1" customWidth="1"/>
    <col min="15368" max="15370" width="15" bestFit="1" customWidth="1"/>
    <col min="15371" max="15371" width="13.5703125" bestFit="1" customWidth="1"/>
    <col min="15372" max="15378" width="13.7109375" bestFit="1" customWidth="1"/>
    <col min="15379" max="15379" width="10.28515625" customWidth="1"/>
    <col min="15617" max="15617" width="23.85546875" customWidth="1"/>
    <col min="15618" max="15618" width="10.42578125" customWidth="1"/>
    <col min="15619" max="15619" width="13.7109375" bestFit="1" customWidth="1"/>
    <col min="15620" max="15620" width="14.7109375" bestFit="1" customWidth="1"/>
    <col min="15621" max="15621" width="13.7109375" bestFit="1" customWidth="1"/>
    <col min="15622" max="15622" width="13.5703125" bestFit="1" customWidth="1"/>
    <col min="15623" max="15623" width="13.7109375" bestFit="1" customWidth="1"/>
    <col min="15624" max="15626" width="15" bestFit="1" customWidth="1"/>
    <col min="15627" max="15627" width="13.5703125" bestFit="1" customWidth="1"/>
    <col min="15628" max="15634" width="13.7109375" bestFit="1" customWidth="1"/>
    <col min="15635" max="15635" width="10.28515625" customWidth="1"/>
    <col min="15873" max="15873" width="23.85546875" customWidth="1"/>
    <col min="15874" max="15874" width="10.42578125" customWidth="1"/>
    <col min="15875" max="15875" width="13.7109375" bestFit="1" customWidth="1"/>
    <col min="15876" max="15876" width="14.7109375" bestFit="1" customWidth="1"/>
    <col min="15877" max="15877" width="13.7109375" bestFit="1" customWidth="1"/>
    <col min="15878" max="15878" width="13.5703125" bestFit="1" customWidth="1"/>
    <col min="15879" max="15879" width="13.7109375" bestFit="1" customWidth="1"/>
    <col min="15880" max="15882" width="15" bestFit="1" customWidth="1"/>
    <col min="15883" max="15883" width="13.5703125" bestFit="1" customWidth="1"/>
    <col min="15884" max="15890" width="13.7109375" bestFit="1" customWidth="1"/>
    <col min="15891" max="15891" width="10.28515625" customWidth="1"/>
    <col min="16129" max="16129" width="23.85546875" customWidth="1"/>
    <col min="16130" max="16130" width="10.42578125" customWidth="1"/>
    <col min="16131" max="16131" width="13.7109375" bestFit="1" customWidth="1"/>
    <col min="16132" max="16132" width="14.7109375" bestFit="1" customWidth="1"/>
    <col min="16133" max="16133" width="13.7109375" bestFit="1" customWidth="1"/>
    <col min="16134" max="16134" width="13.5703125" bestFit="1" customWidth="1"/>
    <col min="16135" max="16135" width="13.7109375" bestFit="1" customWidth="1"/>
    <col min="16136" max="16138" width="15" bestFit="1" customWidth="1"/>
    <col min="16139" max="16139" width="13.5703125" bestFit="1" customWidth="1"/>
    <col min="16140" max="16146" width="13.7109375" bestFit="1" customWidth="1"/>
    <col min="16147" max="16147" width="10.28515625" customWidth="1"/>
  </cols>
  <sheetData>
    <row r="1" spans="1:18" ht="30">
      <c r="A1" s="30"/>
      <c r="B1" s="30"/>
      <c r="C1" s="31" t="s">
        <v>24</v>
      </c>
      <c r="D1" s="31" t="s">
        <v>25</v>
      </c>
      <c r="E1" s="31" t="s">
        <v>26</v>
      </c>
      <c r="F1" s="31" t="s">
        <v>27</v>
      </c>
      <c r="G1" s="31" t="s">
        <v>28</v>
      </c>
      <c r="H1" s="31" t="s">
        <v>29</v>
      </c>
      <c r="I1" s="31" t="s">
        <v>30</v>
      </c>
      <c r="J1" s="31" t="s">
        <v>31</v>
      </c>
      <c r="K1" s="31" t="s">
        <v>27</v>
      </c>
      <c r="L1" s="31" t="s">
        <v>32</v>
      </c>
      <c r="M1" s="31" t="s">
        <v>33</v>
      </c>
      <c r="N1" s="31" t="s">
        <v>34</v>
      </c>
      <c r="O1" s="31" t="s">
        <v>35</v>
      </c>
      <c r="P1" s="31" t="s">
        <v>36</v>
      </c>
      <c r="Q1" s="31" t="s">
        <v>37</v>
      </c>
      <c r="R1" s="31" t="s">
        <v>28</v>
      </c>
    </row>
    <row r="2" spans="1:18" s="34" customFormat="1">
      <c r="A2" s="32" t="s">
        <v>38</v>
      </c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8">
      <c r="A3" s="32" t="s">
        <v>39</v>
      </c>
      <c r="B3" s="35">
        <v>9.7500000000000003E-2</v>
      </c>
      <c r="C3" s="36">
        <f t="shared" ref="C3:R10" si="0">C$2*$B3</f>
        <v>0</v>
      </c>
      <c r="D3" s="36">
        <f t="shared" si="0"/>
        <v>0</v>
      </c>
      <c r="E3" s="36">
        <f t="shared" si="0"/>
        <v>0</v>
      </c>
      <c r="F3" s="36">
        <f t="shared" si="0"/>
        <v>0</v>
      </c>
      <c r="G3" s="36">
        <f t="shared" si="0"/>
        <v>0</v>
      </c>
      <c r="H3" s="36">
        <f t="shared" si="0"/>
        <v>0</v>
      </c>
      <c r="I3" s="36">
        <f t="shared" si="0"/>
        <v>0</v>
      </c>
      <c r="J3" s="36">
        <f t="shared" si="0"/>
        <v>0</v>
      </c>
      <c r="K3" s="36">
        <f t="shared" si="0"/>
        <v>0</v>
      </c>
      <c r="L3" s="36">
        <f t="shared" si="0"/>
        <v>0</v>
      </c>
      <c r="M3" s="36">
        <f t="shared" si="0"/>
        <v>0</v>
      </c>
      <c r="N3" s="36">
        <f t="shared" si="0"/>
        <v>0</v>
      </c>
      <c r="O3" s="36">
        <f t="shared" si="0"/>
        <v>0</v>
      </c>
      <c r="P3" s="36">
        <f t="shared" si="0"/>
        <v>0</v>
      </c>
      <c r="Q3" s="36">
        <f t="shared" si="0"/>
        <v>0</v>
      </c>
      <c r="R3" s="36">
        <f t="shared" si="0"/>
        <v>0</v>
      </c>
    </row>
    <row r="4" spans="1:18">
      <c r="A4" s="32" t="s">
        <v>40</v>
      </c>
      <c r="B4" s="35">
        <v>0.13</v>
      </c>
      <c r="C4" s="36">
        <f t="shared" si="0"/>
        <v>0</v>
      </c>
      <c r="D4" s="36">
        <f t="shared" si="0"/>
        <v>0</v>
      </c>
      <c r="E4" s="36">
        <f t="shared" si="0"/>
        <v>0</v>
      </c>
      <c r="F4" s="36">
        <f t="shared" si="0"/>
        <v>0</v>
      </c>
      <c r="G4" s="36">
        <f t="shared" si="0"/>
        <v>0</v>
      </c>
      <c r="H4" s="36">
        <f t="shared" si="0"/>
        <v>0</v>
      </c>
      <c r="I4" s="36">
        <f t="shared" si="0"/>
        <v>0</v>
      </c>
      <c r="J4" s="36">
        <f t="shared" si="0"/>
        <v>0</v>
      </c>
      <c r="K4" s="36">
        <f t="shared" si="0"/>
        <v>0</v>
      </c>
      <c r="L4" s="36">
        <f t="shared" si="0"/>
        <v>0</v>
      </c>
      <c r="M4" s="36">
        <f t="shared" si="0"/>
        <v>0</v>
      </c>
      <c r="N4" s="36">
        <f t="shared" si="0"/>
        <v>0</v>
      </c>
      <c r="O4" s="36">
        <f t="shared" si="0"/>
        <v>0</v>
      </c>
      <c r="P4" s="36">
        <f t="shared" si="0"/>
        <v>0</v>
      </c>
      <c r="Q4" s="36">
        <f t="shared" si="0"/>
        <v>0</v>
      </c>
      <c r="R4" s="36">
        <f t="shared" si="0"/>
        <v>0</v>
      </c>
    </row>
    <row r="5" spans="1:18">
      <c r="A5" s="32" t="s">
        <v>41</v>
      </c>
      <c r="B5" s="35">
        <v>0.2</v>
      </c>
      <c r="C5" s="36">
        <f t="shared" si="0"/>
        <v>0</v>
      </c>
      <c r="D5" s="36">
        <f t="shared" si="0"/>
        <v>0</v>
      </c>
      <c r="E5" s="36">
        <f t="shared" si="0"/>
        <v>0</v>
      </c>
      <c r="F5" s="36">
        <f t="shared" si="0"/>
        <v>0</v>
      </c>
      <c r="G5" s="36">
        <f t="shared" si="0"/>
        <v>0</v>
      </c>
      <c r="H5" s="36">
        <f t="shared" si="0"/>
        <v>0</v>
      </c>
      <c r="I5" s="36">
        <f t="shared" si="0"/>
        <v>0</v>
      </c>
      <c r="J5" s="36">
        <f t="shared" si="0"/>
        <v>0</v>
      </c>
      <c r="K5" s="36">
        <f t="shared" si="0"/>
        <v>0</v>
      </c>
      <c r="L5" s="36">
        <f t="shared" si="0"/>
        <v>0</v>
      </c>
      <c r="M5" s="36">
        <f t="shared" si="0"/>
        <v>0</v>
      </c>
      <c r="N5" s="36">
        <f t="shared" si="0"/>
        <v>0</v>
      </c>
      <c r="O5" s="36">
        <f t="shared" si="0"/>
        <v>0</v>
      </c>
      <c r="P5" s="36">
        <f t="shared" si="0"/>
        <v>0</v>
      </c>
      <c r="Q5" s="36">
        <f t="shared" si="0"/>
        <v>0</v>
      </c>
      <c r="R5" s="36">
        <f t="shared" si="0"/>
        <v>0</v>
      </c>
    </row>
    <row r="6" spans="1:18">
      <c r="A6" s="32" t="s">
        <v>42</v>
      </c>
      <c r="B6" s="35">
        <v>0.03</v>
      </c>
      <c r="C6" s="36">
        <f t="shared" si="0"/>
        <v>0</v>
      </c>
      <c r="D6" s="36">
        <f t="shared" si="0"/>
        <v>0</v>
      </c>
      <c r="E6" s="36">
        <f t="shared" si="0"/>
        <v>0</v>
      </c>
      <c r="F6" s="36">
        <f t="shared" si="0"/>
        <v>0</v>
      </c>
      <c r="G6" s="36">
        <f t="shared" si="0"/>
        <v>0</v>
      </c>
      <c r="H6" s="36">
        <f t="shared" si="0"/>
        <v>0</v>
      </c>
      <c r="I6" s="36">
        <f t="shared" si="0"/>
        <v>0</v>
      </c>
      <c r="J6" s="36">
        <f t="shared" si="0"/>
        <v>0</v>
      </c>
      <c r="K6" s="36">
        <f t="shared" si="0"/>
        <v>0</v>
      </c>
      <c r="L6" s="36">
        <f t="shared" si="0"/>
        <v>0</v>
      </c>
      <c r="M6" s="36">
        <f t="shared" si="0"/>
        <v>0</v>
      </c>
      <c r="N6" s="36">
        <f t="shared" si="0"/>
        <v>0</v>
      </c>
      <c r="O6" s="36">
        <f t="shared" si="0"/>
        <v>0</v>
      </c>
      <c r="P6" s="36">
        <f t="shared" si="0"/>
        <v>0</v>
      </c>
      <c r="Q6" s="36">
        <f t="shared" si="0"/>
        <v>0</v>
      </c>
      <c r="R6" s="36">
        <f t="shared" si="0"/>
        <v>0</v>
      </c>
    </row>
    <row r="7" spans="1:18">
      <c r="A7" s="32" t="s">
        <v>43</v>
      </c>
      <c r="B7" s="35">
        <v>2.5000000000000001E-2</v>
      </c>
      <c r="C7" s="36">
        <f t="shared" si="0"/>
        <v>0</v>
      </c>
      <c r="D7" s="36">
        <f t="shared" si="0"/>
        <v>0</v>
      </c>
      <c r="E7" s="36">
        <f t="shared" si="0"/>
        <v>0</v>
      </c>
      <c r="F7" s="36">
        <f t="shared" si="0"/>
        <v>0</v>
      </c>
      <c r="G7" s="36">
        <f t="shared" si="0"/>
        <v>0</v>
      </c>
      <c r="H7" s="36">
        <f t="shared" si="0"/>
        <v>0</v>
      </c>
      <c r="I7" s="36">
        <f t="shared" si="0"/>
        <v>0</v>
      </c>
      <c r="J7" s="36">
        <f t="shared" si="0"/>
        <v>0</v>
      </c>
      <c r="K7" s="36">
        <f t="shared" si="0"/>
        <v>0</v>
      </c>
      <c r="L7" s="36">
        <f t="shared" si="0"/>
        <v>0</v>
      </c>
      <c r="M7" s="36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36">
        <f t="shared" si="0"/>
        <v>0</v>
      </c>
      <c r="R7" s="36">
        <f t="shared" si="0"/>
        <v>0</v>
      </c>
    </row>
    <row r="8" spans="1:18">
      <c r="A8" s="32" t="s">
        <v>44</v>
      </c>
      <c r="B8" s="35">
        <v>3.3000000000000002E-2</v>
      </c>
      <c r="C8" s="36">
        <f t="shared" si="0"/>
        <v>0</v>
      </c>
      <c r="D8" s="36">
        <f t="shared" si="0"/>
        <v>0</v>
      </c>
      <c r="E8" s="36">
        <f t="shared" si="0"/>
        <v>0</v>
      </c>
      <c r="F8" s="36">
        <f t="shared" si="0"/>
        <v>0</v>
      </c>
      <c r="G8" s="36">
        <f t="shared" si="0"/>
        <v>0</v>
      </c>
      <c r="H8" s="36">
        <f t="shared" si="0"/>
        <v>0</v>
      </c>
      <c r="I8" s="36">
        <f t="shared" si="0"/>
        <v>0</v>
      </c>
      <c r="J8" s="36">
        <f t="shared" si="0"/>
        <v>0</v>
      </c>
      <c r="K8" s="36">
        <f t="shared" si="0"/>
        <v>0</v>
      </c>
      <c r="L8" s="36">
        <f t="shared" si="0"/>
        <v>0</v>
      </c>
      <c r="M8" s="36">
        <f t="shared" si="0"/>
        <v>0</v>
      </c>
      <c r="N8" s="36">
        <f t="shared" si="0"/>
        <v>0</v>
      </c>
      <c r="O8" s="36">
        <f t="shared" si="0"/>
        <v>0</v>
      </c>
      <c r="P8" s="36">
        <f t="shared" si="0"/>
        <v>0</v>
      </c>
      <c r="Q8" s="36">
        <f t="shared" si="0"/>
        <v>0</v>
      </c>
      <c r="R8" s="36">
        <f t="shared" si="0"/>
        <v>0</v>
      </c>
    </row>
    <row r="9" spans="1:18">
      <c r="A9" s="32" t="s">
        <v>45</v>
      </c>
      <c r="B9" s="35">
        <v>0.08</v>
      </c>
      <c r="C9" s="36">
        <f t="shared" si="0"/>
        <v>0</v>
      </c>
      <c r="D9" s="36">
        <f t="shared" si="0"/>
        <v>0</v>
      </c>
      <c r="E9" s="36">
        <f t="shared" si="0"/>
        <v>0</v>
      </c>
      <c r="F9" s="36">
        <f t="shared" si="0"/>
        <v>0</v>
      </c>
      <c r="G9" s="36">
        <f t="shared" si="0"/>
        <v>0</v>
      </c>
      <c r="H9" s="36">
        <f t="shared" si="0"/>
        <v>0</v>
      </c>
      <c r="I9" s="36">
        <f t="shared" si="0"/>
        <v>0</v>
      </c>
      <c r="J9" s="36">
        <f t="shared" si="0"/>
        <v>0</v>
      </c>
      <c r="K9" s="36">
        <f t="shared" si="0"/>
        <v>0</v>
      </c>
      <c r="L9" s="36">
        <f t="shared" si="0"/>
        <v>0</v>
      </c>
      <c r="M9" s="36">
        <f t="shared" si="0"/>
        <v>0</v>
      </c>
      <c r="N9" s="36">
        <f t="shared" si="0"/>
        <v>0</v>
      </c>
      <c r="O9" s="36">
        <f t="shared" si="0"/>
        <v>0</v>
      </c>
      <c r="P9" s="36">
        <f t="shared" si="0"/>
        <v>0</v>
      </c>
      <c r="Q9" s="36">
        <f t="shared" si="0"/>
        <v>0</v>
      </c>
      <c r="R9" s="36">
        <f t="shared" si="0"/>
        <v>0</v>
      </c>
    </row>
    <row r="10" spans="1:18">
      <c r="A10" s="32" t="s">
        <v>46</v>
      </c>
      <c r="B10" s="35">
        <v>0.04</v>
      </c>
      <c r="C10" s="36">
        <f t="shared" si="0"/>
        <v>0</v>
      </c>
      <c r="D10" s="36">
        <f t="shared" si="0"/>
        <v>0</v>
      </c>
      <c r="E10" s="36">
        <f t="shared" si="0"/>
        <v>0</v>
      </c>
      <c r="F10" s="36">
        <f t="shared" si="0"/>
        <v>0</v>
      </c>
      <c r="G10" s="36">
        <f t="shared" si="0"/>
        <v>0</v>
      </c>
      <c r="H10" s="36">
        <f t="shared" si="0"/>
        <v>0</v>
      </c>
      <c r="I10" s="36">
        <f t="shared" si="0"/>
        <v>0</v>
      </c>
      <c r="J10" s="36">
        <f t="shared" si="0"/>
        <v>0</v>
      </c>
      <c r="K10" s="36">
        <f t="shared" si="0"/>
        <v>0</v>
      </c>
      <c r="L10" s="36">
        <f t="shared" si="0"/>
        <v>0</v>
      </c>
      <c r="M10" s="36">
        <f t="shared" si="0"/>
        <v>0</v>
      </c>
      <c r="N10" s="36">
        <f t="shared" si="0"/>
        <v>0</v>
      </c>
      <c r="O10" s="36">
        <f t="shared" si="0"/>
        <v>0</v>
      </c>
      <c r="P10" s="36">
        <f t="shared" si="0"/>
        <v>0</v>
      </c>
      <c r="Q10" s="36">
        <f t="shared" si="0"/>
        <v>0</v>
      </c>
      <c r="R10" s="36">
        <f t="shared" si="0"/>
        <v>0</v>
      </c>
    </row>
    <row r="11" spans="1:18">
      <c r="A11" s="30" t="s">
        <v>47</v>
      </c>
      <c r="B11" s="37">
        <v>17</v>
      </c>
      <c r="C11" s="36">
        <f t="shared" ref="C11:R11" si="1">$B11*C23</f>
        <v>374</v>
      </c>
      <c r="D11" s="36">
        <f t="shared" si="1"/>
        <v>374</v>
      </c>
      <c r="E11" s="36">
        <f t="shared" si="1"/>
        <v>374</v>
      </c>
      <c r="F11" s="36">
        <f t="shared" si="1"/>
        <v>374</v>
      </c>
      <c r="G11" s="36">
        <f t="shared" si="1"/>
        <v>374</v>
      </c>
      <c r="H11" s="36">
        <f t="shared" si="1"/>
        <v>51</v>
      </c>
      <c r="I11" s="36">
        <f t="shared" si="1"/>
        <v>51</v>
      </c>
      <c r="J11" s="36">
        <f t="shared" si="1"/>
        <v>51</v>
      </c>
      <c r="K11" s="36">
        <f t="shared" si="1"/>
        <v>187</v>
      </c>
      <c r="L11" s="36">
        <f t="shared" si="1"/>
        <v>85</v>
      </c>
      <c r="M11" s="36">
        <f t="shared" si="1"/>
        <v>85</v>
      </c>
      <c r="N11" s="36">
        <f t="shared" si="1"/>
        <v>51</v>
      </c>
      <c r="O11" s="36">
        <f t="shared" si="1"/>
        <v>187</v>
      </c>
      <c r="P11" s="36">
        <f t="shared" si="1"/>
        <v>119</v>
      </c>
      <c r="Q11" s="36">
        <f t="shared" si="1"/>
        <v>306</v>
      </c>
      <c r="R11" s="36">
        <f t="shared" si="1"/>
        <v>153</v>
      </c>
    </row>
    <row r="12" spans="1:18">
      <c r="A12" s="30" t="s">
        <v>48</v>
      </c>
      <c r="B12" s="37">
        <v>4</v>
      </c>
      <c r="C12" s="36">
        <f t="shared" ref="C12:R12" si="2">$B12*C23</f>
        <v>88</v>
      </c>
      <c r="D12" s="36">
        <f t="shared" si="2"/>
        <v>88</v>
      </c>
      <c r="E12" s="36">
        <f t="shared" si="2"/>
        <v>88</v>
      </c>
      <c r="F12" s="36">
        <f t="shared" si="2"/>
        <v>88</v>
      </c>
      <c r="G12" s="36">
        <f t="shared" si="2"/>
        <v>88</v>
      </c>
      <c r="H12" s="36">
        <f t="shared" si="2"/>
        <v>12</v>
      </c>
      <c r="I12" s="36">
        <f t="shared" si="2"/>
        <v>12</v>
      </c>
      <c r="J12" s="36">
        <f t="shared" si="2"/>
        <v>12</v>
      </c>
      <c r="K12" s="36">
        <f t="shared" si="2"/>
        <v>44</v>
      </c>
      <c r="L12" s="36">
        <f t="shared" si="2"/>
        <v>20</v>
      </c>
      <c r="M12" s="36">
        <f t="shared" si="2"/>
        <v>20</v>
      </c>
      <c r="N12" s="36">
        <f t="shared" si="2"/>
        <v>12</v>
      </c>
      <c r="O12" s="36">
        <f t="shared" si="2"/>
        <v>44</v>
      </c>
      <c r="P12" s="36">
        <f t="shared" si="2"/>
        <v>28</v>
      </c>
      <c r="Q12" s="36">
        <f t="shared" si="2"/>
        <v>72</v>
      </c>
      <c r="R12" s="36">
        <f t="shared" si="2"/>
        <v>36</v>
      </c>
    </row>
    <row r="13" spans="1:18">
      <c r="A13" s="30" t="s">
        <v>49</v>
      </c>
      <c r="B13" s="30"/>
      <c r="C13" s="33">
        <v>750</v>
      </c>
      <c r="D13" s="33">
        <v>750</v>
      </c>
      <c r="E13" s="33">
        <v>750</v>
      </c>
      <c r="F13" s="33">
        <v>750</v>
      </c>
      <c r="G13" s="33">
        <v>750</v>
      </c>
      <c r="H13" s="33">
        <v>750</v>
      </c>
      <c r="I13" s="33">
        <v>750</v>
      </c>
      <c r="J13" s="33">
        <v>750</v>
      </c>
      <c r="K13" s="33">
        <v>750</v>
      </c>
      <c r="L13" s="33">
        <v>750</v>
      </c>
      <c r="M13" s="33">
        <v>750</v>
      </c>
      <c r="N13" s="33">
        <v>750</v>
      </c>
      <c r="O13" s="33">
        <v>750</v>
      </c>
      <c r="P13" s="33">
        <v>750</v>
      </c>
      <c r="Q13" s="33">
        <v>750</v>
      </c>
      <c r="R13" s="33">
        <v>750</v>
      </c>
    </row>
    <row r="14" spans="1:18">
      <c r="A14" s="30" t="s">
        <v>50</v>
      </c>
      <c r="B14" s="38">
        <v>0.2</v>
      </c>
      <c r="C14" s="39">
        <f>$B14*C2</f>
        <v>0</v>
      </c>
      <c r="D14" s="39">
        <f t="shared" ref="D14:R14" si="3">$B14*D2</f>
        <v>0</v>
      </c>
      <c r="E14" s="39">
        <f t="shared" si="3"/>
        <v>0</v>
      </c>
      <c r="F14" s="39">
        <f t="shared" si="3"/>
        <v>0</v>
      </c>
      <c r="G14" s="39">
        <f t="shared" si="3"/>
        <v>0</v>
      </c>
      <c r="H14" s="39">
        <f t="shared" si="3"/>
        <v>0</v>
      </c>
      <c r="I14" s="39">
        <f t="shared" si="3"/>
        <v>0</v>
      </c>
      <c r="J14" s="39">
        <f t="shared" si="3"/>
        <v>0</v>
      </c>
      <c r="K14" s="39">
        <f t="shared" si="3"/>
        <v>0</v>
      </c>
      <c r="L14" s="39">
        <f t="shared" si="3"/>
        <v>0</v>
      </c>
      <c r="M14" s="39">
        <f t="shared" si="3"/>
        <v>0</v>
      </c>
      <c r="N14" s="39">
        <f t="shared" si="3"/>
        <v>0</v>
      </c>
      <c r="O14" s="39">
        <f t="shared" si="3"/>
        <v>0</v>
      </c>
      <c r="P14" s="39">
        <f t="shared" si="3"/>
        <v>0</v>
      </c>
      <c r="Q14" s="39">
        <f t="shared" si="3"/>
        <v>0</v>
      </c>
      <c r="R14" s="39">
        <f t="shared" si="3"/>
        <v>0</v>
      </c>
    </row>
    <row r="15" spans="1:18">
      <c r="A15" s="30" t="s">
        <v>51</v>
      </c>
      <c r="B15" s="38">
        <v>0.3</v>
      </c>
      <c r="C15" s="39">
        <v>0</v>
      </c>
      <c r="D15" s="39">
        <v>0</v>
      </c>
      <c r="E15" s="39">
        <f>E2*0.3</f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</row>
    <row r="16" spans="1:18">
      <c r="A16" s="30" t="s">
        <v>52</v>
      </c>
      <c r="B16" s="30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</row>
    <row r="17" spans="1:18">
      <c r="A17" s="30" t="s">
        <v>53</v>
      </c>
      <c r="B17" s="30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</row>
    <row r="18" spans="1:18">
      <c r="A18" s="30" t="s">
        <v>54</v>
      </c>
      <c r="B18" s="30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</row>
    <row r="19" spans="1:18">
      <c r="A19" s="32" t="s">
        <v>55</v>
      </c>
      <c r="B19" s="32"/>
      <c r="C19" s="40">
        <f t="shared" ref="C19:R19" si="4">SUM(C2:C18)</f>
        <v>1212</v>
      </c>
      <c r="D19" s="40">
        <f t="shared" si="4"/>
        <v>1212</v>
      </c>
      <c r="E19" s="40">
        <f t="shared" si="4"/>
        <v>1212</v>
      </c>
      <c r="F19" s="40">
        <f t="shared" si="4"/>
        <v>1212</v>
      </c>
      <c r="G19" s="40">
        <f t="shared" si="4"/>
        <v>1212</v>
      </c>
      <c r="H19" s="40">
        <f t="shared" si="4"/>
        <v>813</v>
      </c>
      <c r="I19" s="40">
        <f t="shared" si="4"/>
        <v>813</v>
      </c>
      <c r="J19" s="40">
        <f t="shared" si="4"/>
        <v>813</v>
      </c>
      <c r="K19" s="40">
        <f t="shared" si="4"/>
        <v>981</v>
      </c>
      <c r="L19" s="40">
        <f t="shared" si="4"/>
        <v>855</v>
      </c>
      <c r="M19" s="40">
        <f t="shared" si="4"/>
        <v>855</v>
      </c>
      <c r="N19" s="40">
        <f t="shared" si="4"/>
        <v>813</v>
      </c>
      <c r="O19" s="40">
        <f t="shared" si="4"/>
        <v>981</v>
      </c>
      <c r="P19" s="40">
        <f t="shared" si="4"/>
        <v>897</v>
      </c>
      <c r="Q19" s="40">
        <f t="shared" si="4"/>
        <v>1128</v>
      </c>
      <c r="R19" s="40">
        <f t="shared" si="4"/>
        <v>939</v>
      </c>
    </row>
    <row r="20" spans="1:18">
      <c r="A20" s="32" t="s">
        <v>56</v>
      </c>
      <c r="B20" s="38">
        <v>0.1</v>
      </c>
      <c r="C20" s="41">
        <f t="shared" ref="C20:R20" si="5">C$19*$B20</f>
        <v>121.2</v>
      </c>
      <c r="D20" s="41">
        <f t="shared" si="5"/>
        <v>121.2</v>
      </c>
      <c r="E20" s="41">
        <f t="shared" si="5"/>
        <v>121.2</v>
      </c>
      <c r="F20" s="41">
        <f t="shared" si="5"/>
        <v>121.2</v>
      </c>
      <c r="G20" s="41">
        <f t="shared" si="5"/>
        <v>121.2</v>
      </c>
      <c r="H20" s="41">
        <f t="shared" si="5"/>
        <v>81.300000000000011</v>
      </c>
      <c r="I20" s="41">
        <f t="shared" si="5"/>
        <v>81.300000000000011</v>
      </c>
      <c r="J20" s="41">
        <f t="shared" si="5"/>
        <v>81.300000000000011</v>
      </c>
      <c r="K20" s="41">
        <f t="shared" si="5"/>
        <v>98.100000000000009</v>
      </c>
      <c r="L20" s="41">
        <f t="shared" si="5"/>
        <v>85.5</v>
      </c>
      <c r="M20" s="41">
        <f t="shared" si="5"/>
        <v>85.5</v>
      </c>
      <c r="N20" s="41">
        <f t="shared" si="5"/>
        <v>81.300000000000011</v>
      </c>
      <c r="O20" s="41">
        <f t="shared" si="5"/>
        <v>98.100000000000009</v>
      </c>
      <c r="P20" s="41">
        <f t="shared" si="5"/>
        <v>89.7</v>
      </c>
      <c r="Q20" s="41">
        <f t="shared" si="5"/>
        <v>112.80000000000001</v>
      </c>
      <c r="R20" s="41">
        <f t="shared" si="5"/>
        <v>93.9</v>
      </c>
    </row>
    <row r="21" spans="1:18" s="45" customFormat="1">
      <c r="A21" s="42" t="s">
        <v>57</v>
      </c>
      <c r="B21" s="43" t="s">
        <v>58</v>
      </c>
      <c r="C21" s="44">
        <f t="shared" ref="C21:R21" si="6">C19+C20</f>
        <v>1333.2</v>
      </c>
      <c r="D21" s="44">
        <f t="shared" si="6"/>
        <v>1333.2</v>
      </c>
      <c r="E21" s="44">
        <f t="shared" si="6"/>
        <v>1333.2</v>
      </c>
      <c r="F21" s="44">
        <f t="shared" si="6"/>
        <v>1333.2</v>
      </c>
      <c r="G21" s="44">
        <f t="shared" si="6"/>
        <v>1333.2</v>
      </c>
      <c r="H21" s="44">
        <f t="shared" si="6"/>
        <v>894.3</v>
      </c>
      <c r="I21" s="44">
        <f t="shared" si="6"/>
        <v>894.3</v>
      </c>
      <c r="J21" s="44">
        <f t="shared" si="6"/>
        <v>894.3</v>
      </c>
      <c r="K21" s="44">
        <f t="shared" si="6"/>
        <v>1079.0999999999999</v>
      </c>
      <c r="L21" s="44">
        <f t="shared" si="6"/>
        <v>940.5</v>
      </c>
      <c r="M21" s="44">
        <f t="shared" si="6"/>
        <v>940.5</v>
      </c>
      <c r="N21" s="44">
        <f t="shared" si="6"/>
        <v>894.3</v>
      </c>
      <c r="O21" s="44">
        <f t="shared" si="6"/>
        <v>1079.0999999999999</v>
      </c>
      <c r="P21" s="44">
        <f t="shared" si="6"/>
        <v>986.7</v>
      </c>
      <c r="Q21" s="44">
        <f t="shared" si="6"/>
        <v>1240.8</v>
      </c>
      <c r="R21" s="44">
        <f t="shared" si="6"/>
        <v>1032.9000000000001</v>
      </c>
    </row>
    <row r="22" spans="1:18">
      <c r="A22" s="32" t="s">
        <v>59</v>
      </c>
      <c r="B22" s="38"/>
      <c r="C22" s="44">
        <f t="shared" ref="C22:R22" si="7">C21/220</f>
        <v>6.0600000000000005</v>
      </c>
      <c r="D22" s="44">
        <f t="shared" si="7"/>
        <v>6.0600000000000005</v>
      </c>
      <c r="E22" s="44">
        <f t="shared" si="7"/>
        <v>6.0600000000000005</v>
      </c>
      <c r="F22" s="44">
        <f t="shared" si="7"/>
        <v>6.0600000000000005</v>
      </c>
      <c r="G22" s="44">
        <f t="shared" si="7"/>
        <v>6.0600000000000005</v>
      </c>
      <c r="H22" s="44">
        <f t="shared" si="7"/>
        <v>4.0649999999999995</v>
      </c>
      <c r="I22" s="44">
        <f t="shared" si="7"/>
        <v>4.0649999999999995</v>
      </c>
      <c r="J22" s="44">
        <f t="shared" si="7"/>
        <v>4.0649999999999995</v>
      </c>
      <c r="K22" s="44">
        <f t="shared" si="7"/>
        <v>4.9049999999999994</v>
      </c>
      <c r="L22" s="44">
        <f t="shared" si="7"/>
        <v>4.2750000000000004</v>
      </c>
      <c r="M22" s="44">
        <f t="shared" si="7"/>
        <v>4.2750000000000004</v>
      </c>
      <c r="N22" s="44">
        <f t="shared" si="7"/>
        <v>4.0649999999999995</v>
      </c>
      <c r="O22" s="44">
        <f t="shared" si="7"/>
        <v>4.9049999999999994</v>
      </c>
      <c r="P22" s="44">
        <f t="shared" si="7"/>
        <v>4.4850000000000003</v>
      </c>
      <c r="Q22" s="44">
        <f t="shared" si="7"/>
        <v>5.64</v>
      </c>
      <c r="R22" s="44">
        <f t="shared" si="7"/>
        <v>4.6950000000000003</v>
      </c>
    </row>
    <row r="23" spans="1:18">
      <c r="A23" s="32" t="s">
        <v>60</v>
      </c>
      <c r="B23" s="38"/>
      <c r="C23" s="46">
        <v>22</v>
      </c>
      <c r="D23" s="46">
        <v>22</v>
      </c>
      <c r="E23" s="46">
        <v>22</v>
      </c>
      <c r="F23" s="46">
        <v>22</v>
      </c>
      <c r="G23" s="46">
        <v>22</v>
      </c>
      <c r="H23" s="46">
        <v>3</v>
      </c>
      <c r="I23" s="46">
        <v>3</v>
      </c>
      <c r="J23" s="46">
        <v>3</v>
      </c>
      <c r="K23" s="46">
        <v>11</v>
      </c>
      <c r="L23" s="46">
        <v>5</v>
      </c>
      <c r="M23" s="46">
        <v>5</v>
      </c>
      <c r="N23" s="46">
        <v>3</v>
      </c>
      <c r="O23" s="46">
        <v>11</v>
      </c>
      <c r="P23" s="46">
        <v>7</v>
      </c>
      <c r="Q23" s="46">
        <v>18</v>
      </c>
      <c r="R23" s="46">
        <v>9</v>
      </c>
    </row>
    <row r="25" spans="1:18" hidden="1">
      <c r="A25" s="47" t="s">
        <v>38</v>
      </c>
      <c r="B25" s="47"/>
      <c r="C25" s="48">
        <f t="shared" ref="C25:R25" si="8">C2/C21</f>
        <v>0</v>
      </c>
      <c r="D25" s="48">
        <f t="shared" si="8"/>
        <v>0</v>
      </c>
      <c r="E25" s="48">
        <f t="shared" si="8"/>
        <v>0</v>
      </c>
      <c r="F25" s="48">
        <f t="shared" si="8"/>
        <v>0</v>
      </c>
      <c r="G25" s="48">
        <f t="shared" si="8"/>
        <v>0</v>
      </c>
      <c r="H25" s="48">
        <f t="shared" si="8"/>
        <v>0</v>
      </c>
      <c r="I25" s="48">
        <f t="shared" si="8"/>
        <v>0</v>
      </c>
      <c r="J25" s="48">
        <f t="shared" si="8"/>
        <v>0</v>
      </c>
      <c r="K25" s="48">
        <f t="shared" si="8"/>
        <v>0</v>
      </c>
      <c r="L25" s="48">
        <f t="shared" si="8"/>
        <v>0</v>
      </c>
      <c r="M25" s="48">
        <f t="shared" si="8"/>
        <v>0</v>
      </c>
      <c r="N25" s="48">
        <f t="shared" si="8"/>
        <v>0</v>
      </c>
      <c r="O25" s="48">
        <f t="shared" si="8"/>
        <v>0</v>
      </c>
      <c r="P25" s="48">
        <f t="shared" si="8"/>
        <v>0</v>
      </c>
      <c r="Q25" s="48">
        <f t="shared" si="8"/>
        <v>0</v>
      </c>
      <c r="R25" s="48">
        <f t="shared" si="8"/>
        <v>0</v>
      </c>
    </row>
    <row r="26" spans="1:18" ht="30" hidden="1">
      <c r="A26" s="47" t="s">
        <v>61</v>
      </c>
      <c r="B26" s="47"/>
      <c r="C26" s="48">
        <f t="shared" ref="C26:R26" si="9">SUM(C3:C12,C15,C20)/C21</f>
        <v>0.43744374437443745</v>
      </c>
      <c r="D26" s="48">
        <f t="shared" si="9"/>
        <v>0.43744374437443745</v>
      </c>
      <c r="E26" s="48">
        <f t="shared" si="9"/>
        <v>0.43744374437443745</v>
      </c>
      <c r="F26" s="48">
        <f t="shared" si="9"/>
        <v>0.43744374437443745</v>
      </c>
      <c r="G26" s="48">
        <f t="shared" si="9"/>
        <v>0.43744374437443745</v>
      </c>
      <c r="H26" s="48">
        <f t="shared" si="9"/>
        <v>0.16135524991613553</v>
      </c>
      <c r="I26" s="48">
        <f t="shared" si="9"/>
        <v>0.16135524991613553</v>
      </c>
      <c r="J26" s="48">
        <f t="shared" si="9"/>
        <v>0.16135524991613553</v>
      </c>
      <c r="K26" s="48">
        <f t="shared" si="9"/>
        <v>0.30497636919655274</v>
      </c>
      <c r="L26" s="48">
        <f t="shared" si="9"/>
        <v>0.20255183413078151</v>
      </c>
      <c r="M26" s="48">
        <f t="shared" si="9"/>
        <v>0.20255183413078151</v>
      </c>
      <c r="N26" s="48">
        <f t="shared" si="9"/>
        <v>0.16135524991613553</v>
      </c>
      <c r="O26" s="48">
        <f t="shared" si="9"/>
        <v>0.30497636919655274</v>
      </c>
      <c r="P26" s="48">
        <f t="shared" si="9"/>
        <v>0.23989054423837031</v>
      </c>
      <c r="Q26" s="48">
        <f t="shared" si="9"/>
        <v>0.39555125725338491</v>
      </c>
      <c r="R26" s="48">
        <f t="shared" si="9"/>
        <v>0.27388905024687765</v>
      </c>
    </row>
    <row r="27" spans="1:18" hidden="1">
      <c r="A27" s="47" t="s">
        <v>49</v>
      </c>
      <c r="B27" s="47"/>
      <c r="C27" s="48">
        <f t="shared" ref="C27:R27" si="10">C13/C21</f>
        <v>0.56255625562556255</v>
      </c>
      <c r="D27" s="48">
        <f t="shared" si="10"/>
        <v>0.56255625562556255</v>
      </c>
      <c r="E27" s="48">
        <f t="shared" si="10"/>
        <v>0.56255625562556255</v>
      </c>
      <c r="F27" s="48">
        <f t="shared" si="10"/>
        <v>0.56255625562556255</v>
      </c>
      <c r="G27" s="48">
        <f t="shared" si="10"/>
        <v>0.56255625562556255</v>
      </c>
      <c r="H27" s="48">
        <f t="shared" si="10"/>
        <v>0.83864475008386452</v>
      </c>
      <c r="I27" s="48">
        <f t="shared" si="10"/>
        <v>0.83864475008386452</v>
      </c>
      <c r="J27" s="48">
        <f t="shared" si="10"/>
        <v>0.83864475008386452</v>
      </c>
      <c r="K27" s="48">
        <f t="shared" si="10"/>
        <v>0.69502363080344742</v>
      </c>
      <c r="L27" s="48">
        <f t="shared" si="10"/>
        <v>0.79744816586921852</v>
      </c>
      <c r="M27" s="48">
        <f t="shared" si="10"/>
        <v>0.79744816586921852</v>
      </c>
      <c r="N27" s="48">
        <f t="shared" si="10"/>
        <v>0.83864475008386452</v>
      </c>
      <c r="O27" s="48">
        <f t="shared" si="10"/>
        <v>0.69502363080344742</v>
      </c>
      <c r="P27" s="48">
        <f t="shared" si="10"/>
        <v>0.76010945576162969</v>
      </c>
      <c r="Q27" s="48">
        <f t="shared" si="10"/>
        <v>0.60444874274661509</v>
      </c>
      <c r="R27" s="48">
        <f t="shared" si="10"/>
        <v>0.72611094975312218</v>
      </c>
    </row>
    <row r="28" spans="1:18" hidden="1">
      <c r="A28" s="47" t="s">
        <v>50</v>
      </c>
      <c r="B28" s="47"/>
      <c r="C28" s="48">
        <f t="shared" ref="C28:R28" si="11">C14/C21</f>
        <v>0</v>
      </c>
      <c r="D28" s="48">
        <f t="shared" si="11"/>
        <v>0</v>
      </c>
      <c r="E28" s="48">
        <f t="shared" si="11"/>
        <v>0</v>
      </c>
      <c r="F28" s="48">
        <f t="shared" si="11"/>
        <v>0</v>
      </c>
      <c r="G28" s="48">
        <f t="shared" si="11"/>
        <v>0</v>
      </c>
      <c r="H28" s="48">
        <f t="shared" si="11"/>
        <v>0</v>
      </c>
      <c r="I28" s="48">
        <f t="shared" si="11"/>
        <v>0</v>
      </c>
      <c r="J28" s="48">
        <f t="shared" si="11"/>
        <v>0</v>
      </c>
      <c r="K28" s="48">
        <f t="shared" si="11"/>
        <v>0</v>
      </c>
      <c r="L28" s="48">
        <f t="shared" si="11"/>
        <v>0</v>
      </c>
      <c r="M28" s="48">
        <f t="shared" si="11"/>
        <v>0</v>
      </c>
      <c r="N28" s="48">
        <f t="shared" si="11"/>
        <v>0</v>
      </c>
      <c r="O28" s="48">
        <f t="shared" si="11"/>
        <v>0</v>
      </c>
      <c r="P28" s="48">
        <f t="shared" si="11"/>
        <v>0</v>
      </c>
      <c r="Q28" s="48">
        <f t="shared" si="11"/>
        <v>0</v>
      </c>
      <c r="R28" s="48">
        <f t="shared" si="11"/>
        <v>0</v>
      </c>
    </row>
    <row r="29" spans="1:18" hidden="1">
      <c r="A29" s="47" t="s">
        <v>54</v>
      </c>
      <c r="B29" s="47"/>
      <c r="C29" s="48">
        <f t="shared" ref="C29:R29" si="12">C18/C21</f>
        <v>0</v>
      </c>
      <c r="D29" s="48">
        <f t="shared" si="12"/>
        <v>0</v>
      </c>
      <c r="E29" s="48">
        <f t="shared" si="12"/>
        <v>0</v>
      </c>
      <c r="F29" s="48">
        <f t="shared" si="12"/>
        <v>0</v>
      </c>
      <c r="G29" s="48">
        <f t="shared" si="12"/>
        <v>0</v>
      </c>
      <c r="H29" s="48">
        <f t="shared" si="12"/>
        <v>0</v>
      </c>
      <c r="I29" s="48">
        <f t="shared" si="12"/>
        <v>0</v>
      </c>
      <c r="J29" s="48">
        <f t="shared" si="12"/>
        <v>0</v>
      </c>
      <c r="K29" s="48">
        <f t="shared" si="12"/>
        <v>0</v>
      </c>
      <c r="L29" s="48">
        <f t="shared" si="12"/>
        <v>0</v>
      </c>
      <c r="M29" s="48">
        <f t="shared" si="12"/>
        <v>0</v>
      </c>
      <c r="N29" s="48">
        <f t="shared" si="12"/>
        <v>0</v>
      </c>
      <c r="O29" s="48">
        <f t="shared" si="12"/>
        <v>0</v>
      </c>
      <c r="P29" s="48">
        <f t="shared" si="12"/>
        <v>0</v>
      </c>
      <c r="Q29" s="48">
        <f t="shared" si="12"/>
        <v>0</v>
      </c>
      <c r="R29" s="48">
        <f t="shared" si="12"/>
        <v>0</v>
      </c>
    </row>
    <row r="30" spans="1:18" hidden="1">
      <c r="A30" s="47" t="s">
        <v>52</v>
      </c>
      <c r="B30" s="47"/>
      <c r="C30" s="48">
        <f t="shared" ref="C30:R30" si="13">C16/C21</f>
        <v>0</v>
      </c>
      <c r="D30" s="48">
        <f t="shared" si="13"/>
        <v>0</v>
      </c>
      <c r="E30" s="48">
        <f t="shared" si="13"/>
        <v>0</v>
      </c>
      <c r="F30" s="48">
        <f t="shared" si="13"/>
        <v>0</v>
      </c>
      <c r="G30" s="48">
        <f t="shared" si="13"/>
        <v>0</v>
      </c>
      <c r="H30" s="48">
        <f t="shared" si="13"/>
        <v>0</v>
      </c>
      <c r="I30" s="48">
        <f t="shared" si="13"/>
        <v>0</v>
      </c>
      <c r="J30" s="48">
        <f t="shared" si="13"/>
        <v>0</v>
      </c>
      <c r="K30" s="48">
        <f t="shared" si="13"/>
        <v>0</v>
      </c>
      <c r="L30" s="48">
        <f t="shared" si="13"/>
        <v>0</v>
      </c>
      <c r="M30" s="48">
        <f t="shared" si="13"/>
        <v>0</v>
      </c>
      <c r="N30" s="48">
        <f t="shared" si="13"/>
        <v>0</v>
      </c>
      <c r="O30" s="48">
        <f t="shared" si="13"/>
        <v>0</v>
      </c>
      <c r="P30" s="48">
        <f t="shared" si="13"/>
        <v>0</v>
      </c>
      <c r="Q30" s="48">
        <f t="shared" si="13"/>
        <v>0</v>
      </c>
      <c r="R30" s="48">
        <f t="shared" si="13"/>
        <v>0</v>
      </c>
    </row>
    <row r="31" spans="1:18" hidden="1">
      <c r="A31" s="47" t="s">
        <v>53</v>
      </c>
      <c r="B31" s="47"/>
      <c r="C31" s="48">
        <f t="shared" ref="C31:R31" si="14">C17/C21</f>
        <v>0</v>
      </c>
      <c r="D31" s="48">
        <f t="shared" si="14"/>
        <v>0</v>
      </c>
      <c r="E31" s="48">
        <f t="shared" si="14"/>
        <v>0</v>
      </c>
      <c r="F31" s="48">
        <f t="shared" si="14"/>
        <v>0</v>
      </c>
      <c r="G31" s="48">
        <f t="shared" si="14"/>
        <v>0</v>
      </c>
      <c r="H31" s="48">
        <f t="shared" si="14"/>
        <v>0</v>
      </c>
      <c r="I31" s="48">
        <f t="shared" si="14"/>
        <v>0</v>
      </c>
      <c r="J31" s="48">
        <f t="shared" si="14"/>
        <v>0</v>
      </c>
      <c r="K31" s="48">
        <f t="shared" si="14"/>
        <v>0</v>
      </c>
      <c r="L31" s="48">
        <f t="shared" si="14"/>
        <v>0</v>
      </c>
      <c r="M31" s="48">
        <f t="shared" si="14"/>
        <v>0</v>
      </c>
      <c r="N31" s="48">
        <f t="shared" si="14"/>
        <v>0</v>
      </c>
      <c r="O31" s="48">
        <f t="shared" si="14"/>
        <v>0</v>
      </c>
      <c r="P31" s="48">
        <f t="shared" si="14"/>
        <v>0</v>
      </c>
      <c r="Q31" s="48">
        <f t="shared" si="14"/>
        <v>0</v>
      </c>
      <c r="R31" s="48">
        <f t="shared" si="14"/>
        <v>0</v>
      </c>
    </row>
    <row r="32" spans="1:18" hidden="1">
      <c r="A32" s="47" t="s">
        <v>12</v>
      </c>
      <c r="B32" s="47"/>
      <c r="C32" s="48">
        <f t="shared" ref="C32:R32" si="15">SUM(C25:C31)</f>
        <v>1</v>
      </c>
      <c r="D32" s="48">
        <f t="shared" si="15"/>
        <v>1</v>
      </c>
      <c r="E32" s="48">
        <f t="shared" si="15"/>
        <v>1</v>
      </c>
      <c r="F32" s="48">
        <f t="shared" si="15"/>
        <v>1</v>
      </c>
      <c r="G32" s="48">
        <f t="shared" si="15"/>
        <v>1</v>
      </c>
      <c r="H32" s="48">
        <f t="shared" si="15"/>
        <v>1</v>
      </c>
      <c r="I32" s="48">
        <f t="shared" si="15"/>
        <v>1</v>
      </c>
      <c r="J32" s="48">
        <f t="shared" si="15"/>
        <v>1</v>
      </c>
      <c r="K32" s="48">
        <f t="shared" si="15"/>
        <v>1.0000000000000002</v>
      </c>
      <c r="L32" s="48">
        <f t="shared" si="15"/>
        <v>1</v>
      </c>
      <c r="M32" s="48">
        <f t="shared" si="15"/>
        <v>1</v>
      </c>
      <c r="N32" s="48">
        <f t="shared" si="15"/>
        <v>1</v>
      </c>
      <c r="O32" s="48">
        <f t="shared" si="15"/>
        <v>1.0000000000000002</v>
      </c>
      <c r="P32" s="48">
        <f t="shared" si="15"/>
        <v>1</v>
      </c>
      <c r="Q32" s="48">
        <f t="shared" si="15"/>
        <v>1</v>
      </c>
      <c r="R32" s="48">
        <f t="shared" si="15"/>
        <v>0.99999999999999978</v>
      </c>
    </row>
    <row r="33" hidden="1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PO-000</vt:lpstr>
      <vt:lpstr>Planilha1</vt:lpstr>
      <vt:lpstr>PRODUTIVIDADE</vt:lpstr>
      <vt:lpstr>CRONOGRAMA</vt:lpstr>
      <vt:lpstr>PREÇO MÃO DE OBRA</vt:lpstr>
      <vt:lpstr>'PO-000'!Area_de_impressao</vt:lpstr>
    </vt:vector>
  </TitlesOfParts>
  <Company>Hidelma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Engenhasa</dc:creator>
  <cp:lastModifiedBy>Engenhasa</cp:lastModifiedBy>
  <cp:lastPrinted>2018-11-19T18:41:30Z</cp:lastPrinted>
  <dcterms:created xsi:type="dcterms:W3CDTF">2010-04-20T16:17:54Z</dcterms:created>
  <dcterms:modified xsi:type="dcterms:W3CDTF">2023-08-22T15:01:01Z</dcterms:modified>
</cp:coreProperties>
</file>