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0" yWindow="0" windowWidth="20490" windowHeight="7800" activeTab="1"/>
  </bookViews>
  <sheets>
    <sheet name="Лист1 (2)" sheetId="4" r:id="rId1"/>
    <sheet name="Цены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E4" i="4" l="1"/>
  <c r="F4" i="4" s="1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34" i="4"/>
  <c r="F34" i="4" s="1"/>
  <c r="E35" i="4"/>
  <c r="F35" i="4" s="1"/>
  <c r="E36" i="4"/>
  <c r="F36" i="4" s="1"/>
  <c r="E37" i="4"/>
  <c r="F37" i="4" s="1"/>
  <c r="E38" i="4"/>
  <c r="F38" i="4" s="1"/>
  <c r="E39" i="4"/>
  <c r="F39" i="4" s="1"/>
  <c r="E3" i="4"/>
  <c r="F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3" i="4"/>
  <c r="H3" i="4" s="1"/>
  <c r="M37" i="1" l="1"/>
  <c r="S37" i="1" s="1"/>
  <c r="M39" i="1" l="1"/>
  <c r="P39" i="1" s="1"/>
  <c r="K36" i="1"/>
  <c r="M36" i="1" s="1"/>
  <c r="S36" i="1" s="1"/>
  <c r="K35" i="1"/>
  <c r="M35" i="1" s="1"/>
  <c r="K34" i="1"/>
  <c r="M34" i="1" s="1"/>
  <c r="P34" i="1" s="1"/>
  <c r="K33" i="1"/>
  <c r="M33" i="1" s="1"/>
  <c r="S33" i="1" s="1"/>
  <c r="K4" i="1"/>
  <c r="M4" i="1" s="1"/>
  <c r="S4" i="1" s="1"/>
  <c r="K5" i="1"/>
  <c r="M5" i="1" s="1"/>
  <c r="S5" i="1" s="1"/>
  <c r="K6" i="1"/>
  <c r="M6" i="1" s="1"/>
  <c r="S6" i="1" s="1"/>
  <c r="K7" i="1"/>
  <c r="M7" i="1" s="1"/>
  <c r="S7" i="1" s="1"/>
  <c r="K8" i="1"/>
  <c r="M8" i="1" s="1"/>
  <c r="S8" i="1" s="1"/>
  <c r="K9" i="1"/>
  <c r="M9" i="1" s="1"/>
  <c r="S9" i="1" s="1"/>
  <c r="K10" i="1"/>
  <c r="M10" i="1" s="1"/>
  <c r="S10" i="1" s="1"/>
  <c r="K11" i="1"/>
  <c r="M11" i="1" s="1"/>
  <c r="S11" i="1" s="1"/>
  <c r="K12" i="1"/>
  <c r="M12" i="1" s="1"/>
  <c r="S12" i="1" s="1"/>
  <c r="K13" i="1"/>
  <c r="M13" i="1" s="1"/>
  <c r="S13" i="1" s="1"/>
  <c r="K14" i="1"/>
  <c r="M14" i="1" s="1"/>
  <c r="S14" i="1" s="1"/>
  <c r="K15" i="1"/>
  <c r="M15" i="1" s="1"/>
  <c r="S15" i="1" s="1"/>
  <c r="K16" i="1"/>
  <c r="M16" i="1" s="1"/>
  <c r="S16" i="1" s="1"/>
  <c r="K17" i="1"/>
  <c r="M17" i="1" s="1"/>
  <c r="S17" i="1" s="1"/>
  <c r="K18" i="1"/>
  <c r="M18" i="1" s="1"/>
  <c r="S18" i="1" s="1"/>
  <c r="K19" i="1"/>
  <c r="M19" i="1" s="1"/>
  <c r="S19" i="1" s="1"/>
  <c r="K20" i="1"/>
  <c r="M20" i="1" s="1"/>
  <c r="S20" i="1" s="1"/>
  <c r="K21" i="1"/>
  <c r="M21" i="1" s="1"/>
  <c r="S21" i="1" s="1"/>
  <c r="K22" i="1"/>
  <c r="M22" i="1" s="1"/>
  <c r="S22" i="1" s="1"/>
  <c r="K23" i="1"/>
  <c r="M23" i="1" s="1"/>
  <c r="S23" i="1" s="1"/>
  <c r="K24" i="1"/>
  <c r="M24" i="1" s="1"/>
  <c r="S24" i="1" s="1"/>
  <c r="K25" i="1"/>
  <c r="M25" i="1" s="1"/>
  <c r="S25" i="1" s="1"/>
  <c r="K26" i="1"/>
  <c r="M26" i="1" s="1"/>
  <c r="S26" i="1" s="1"/>
  <c r="K27" i="1"/>
  <c r="M27" i="1" s="1"/>
  <c r="S27" i="1" s="1"/>
  <c r="K28" i="1"/>
  <c r="M28" i="1" s="1"/>
  <c r="S28" i="1" s="1"/>
  <c r="K29" i="1"/>
  <c r="M29" i="1" s="1"/>
  <c r="S29" i="1" s="1"/>
  <c r="K30" i="1"/>
  <c r="M30" i="1" s="1"/>
  <c r="S30" i="1" s="1"/>
  <c r="K31" i="1"/>
  <c r="M31" i="1" s="1"/>
  <c r="S31" i="1" s="1"/>
  <c r="K32" i="1"/>
  <c r="M32" i="1" s="1"/>
  <c r="S32" i="1" s="1"/>
  <c r="K3" i="1"/>
  <c r="M3" i="1" s="1"/>
  <c r="N3" i="1" s="1"/>
  <c r="P36" i="1" l="1"/>
  <c r="S35" i="1"/>
  <c r="O3" i="1"/>
  <c r="P35" i="1"/>
  <c r="S34" i="1"/>
  <c r="S3" i="1"/>
  <c r="P33" i="1"/>
  <c r="Q33" i="1" s="1"/>
  <c r="R33" i="1"/>
  <c r="Z39" i="1" l="1"/>
  <c r="AA39" i="1" s="1"/>
  <c r="Z38" i="1"/>
  <c r="AA38" i="1" s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" i="1"/>
  <c r="AA3" i="1" s="1"/>
  <c r="N39" i="1"/>
  <c r="O39" i="1" s="1"/>
  <c r="P24" i="1" l="1"/>
  <c r="Q24" i="1" s="1"/>
  <c r="R24" i="1" s="1"/>
  <c r="P25" i="1"/>
  <c r="Q25" i="1" s="1"/>
  <c r="R25" i="1" s="1"/>
  <c r="P26" i="1"/>
  <c r="Q26" i="1" s="1"/>
  <c r="R26" i="1" s="1"/>
  <c r="P27" i="1"/>
  <c r="Q27" i="1" s="1"/>
  <c r="R27" i="1" s="1"/>
  <c r="P28" i="1"/>
  <c r="Q28" i="1" s="1"/>
  <c r="R28" i="1" s="1"/>
  <c r="P29" i="1"/>
  <c r="Q29" i="1" s="1"/>
  <c r="R29" i="1" s="1"/>
  <c r="P30" i="1"/>
  <c r="Q30" i="1" s="1"/>
  <c r="R30" i="1" s="1"/>
  <c r="P31" i="1"/>
  <c r="Q31" i="1" s="1"/>
  <c r="R31" i="1" s="1"/>
  <c r="P32" i="1"/>
  <c r="Q32" i="1" s="1"/>
  <c r="R32" i="1" s="1"/>
  <c r="P14" i="1"/>
  <c r="Q14" i="1" s="1"/>
  <c r="R14" i="1" s="1"/>
  <c r="P15" i="1"/>
  <c r="Q15" i="1" s="1"/>
  <c r="R15" i="1" s="1"/>
  <c r="P16" i="1"/>
  <c r="Q16" i="1" s="1"/>
  <c r="R16" i="1" s="1"/>
  <c r="P17" i="1"/>
  <c r="Q17" i="1" s="1"/>
  <c r="R17" i="1" s="1"/>
  <c r="P18" i="1"/>
  <c r="Q18" i="1" s="1"/>
  <c r="R18" i="1" s="1"/>
  <c r="P19" i="1"/>
  <c r="Q19" i="1" s="1"/>
  <c r="R19" i="1" s="1"/>
  <c r="P20" i="1"/>
  <c r="Q20" i="1" s="1"/>
  <c r="R20" i="1" s="1"/>
  <c r="P21" i="1"/>
  <c r="Q21" i="1" s="1"/>
  <c r="R21" i="1" s="1"/>
  <c r="P22" i="1"/>
  <c r="Q22" i="1" s="1"/>
  <c r="R22" i="1" s="1"/>
  <c r="P23" i="1"/>
  <c r="Q23" i="1" s="1"/>
  <c r="R23" i="1" s="1"/>
  <c r="P4" i="1"/>
  <c r="Q4" i="1" s="1"/>
  <c r="R4" i="1" s="1"/>
  <c r="P5" i="1"/>
  <c r="Q5" i="1" s="1"/>
  <c r="R5" i="1" s="1"/>
  <c r="P6" i="1"/>
  <c r="Q6" i="1" s="1"/>
  <c r="R6" i="1" s="1"/>
  <c r="P7" i="1"/>
  <c r="Q7" i="1" s="1"/>
  <c r="R7" i="1" s="1"/>
  <c r="P8" i="1"/>
  <c r="Q8" i="1" s="1"/>
  <c r="R8" i="1" s="1"/>
  <c r="P9" i="1"/>
  <c r="Q9" i="1" s="1"/>
  <c r="R9" i="1" s="1"/>
  <c r="P10" i="1"/>
  <c r="Q10" i="1" s="1"/>
  <c r="R10" i="1" s="1"/>
  <c r="P11" i="1"/>
  <c r="Q11" i="1" s="1"/>
  <c r="R11" i="1" s="1"/>
  <c r="P12" i="1"/>
  <c r="Q12" i="1" s="1"/>
  <c r="R12" i="1" s="1"/>
  <c r="P13" i="1"/>
  <c r="Q13" i="1" s="1"/>
  <c r="R13" i="1" s="1"/>
  <c r="P3" i="1"/>
  <c r="Q3" i="1" s="1"/>
  <c r="R3" i="1" s="1"/>
  <c r="M38" i="1" l="1"/>
  <c r="P38" i="1" s="1"/>
  <c r="P37" i="1" l="1"/>
  <c r="N37" i="1"/>
  <c r="O37" i="1" s="1"/>
  <c r="N36" i="1"/>
  <c r="O36" i="1" s="1"/>
  <c r="N35" i="1"/>
  <c r="O35" i="1" s="1"/>
  <c r="N38" i="1"/>
  <c r="O38" i="1" s="1"/>
  <c r="N34" i="1"/>
  <c r="O34" i="1" s="1"/>
  <c r="T33" i="1"/>
  <c r="T34" i="1"/>
  <c r="T35" i="1"/>
  <c r="T3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  <c r="E33" i="1"/>
  <c r="E34" i="1"/>
  <c r="E35" i="1"/>
  <c r="E36" i="1"/>
  <c r="E37" i="1"/>
  <c r="E38" i="1"/>
  <c r="E39" i="1"/>
  <c r="I39" i="1"/>
  <c r="I33" i="1"/>
  <c r="I34" i="1"/>
  <c r="I35" i="1"/>
  <c r="I36" i="1"/>
  <c r="I37" i="1"/>
  <c r="I3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" i="1"/>
  <c r="G36" i="1" l="1"/>
  <c r="Q34" i="1"/>
  <c r="R34" i="1" s="1"/>
  <c r="U38" i="1"/>
  <c r="Q38" i="1"/>
  <c r="R38" i="1" s="1"/>
  <c r="G34" i="1"/>
  <c r="Q36" i="1"/>
  <c r="R36" i="1" s="1"/>
  <c r="Q35" i="1"/>
  <c r="R35" i="1" s="1"/>
  <c r="U24" i="1"/>
  <c r="U4" i="1"/>
  <c r="U35" i="1"/>
  <c r="H39" i="1"/>
  <c r="T39" i="1" s="1"/>
  <c r="U27" i="1"/>
  <c r="U19" i="1"/>
  <c r="U11" i="1"/>
  <c r="U36" i="1"/>
  <c r="U34" i="1"/>
  <c r="L28" i="1"/>
  <c r="X28" i="1" s="1"/>
  <c r="Y28" i="1" s="1"/>
  <c r="L20" i="1"/>
  <c r="V20" i="1" s="1"/>
  <c r="L12" i="1"/>
  <c r="X12" i="1" s="1"/>
  <c r="Y12" i="1" s="1"/>
  <c r="L33" i="1"/>
  <c r="H3" i="1"/>
  <c r="T3" i="1" s="1"/>
  <c r="H31" i="1"/>
  <c r="T31" i="1" s="1"/>
  <c r="H29" i="1"/>
  <c r="T29" i="1" s="1"/>
  <c r="H27" i="1"/>
  <c r="T27" i="1" s="1"/>
  <c r="H25" i="1"/>
  <c r="T25" i="1" s="1"/>
  <c r="H23" i="1"/>
  <c r="T23" i="1" s="1"/>
  <c r="H21" i="1"/>
  <c r="T21" i="1" s="1"/>
  <c r="H19" i="1"/>
  <c r="T19" i="1" s="1"/>
  <c r="H17" i="1"/>
  <c r="T17" i="1" s="1"/>
  <c r="H15" i="1"/>
  <c r="T15" i="1" s="1"/>
  <c r="H13" i="1"/>
  <c r="T13" i="1" s="1"/>
  <c r="H11" i="1"/>
  <c r="T11" i="1" s="1"/>
  <c r="H9" i="1"/>
  <c r="T9" i="1" s="1"/>
  <c r="H7" i="1"/>
  <c r="T7" i="1" s="1"/>
  <c r="H32" i="1"/>
  <c r="T32" i="1" s="1"/>
  <c r="H30" i="1"/>
  <c r="T30" i="1" s="1"/>
  <c r="H28" i="1"/>
  <c r="T28" i="1" s="1"/>
  <c r="H26" i="1"/>
  <c r="T26" i="1" s="1"/>
  <c r="H24" i="1"/>
  <c r="T24" i="1" s="1"/>
  <c r="H22" i="1"/>
  <c r="T22" i="1" s="1"/>
  <c r="H20" i="1"/>
  <c r="T20" i="1" s="1"/>
  <c r="H18" i="1"/>
  <c r="T18" i="1" s="1"/>
  <c r="H16" i="1"/>
  <c r="T16" i="1" s="1"/>
  <c r="H14" i="1"/>
  <c r="T14" i="1" s="1"/>
  <c r="H12" i="1"/>
  <c r="T12" i="1" s="1"/>
  <c r="L27" i="1"/>
  <c r="X27" i="1" s="1"/>
  <c r="Y27" i="1" s="1"/>
  <c r="L23" i="1"/>
  <c r="X23" i="1" s="1"/>
  <c r="Y23" i="1" s="1"/>
  <c r="L19" i="1"/>
  <c r="X19" i="1" s="1"/>
  <c r="Y19" i="1" s="1"/>
  <c r="L15" i="1"/>
  <c r="X15" i="1" s="1"/>
  <c r="Y15" i="1" s="1"/>
  <c r="L11" i="1"/>
  <c r="X11" i="1" s="1"/>
  <c r="Y11" i="1" s="1"/>
  <c r="L7" i="1"/>
  <c r="X7" i="1" s="1"/>
  <c r="Y7" i="1" s="1"/>
  <c r="H10" i="1"/>
  <c r="T10" i="1" s="1"/>
  <c r="H8" i="1"/>
  <c r="T8" i="1" s="1"/>
  <c r="H6" i="1"/>
  <c r="T6" i="1" s="1"/>
  <c r="H4" i="1"/>
  <c r="T4" i="1" s="1"/>
  <c r="L31" i="1"/>
  <c r="L32" i="1"/>
  <c r="L24" i="1"/>
  <c r="L16" i="1"/>
  <c r="L8" i="1"/>
  <c r="X8" i="1" s="1"/>
  <c r="Y8" i="1" s="1"/>
  <c r="H37" i="1"/>
  <c r="T37" i="1" s="1"/>
  <c r="H38" i="1"/>
  <c r="T38" i="1" s="1"/>
  <c r="G33" i="1"/>
  <c r="G35" i="1"/>
  <c r="H5" i="1"/>
  <c r="T5" i="1" s="1"/>
  <c r="U33" i="1"/>
  <c r="V12" i="1" l="1"/>
  <c r="V28" i="1"/>
  <c r="W28" i="1" s="1"/>
  <c r="X20" i="1"/>
  <c r="Y20" i="1" s="1"/>
  <c r="N33" i="1"/>
  <c r="O33" i="1" s="1"/>
  <c r="Z34" i="1"/>
  <c r="AA34" i="1" s="1"/>
  <c r="N7" i="1"/>
  <c r="O7" i="1" s="1"/>
  <c r="N15" i="1"/>
  <c r="O15" i="1" s="1"/>
  <c r="N23" i="1"/>
  <c r="O23" i="1" s="1"/>
  <c r="N31" i="1"/>
  <c r="O31" i="1" s="1"/>
  <c r="Z35" i="1"/>
  <c r="AA35" i="1" s="1"/>
  <c r="N8" i="1"/>
  <c r="O8" i="1" s="1"/>
  <c r="N32" i="1"/>
  <c r="O32" i="1" s="1"/>
  <c r="N12" i="1"/>
  <c r="O12" i="1" s="1"/>
  <c r="N28" i="1"/>
  <c r="O28" i="1" s="1"/>
  <c r="N16" i="1"/>
  <c r="O16" i="1" s="1"/>
  <c r="Z36" i="1"/>
  <c r="AA36" i="1" s="1"/>
  <c r="N11" i="1"/>
  <c r="O11" i="1" s="1"/>
  <c r="N19" i="1"/>
  <c r="O19" i="1" s="1"/>
  <c r="N27" i="1"/>
  <c r="O27" i="1" s="1"/>
  <c r="N4" i="1"/>
  <c r="O4" i="1" s="1"/>
  <c r="N20" i="1"/>
  <c r="O20" i="1" s="1"/>
  <c r="U7" i="1"/>
  <c r="U15" i="1"/>
  <c r="U23" i="1"/>
  <c r="U31" i="1"/>
  <c r="U8" i="1"/>
  <c r="N24" i="1"/>
  <c r="O24" i="1" s="1"/>
  <c r="Q37" i="1"/>
  <c r="R37" i="1" s="1"/>
  <c r="U39" i="1"/>
  <c r="Q39" i="1"/>
  <c r="R39" i="1" s="1"/>
  <c r="U9" i="1"/>
  <c r="U17" i="1"/>
  <c r="U10" i="1"/>
  <c r="U18" i="1"/>
  <c r="U26" i="1"/>
  <c r="U12" i="1"/>
  <c r="U28" i="1"/>
  <c r="U37" i="1"/>
  <c r="U16" i="1"/>
  <c r="U20" i="1"/>
  <c r="U32" i="1"/>
  <c r="V24" i="1"/>
  <c r="W24" i="1" s="1"/>
  <c r="V8" i="1"/>
  <c r="W8" i="1" s="1"/>
  <c r="V16" i="1"/>
  <c r="W16" i="1" s="1"/>
  <c r="V32" i="1"/>
  <c r="W32" i="1" s="1"/>
  <c r="V31" i="1"/>
  <c r="W31" i="1" s="1"/>
  <c r="V7" i="1"/>
  <c r="W7" i="1" s="1"/>
  <c r="V11" i="1"/>
  <c r="W11" i="1" s="1"/>
  <c r="V15" i="1"/>
  <c r="W15" i="1" s="1"/>
  <c r="V19" i="1"/>
  <c r="W19" i="1" s="1"/>
  <c r="V23" i="1"/>
  <c r="W23" i="1" s="1"/>
  <c r="V27" i="1"/>
  <c r="W27" i="1" s="1"/>
  <c r="X24" i="1"/>
  <c r="Y24" i="1" s="1"/>
  <c r="L17" i="1"/>
  <c r="V33" i="1"/>
  <c r="W33" i="1" s="1"/>
  <c r="L10" i="1"/>
  <c r="X16" i="1"/>
  <c r="Y16" i="1" s="1"/>
  <c r="L9" i="1"/>
  <c r="L25" i="1"/>
  <c r="L18" i="1"/>
  <c r="L26" i="1"/>
  <c r="X32" i="1"/>
  <c r="Y32" i="1" s="1"/>
  <c r="L5" i="1"/>
  <c r="X5" i="1" s="1"/>
  <c r="L13" i="1"/>
  <c r="L21" i="1"/>
  <c r="L29" i="1"/>
  <c r="L6" i="1"/>
  <c r="L14" i="1"/>
  <c r="L22" i="1"/>
  <c r="L30" i="1"/>
  <c r="X31" i="1"/>
  <c r="Y31" i="1" s="1"/>
  <c r="W12" i="1"/>
  <c r="W20" i="1"/>
  <c r="Z33" i="1" l="1"/>
  <c r="AA33" i="1" s="1"/>
  <c r="N6" i="1"/>
  <c r="O6" i="1" s="1"/>
  <c r="N21" i="1"/>
  <c r="O21" i="1" s="1"/>
  <c r="N25" i="1"/>
  <c r="O25" i="1" s="1"/>
  <c r="N30" i="1"/>
  <c r="O30" i="1" s="1"/>
  <c r="N13" i="1"/>
  <c r="O13" i="1" s="1"/>
  <c r="N26" i="1"/>
  <c r="O26" i="1" s="1"/>
  <c r="N10" i="1"/>
  <c r="O10" i="1" s="1"/>
  <c r="N9" i="1"/>
  <c r="O9" i="1" s="1"/>
  <c r="N22" i="1"/>
  <c r="O22" i="1" s="1"/>
  <c r="N5" i="1"/>
  <c r="O5" i="1" s="1"/>
  <c r="N14" i="1"/>
  <c r="O14" i="1" s="1"/>
  <c r="N29" i="1"/>
  <c r="O29" i="1" s="1"/>
  <c r="N18" i="1"/>
  <c r="O18" i="1" s="1"/>
  <c r="N17" i="1"/>
  <c r="O17" i="1" s="1"/>
  <c r="Z37" i="1"/>
  <c r="AA37" i="1" s="1"/>
  <c r="U25" i="1"/>
  <c r="U30" i="1"/>
  <c r="U22" i="1"/>
  <c r="U14" i="1"/>
  <c r="U6" i="1"/>
  <c r="U29" i="1"/>
  <c r="U21" i="1"/>
  <c r="U13" i="1"/>
  <c r="U5" i="1"/>
  <c r="V22" i="1"/>
  <c r="W22" i="1" s="1"/>
  <c r="V6" i="1"/>
  <c r="W6" i="1" s="1"/>
  <c r="V21" i="1"/>
  <c r="W21" i="1" s="1"/>
  <c r="V5" i="1"/>
  <c r="W5" i="1" s="1"/>
  <c r="V26" i="1"/>
  <c r="W26" i="1" s="1"/>
  <c r="V25" i="1"/>
  <c r="W25" i="1" s="1"/>
  <c r="V30" i="1"/>
  <c r="W30" i="1" s="1"/>
  <c r="V14" i="1"/>
  <c r="W14" i="1" s="1"/>
  <c r="V29" i="1"/>
  <c r="W29" i="1" s="1"/>
  <c r="V13" i="1"/>
  <c r="W13" i="1" s="1"/>
  <c r="V18" i="1"/>
  <c r="W18" i="1" s="1"/>
  <c r="V9" i="1"/>
  <c r="W9" i="1" s="1"/>
  <c r="V10" i="1"/>
  <c r="W10" i="1" s="1"/>
  <c r="V17" i="1"/>
  <c r="W17" i="1" s="1"/>
  <c r="X26" i="1"/>
  <c r="Y26" i="1" s="1"/>
  <c r="X18" i="1"/>
  <c r="Y18" i="1" s="1"/>
  <c r="X25" i="1"/>
  <c r="Y25" i="1" s="1"/>
  <c r="X9" i="1"/>
  <c r="Y9" i="1" s="1"/>
  <c r="X30" i="1"/>
  <c r="Y30" i="1" s="1"/>
  <c r="X22" i="1"/>
  <c r="Y22" i="1" s="1"/>
  <c r="X14" i="1"/>
  <c r="Y14" i="1" s="1"/>
  <c r="X6" i="1"/>
  <c r="Y6" i="1" s="1"/>
  <c r="X29" i="1"/>
  <c r="Y29" i="1" s="1"/>
  <c r="X21" i="1"/>
  <c r="Y21" i="1" s="1"/>
  <c r="X13" i="1"/>
  <c r="Y13" i="1" s="1"/>
  <c r="Y5" i="1"/>
  <c r="X10" i="1"/>
  <c r="Y10" i="1" s="1"/>
  <c r="X33" i="1"/>
  <c r="Y33" i="1" s="1"/>
  <c r="X17" i="1"/>
  <c r="Y17" i="1" s="1"/>
  <c r="V36" i="1"/>
  <c r="W36" i="1" s="1"/>
  <c r="V34" i="1"/>
  <c r="W34" i="1" s="1"/>
  <c r="V38" i="1"/>
  <c r="W38" i="1" s="1"/>
  <c r="X35" i="1"/>
  <c r="Y35" i="1" s="1"/>
  <c r="X39" i="1"/>
  <c r="Y39" i="1" s="1"/>
  <c r="X37" i="1"/>
  <c r="Y37" i="1" s="1"/>
  <c r="V37" i="1" l="1"/>
  <c r="W37" i="1" s="1"/>
  <c r="V39" i="1"/>
  <c r="W39" i="1" s="1"/>
  <c r="V35" i="1"/>
  <c r="W35" i="1" s="1"/>
  <c r="X38" i="1"/>
  <c r="Y38" i="1" s="1"/>
  <c r="X34" i="1"/>
  <c r="Y34" i="1" s="1"/>
  <c r="X36" i="1"/>
  <c r="Y36" i="1" s="1"/>
  <c r="L4" i="1" l="1"/>
  <c r="V4" i="1" s="1"/>
  <c r="W4" i="1" s="1"/>
  <c r="X4" i="1" l="1"/>
  <c r="Y4" i="1" s="1"/>
  <c r="L3" i="1"/>
  <c r="X3" i="1" s="1"/>
  <c r="Y3" i="1" s="1"/>
  <c r="U3" i="1" l="1"/>
  <c r="V3" i="1"/>
  <c r="W3" i="1" l="1"/>
</calcChain>
</file>

<file path=xl/comments1.xml><?xml version="1.0" encoding="utf-8"?>
<comments xmlns="http://schemas.openxmlformats.org/spreadsheetml/2006/main">
  <authors>
    <author>Автор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</commentList>
</comments>
</file>

<file path=xl/sharedStrings.xml><?xml version="1.0" encoding="utf-8"?>
<sst xmlns="http://schemas.openxmlformats.org/spreadsheetml/2006/main" count="134" uniqueCount="31">
  <si>
    <t>Евровагонка, сорт Экстра, сосна</t>
  </si>
  <si>
    <t>Вагонка «Штиль», сорт Экстра, сосна</t>
  </si>
  <si>
    <t>Вагонка «Штиль», сорт АВ, сосна</t>
  </si>
  <si>
    <t>Вагонка «Штиль», сорт ВС, сосна</t>
  </si>
  <si>
    <t>за м2</t>
  </si>
  <si>
    <t>объем м3</t>
  </si>
  <si>
    <t>Наименование, сорт</t>
  </si>
  <si>
    <t>Размер</t>
  </si>
  <si>
    <t>Стоимость за 1 шт</t>
  </si>
  <si>
    <r>
      <t>Стоимость за 1 м</t>
    </r>
    <r>
      <rPr>
        <vertAlign val="superscript"/>
        <sz val="11"/>
        <color theme="1"/>
        <rFont val="Cambria"/>
        <family val="1"/>
        <charset val="204"/>
        <scheme val="major"/>
      </rPr>
      <t>2</t>
    </r>
  </si>
  <si>
    <t>Брусок срощенный (вл. меньше 12%), сосна. Сорт Экстра</t>
  </si>
  <si>
    <r>
      <t>Объем 1 шт в м</t>
    </r>
    <r>
      <rPr>
        <b/>
        <vertAlign val="superscript"/>
        <sz val="11"/>
        <color theme="1"/>
        <rFont val="Cambria"/>
        <family val="1"/>
        <charset val="204"/>
        <scheme val="major"/>
      </rPr>
      <t>2</t>
    </r>
  </si>
  <si>
    <r>
      <t>Количество штук в м</t>
    </r>
    <r>
      <rPr>
        <b/>
        <vertAlign val="superscript"/>
        <sz val="11"/>
        <color theme="1"/>
        <rFont val="Cambria"/>
        <family val="1"/>
        <charset val="204"/>
        <scheme val="major"/>
      </rPr>
      <t>2</t>
    </r>
  </si>
  <si>
    <r>
      <t>Количество штук в м</t>
    </r>
    <r>
      <rPr>
        <b/>
        <vertAlign val="superscript"/>
        <sz val="11"/>
        <color theme="1"/>
        <rFont val="Cambria"/>
        <family val="1"/>
        <charset val="204"/>
        <scheme val="major"/>
      </rPr>
      <t>3</t>
    </r>
  </si>
  <si>
    <r>
      <t>Стоимость за 1 м</t>
    </r>
    <r>
      <rPr>
        <b/>
        <vertAlign val="superscript"/>
        <sz val="11"/>
        <color theme="1"/>
        <rFont val="Cambria"/>
        <family val="1"/>
        <charset val="204"/>
        <scheme val="major"/>
      </rPr>
      <t xml:space="preserve">2 </t>
    </r>
    <r>
      <rPr>
        <b/>
        <sz val="11"/>
        <color theme="1"/>
        <rFont val="Cambria"/>
        <family val="1"/>
        <charset val="204"/>
        <scheme val="major"/>
      </rPr>
      <t>без НДС, руб.коп.</t>
    </r>
  </si>
  <si>
    <r>
      <t>Стоимость за 1 м</t>
    </r>
    <r>
      <rPr>
        <b/>
        <vertAlign val="superscript"/>
        <sz val="11"/>
        <color theme="1"/>
        <rFont val="Cambria"/>
        <family val="1"/>
        <charset val="204"/>
        <scheme val="major"/>
      </rPr>
      <t xml:space="preserve">3 </t>
    </r>
    <r>
      <rPr>
        <b/>
        <sz val="11"/>
        <color theme="1"/>
        <rFont val="Cambria"/>
        <family val="1"/>
        <charset val="204"/>
        <scheme val="major"/>
      </rPr>
      <t>без НДС, руб. коп.</t>
    </r>
  </si>
  <si>
    <t>х</t>
  </si>
  <si>
    <t>Стоимость за 1 шт без НДС, руб. коп.</t>
  </si>
  <si>
    <t>Сумма НДС - 20%, руб. коп.</t>
  </si>
  <si>
    <t>Наличник плоский, сосна. Сорт АВ.</t>
  </si>
  <si>
    <t>Плинтус фигурный, сосна. Сорт 1.</t>
  </si>
  <si>
    <t>Брусок  (вл. меньше 12%), сосна. Сорт АВ</t>
  </si>
  <si>
    <t xml:space="preserve"> С УЧЕТОМ СКИДКИ 15%</t>
  </si>
  <si>
    <t>Стоимость за 1 шт с учетом скидки 15% без НДС, руб. коп.</t>
  </si>
  <si>
    <r>
      <t>Всего с НДС за м</t>
    </r>
    <r>
      <rPr>
        <b/>
        <vertAlign val="superscript"/>
        <sz val="11"/>
        <color rgb="FFC00000"/>
        <rFont val="Cambria"/>
        <family val="1"/>
        <charset val="204"/>
        <scheme val="major"/>
      </rPr>
      <t>2</t>
    </r>
    <r>
      <rPr>
        <b/>
        <sz val="11"/>
        <color rgb="FFC00000"/>
        <rFont val="Cambria"/>
        <family val="1"/>
        <charset val="204"/>
        <scheme val="major"/>
      </rPr>
      <t>, руб. коп.</t>
    </r>
  </si>
  <si>
    <t>Всего с НДС за шт, руб. коп.</t>
  </si>
  <si>
    <r>
      <t>Всего с НДС за м</t>
    </r>
    <r>
      <rPr>
        <b/>
        <vertAlign val="superscript"/>
        <sz val="12"/>
        <color rgb="FFC00000"/>
        <rFont val="Cambria"/>
        <family val="1"/>
        <charset val="204"/>
        <scheme val="major"/>
      </rPr>
      <t>3</t>
    </r>
    <r>
      <rPr>
        <b/>
        <sz val="12"/>
        <color rgb="FFC00000"/>
        <rFont val="Cambria"/>
        <family val="1"/>
        <charset val="204"/>
        <scheme val="major"/>
      </rPr>
      <t>, руб. коп.</t>
    </r>
  </si>
  <si>
    <r>
      <t>Количество штук в м</t>
    </r>
    <r>
      <rPr>
        <vertAlign val="superscript"/>
        <sz val="14"/>
        <color theme="1"/>
        <rFont val="Calibri"/>
        <family val="2"/>
        <scheme val="minor"/>
      </rPr>
      <t>2</t>
    </r>
  </si>
  <si>
    <r>
      <t>м</t>
    </r>
    <r>
      <rPr>
        <vertAlign val="superscript"/>
        <sz val="14"/>
        <color theme="1"/>
        <rFont val="Calibri"/>
        <family val="2"/>
        <scheme val="minor"/>
      </rPr>
      <t>3</t>
    </r>
  </si>
  <si>
    <r>
      <t>Количество штук в м</t>
    </r>
    <r>
      <rPr>
        <vertAlign val="superscript"/>
        <sz val="14"/>
        <color theme="1"/>
        <rFont val="Calibri"/>
        <family val="2"/>
        <scheme val="minor"/>
      </rPr>
      <t>3</t>
    </r>
  </si>
  <si>
    <r>
      <t>м</t>
    </r>
    <r>
      <rPr>
        <b/>
        <vertAlign val="superscript"/>
        <sz val="14"/>
        <color theme="1"/>
        <rFont val="Calibri"/>
        <family val="2"/>
        <charset val="204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</si>
</sst>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  <charset val="204"/>
    </font>
    <font>
      <sz val="11"/>
      <color theme="1"/>
      <name val="Cambria"/>
      <family val="1"/>
      <charset val="204"/>
      <scheme val="major"/>
    </font>
    <font>
      <vertAlign val="superscript"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b/>
      <vertAlign val="superscript"/>
      <sz val="11"/>
      <color theme="1"/>
      <name val="Cambria"/>
      <family val="1"/>
      <charset val="204"/>
      <scheme val="major"/>
    </font>
    <font>
      <b/>
      <sz val="10"/>
      <color theme="1"/>
      <name val="Cambria"/>
      <family val="1"/>
      <charset val="204"/>
      <scheme val="maj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name val="Cambria"/>
      <family val="1"/>
      <charset val="204"/>
      <scheme val="major"/>
    </font>
    <font>
      <sz val="12"/>
      <name val="Cambria"/>
      <family val="1"/>
      <charset val="204"/>
      <scheme val="major"/>
    </font>
    <font>
      <b/>
      <sz val="12"/>
      <color rgb="FFC00000"/>
      <name val="Cambria"/>
      <family val="1"/>
      <charset val="204"/>
      <scheme val="major"/>
    </font>
    <font>
      <b/>
      <sz val="11"/>
      <color rgb="FFC00000"/>
      <name val="Cambria"/>
      <family val="1"/>
      <charset val="204"/>
      <scheme val="major"/>
    </font>
    <font>
      <b/>
      <vertAlign val="superscript"/>
      <sz val="11"/>
      <color rgb="FFC00000"/>
      <name val="Cambria"/>
      <family val="1"/>
      <charset val="204"/>
      <scheme val="major"/>
    </font>
    <font>
      <b/>
      <vertAlign val="superscript"/>
      <sz val="12"/>
      <color rgb="FFC00000"/>
      <name val="Cambria"/>
      <family val="1"/>
      <charset val="204"/>
      <scheme val="major"/>
    </font>
    <font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vertAlign val="superscript"/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0" fillId="2" borderId="0" xfId="0" applyFill="1"/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2" fontId="0" fillId="0" borderId="1" xfId="0" applyNumberFormat="1" applyBorder="1"/>
    <xf numFmtId="2" fontId="0" fillId="2" borderId="1" xfId="0" applyNumberFormat="1" applyFill="1" applyBorder="1"/>
    <xf numFmtId="0" fontId="2" fillId="0" borderId="8" xfId="0" applyFont="1" applyBorder="1" applyAlignment="1">
      <alignment horizontal="center" vertical="center"/>
    </xf>
    <xf numFmtId="2" fontId="0" fillId="0" borderId="8" xfId="0" applyNumberFormat="1" applyBorder="1"/>
    <xf numFmtId="2" fontId="0" fillId="2" borderId="8" xfId="0" applyNumberFormat="1" applyFill="1" applyBorder="1"/>
    <xf numFmtId="0" fontId="9" fillId="0" borderId="0" xfId="0" applyFont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7" fillId="0" borderId="5" xfId="0" applyFont="1" applyBorder="1" applyAlignment="1">
      <alignment horizontal="fill" vertical="center" wrapText="1"/>
    </xf>
    <xf numFmtId="0" fontId="7" fillId="0" borderId="7" xfId="0" applyFont="1" applyBorder="1" applyAlignment="1">
      <alignment horizontal="fill" vertical="center" wrapText="1"/>
    </xf>
    <xf numFmtId="0" fontId="0" fillId="3" borderId="0" xfId="0" applyFill="1" applyAlignment="1">
      <alignment wrapText="1"/>
    </xf>
    <xf numFmtId="0" fontId="0" fillId="3" borderId="0" xfId="0" applyFill="1"/>
    <xf numFmtId="0" fontId="9" fillId="3" borderId="0" xfId="0" applyFont="1" applyFill="1"/>
    <xf numFmtId="0" fontId="0" fillId="3" borderId="0" xfId="0" applyFill="1" applyAlignment="1">
      <alignment horizontal="center"/>
    </xf>
    <xf numFmtId="0" fontId="8" fillId="3" borderId="0" xfId="0" applyFont="1" applyFill="1" applyAlignment="1">
      <alignment horizontal="center"/>
    </xf>
    <xf numFmtId="0" fontId="7" fillId="3" borderId="0" xfId="0" applyFont="1" applyFill="1" applyBorder="1" applyAlignment="1">
      <alignment vertical="center" wrapText="1"/>
    </xf>
    <xf numFmtId="2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textRotation="90" wrapText="1"/>
    </xf>
    <xf numFmtId="0" fontId="0" fillId="0" borderId="1" xfId="0" applyBorder="1" applyAlignment="1">
      <alignment vertical="center" textRotation="90" wrapText="1"/>
    </xf>
    <xf numFmtId="0" fontId="0" fillId="2" borderId="1" xfId="0" applyFill="1" applyBorder="1" applyAlignment="1">
      <alignment vertical="center" textRotation="90" wrapText="1"/>
    </xf>
    <xf numFmtId="0" fontId="8" fillId="0" borderId="1" xfId="0" applyFont="1" applyBorder="1" applyAlignment="1">
      <alignment horizontal="center" vertical="center" textRotation="90" wrapText="1"/>
    </xf>
    <xf numFmtId="0" fontId="10" fillId="3" borderId="0" xfId="0" applyFont="1" applyFill="1"/>
    <xf numFmtId="0" fontId="10" fillId="0" borderId="0" xfId="0" applyFont="1"/>
    <xf numFmtId="0" fontId="0" fillId="0" borderId="3" xfId="0" applyBorder="1"/>
    <xf numFmtId="2" fontId="0" fillId="0" borderId="8" xfId="0" applyNumberForma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textRotation="90" wrapText="1"/>
    </xf>
    <xf numFmtId="2" fontId="14" fillId="0" borderId="1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textRotation="90" wrapText="1"/>
    </xf>
    <xf numFmtId="0" fontId="14" fillId="0" borderId="6" xfId="0" applyFont="1" applyBorder="1" applyAlignment="1">
      <alignment horizontal="center" vertical="center" textRotation="90" wrapText="1"/>
    </xf>
    <xf numFmtId="2" fontId="14" fillId="0" borderId="6" xfId="0" applyNumberFormat="1" applyFont="1" applyBorder="1" applyAlignment="1">
      <alignment horizontal="center" vertical="center"/>
    </xf>
    <xf numFmtId="2" fontId="15" fillId="0" borderId="6" xfId="0" applyNumberFormat="1" applyFon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2" fontId="5" fillId="0" borderId="9" xfId="0" applyNumberFormat="1" applyFont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textRotation="90"/>
    </xf>
    <xf numFmtId="0" fontId="18" fillId="3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textRotation="90"/>
    </xf>
    <xf numFmtId="0" fontId="0" fillId="3" borderId="1" xfId="0" applyFill="1" applyBorder="1"/>
    <xf numFmtId="0" fontId="18" fillId="3" borderId="1" xfId="0" applyFont="1" applyFill="1" applyBorder="1"/>
    <xf numFmtId="0" fontId="0" fillId="3" borderId="1" xfId="0" applyFill="1" applyBorder="1" applyAlignment="1">
      <alignment textRotation="90"/>
    </xf>
    <xf numFmtId="0" fontId="20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textRotation="90" wrapText="1"/>
    </xf>
    <xf numFmtId="0" fontId="5" fillId="0" borderId="1" xfId="0" applyFont="1" applyBorder="1" applyAlignment="1">
      <alignment horizontal="center" vertical="center" textRotation="90" wrapText="1"/>
    </xf>
    <xf numFmtId="0" fontId="12" fillId="0" borderId="3" xfId="0" applyFont="1" applyBorder="1" applyAlignment="1">
      <alignment horizontal="center" vertical="center" textRotation="90" wrapText="1"/>
    </xf>
    <xf numFmtId="0" fontId="12" fillId="0" borderId="1" xfId="0" applyFont="1" applyBorder="1" applyAlignment="1">
      <alignment horizontal="center" vertical="center" textRotation="90" wrapText="1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122"/>
  <sheetViews>
    <sheetView workbookViewId="0">
      <pane ySplit="2" topLeftCell="A33" activePane="bottomLeft" state="frozen"/>
      <selection pane="bottomLeft" activeCell="A6" sqref="A6"/>
    </sheetView>
  </sheetViews>
  <sheetFormatPr defaultRowHeight="15" x14ac:dyDescent="0.25"/>
  <cols>
    <col min="1" max="1" width="52.5703125" customWidth="1"/>
    <col min="2" max="3" width="5.5703125" customWidth="1"/>
    <col min="4" max="4" width="6.7109375" customWidth="1"/>
    <col min="5" max="5" width="12" customWidth="1"/>
    <col min="6" max="6" width="12" style="21" customWidth="1"/>
    <col min="7" max="7" width="16.85546875" style="21" customWidth="1"/>
    <col min="8" max="41" width="9.140625" style="21"/>
  </cols>
  <sheetData>
    <row r="1" spans="1:11" ht="18" customHeight="1" x14ac:dyDescent="0.25">
      <c r="A1" s="57" t="s">
        <v>6</v>
      </c>
      <c r="B1" s="59" t="s">
        <v>7</v>
      </c>
      <c r="C1" s="59"/>
      <c r="D1" s="59"/>
      <c r="E1" s="35"/>
    </row>
    <row r="2" spans="1:11" ht="144.75" customHeight="1" x14ac:dyDescent="0.3">
      <c r="A2" s="58"/>
      <c r="B2" s="60"/>
      <c r="C2" s="60"/>
      <c r="D2" s="60"/>
      <c r="E2" s="56" t="s">
        <v>30</v>
      </c>
      <c r="F2" s="50" t="s">
        <v>27</v>
      </c>
      <c r="G2" s="51" t="s">
        <v>28</v>
      </c>
      <c r="H2" s="52" t="s">
        <v>29</v>
      </c>
      <c r="I2" s="54"/>
      <c r="J2" s="55"/>
      <c r="K2" s="55"/>
    </row>
    <row r="3" spans="1:11" ht="24" customHeight="1" x14ac:dyDescent="0.25">
      <c r="A3" s="18" t="s">
        <v>21</v>
      </c>
      <c r="B3" s="6">
        <v>25</v>
      </c>
      <c r="C3" s="6">
        <v>40</v>
      </c>
      <c r="D3" s="6">
        <v>1000</v>
      </c>
      <c r="E3" s="1">
        <f>ROUND((C3*D3/1000000),6)</f>
        <v>0.04</v>
      </c>
      <c r="F3" s="53">
        <f>ROUND((1/E3),2)</f>
        <v>25</v>
      </c>
      <c r="G3" s="53">
        <f t="shared" ref="G3:G39" si="0">ROUND((B3*C3*D3/1000000000),8)</f>
        <v>1E-3</v>
      </c>
      <c r="H3" s="53">
        <f>ROUND((1/G3),2)</f>
        <v>1000</v>
      </c>
      <c r="I3" s="53">
        <v>20</v>
      </c>
      <c r="J3" s="53"/>
      <c r="K3" s="53"/>
    </row>
    <row r="4" spans="1:11" ht="20.25" customHeight="1" x14ac:dyDescent="0.25">
      <c r="A4" s="18" t="s">
        <v>10</v>
      </c>
      <c r="B4" s="6">
        <v>25</v>
      </c>
      <c r="C4" s="6">
        <v>40</v>
      </c>
      <c r="D4" s="6">
        <v>2000</v>
      </c>
      <c r="E4" s="1">
        <f t="shared" ref="E4:E39" si="1">ROUND((C4*D4/1000000),6)</f>
        <v>0.08</v>
      </c>
      <c r="F4" s="53">
        <f t="shared" ref="F4:F39" si="2">ROUND((1/E4),2)</f>
        <v>12.5</v>
      </c>
      <c r="G4" s="53">
        <f t="shared" si="0"/>
        <v>2E-3</v>
      </c>
      <c r="H4" s="53">
        <f t="shared" ref="H4:H39" si="3">ROUND((1/G4),2)</f>
        <v>500</v>
      </c>
      <c r="I4" s="53"/>
      <c r="J4" s="53"/>
      <c r="K4" s="53"/>
    </row>
    <row r="5" spans="1:11" ht="20.25" customHeight="1" x14ac:dyDescent="0.25">
      <c r="A5" s="18" t="s">
        <v>10</v>
      </c>
      <c r="B5" s="6">
        <v>25</v>
      </c>
      <c r="C5" s="6">
        <v>40</v>
      </c>
      <c r="D5" s="6">
        <v>3000</v>
      </c>
      <c r="E5" s="1">
        <f t="shared" si="1"/>
        <v>0.12</v>
      </c>
      <c r="F5" s="53">
        <f t="shared" si="2"/>
        <v>8.33</v>
      </c>
      <c r="G5" s="53">
        <f t="shared" si="0"/>
        <v>3.0000000000000001E-3</v>
      </c>
      <c r="H5" s="53">
        <f t="shared" si="3"/>
        <v>333.33</v>
      </c>
      <c r="I5" s="53"/>
      <c r="J5" s="53"/>
      <c r="K5" s="53"/>
    </row>
    <row r="6" spans="1:11" ht="19.5" customHeight="1" x14ac:dyDescent="0.25">
      <c r="A6" s="18" t="s">
        <v>21</v>
      </c>
      <c r="B6" s="6">
        <v>30</v>
      </c>
      <c r="C6" s="6">
        <v>40</v>
      </c>
      <c r="D6" s="6">
        <v>1000</v>
      </c>
      <c r="E6" s="1">
        <f t="shared" si="1"/>
        <v>0.04</v>
      </c>
      <c r="F6" s="53">
        <f t="shared" si="2"/>
        <v>25</v>
      </c>
      <c r="G6" s="53">
        <f t="shared" si="0"/>
        <v>1.1999999999999999E-3</v>
      </c>
      <c r="H6" s="53">
        <f t="shared" si="3"/>
        <v>833.33</v>
      </c>
      <c r="I6" s="53"/>
      <c r="J6" s="53"/>
      <c r="K6" s="53"/>
    </row>
    <row r="7" spans="1:11" ht="19.5" customHeight="1" x14ac:dyDescent="0.25">
      <c r="A7" s="18" t="s">
        <v>10</v>
      </c>
      <c r="B7" s="6">
        <v>30</v>
      </c>
      <c r="C7" s="6">
        <v>40</v>
      </c>
      <c r="D7" s="6">
        <v>2000</v>
      </c>
      <c r="E7" s="1">
        <f t="shared" si="1"/>
        <v>0.08</v>
      </c>
      <c r="F7" s="53">
        <f t="shared" si="2"/>
        <v>12.5</v>
      </c>
      <c r="G7" s="53">
        <f t="shared" si="0"/>
        <v>2.3999999999999998E-3</v>
      </c>
      <c r="H7" s="53">
        <f t="shared" si="3"/>
        <v>416.67</v>
      </c>
      <c r="I7" s="53"/>
      <c r="J7" s="53"/>
      <c r="K7" s="53"/>
    </row>
    <row r="8" spans="1:11" ht="19.5" customHeight="1" x14ac:dyDescent="0.25">
      <c r="A8" s="18" t="s">
        <v>10</v>
      </c>
      <c r="B8" s="6">
        <v>30</v>
      </c>
      <c r="C8" s="6">
        <v>40</v>
      </c>
      <c r="D8" s="6">
        <v>3000</v>
      </c>
      <c r="E8" s="1">
        <f t="shared" si="1"/>
        <v>0.12</v>
      </c>
      <c r="F8" s="53">
        <f t="shared" si="2"/>
        <v>8.33</v>
      </c>
      <c r="G8" s="53">
        <f t="shared" si="0"/>
        <v>3.5999999999999999E-3</v>
      </c>
      <c r="H8" s="53">
        <f t="shared" si="3"/>
        <v>277.77999999999997</v>
      </c>
      <c r="I8" s="53"/>
      <c r="J8" s="53"/>
      <c r="K8" s="53"/>
    </row>
    <row r="9" spans="1:11" ht="24.75" customHeight="1" x14ac:dyDescent="0.25">
      <c r="A9" s="18" t="s">
        <v>21</v>
      </c>
      <c r="B9" s="6">
        <v>35</v>
      </c>
      <c r="C9" s="6">
        <v>40</v>
      </c>
      <c r="D9" s="6">
        <v>1000</v>
      </c>
      <c r="E9" s="1">
        <f t="shared" si="1"/>
        <v>0.04</v>
      </c>
      <c r="F9" s="53">
        <f t="shared" si="2"/>
        <v>25</v>
      </c>
      <c r="G9" s="53">
        <f t="shared" si="0"/>
        <v>1.4E-3</v>
      </c>
      <c r="H9" s="53">
        <f t="shared" si="3"/>
        <v>714.29</v>
      </c>
      <c r="I9" s="53"/>
      <c r="J9" s="53"/>
      <c r="K9" s="53"/>
    </row>
    <row r="10" spans="1:11" ht="24.75" customHeight="1" x14ac:dyDescent="0.25">
      <c r="A10" s="18" t="s">
        <v>10</v>
      </c>
      <c r="B10" s="6">
        <v>35</v>
      </c>
      <c r="C10" s="6">
        <v>40</v>
      </c>
      <c r="D10" s="6">
        <v>2000</v>
      </c>
      <c r="E10" s="1">
        <f t="shared" si="1"/>
        <v>0.08</v>
      </c>
      <c r="F10" s="53">
        <f t="shared" si="2"/>
        <v>12.5</v>
      </c>
      <c r="G10" s="53">
        <f t="shared" si="0"/>
        <v>2.8E-3</v>
      </c>
      <c r="H10" s="53">
        <f t="shared" si="3"/>
        <v>357.14</v>
      </c>
      <c r="I10" s="53"/>
      <c r="J10" s="53"/>
      <c r="K10" s="53"/>
    </row>
    <row r="11" spans="1:11" ht="24.75" customHeight="1" x14ac:dyDescent="0.25">
      <c r="A11" s="18" t="s">
        <v>10</v>
      </c>
      <c r="B11" s="6">
        <v>35</v>
      </c>
      <c r="C11" s="6">
        <v>40</v>
      </c>
      <c r="D11" s="6">
        <v>3000</v>
      </c>
      <c r="E11" s="1">
        <f t="shared" si="1"/>
        <v>0.12</v>
      </c>
      <c r="F11" s="53">
        <f t="shared" si="2"/>
        <v>8.33</v>
      </c>
      <c r="G11" s="53">
        <f t="shared" si="0"/>
        <v>4.1999999999999997E-3</v>
      </c>
      <c r="H11" s="53">
        <f t="shared" si="3"/>
        <v>238.1</v>
      </c>
      <c r="I11" s="53"/>
      <c r="J11" s="53"/>
      <c r="K11" s="53"/>
    </row>
    <row r="12" spans="1:11" ht="24.75" customHeight="1" x14ac:dyDescent="0.25">
      <c r="A12" s="18" t="s">
        <v>21</v>
      </c>
      <c r="B12" s="6">
        <v>40</v>
      </c>
      <c r="C12" s="6">
        <v>40</v>
      </c>
      <c r="D12" s="6">
        <v>1000</v>
      </c>
      <c r="E12" s="1">
        <f t="shared" si="1"/>
        <v>0.04</v>
      </c>
      <c r="F12" s="53">
        <f t="shared" si="2"/>
        <v>25</v>
      </c>
      <c r="G12" s="53">
        <f t="shared" si="0"/>
        <v>1.6000000000000001E-3</v>
      </c>
      <c r="H12" s="53">
        <f t="shared" si="3"/>
        <v>625</v>
      </c>
      <c r="I12" s="53"/>
      <c r="J12" s="53"/>
      <c r="K12" s="53"/>
    </row>
    <row r="13" spans="1:11" ht="24.75" customHeight="1" x14ac:dyDescent="0.25">
      <c r="A13" s="18" t="s">
        <v>10</v>
      </c>
      <c r="B13" s="6">
        <v>40</v>
      </c>
      <c r="C13" s="6">
        <v>40</v>
      </c>
      <c r="D13" s="6">
        <v>2000</v>
      </c>
      <c r="E13" s="1">
        <f t="shared" si="1"/>
        <v>0.08</v>
      </c>
      <c r="F13" s="53">
        <f t="shared" si="2"/>
        <v>12.5</v>
      </c>
      <c r="G13" s="53">
        <f t="shared" si="0"/>
        <v>3.2000000000000002E-3</v>
      </c>
      <c r="H13" s="53">
        <f t="shared" si="3"/>
        <v>312.5</v>
      </c>
      <c r="I13" s="53"/>
      <c r="J13" s="53"/>
      <c r="K13" s="53"/>
    </row>
    <row r="14" spans="1:11" ht="24.75" customHeight="1" x14ac:dyDescent="0.25">
      <c r="A14" s="18" t="s">
        <v>10</v>
      </c>
      <c r="B14" s="6">
        <v>40</v>
      </c>
      <c r="C14" s="6">
        <v>40</v>
      </c>
      <c r="D14" s="6">
        <v>3000</v>
      </c>
      <c r="E14" s="1">
        <f t="shared" si="1"/>
        <v>0.12</v>
      </c>
      <c r="F14" s="53">
        <f t="shared" si="2"/>
        <v>8.33</v>
      </c>
      <c r="G14" s="53">
        <f t="shared" si="0"/>
        <v>4.7999999999999996E-3</v>
      </c>
      <c r="H14" s="53">
        <f t="shared" si="3"/>
        <v>208.33</v>
      </c>
      <c r="I14" s="53"/>
      <c r="J14" s="53"/>
      <c r="K14" s="53"/>
    </row>
    <row r="15" spans="1:11" ht="22.5" customHeight="1" x14ac:dyDescent="0.25">
      <c r="A15" s="18" t="s">
        <v>21</v>
      </c>
      <c r="B15" s="6">
        <v>40</v>
      </c>
      <c r="C15" s="6">
        <v>50</v>
      </c>
      <c r="D15" s="6">
        <v>1000</v>
      </c>
      <c r="E15" s="1">
        <f t="shared" si="1"/>
        <v>0.05</v>
      </c>
      <c r="F15" s="53">
        <f t="shared" si="2"/>
        <v>20</v>
      </c>
      <c r="G15" s="53">
        <f t="shared" si="0"/>
        <v>2E-3</v>
      </c>
      <c r="H15" s="53">
        <f t="shared" si="3"/>
        <v>500</v>
      </c>
      <c r="I15" s="53"/>
      <c r="J15" s="53"/>
      <c r="K15" s="53"/>
    </row>
    <row r="16" spans="1:11" ht="22.5" customHeight="1" x14ac:dyDescent="0.25">
      <c r="A16" s="18" t="s">
        <v>10</v>
      </c>
      <c r="B16" s="6">
        <v>40</v>
      </c>
      <c r="C16" s="6">
        <v>50</v>
      </c>
      <c r="D16" s="6">
        <v>2000</v>
      </c>
      <c r="E16" s="1">
        <f t="shared" si="1"/>
        <v>0.1</v>
      </c>
      <c r="F16" s="53">
        <f t="shared" si="2"/>
        <v>10</v>
      </c>
      <c r="G16" s="53">
        <f t="shared" si="0"/>
        <v>4.0000000000000001E-3</v>
      </c>
      <c r="H16" s="53">
        <f t="shared" si="3"/>
        <v>250</v>
      </c>
      <c r="I16" s="53"/>
      <c r="J16" s="53"/>
      <c r="K16" s="53"/>
    </row>
    <row r="17" spans="1:11" ht="22.5" customHeight="1" x14ac:dyDescent="0.25">
      <c r="A17" s="18" t="s">
        <v>10</v>
      </c>
      <c r="B17" s="6">
        <v>40</v>
      </c>
      <c r="C17" s="6">
        <v>50</v>
      </c>
      <c r="D17" s="6">
        <v>3000</v>
      </c>
      <c r="E17" s="1">
        <f t="shared" si="1"/>
        <v>0.15</v>
      </c>
      <c r="F17" s="53">
        <f t="shared" si="2"/>
        <v>6.67</v>
      </c>
      <c r="G17" s="53">
        <f t="shared" si="0"/>
        <v>6.0000000000000001E-3</v>
      </c>
      <c r="H17" s="53">
        <f t="shared" si="3"/>
        <v>166.67</v>
      </c>
      <c r="I17" s="53"/>
      <c r="J17" s="53"/>
      <c r="K17" s="53"/>
    </row>
    <row r="18" spans="1:11" ht="18.75" customHeight="1" x14ac:dyDescent="0.25">
      <c r="A18" s="18" t="s">
        <v>21</v>
      </c>
      <c r="B18" s="6">
        <v>40</v>
      </c>
      <c r="C18" s="6">
        <v>60</v>
      </c>
      <c r="D18" s="6">
        <v>1000</v>
      </c>
      <c r="E18" s="1">
        <f t="shared" si="1"/>
        <v>0.06</v>
      </c>
      <c r="F18" s="53">
        <f t="shared" si="2"/>
        <v>16.670000000000002</v>
      </c>
      <c r="G18" s="53">
        <f t="shared" si="0"/>
        <v>2.3999999999999998E-3</v>
      </c>
      <c r="H18" s="53">
        <f t="shared" si="3"/>
        <v>416.67</v>
      </c>
      <c r="I18" s="53"/>
      <c r="J18" s="53"/>
      <c r="K18" s="53"/>
    </row>
    <row r="19" spans="1:11" ht="18.75" customHeight="1" x14ac:dyDescent="0.25">
      <c r="A19" s="18" t="s">
        <v>10</v>
      </c>
      <c r="B19" s="6">
        <v>40</v>
      </c>
      <c r="C19" s="6">
        <v>60</v>
      </c>
      <c r="D19" s="6">
        <v>2000</v>
      </c>
      <c r="E19" s="1">
        <f t="shared" si="1"/>
        <v>0.12</v>
      </c>
      <c r="F19" s="53">
        <f t="shared" si="2"/>
        <v>8.33</v>
      </c>
      <c r="G19" s="53">
        <f t="shared" si="0"/>
        <v>4.7999999999999996E-3</v>
      </c>
      <c r="H19" s="53">
        <f t="shared" si="3"/>
        <v>208.33</v>
      </c>
      <c r="I19" s="53"/>
      <c r="J19" s="53"/>
      <c r="K19" s="53"/>
    </row>
    <row r="20" spans="1:11" ht="18.75" customHeight="1" x14ac:dyDescent="0.25">
      <c r="A20" s="18" t="s">
        <v>10</v>
      </c>
      <c r="B20" s="6">
        <v>40</v>
      </c>
      <c r="C20" s="6">
        <v>60</v>
      </c>
      <c r="D20" s="6">
        <v>3000</v>
      </c>
      <c r="E20" s="1">
        <f t="shared" si="1"/>
        <v>0.18</v>
      </c>
      <c r="F20" s="53">
        <f t="shared" si="2"/>
        <v>5.56</v>
      </c>
      <c r="G20" s="53">
        <f t="shared" si="0"/>
        <v>7.1999999999999998E-3</v>
      </c>
      <c r="H20" s="53">
        <f t="shared" si="3"/>
        <v>138.88999999999999</v>
      </c>
      <c r="I20" s="53"/>
      <c r="J20" s="53"/>
      <c r="K20" s="53"/>
    </row>
    <row r="21" spans="1:11" ht="19.5" customHeight="1" x14ac:dyDescent="0.25">
      <c r="A21" s="18" t="s">
        <v>21</v>
      </c>
      <c r="B21" s="6">
        <v>40</v>
      </c>
      <c r="C21" s="6">
        <v>70</v>
      </c>
      <c r="D21" s="6">
        <v>1000</v>
      </c>
      <c r="E21" s="1">
        <f t="shared" si="1"/>
        <v>7.0000000000000007E-2</v>
      </c>
      <c r="F21" s="53">
        <f t="shared" si="2"/>
        <v>14.29</v>
      </c>
      <c r="G21" s="53">
        <f t="shared" si="0"/>
        <v>2.8E-3</v>
      </c>
      <c r="H21" s="53">
        <f t="shared" si="3"/>
        <v>357.14</v>
      </c>
      <c r="I21" s="53"/>
      <c r="J21" s="53"/>
      <c r="K21" s="53"/>
    </row>
    <row r="22" spans="1:11" ht="19.5" customHeight="1" x14ac:dyDescent="0.25">
      <c r="A22" s="18" t="s">
        <v>10</v>
      </c>
      <c r="B22" s="6">
        <v>40</v>
      </c>
      <c r="C22" s="6">
        <v>70</v>
      </c>
      <c r="D22" s="6">
        <v>2000</v>
      </c>
      <c r="E22" s="1">
        <f t="shared" si="1"/>
        <v>0.14000000000000001</v>
      </c>
      <c r="F22" s="53">
        <f t="shared" si="2"/>
        <v>7.14</v>
      </c>
      <c r="G22" s="53">
        <f t="shared" si="0"/>
        <v>5.5999999999999999E-3</v>
      </c>
      <c r="H22" s="53">
        <f t="shared" si="3"/>
        <v>178.57</v>
      </c>
      <c r="I22" s="53"/>
      <c r="J22" s="53"/>
      <c r="K22" s="53"/>
    </row>
    <row r="23" spans="1:11" ht="19.5" customHeight="1" x14ac:dyDescent="0.25">
      <c r="A23" s="18" t="s">
        <v>10</v>
      </c>
      <c r="B23" s="6">
        <v>40</v>
      </c>
      <c r="C23" s="6">
        <v>70</v>
      </c>
      <c r="D23" s="6">
        <v>3000</v>
      </c>
      <c r="E23" s="1">
        <f t="shared" si="1"/>
        <v>0.21</v>
      </c>
      <c r="F23" s="53">
        <f t="shared" si="2"/>
        <v>4.76</v>
      </c>
      <c r="G23" s="53">
        <f t="shared" si="0"/>
        <v>8.3999999999999995E-3</v>
      </c>
      <c r="H23" s="53">
        <f t="shared" si="3"/>
        <v>119.05</v>
      </c>
      <c r="I23" s="53"/>
      <c r="J23" s="53"/>
      <c r="K23" s="53"/>
    </row>
    <row r="24" spans="1:11" ht="20.25" customHeight="1" x14ac:dyDescent="0.25">
      <c r="A24" s="18" t="s">
        <v>21</v>
      </c>
      <c r="B24" s="6">
        <v>40</v>
      </c>
      <c r="C24" s="6">
        <v>80</v>
      </c>
      <c r="D24" s="6">
        <v>1000</v>
      </c>
      <c r="E24" s="1">
        <f t="shared" si="1"/>
        <v>0.08</v>
      </c>
      <c r="F24" s="53">
        <f t="shared" si="2"/>
        <v>12.5</v>
      </c>
      <c r="G24" s="53">
        <f t="shared" si="0"/>
        <v>3.2000000000000002E-3</v>
      </c>
      <c r="H24" s="53">
        <f t="shared" si="3"/>
        <v>312.5</v>
      </c>
      <c r="I24" s="53"/>
      <c r="J24" s="53"/>
      <c r="K24" s="53"/>
    </row>
    <row r="25" spans="1:11" ht="20.25" customHeight="1" x14ac:dyDescent="0.25">
      <c r="A25" s="18" t="s">
        <v>10</v>
      </c>
      <c r="B25" s="6">
        <v>40</v>
      </c>
      <c r="C25" s="6">
        <v>80</v>
      </c>
      <c r="D25" s="6">
        <v>2000</v>
      </c>
      <c r="E25" s="1">
        <f t="shared" si="1"/>
        <v>0.16</v>
      </c>
      <c r="F25" s="53">
        <f t="shared" si="2"/>
        <v>6.25</v>
      </c>
      <c r="G25" s="53">
        <f t="shared" si="0"/>
        <v>6.4000000000000003E-3</v>
      </c>
      <c r="H25" s="53">
        <f t="shared" si="3"/>
        <v>156.25</v>
      </c>
      <c r="I25" s="53"/>
      <c r="J25" s="53"/>
      <c r="K25" s="53"/>
    </row>
    <row r="26" spans="1:11" ht="20.25" customHeight="1" x14ac:dyDescent="0.25">
      <c r="A26" s="18" t="s">
        <v>10</v>
      </c>
      <c r="B26" s="6">
        <v>40</v>
      </c>
      <c r="C26" s="6">
        <v>80</v>
      </c>
      <c r="D26" s="6">
        <v>3000</v>
      </c>
      <c r="E26" s="1">
        <f t="shared" si="1"/>
        <v>0.24</v>
      </c>
      <c r="F26" s="53">
        <f t="shared" si="2"/>
        <v>4.17</v>
      </c>
      <c r="G26" s="53">
        <f t="shared" si="0"/>
        <v>9.5999999999999992E-3</v>
      </c>
      <c r="H26" s="53">
        <f t="shared" si="3"/>
        <v>104.17</v>
      </c>
      <c r="I26" s="53"/>
      <c r="J26" s="53"/>
      <c r="K26" s="53"/>
    </row>
    <row r="27" spans="1:11" ht="24" customHeight="1" x14ac:dyDescent="0.25">
      <c r="A27" s="18" t="s">
        <v>21</v>
      </c>
      <c r="B27" s="6">
        <v>40</v>
      </c>
      <c r="C27" s="6">
        <v>90</v>
      </c>
      <c r="D27" s="6">
        <v>1000</v>
      </c>
      <c r="E27" s="1">
        <f t="shared" si="1"/>
        <v>0.09</v>
      </c>
      <c r="F27" s="53">
        <f t="shared" si="2"/>
        <v>11.11</v>
      </c>
      <c r="G27" s="53">
        <f t="shared" si="0"/>
        <v>3.5999999999999999E-3</v>
      </c>
      <c r="H27" s="53">
        <f t="shared" si="3"/>
        <v>277.77999999999997</v>
      </c>
      <c r="I27" s="53"/>
      <c r="J27" s="53"/>
      <c r="K27" s="53"/>
    </row>
    <row r="28" spans="1:11" ht="24" customHeight="1" x14ac:dyDescent="0.25">
      <c r="A28" s="18" t="s">
        <v>10</v>
      </c>
      <c r="B28" s="6">
        <v>40</v>
      </c>
      <c r="C28" s="6">
        <v>90</v>
      </c>
      <c r="D28" s="6">
        <v>2000</v>
      </c>
      <c r="E28" s="1">
        <f t="shared" si="1"/>
        <v>0.18</v>
      </c>
      <c r="F28" s="53">
        <f t="shared" si="2"/>
        <v>5.56</v>
      </c>
      <c r="G28" s="53">
        <f t="shared" si="0"/>
        <v>7.1999999999999998E-3</v>
      </c>
      <c r="H28" s="53">
        <f t="shared" si="3"/>
        <v>138.88999999999999</v>
      </c>
      <c r="I28" s="53"/>
      <c r="J28" s="53"/>
      <c r="K28" s="53"/>
    </row>
    <row r="29" spans="1:11" ht="24" customHeight="1" x14ac:dyDescent="0.25">
      <c r="A29" s="18" t="s">
        <v>10</v>
      </c>
      <c r="B29" s="6">
        <v>40</v>
      </c>
      <c r="C29" s="6">
        <v>90</v>
      </c>
      <c r="D29" s="6">
        <v>3000</v>
      </c>
      <c r="E29" s="1">
        <f t="shared" si="1"/>
        <v>0.27</v>
      </c>
      <c r="F29" s="53">
        <f t="shared" si="2"/>
        <v>3.7</v>
      </c>
      <c r="G29" s="53">
        <f t="shared" si="0"/>
        <v>1.0800000000000001E-2</v>
      </c>
      <c r="H29" s="53">
        <f t="shared" si="3"/>
        <v>92.59</v>
      </c>
      <c r="I29" s="53"/>
      <c r="J29" s="53"/>
      <c r="K29" s="53"/>
    </row>
    <row r="30" spans="1:11" ht="19.5" customHeight="1" x14ac:dyDescent="0.25">
      <c r="A30" s="18" t="s">
        <v>21</v>
      </c>
      <c r="B30" s="6">
        <v>40</v>
      </c>
      <c r="C30" s="6">
        <v>100</v>
      </c>
      <c r="D30" s="6">
        <v>1000</v>
      </c>
      <c r="E30" s="1">
        <f t="shared" si="1"/>
        <v>0.1</v>
      </c>
      <c r="F30" s="53">
        <f t="shared" si="2"/>
        <v>10</v>
      </c>
      <c r="G30" s="53">
        <f t="shared" si="0"/>
        <v>4.0000000000000001E-3</v>
      </c>
      <c r="H30" s="53">
        <f t="shared" si="3"/>
        <v>250</v>
      </c>
      <c r="I30" s="53"/>
      <c r="J30" s="53"/>
      <c r="K30" s="53"/>
    </row>
    <row r="31" spans="1:11" ht="19.5" customHeight="1" x14ac:dyDescent="0.25">
      <c r="A31" s="18" t="s">
        <v>10</v>
      </c>
      <c r="B31" s="6">
        <v>40</v>
      </c>
      <c r="C31" s="6">
        <v>100</v>
      </c>
      <c r="D31" s="6">
        <v>2000</v>
      </c>
      <c r="E31" s="1">
        <f t="shared" si="1"/>
        <v>0.2</v>
      </c>
      <c r="F31" s="53">
        <f t="shared" si="2"/>
        <v>5</v>
      </c>
      <c r="G31" s="53">
        <f t="shared" si="0"/>
        <v>8.0000000000000002E-3</v>
      </c>
      <c r="H31" s="53">
        <f t="shared" si="3"/>
        <v>125</v>
      </c>
      <c r="I31" s="53"/>
      <c r="J31" s="53"/>
      <c r="K31" s="53"/>
    </row>
    <row r="32" spans="1:11" ht="19.5" customHeight="1" x14ac:dyDescent="0.25">
      <c r="A32" s="18" t="s">
        <v>10</v>
      </c>
      <c r="B32" s="6">
        <v>40</v>
      </c>
      <c r="C32" s="6">
        <v>100</v>
      </c>
      <c r="D32" s="6">
        <v>3000</v>
      </c>
      <c r="E32" s="1">
        <f t="shared" si="1"/>
        <v>0.3</v>
      </c>
      <c r="F32" s="53">
        <f t="shared" si="2"/>
        <v>3.33</v>
      </c>
      <c r="G32" s="53">
        <f t="shared" si="0"/>
        <v>1.2E-2</v>
      </c>
      <c r="H32" s="53">
        <f t="shared" si="3"/>
        <v>83.33</v>
      </c>
      <c r="I32" s="53"/>
      <c r="J32" s="53"/>
      <c r="K32" s="53"/>
    </row>
    <row r="33" spans="1:11" ht="14.25" customHeight="1" x14ac:dyDescent="0.25">
      <c r="A33" s="18" t="s">
        <v>0</v>
      </c>
      <c r="B33" s="6">
        <v>18</v>
      </c>
      <c r="C33" s="6">
        <v>80</v>
      </c>
      <c r="D33" s="6">
        <v>3000</v>
      </c>
      <c r="E33" s="1">
        <f t="shared" si="1"/>
        <v>0.24</v>
      </c>
      <c r="F33" s="53">
        <f t="shared" si="2"/>
        <v>4.17</v>
      </c>
      <c r="G33" s="53">
        <f t="shared" si="0"/>
        <v>4.3200000000000001E-3</v>
      </c>
      <c r="H33" s="53">
        <f t="shared" si="3"/>
        <v>231.48</v>
      </c>
      <c r="I33" s="53"/>
      <c r="J33" s="53"/>
      <c r="K33" s="53"/>
    </row>
    <row r="34" spans="1:11" ht="20.25" customHeight="1" x14ac:dyDescent="0.25">
      <c r="A34" s="18" t="s">
        <v>1</v>
      </c>
      <c r="B34" s="6">
        <v>16</v>
      </c>
      <c r="C34" s="6">
        <v>116</v>
      </c>
      <c r="D34" s="6">
        <v>3000</v>
      </c>
      <c r="E34" s="1">
        <f t="shared" si="1"/>
        <v>0.34799999999999998</v>
      </c>
      <c r="F34" s="53">
        <f t="shared" si="2"/>
        <v>2.87</v>
      </c>
      <c r="G34" s="53">
        <f t="shared" si="0"/>
        <v>5.568E-3</v>
      </c>
      <c r="H34" s="53">
        <f t="shared" si="3"/>
        <v>179.6</v>
      </c>
      <c r="I34" s="53"/>
      <c r="J34" s="53"/>
      <c r="K34" s="53"/>
    </row>
    <row r="35" spans="1:11" ht="18.75" customHeight="1" x14ac:dyDescent="0.25">
      <c r="A35" s="18" t="s">
        <v>2</v>
      </c>
      <c r="B35" s="6">
        <v>16</v>
      </c>
      <c r="C35" s="6">
        <v>116</v>
      </c>
      <c r="D35" s="6">
        <v>3000</v>
      </c>
      <c r="E35" s="1">
        <f t="shared" si="1"/>
        <v>0.34799999999999998</v>
      </c>
      <c r="F35" s="53">
        <f t="shared" si="2"/>
        <v>2.87</v>
      </c>
      <c r="G35" s="53">
        <f t="shared" si="0"/>
        <v>5.568E-3</v>
      </c>
      <c r="H35" s="53">
        <f t="shared" si="3"/>
        <v>179.6</v>
      </c>
      <c r="I35" s="53"/>
      <c r="J35" s="53"/>
      <c r="K35" s="53"/>
    </row>
    <row r="36" spans="1:11" ht="20.25" customHeight="1" x14ac:dyDescent="0.25">
      <c r="A36" s="18" t="s">
        <v>3</v>
      </c>
      <c r="B36" s="6">
        <v>16</v>
      </c>
      <c r="C36" s="6">
        <v>116</v>
      </c>
      <c r="D36" s="6">
        <v>2400</v>
      </c>
      <c r="E36" s="1">
        <f t="shared" si="1"/>
        <v>0.27839999999999998</v>
      </c>
      <c r="F36" s="53">
        <f t="shared" si="2"/>
        <v>3.59</v>
      </c>
      <c r="G36" s="53">
        <f t="shared" si="0"/>
        <v>4.4543999999999999E-3</v>
      </c>
      <c r="H36" s="53">
        <f t="shared" si="3"/>
        <v>224.5</v>
      </c>
      <c r="I36" s="53"/>
      <c r="J36" s="53"/>
      <c r="K36" s="53"/>
    </row>
    <row r="37" spans="1:11" ht="16.5" customHeight="1" x14ac:dyDescent="0.25">
      <c r="A37" s="18" t="s">
        <v>19</v>
      </c>
      <c r="B37" s="6">
        <v>15</v>
      </c>
      <c r="C37" s="6">
        <v>75</v>
      </c>
      <c r="D37" s="6">
        <v>2200</v>
      </c>
      <c r="E37" s="1">
        <f t="shared" si="1"/>
        <v>0.16500000000000001</v>
      </c>
      <c r="F37" s="53">
        <f t="shared" si="2"/>
        <v>6.06</v>
      </c>
      <c r="G37" s="53">
        <f t="shared" si="0"/>
        <v>2.4750000000000002E-3</v>
      </c>
      <c r="H37" s="53">
        <f t="shared" si="3"/>
        <v>404.04</v>
      </c>
      <c r="I37" s="53"/>
      <c r="J37" s="53"/>
      <c r="K37" s="53"/>
    </row>
    <row r="38" spans="1:11" ht="16.5" customHeight="1" x14ac:dyDescent="0.25">
      <c r="A38" s="18" t="s">
        <v>20</v>
      </c>
      <c r="B38" s="6">
        <v>40</v>
      </c>
      <c r="C38" s="6">
        <v>15</v>
      </c>
      <c r="D38" s="6">
        <v>2500</v>
      </c>
      <c r="E38" s="1">
        <f t="shared" si="1"/>
        <v>3.7499999999999999E-2</v>
      </c>
      <c r="F38" s="53">
        <f t="shared" si="2"/>
        <v>26.67</v>
      </c>
      <c r="G38" s="53">
        <f t="shared" si="0"/>
        <v>1.5E-3</v>
      </c>
      <c r="H38" s="53">
        <f t="shared" si="3"/>
        <v>666.67</v>
      </c>
      <c r="I38" s="53"/>
      <c r="J38" s="53"/>
      <c r="K38" s="53"/>
    </row>
    <row r="39" spans="1:11" ht="19.5" customHeight="1" thickBot="1" x14ac:dyDescent="0.3">
      <c r="A39" s="19" t="s">
        <v>20</v>
      </c>
      <c r="B39" s="7">
        <v>40</v>
      </c>
      <c r="C39" s="7">
        <v>15</v>
      </c>
      <c r="D39" s="7">
        <v>3000</v>
      </c>
      <c r="E39" s="1">
        <f t="shared" si="1"/>
        <v>4.4999999999999998E-2</v>
      </c>
      <c r="F39" s="53">
        <f t="shared" si="2"/>
        <v>22.22</v>
      </c>
      <c r="G39" s="53">
        <f t="shared" si="0"/>
        <v>1.8E-3</v>
      </c>
      <c r="H39" s="53">
        <f t="shared" si="3"/>
        <v>555.55999999999995</v>
      </c>
      <c r="I39" s="53"/>
      <c r="J39" s="53"/>
      <c r="K39" s="53"/>
    </row>
    <row r="40" spans="1:11" x14ac:dyDescent="0.25">
      <c r="A40" s="21"/>
      <c r="B40" s="21"/>
      <c r="C40" s="21"/>
      <c r="D40" s="21"/>
      <c r="E40" s="21"/>
    </row>
    <row r="41" spans="1:11" x14ac:dyDescent="0.25">
      <c r="A41" s="25"/>
      <c r="B41" s="21"/>
      <c r="C41" s="21"/>
      <c r="D41" s="21"/>
      <c r="E41" s="21"/>
    </row>
    <row r="42" spans="1:11" x14ac:dyDescent="0.25">
      <c r="A42" s="21"/>
      <c r="B42" s="21"/>
      <c r="C42" s="21"/>
      <c r="D42" s="21"/>
      <c r="E42" s="21"/>
    </row>
    <row r="43" spans="1:11" x14ac:dyDescent="0.25">
      <c r="A43" s="21"/>
      <c r="B43" s="21"/>
      <c r="C43" s="21"/>
      <c r="D43" s="21"/>
      <c r="E43" s="21"/>
    </row>
    <row r="44" spans="1:11" x14ac:dyDescent="0.25">
      <c r="A44" s="21"/>
      <c r="B44" s="21"/>
      <c r="C44" s="21"/>
      <c r="D44" s="21"/>
      <c r="E44" s="21"/>
    </row>
    <row r="45" spans="1:11" x14ac:dyDescent="0.25">
      <c r="A45" s="21"/>
      <c r="B45" s="21"/>
      <c r="C45" s="21"/>
      <c r="D45" s="21"/>
      <c r="E45" s="21"/>
    </row>
    <row r="46" spans="1:11" x14ac:dyDescent="0.25">
      <c r="A46" s="21"/>
      <c r="B46" s="21"/>
      <c r="C46" s="21"/>
      <c r="D46" s="21"/>
      <c r="E46" s="21"/>
    </row>
    <row r="47" spans="1:11" x14ac:dyDescent="0.25">
      <c r="A47" s="21"/>
      <c r="B47" s="21"/>
      <c r="C47" s="21"/>
      <c r="D47" s="21"/>
      <c r="E47" s="21"/>
    </row>
    <row r="48" spans="1:11" x14ac:dyDescent="0.25">
      <c r="A48" s="21"/>
      <c r="B48" s="21"/>
      <c r="C48" s="21"/>
      <c r="D48" s="21"/>
      <c r="E48" s="21"/>
    </row>
    <row r="49" spans="1:5" x14ac:dyDescent="0.25">
      <c r="A49" s="21"/>
      <c r="B49" s="21"/>
      <c r="C49" s="21"/>
      <c r="D49" s="21"/>
      <c r="E49" s="21"/>
    </row>
    <row r="50" spans="1:5" x14ac:dyDescent="0.25">
      <c r="A50" s="21"/>
      <c r="B50" s="21"/>
      <c r="C50" s="21"/>
      <c r="D50" s="21"/>
      <c r="E50" s="21"/>
    </row>
    <row r="51" spans="1:5" x14ac:dyDescent="0.25">
      <c r="A51" s="21"/>
      <c r="B51" s="21"/>
      <c r="C51" s="21"/>
      <c r="D51" s="21"/>
      <c r="E51" s="21"/>
    </row>
    <row r="52" spans="1:5" x14ac:dyDescent="0.25">
      <c r="A52" s="21"/>
      <c r="B52" s="21"/>
      <c r="C52" s="21"/>
      <c r="D52" s="21"/>
      <c r="E52" s="21"/>
    </row>
    <row r="53" spans="1:5" x14ac:dyDescent="0.25">
      <c r="A53" s="21"/>
      <c r="B53" s="21"/>
      <c r="C53" s="21"/>
      <c r="D53" s="21"/>
      <c r="E53" s="21"/>
    </row>
    <row r="54" spans="1:5" x14ac:dyDescent="0.25">
      <c r="A54" s="21"/>
      <c r="B54" s="21"/>
      <c r="C54" s="21"/>
      <c r="D54" s="21"/>
      <c r="E54" s="21"/>
    </row>
    <row r="55" spans="1:5" x14ac:dyDescent="0.25">
      <c r="A55" s="21"/>
      <c r="B55" s="21"/>
      <c r="C55" s="21"/>
      <c r="D55" s="21"/>
      <c r="E55" s="21"/>
    </row>
    <row r="56" spans="1:5" x14ac:dyDescent="0.25">
      <c r="A56" s="21"/>
      <c r="B56" s="21"/>
      <c r="C56" s="21"/>
      <c r="D56" s="21"/>
      <c r="E56" s="21"/>
    </row>
    <row r="57" spans="1:5" x14ac:dyDescent="0.25">
      <c r="A57" s="21"/>
      <c r="B57" s="21"/>
      <c r="C57" s="21"/>
      <c r="D57" s="21"/>
      <c r="E57" s="21"/>
    </row>
    <row r="58" spans="1:5" x14ac:dyDescent="0.25">
      <c r="A58" s="21"/>
      <c r="B58" s="21"/>
      <c r="C58" s="21"/>
      <c r="D58" s="21"/>
      <c r="E58" s="21"/>
    </row>
    <row r="59" spans="1:5" x14ac:dyDescent="0.25">
      <c r="A59" s="21"/>
      <c r="B59" s="21"/>
      <c r="C59" s="21"/>
      <c r="D59" s="21"/>
      <c r="E59" s="21"/>
    </row>
    <row r="60" spans="1:5" x14ac:dyDescent="0.25">
      <c r="A60" s="21"/>
      <c r="B60" s="21"/>
      <c r="C60" s="21"/>
      <c r="D60" s="21"/>
      <c r="E60" s="21"/>
    </row>
    <row r="61" spans="1:5" x14ac:dyDescent="0.25">
      <c r="A61" s="21"/>
      <c r="B61" s="21"/>
      <c r="C61" s="21"/>
      <c r="D61" s="21"/>
      <c r="E61" s="21"/>
    </row>
    <row r="62" spans="1:5" x14ac:dyDescent="0.25">
      <c r="A62" s="21"/>
      <c r="B62" s="21"/>
      <c r="C62" s="21"/>
      <c r="D62" s="21"/>
      <c r="E62" s="21"/>
    </row>
    <row r="63" spans="1:5" x14ac:dyDescent="0.25">
      <c r="A63" s="21"/>
      <c r="B63" s="21"/>
      <c r="C63" s="21"/>
      <c r="D63" s="21"/>
      <c r="E63" s="21"/>
    </row>
    <row r="64" spans="1:5" x14ac:dyDescent="0.25">
      <c r="A64" s="21"/>
      <c r="B64" s="21"/>
      <c r="C64" s="21"/>
      <c r="D64" s="21"/>
      <c r="E64" s="21"/>
    </row>
    <row r="65" spans="1:5" x14ac:dyDescent="0.25">
      <c r="A65" s="21"/>
      <c r="B65" s="21"/>
      <c r="C65" s="21"/>
      <c r="D65" s="21"/>
      <c r="E65" s="21"/>
    </row>
    <row r="66" spans="1:5" x14ac:dyDescent="0.25">
      <c r="A66" s="21"/>
      <c r="B66" s="21"/>
      <c r="C66" s="21"/>
      <c r="D66" s="21"/>
      <c r="E66" s="21"/>
    </row>
    <row r="67" spans="1:5" x14ac:dyDescent="0.25">
      <c r="A67" s="21"/>
      <c r="B67" s="21"/>
      <c r="C67" s="21"/>
      <c r="D67" s="21"/>
      <c r="E67" s="21"/>
    </row>
    <row r="68" spans="1:5" x14ac:dyDescent="0.25">
      <c r="A68" s="21"/>
      <c r="B68" s="21"/>
      <c r="C68" s="21"/>
      <c r="D68" s="21"/>
      <c r="E68" s="21"/>
    </row>
    <row r="69" spans="1:5" x14ac:dyDescent="0.25">
      <c r="A69" s="21"/>
      <c r="B69" s="21"/>
      <c r="C69" s="21"/>
      <c r="D69" s="21"/>
      <c r="E69" s="21"/>
    </row>
    <row r="70" spans="1:5" x14ac:dyDescent="0.25">
      <c r="A70" s="21"/>
      <c r="B70" s="21"/>
      <c r="C70" s="21"/>
      <c r="D70" s="21"/>
      <c r="E70" s="21"/>
    </row>
    <row r="71" spans="1:5" x14ac:dyDescent="0.25">
      <c r="A71" s="21"/>
      <c r="B71" s="21"/>
      <c r="C71" s="21"/>
      <c r="D71" s="21"/>
      <c r="E71" s="21"/>
    </row>
    <row r="72" spans="1:5" x14ac:dyDescent="0.25">
      <c r="A72" s="21"/>
      <c r="B72" s="21"/>
      <c r="C72" s="21"/>
      <c r="D72" s="21"/>
      <c r="E72" s="21"/>
    </row>
    <row r="73" spans="1:5" x14ac:dyDescent="0.25">
      <c r="A73" s="21"/>
      <c r="B73" s="21"/>
      <c r="C73" s="21"/>
      <c r="D73" s="21"/>
      <c r="E73" s="21"/>
    </row>
    <row r="74" spans="1:5" x14ac:dyDescent="0.25">
      <c r="A74" s="21"/>
      <c r="B74" s="21"/>
      <c r="C74" s="21"/>
      <c r="D74" s="21"/>
      <c r="E74" s="21"/>
    </row>
    <row r="75" spans="1:5" x14ac:dyDescent="0.25">
      <c r="A75" s="21"/>
      <c r="B75" s="21"/>
      <c r="C75" s="21"/>
      <c r="D75" s="21"/>
      <c r="E75" s="21"/>
    </row>
    <row r="76" spans="1:5" x14ac:dyDescent="0.25">
      <c r="A76" s="21"/>
      <c r="B76" s="21"/>
      <c r="C76" s="21"/>
      <c r="D76" s="21"/>
      <c r="E76" s="21"/>
    </row>
    <row r="77" spans="1:5" x14ac:dyDescent="0.25">
      <c r="A77" s="21"/>
      <c r="B77" s="21"/>
      <c r="C77" s="21"/>
      <c r="D77" s="21"/>
      <c r="E77" s="21"/>
    </row>
    <row r="78" spans="1:5" x14ac:dyDescent="0.25">
      <c r="A78" s="21"/>
      <c r="B78" s="21"/>
      <c r="C78" s="21"/>
      <c r="D78" s="21"/>
      <c r="E78" s="21"/>
    </row>
    <row r="79" spans="1:5" x14ac:dyDescent="0.25">
      <c r="A79" s="21"/>
      <c r="B79" s="21"/>
      <c r="C79" s="21"/>
      <c r="D79" s="21"/>
      <c r="E79" s="21"/>
    </row>
    <row r="80" spans="1:5" x14ac:dyDescent="0.25">
      <c r="A80" s="21"/>
      <c r="B80" s="21"/>
      <c r="C80" s="21"/>
      <c r="D80" s="21"/>
      <c r="E80" s="21"/>
    </row>
    <row r="81" spans="1:5" x14ac:dyDescent="0.25">
      <c r="A81" s="21"/>
      <c r="B81" s="21"/>
      <c r="C81" s="21"/>
      <c r="D81" s="21"/>
      <c r="E81" s="21"/>
    </row>
    <row r="82" spans="1:5" x14ac:dyDescent="0.25">
      <c r="A82" s="21"/>
      <c r="B82" s="21"/>
      <c r="C82" s="21"/>
      <c r="D82" s="21"/>
      <c r="E82" s="21"/>
    </row>
    <row r="83" spans="1:5" x14ac:dyDescent="0.25">
      <c r="A83" s="21"/>
      <c r="B83" s="21"/>
      <c r="C83" s="21"/>
      <c r="D83" s="21"/>
      <c r="E83" s="21"/>
    </row>
    <row r="84" spans="1:5" x14ac:dyDescent="0.25">
      <c r="A84" s="21"/>
      <c r="B84" s="21"/>
      <c r="C84" s="21"/>
      <c r="D84" s="21"/>
      <c r="E84" s="21"/>
    </row>
    <row r="85" spans="1:5" x14ac:dyDescent="0.25">
      <c r="A85" s="21"/>
      <c r="B85" s="21"/>
      <c r="C85" s="21"/>
      <c r="D85" s="21"/>
      <c r="E85" s="21"/>
    </row>
    <row r="86" spans="1:5" x14ac:dyDescent="0.25">
      <c r="A86" s="21"/>
      <c r="B86" s="21"/>
      <c r="C86" s="21"/>
      <c r="D86" s="21"/>
      <c r="E86" s="21"/>
    </row>
    <row r="87" spans="1:5" x14ac:dyDescent="0.25">
      <c r="A87" s="21"/>
      <c r="B87" s="21"/>
      <c r="C87" s="21"/>
      <c r="D87" s="21"/>
      <c r="E87" s="21"/>
    </row>
    <row r="88" spans="1:5" x14ac:dyDescent="0.25">
      <c r="A88" s="21"/>
      <c r="B88" s="21"/>
      <c r="C88" s="21"/>
      <c r="D88" s="21"/>
      <c r="E88" s="21"/>
    </row>
    <row r="89" spans="1:5" x14ac:dyDescent="0.25">
      <c r="A89" s="21"/>
      <c r="B89" s="21"/>
      <c r="C89" s="21"/>
      <c r="D89" s="21"/>
      <c r="E89" s="21"/>
    </row>
    <row r="90" spans="1:5" x14ac:dyDescent="0.25">
      <c r="A90" s="21"/>
      <c r="B90" s="21"/>
      <c r="C90" s="21"/>
      <c r="D90" s="21"/>
      <c r="E90" s="21"/>
    </row>
    <row r="91" spans="1:5" x14ac:dyDescent="0.25">
      <c r="A91" s="21"/>
      <c r="B91" s="21"/>
      <c r="C91" s="21"/>
      <c r="D91" s="21"/>
      <c r="E91" s="21"/>
    </row>
    <row r="92" spans="1:5" x14ac:dyDescent="0.25">
      <c r="A92" s="21"/>
      <c r="B92" s="21"/>
      <c r="C92" s="21"/>
      <c r="D92" s="21"/>
      <c r="E92" s="21"/>
    </row>
    <row r="93" spans="1:5" x14ac:dyDescent="0.25">
      <c r="A93" s="21"/>
      <c r="B93" s="21"/>
      <c r="C93" s="21"/>
      <c r="D93" s="21"/>
      <c r="E93" s="21"/>
    </row>
    <row r="94" spans="1:5" x14ac:dyDescent="0.25">
      <c r="A94" s="21"/>
      <c r="B94" s="21"/>
      <c r="C94" s="21"/>
      <c r="D94" s="21"/>
      <c r="E94" s="21"/>
    </row>
    <row r="95" spans="1:5" x14ac:dyDescent="0.25">
      <c r="A95" s="21"/>
      <c r="B95" s="21"/>
      <c r="C95" s="21"/>
      <c r="D95" s="21"/>
      <c r="E95" s="21"/>
    </row>
    <row r="96" spans="1:5" x14ac:dyDescent="0.25">
      <c r="A96" s="21"/>
      <c r="B96" s="21"/>
      <c r="C96" s="21"/>
      <c r="D96" s="21"/>
      <c r="E96" s="21"/>
    </row>
    <row r="97" spans="1:5" x14ac:dyDescent="0.25">
      <c r="A97" s="21"/>
      <c r="B97" s="21"/>
      <c r="C97" s="21"/>
      <c r="D97" s="21"/>
      <c r="E97" s="21"/>
    </row>
    <row r="98" spans="1:5" x14ac:dyDescent="0.25">
      <c r="A98" s="21"/>
      <c r="B98" s="21"/>
      <c r="C98" s="21"/>
      <c r="D98" s="21"/>
      <c r="E98" s="21"/>
    </row>
    <row r="99" spans="1:5" x14ac:dyDescent="0.25">
      <c r="A99" s="21"/>
      <c r="B99" s="21"/>
      <c r="C99" s="21"/>
      <c r="D99" s="21"/>
      <c r="E99" s="21"/>
    </row>
    <row r="100" spans="1:5" x14ac:dyDescent="0.25">
      <c r="A100" s="21"/>
      <c r="B100" s="21"/>
      <c r="C100" s="21"/>
      <c r="D100" s="21"/>
      <c r="E100" s="21"/>
    </row>
    <row r="101" spans="1:5" x14ac:dyDescent="0.25">
      <c r="A101" s="21"/>
      <c r="B101" s="21"/>
      <c r="C101" s="21"/>
      <c r="D101" s="21"/>
      <c r="E101" s="21"/>
    </row>
    <row r="102" spans="1:5" x14ac:dyDescent="0.25">
      <c r="A102" s="21"/>
      <c r="B102" s="21"/>
      <c r="C102" s="21"/>
      <c r="D102" s="21"/>
      <c r="E102" s="21"/>
    </row>
    <row r="103" spans="1:5" x14ac:dyDescent="0.25">
      <c r="A103" s="21"/>
      <c r="B103" s="21"/>
      <c r="C103" s="21"/>
      <c r="D103" s="21"/>
      <c r="E103" s="21"/>
    </row>
    <row r="104" spans="1:5" x14ac:dyDescent="0.25">
      <c r="A104" s="21"/>
      <c r="B104" s="21"/>
      <c r="C104" s="21"/>
      <c r="D104" s="21"/>
      <c r="E104" s="21"/>
    </row>
    <row r="105" spans="1:5" x14ac:dyDescent="0.25">
      <c r="A105" s="21"/>
      <c r="B105" s="21"/>
      <c r="C105" s="21"/>
      <c r="D105" s="21"/>
      <c r="E105" s="21"/>
    </row>
    <row r="106" spans="1:5" x14ac:dyDescent="0.25">
      <c r="A106" s="21"/>
      <c r="B106" s="21"/>
      <c r="C106" s="21"/>
      <c r="D106" s="21"/>
      <c r="E106" s="21"/>
    </row>
    <row r="107" spans="1:5" x14ac:dyDescent="0.25">
      <c r="A107" s="21"/>
      <c r="B107" s="21"/>
      <c r="C107" s="21"/>
      <c r="D107" s="21"/>
      <c r="E107" s="21"/>
    </row>
    <row r="108" spans="1:5" x14ac:dyDescent="0.25">
      <c r="A108" s="21"/>
      <c r="B108" s="21"/>
      <c r="C108" s="21"/>
      <c r="D108" s="21"/>
      <c r="E108" s="21"/>
    </row>
    <row r="109" spans="1:5" x14ac:dyDescent="0.25">
      <c r="A109" s="21"/>
      <c r="B109" s="21"/>
      <c r="C109" s="21"/>
      <c r="D109" s="21"/>
      <c r="E109" s="21"/>
    </row>
    <row r="110" spans="1:5" x14ac:dyDescent="0.25">
      <c r="A110" s="21"/>
      <c r="B110" s="21"/>
      <c r="C110" s="21"/>
      <c r="D110" s="21"/>
      <c r="E110" s="21"/>
    </row>
    <row r="111" spans="1:5" x14ac:dyDescent="0.25">
      <c r="A111" s="21"/>
      <c r="B111" s="21"/>
      <c r="C111" s="21"/>
      <c r="D111" s="21"/>
      <c r="E111" s="21"/>
    </row>
    <row r="112" spans="1:5" x14ac:dyDescent="0.25">
      <c r="A112" s="21"/>
      <c r="B112" s="21"/>
      <c r="C112" s="21"/>
      <c r="D112" s="21"/>
      <c r="E112" s="21"/>
    </row>
    <row r="113" spans="1:5" x14ac:dyDescent="0.25">
      <c r="A113" s="21"/>
      <c r="B113" s="21"/>
      <c r="C113" s="21"/>
      <c r="D113" s="21"/>
      <c r="E113" s="21"/>
    </row>
    <row r="114" spans="1:5" x14ac:dyDescent="0.25">
      <c r="A114" s="21"/>
      <c r="B114" s="21"/>
      <c r="C114" s="21"/>
      <c r="D114" s="21"/>
      <c r="E114" s="21"/>
    </row>
    <row r="115" spans="1:5" x14ac:dyDescent="0.25">
      <c r="A115" s="21"/>
      <c r="B115" s="21"/>
      <c r="C115" s="21"/>
      <c r="D115" s="21"/>
      <c r="E115" s="21"/>
    </row>
    <row r="116" spans="1:5" x14ac:dyDescent="0.25">
      <c r="A116" s="21"/>
      <c r="B116" s="21"/>
      <c r="C116" s="21"/>
      <c r="D116" s="21"/>
      <c r="E116" s="21"/>
    </row>
    <row r="117" spans="1:5" x14ac:dyDescent="0.25">
      <c r="A117" s="21"/>
      <c r="B117" s="21"/>
      <c r="C117" s="21"/>
      <c r="D117" s="21"/>
      <c r="E117" s="21"/>
    </row>
    <row r="118" spans="1:5" x14ac:dyDescent="0.25">
      <c r="A118" s="21"/>
      <c r="B118" s="21"/>
      <c r="C118" s="21"/>
      <c r="D118" s="21"/>
      <c r="E118" s="21"/>
    </row>
    <row r="119" spans="1:5" x14ac:dyDescent="0.25">
      <c r="A119" s="21"/>
      <c r="B119" s="21"/>
      <c r="C119" s="21"/>
      <c r="D119" s="21"/>
      <c r="E119" s="21"/>
    </row>
    <row r="120" spans="1:5" x14ac:dyDescent="0.25">
      <c r="A120" s="21"/>
      <c r="B120" s="21"/>
      <c r="C120" s="21"/>
      <c r="D120" s="21"/>
      <c r="E120" s="21"/>
    </row>
    <row r="121" spans="1:5" x14ac:dyDescent="0.25">
      <c r="A121" s="21"/>
      <c r="B121" s="21"/>
      <c r="C121" s="21"/>
      <c r="D121" s="21"/>
      <c r="E121" s="21"/>
    </row>
    <row r="122" spans="1:5" x14ac:dyDescent="0.25">
      <c r="A122" s="21"/>
      <c r="B122" s="21"/>
      <c r="C122" s="21"/>
      <c r="D122" s="21"/>
      <c r="E122" s="21"/>
    </row>
  </sheetData>
  <mergeCells count="2">
    <mergeCell ref="A1:A2"/>
    <mergeCell ref="B1:D2"/>
  </mergeCells>
  <pageMargins left="0.25" right="0.25" top="0.75" bottom="0.75" header="0.3" footer="0.3"/>
  <pageSetup paperSize="9" scale="19" fitToHeight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M122"/>
  <sheetViews>
    <sheetView tabSelected="1" workbookViewId="0">
      <pane ySplit="2" topLeftCell="A30" activePane="bottomLeft" state="frozen"/>
      <selection pane="bottomLeft" activeCell="D3" sqref="D3"/>
    </sheetView>
  </sheetViews>
  <sheetFormatPr defaultRowHeight="15" x14ac:dyDescent="0.25"/>
  <cols>
    <col min="1" max="1" width="52.5703125" customWidth="1"/>
    <col min="2" max="3" width="5.5703125" customWidth="1"/>
    <col min="4" max="4" width="6.7109375" customWidth="1"/>
    <col min="5" max="5" width="12" hidden="1" customWidth="1"/>
    <col min="6" max="6" width="7.28515625" customWidth="1"/>
    <col min="7" max="7" width="13.85546875" hidden="1" customWidth="1"/>
    <col min="8" max="8" width="12" hidden="1" customWidth="1"/>
    <col min="9" max="9" width="12.140625" hidden="1" customWidth="1"/>
    <col min="10" max="10" width="10.42578125" customWidth="1"/>
    <col min="11" max="11" width="8.28515625" customWidth="1"/>
    <col min="12" max="12" width="15" hidden="1" customWidth="1"/>
    <col min="13" max="13" width="8.7109375" style="34" customWidth="1"/>
    <col min="14" max="14" width="7" customWidth="1"/>
    <col min="15" max="15" width="6.85546875" style="15" customWidth="1"/>
    <col min="16" max="17" width="7.140625" customWidth="1"/>
    <col min="18" max="18" width="7.42578125" style="15" customWidth="1"/>
    <col min="19" max="19" width="7.28515625" customWidth="1"/>
    <col min="20" max="21" width="11.28515625" hidden="1" customWidth="1"/>
    <col min="22" max="22" width="9" hidden="1" customWidth="1"/>
    <col min="23" max="23" width="0" style="3" hidden="1" customWidth="1"/>
    <col min="24" max="24" width="0" hidden="1" customWidth="1"/>
    <col min="25" max="25" width="0" style="3" hidden="1" customWidth="1"/>
    <col min="26" max="26" width="7.28515625" style="16" customWidth="1"/>
    <col min="27" max="27" width="10.5703125" style="17" customWidth="1"/>
    <col min="28" max="65" width="9.140625" style="21"/>
  </cols>
  <sheetData>
    <row r="1" spans="1:28" ht="18" customHeight="1" x14ac:dyDescent="0.25">
      <c r="A1" s="57" t="s">
        <v>6</v>
      </c>
      <c r="B1" s="59" t="s">
        <v>7</v>
      </c>
      <c r="C1" s="59"/>
      <c r="D1" s="59"/>
      <c r="E1" s="35"/>
      <c r="F1" s="61" t="s">
        <v>12</v>
      </c>
      <c r="G1" s="35"/>
      <c r="H1" s="35"/>
      <c r="I1" s="35"/>
      <c r="J1" s="61" t="s">
        <v>13</v>
      </c>
      <c r="K1" s="61" t="s">
        <v>17</v>
      </c>
      <c r="L1" s="35"/>
      <c r="M1" s="63" t="s">
        <v>23</v>
      </c>
      <c r="N1" s="65" t="s">
        <v>22</v>
      </c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6"/>
    </row>
    <row r="2" spans="1:28" ht="144.75" customHeight="1" x14ac:dyDescent="0.25">
      <c r="A2" s="58"/>
      <c r="B2" s="60"/>
      <c r="C2" s="60"/>
      <c r="D2" s="60"/>
      <c r="E2" s="27" t="s">
        <v>11</v>
      </c>
      <c r="F2" s="62"/>
      <c r="G2" s="28"/>
      <c r="H2" s="28" t="s">
        <v>4</v>
      </c>
      <c r="I2" s="28" t="s">
        <v>5</v>
      </c>
      <c r="J2" s="62"/>
      <c r="K2" s="62"/>
      <c r="L2" s="28" t="s">
        <v>8</v>
      </c>
      <c r="M2" s="64"/>
      <c r="N2" s="28" t="s">
        <v>18</v>
      </c>
      <c r="O2" s="39" t="s">
        <v>25</v>
      </c>
      <c r="P2" s="28" t="s">
        <v>14</v>
      </c>
      <c r="Q2" s="28" t="s">
        <v>18</v>
      </c>
      <c r="R2" s="44" t="s">
        <v>24</v>
      </c>
      <c r="S2" s="28" t="s">
        <v>15</v>
      </c>
      <c r="T2" s="29" t="s">
        <v>9</v>
      </c>
      <c r="U2" s="29"/>
      <c r="V2" s="30"/>
      <c r="W2" s="31"/>
      <c r="X2" s="30"/>
      <c r="Y2" s="31"/>
      <c r="Z2" s="32" t="s">
        <v>18</v>
      </c>
      <c r="AA2" s="45" t="s">
        <v>26</v>
      </c>
      <c r="AB2" s="20"/>
    </row>
    <row r="3" spans="1:28" ht="24" customHeight="1" x14ac:dyDescent="0.25">
      <c r="A3" s="18" t="s">
        <v>21</v>
      </c>
      <c r="B3" s="6">
        <v>25</v>
      </c>
      <c r="C3" s="6">
        <v>40</v>
      </c>
      <c r="D3" s="6">
        <v>1000</v>
      </c>
      <c r="E3" s="1">
        <f>ROUND((B3*C3*D3/1000000),5)</f>
        <v>1</v>
      </c>
      <c r="F3" s="1" t="s">
        <v>16</v>
      </c>
      <c r="G3" s="1">
        <v>0.73</v>
      </c>
      <c r="H3" s="1" t="e">
        <f>F3*G3</f>
        <v>#VALUE!</v>
      </c>
      <c r="I3" s="1">
        <f>ROUND((B3*C3*D3/1000000000),4)</f>
        <v>1E-3</v>
      </c>
      <c r="J3" s="1">
        <v>1000</v>
      </c>
      <c r="K3" s="2">
        <f>ROUND((890/J3),2)</f>
        <v>0.89</v>
      </c>
      <c r="L3" s="1">
        <f t="shared" ref="L3:L32" si="0">ROUND((S3/J3),2)</f>
        <v>0.76</v>
      </c>
      <c r="M3" s="37">
        <f>ROUND((K3-K3*15/100),2)</f>
        <v>0.76</v>
      </c>
      <c r="N3" s="1">
        <f>ROUND((M3*20/100),2)</f>
        <v>0.15</v>
      </c>
      <c r="O3" s="40">
        <f>M3+N3</f>
        <v>0.91</v>
      </c>
      <c r="P3" s="1" t="str">
        <f t="shared" ref="P3:P32" si="1">F3</f>
        <v>х</v>
      </c>
      <c r="Q3" s="1" t="str">
        <f>P3</f>
        <v>х</v>
      </c>
      <c r="R3" s="6" t="str">
        <f>Q3</f>
        <v>х</v>
      </c>
      <c r="S3" s="2">
        <f>ROUND((M3*J3),2)</f>
        <v>760</v>
      </c>
      <c r="T3" s="9" t="e">
        <f t="shared" ref="T3:T39" si="2">H3</f>
        <v>#VALUE!</v>
      </c>
      <c r="U3" s="9">
        <f t="shared" ref="U3:U32" si="3">J3*K3</f>
        <v>890</v>
      </c>
      <c r="V3" s="10" t="e">
        <f t="shared" ref="V3:V39" si="4">F3*L3</f>
        <v>#VALUE!</v>
      </c>
      <c r="W3" s="11" t="e">
        <f>V3-P3</f>
        <v>#VALUE!</v>
      </c>
      <c r="X3" s="10">
        <f t="shared" ref="X3:X39" si="5">J3*L3</f>
        <v>760</v>
      </c>
      <c r="Y3" s="11">
        <f>X3-S3</f>
        <v>0</v>
      </c>
      <c r="Z3" s="26">
        <f>ROUND((S3*20/100),2)</f>
        <v>152</v>
      </c>
      <c r="AA3" s="47">
        <f>S3+Z3</f>
        <v>912</v>
      </c>
    </row>
    <row r="4" spans="1:28" ht="20.25" customHeight="1" x14ac:dyDescent="0.25">
      <c r="A4" s="18" t="s">
        <v>10</v>
      </c>
      <c r="B4" s="6">
        <v>25</v>
      </c>
      <c r="C4" s="6">
        <v>40</v>
      </c>
      <c r="D4" s="6">
        <v>2000</v>
      </c>
      <c r="E4" s="1">
        <f t="shared" ref="E4:E32" si="6">ROUND((B4*C4*D4/1000000),5)</f>
        <v>2</v>
      </c>
      <c r="F4" s="1" t="s">
        <v>16</v>
      </c>
      <c r="G4" s="1">
        <v>1.5</v>
      </c>
      <c r="H4" s="1" t="e">
        <f t="shared" ref="H4:H32" si="7">F4*G4</f>
        <v>#VALUE!</v>
      </c>
      <c r="I4" s="1">
        <f t="shared" ref="I4:I39" si="8">ROUND((B4*C4*D4/1000000000),4)</f>
        <v>2E-3</v>
      </c>
      <c r="J4" s="1">
        <v>500</v>
      </c>
      <c r="K4" s="2">
        <f t="shared" ref="K4:K32" si="9">ROUND((890/J4),2)</f>
        <v>1.78</v>
      </c>
      <c r="L4" s="1">
        <f t="shared" si="0"/>
        <v>1.51</v>
      </c>
      <c r="M4" s="37">
        <f t="shared" ref="M4:M39" si="10">ROUND((K4-K4*15/100),2)</f>
        <v>1.51</v>
      </c>
      <c r="N4" s="1">
        <f t="shared" ref="N4:N39" si="11">ROUND((K4*20/100),2)</f>
        <v>0.36</v>
      </c>
      <c r="O4" s="40">
        <f t="shared" ref="O4:O39" si="12">M4+N4</f>
        <v>1.87</v>
      </c>
      <c r="P4" s="1" t="str">
        <f t="shared" si="1"/>
        <v>х</v>
      </c>
      <c r="Q4" s="1" t="str">
        <f t="shared" ref="Q4:R32" si="13">P4</f>
        <v>х</v>
      </c>
      <c r="R4" s="6" t="str">
        <f t="shared" si="13"/>
        <v>х</v>
      </c>
      <c r="S4" s="2">
        <f t="shared" ref="S4:S36" si="14">ROUND((M4*J4),2)</f>
        <v>755</v>
      </c>
      <c r="T4" s="9" t="e">
        <f t="shared" si="2"/>
        <v>#VALUE!</v>
      </c>
      <c r="U4" s="9">
        <f t="shared" si="3"/>
        <v>890</v>
      </c>
      <c r="V4" s="10" t="e">
        <f t="shared" si="4"/>
        <v>#VALUE!</v>
      </c>
      <c r="W4" s="11" t="e">
        <f t="shared" ref="W4:W39" si="15">V4-P4</f>
        <v>#VALUE!</v>
      </c>
      <c r="X4" s="10">
        <f t="shared" si="5"/>
        <v>755</v>
      </c>
      <c r="Y4" s="11">
        <f t="shared" ref="Y4:Y39" si="16">X4-S4</f>
        <v>0</v>
      </c>
      <c r="Z4" s="26">
        <f t="shared" ref="Z4:Z37" si="17">ROUND((S4*20/100),2)</f>
        <v>151</v>
      </c>
      <c r="AA4" s="47">
        <f t="shared" ref="AA4:AA37" si="18">S4+Z4</f>
        <v>906</v>
      </c>
    </row>
    <row r="5" spans="1:28" ht="20.25" customHeight="1" x14ac:dyDescent="0.25">
      <c r="A5" s="18" t="s">
        <v>10</v>
      </c>
      <c r="B5" s="6">
        <v>25</v>
      </c>
      <c r="C5" s="6">
        <v>40</v>
      </c>
      <c r="D5" s="6">
        <v>3000</v>
      </c>
      <c r="E5" s="1">
        <f t="shared" si="6"/>
        <v>3</v>
      </c>
      <c r="F5" s="1" t="s">
        <v>16</v>
      </c>
      <c r="G5" s="1">
        <v>2.25</v>
      </c>
      <c r="H5" s="1" t="e">
        <f t="shared" si="7"/>
        <v>#VALUE!</v>
      </c>
      <c r="I5" s="1">
        <f t="shared" si="8"/>
        <v>3.0000000000000001E-3</v>
      </c>
      <c r="J5" s="1">
        <v>333.33</v>
      </c>
      <c r="K5" s="2">
        <f t="shared" si="9"/>
        <v>2.67</v>
      </c>
      <c r="L5" s="1">
        <f t="shared" si="0"/>
        <v>2.27</v>
      </c>
      <c r="M5" s="37">
        <f t="shared" si="10"/>
        <v>2.27</v>
      </c>
      <c r="N5" s="1">
        <f t="shared" si="11"/>
        <v>0.53</v>
      </c>
      <c r="O5" s="40">
        <f t="shared" si="12"/>
        <v>2.8</v>
      </c>
      <c r="P5" s="1" t="str">
        <f t="shared" si="1"/>
        <v>х</v>
      </c>
      <c r="Q5" s="1" t="str">
        <f t="shared" si="13"/>
        <v>х</v>
      </c>
      <c r="R5" s="6" t="str">
        <f t="shared" si="13"/>
        <v>х</v>
      </c>
      <c r="S5" s="2">
        <f t="shared" si="14"/>
        <v>756.66</v>
      </c>
      <c r="T5" s="9" t="e">
        <f t="shared" si="2"/>
        <v>#VALUE!</v>
      </c>
      <c r="U5" s="9">
        <f t="shared" si="3"/>
        <v>889.99109999999996</v>
      </c>
      <c r="V5" s="10" t="e">
        <f t="shared" si="4"/>
        <v>#VALUE!</v>
      </c>
      <c r="W5" s="11" t="e">
        <f t="shared" si="15"/>
        <v>#VALUE!</v>
      </c>
      <c r="X5" s="10">
        <f t="shared" si="5"/>
        <v>756.65909999999997</v>
      </c>
      <c r="Y5" s="11">
        <f t="shared" si="16"/>
        <v>-9.0000000000145519E-4</v>
      </c>
      <c r="Z5" s="26">
        <f t="shared" si="17"/>
        <v>151.33000000000001</v>
      </c>
      <c r="AA5" s="47">
        <f t="shared" si="18"/>
        <v>907.99</v>
      </c>
    </row>
    <row r="6" spans="1:28" ht="19.5" customHeight="1" x14ac:dyDescent="0.25">
      <c r="A6" s="18" t="s">
        <v>21</v>
      </c>
      <c r="B6" s="6">
        <v>30</v>
      </c>
      <c r="C6" s="6">
        <v>40</v>
      </c>
      <c r="D6" s="6">
        <v>1000</v>
      </c>
      <c r="E6" s="1">
        <f t="shared" si="6"/>
        <v>1.2</v>
      </c>
      <c r="F6" s="1" t="s">
        <v>16</v>
      </c>
      <c r="G6" s="1">
        <v>0.88</v>
      </c>
      <c r="H6" s="1" t="e">
        <f t="shared" si="7"/>
        <v>#VALUE!</v>
      </c>
      <c r="I6" s="1">
        <f t="shared" si="8"/>
        <v>1.1999999999999999E-3</v>
      </c>
      <c r="J6" s="1">
        <v>833.33</v>
      </c>
      <c r="K6" s="2">
        <f t="shared" si="9"/>
        <v>1.07</v>
      </c>
      <c r="L6" s="1">
        <f t="shared" si="0"/>
        <v>0.91</v>
      </c>
      <c r="M6" s="37">
        <f t="shared" si="10"/>
        <v>0.91</v>
      </c>
      <c r="N6" s="1">
        <f t="shared" si="11"/>
        <v>0.21</v>
      </c>
      <c r="O6" s="40">
        <f t="shared" si="12"/>
        <v>1.1200000000000001</v>
      </c>
      <c r="P6" s="1" t="str">
        <f t="shared" si="1"/>
        <v>х</v>
      </c>
      <c r="Q6" s="1" t="str">
        <f t="shared" si="13"/>
        <v>х</v>
      </c>
      <c r="R6" s="6" t="str">
        <f t="shared" si="13"/>
        <v>х</v>
      </c>
      <c r="S6" s="2">
        <f t="shared" si="14"/>
        <v>758.33</v>
      </c>
      <c r="T6" s="9" t="e">
        <f t="shared" si="2"/>
        <v>#VALUE!</v>
      </c>
      <c r="U6" s="9">
        <f t="shared" si="3"/>
        <v>891.6631000000001</v>
      </c>
      <c r="V6" s="10" t="e">
        <f t="shared" si="4"/>
        <v>#VALUE!</v>
      </c>
      <c r="W6" s="11" t="e">
        <f t="shared" si="15"/>
        <v>#VALUE!</v>
      </c>
      <c r="X6" s="10">
        <f t="shared" si="5"/>
        <v>758.33030000000008</v>
      </c>
      <c r="Y6" s="11">
        <f t="shared" si="16"/>
        <v>3.0000000003838068E-4</v>
      </c>
      <c r="Z6" s="26">
        <f t="shared" si="17"/>
        <v>151.66999999999999</v>
      </c>
      <c r="AA6" s="47">
        <f t="shared" si="18"/>
        <v>910</v>
      </c>
    </row>
    <row r="7" spans="1:28" ht="19.5" customHeight="1" x14ac:dyDescent="0.25">
      <c r="A7" s="18" t="s">
        <v>10</v>
      </c>
      <c r="B7" s="6">
        <v>30</v>
      </c>
      <c r="C7" s="6">
        <v>40</v>
      </c>
      <c r="D7" s="6">
        <v>2000</v>
      </c>
      <c r="E7" s="1">
        <f t="shared" si="6"/>
        <v>2.4</v>
      </c>
      <c r="F7" s="1" t="s">
        <v>16</v>
      </c>
      <c r="G7" s="1">
        <v>1.8</v>
      </c>
      <c r="H7" s="1" t="e">
        <f t="shared" si="7"/>
        <v>#VALUE!</v>
      </c>
      <c r="I7" s="1">
        <f t="shared" si="8"/>
        <v>2.3999999999999998E-3</v>
      </c>
      <c r="J7" s="1">
        <v>416.67</v>
      </c>
      <c r="K7" s="2">
        <f t="shared" si="9"/>
        <v>2.14</v>
      </c>
      <c r="L7" s="1">
        <f t="shared" si="0"/>
        <v>1.82</v>
      </c>
      <c r="M7" s="37">
        <f t="shared" si="10"/>
        <v>1.82</v>
      </c>
      <c r="N7" s="1">
        <f t="shared" si="11"/>
        <v>0.43</v>
      </c>
      <c r="O7" s="40">
        <f t="shared" si="12"/>
        <v>2.25</v>
      </c>
      <c r="P7" s="1" t="str">
        <f t="shared" si="1"/>
        <v>х</v>
      </c>
      <c r="Q7" s="1" t="str">
        <f t="shared" si="13"/>
        <v>х</v>
      </c>
      <c r="R7" s="6" t="str">
        <f t="shared" si="13"/>
        <v>х</v>
      </c>
      <c r="S7" s="2">
        <f t="shared" si="14"/>
        <v>758.34</v>
      </c>
      <c r="T7" s="9" t="e">
        <f t="shared" si="2"/>
        <v>#VALUE!</v>
      </c>
      <c r="U7" s="9">
        <f t="shared" si="3"/>
        <v>891.67380000000014</v>
      </c>
      <c r="V7" s="10" t="e">
        <f t="shared" si="4"/>
        <v>#VALUE!</v>
      </c>
      <c r="W7" s="11" t="e">
        <f t="shared" si="15"/>
        <v>#VALUE!</v>
      </c>
      <c r="X7" s="10">
        <f t="shared" si="5"/>
        <v>758.33940000000007</v>
      </c>
      <c r="Y7" s="11">
        <f t="shared" si="16"/>
        <v>-5.9999999996307452E-4</v>
      </c>
      <c r="Z7" s="26">
        <f t="shared" si="17"/>
        <v>151.66999999999999</v>
      </c>
      <c r="AA7" s="47">
        <f t="shared" si="18"/>
        <v>910.01</v>
      </c>
    </row>
    <row r="8" spans="1:28" ht="19.5" customHeight="1" x14ac:dyDescent="0.25">
      <c r="A8" s="18" t="s">
        <v>10</v>
      </c>
      <c r="B8" s="6">
        <v>30</v>
      </c>
      <c r="C8" s="6">
        <v>40</v>
      </c>
      <c r="D8" s="6">
        <v>3000</v>
      </c>
      <c r="E8" s="1">
        <f t="shared" si="6"/>
        <v>3.6</v>
      </c>
      <c r="F8" s="1" t="s">
        <v>16</v>
      </c>
      <c r="G8" s="1">
        <v>2.7</v>
      </c>
      <c r="H8" s="1" t="e">
        <f t="shared" si="7"/>
        <v>#VALUE!</v>
      </c>
      <c r="I8" s="1">
        <f t="shared" si="8"/>
        <v>3.5999999999999999E-3</v>
      </c>
      <c r="J8" s="1">
        <v>277.77999999999997</v>
      </c>
      <c r="K8" s="2">
        <f t="shared" si="9"/>
        <v>3.2</v>
      </c>
      <c r="L8" s="1">
        <f t="shared" si="0"/>
        <v>2.72</v>
      </c>
      <c r="M8" s="37">
        <f t="shared" si="10"/>
        <v>2.72</v>
      </c>
      <c r="N8" s="1">
        <f t="shared" si="11"/>
        <v>0.64</v>
      </c>
      <c r="O8" s="40">
        <f t="shared" si="12"/>
        <v>3.3600000000000003</v>
      </c>
      <c r="P8" s="1" t="str">
        <f t="shared" si="1"/>
        <v>х</v>
      </c>
      <c r="Q8" s="1" t="str">
        <f t="shared" si="13"/>
        <v>х</v>
      </c>
      <c r="R8" s="6" t="str">
        <f t="shared" si="13"/>
        <v>х</v>
      </c>
      <c r="S8" s="2">
        <f t="shared" si="14"/>
        <v>755.56</v>
      </c>
      <c r="T8" s="9" t="e">
        <f t="shared" si="2"/>
        <v>#VALUE!</v>
      </c>
      <c r="U8" s="9">
        <f t="shared" si="3"/>
        <v>888.89599999999996</v>
      </c>
      <c r="V8" s="10" t="e">
        <f t="shared" si="4"/>
        <v>#VALUE!</v>
      </c>
      <c r="W8" s="11" t="e">
        <f t="shared" si="15"/>
        <v>#VALUE!</v>
      </c>
      <c r="X8" s="10">
        <f t="shared" si="5"/>
        <v>755.5616</v>
      </c>
      <c r="Y8" s="11">
        <f t="shared" si="16"/>
        <v>1.6000000000531145E-3</v>
      </c>
      <c r="Z8" s="26">
        <f t="shared" si="17"/>
        <v>151.11000000000001</v>
      </c>
      <c r="AA8" s="47">
        <f t="shared" si="18"/>
        <v>906.67</v>
      </c>
    </row>
    <row r="9" spans="1:28" ht="24.75" customHeight="1" x14ac:dyDescent="0.25">
      <c r="A9" s="18" t="s">
        <v>21</v>
      </c>
      <c r="B9" s="6">
        <v>35</v>
      </c>
      <c r="C9" s="6">
        <v>40</v>
      </c>
      <c r="D9" s="6">
        <v>1000</v>
      </c>
      <c r="E9" s="1">
        <f t="shared" si="6"/>
        <v>1.4</v>
      </c>
      <c r="F9" s="1" t="s">
        <v>16</v>
      </c>
      <c r="G9" s="1">
        <v>1.02</v>
      </c>
      <c r="H9" s="1" t="e">
        <f t="shared" si="7"/>
        <v>#VALUE!</v>
      </c>
      <c r="I9" s="1">
        <f t="shared" si="8"/>
        <v>1.4E-3</v>
      </c>
      <c r="J9" s="1">
        <v>714.29</v>
      </c>
      <c r="K9" s="2">
        <f t="shared" si="9"/>
        <v>1.25</v>
      </c>
      <c r="L9" s="1">
        <f t="shared" si="0"/>
        <v>1.06</v>
      </c>
      <c r="M9" s="37">
        <f t="shared" si="10"/>
        <v>1.06</v>
      </c>
      <c r="N9" s="1">
        <f t="shared" si="11"/>
        <v>0.25</v>
      </c>
      <c r="O9" s="40">
        <f t="shared" si="12"/>
        <v>1.31</v>
      </c>
      <c r="P9" s="1" t="str">
        <f t="shared" si="1"/>
        <v>х</v>
      </c>
      <c r="Q9" s="1" t="str">
        <f t="shared" si="13"/>
        <v>х</v>
      </c>
      <c r="R9" s="6" t="str">
        <f t="shared" si="13"/>
        <v>х</v>
      </c>
      <c r="S9" s="2">
        <f t="shared" si="14"/>
        <v>757.15</v>
      </c>
      <c r="T9" s="9" t="e">
        <f t="shared" si="2"/>
        <v>#VALUE!</v>
      </c>
      <c r="U9" s="9">
        <f t="shared" si="3"/>
        <v>892.86249999999995</v>
      </c>
      <c r="V9" s="10" t="e">
        <f t="shared" si="4"/>
        <v>#VALUE!</v>
      </c>
      <c r="W9" s="11" t="e">
        <f t="shared" si="15"/>
        <v>#VALUE!</v>
      </c>
      <c r="X9" s="10">
        <f t="shared" si="5"/>
        <v>757.14739999999995</v>
      </c>
      <c r="Y9" s="11">
        <f t="shared" si="16"/>
        <v>-2.6000000000294676E-3</v>
      </c>
      <c r="Z9" s="26">
        <f t="shared" si="17"/>
        <v>151.43</v>
      </c>
      <c r="AA9" s="47">
        <f t="shared" si="18"/>
        <v>908.57999999999993</v>
      </c>
    </row>
    <row r="10" spans="1:28" ht="24.75" customHeight="1" x14ac:dyDescent="0.25">
      <c r="A10" s="18" t="s">
        <v>10</v>
      </c>
      <c r="B10" s="6">
        <v>35</v>
      </c>
      <c r="C10" s="6">
        <v>40</v>
      </c>
      <c r="D10" s="6">
        <v>2000</v>
      </c>
      <c r="E10" s="1">
        <f t="shared" si="6"/>
        <v>2.8</v>
      </c>
      <c r="F10" s="1" t="s">
        <v>16</v>
      </c>
      <c r="G10" s="1">
        <v>2.1</v>
      </c>
      <c r="H10" s="1" t="e">
        <f t="shared" si="7"/>
        <v>#VALUE!</v>
      </c>
      <c r="I10" s="1">
        <f t="shared" si="8"/>
        <v>2.8E-3</v>
      </c>
      <c r="J10" s="1">
        <v>357.14</v>
      </c>
      <c r="K10" s="2">
        <f t="shared" si="9"/>
        <v>2.4900000000000002</v>
      </c>
      <c r="L10" s="1">
        <f t="shared" si="0"/>
        <v>2.12</v>
      </c>
      <c r="M10" s="37">
        <f t="shared" si="10"/>
        <v>2.12</v>
      </c>
      <c r="N10" s="1">
        <f t="shared" si="11"/>
        <v>0.5</v>
      </c>
      <c r="O10" s="40">
        <f t="shared" si="12"/>
        <v>2.62</v>
      </c>
      <c r="P10" s="1" t="str">
        <f t="shared" si="1"/>
        <v>х</v>
      </c>
      <c r="Q10" s="1" t="str">
        <f t="shared" si="13"/>
        <v>х</v>
      </c>
      <c r="R10" s="6" t="str">
        <f t="shared" si="13"/>
        <v>х</v>
      </c>
      <c r="S10" s="2">
        <f t="shared" si="14"/>
        <v>757.14</v>
      </c>
      <c r="T10" s="9" t="e">
        <f t="shared" si="2"/>
        <v>#VALUE!</v>
      </c>
      <c r="U10" s="9">
        <f t="shared" si="3"/>
        <v>889.2786000000001</v>
      </c>
      <c r="V10" s="10" t="e">
        <f t="shared" si="4"/>
        <v>#VALUE!</v>
      </c>
      <c r="W10" s="11" t="e">
        <f t="shared" si="15"/>
        <v>#VALUE!</v>
      </c>
      <c r="X10" s="10">
        <f t="shared" si="5"/>
        <v>757.13679999999999</v>
      </c>
      <c r="Y10" s="11">
        <f t="shared" si="16"/>
        <v>-3.1999999999925421E-3</v>
      </c>
      <c r="Z10" s="26">
        <f t="shared" si="17"/>
        <v>151.43</v>
      </c>
      <c r="AA10" s="47">
        <f t="shared" si="18"/>
        <v>908.56999999999994</v>
      </c>
    </row>
    <row r="11" spans="1:28" ht="24.75" customHeight="1" x14ac:dyDescent="0.25">
      <c r="A11" s="18" t="s">
        <v>10</v>
      </c>
      <c r="B11" s="6">
        <v>35</v>
      </c>
      <c r="C11" s="6">
        <v>40</v>
      </c>
      <c r="D11" s="6">
        <v>3000</v>
      </c>
      <c r="E11" s="1">
        <f t="shared" si="6"/>
        <v>4.2</v>
      </c>
      <c r="F11" s="1" t="s">
        <v>16</v>
      </c>
      <c r="G11" s="1">
        <v>3.15</v>
      </c>
      <c r="H11" s="1" t="e">
        <f t="shared" si="7"/>
        <v>#VALUE!</v>
      </c>
      <c r="I11" s="1">
        <f t="shared" si="8"/>
        <v>4.1999999999999997E-3</v>
      </c>
      <c r="J11" s="1">
        <v>238.1</v>
      </c>
      <c r="K11" s="2">
        <f t="shared" si="9"/>
        <v>3.74</v>
      </c>
      <c r="L11" s="1">
        <f t="shared" si="0"/>
        <v>3.18</v>
      </c>
      <c r="M11" s="37">
        <f t="shared" si="10"/>
        <v>3.18</v>
      </c>
      <c r="N11" s="1">
        <f t="shared" si="11"/>
        <v>0.75</v>
      </c>
      <c r="O11" s="40">
        <f t="shared" si="12"/>
        <v>3.93</v>
      </c>
      <c r="P11" s="1" t="str">
        <f t="shared" si="1"/>
        <v>х</v>
      </c>
      <c r="Q11" s="1" t="str">
        <f t="shared" si="13"/>
        <v>х</v>
      </c>
      <c r="R11" s="6" t="str">
        <f t="shared" si="13"/>
        <v>х</v>
      </c>
      <c r="S11" s="2">
        <f t="shared" si="14"/>
        <v>757.16</v>
      </c>
      <c r="T11" s="9" t="e">
        <f t="shared" si="2"/>
        <v>#VALUE!</v>
      </c>
      <c r="U11" s="9">
        <f t="shared" si="3"/>
        <v>890.49400000000003</v>
      </c>
      <c r="V11" s="10" t="e">
        <f t="shared" si="4"/>
        <v>#VALUE!</v>
      </c>
      <c r="W11" s="11" t="e">
        <f t="shared" si="15"/>
        <v>#VALUE!</v>
      </c>
      <c r="X11" s="10">
        <f t="shared" si="5"/>
        <v>757.15800000000002</v>
      </c>
      <c r="Y11" s="11">
        <f t="shared" si="16"/>
        <v>-1.9999999999527063E-3</v>
      </c>
      <c r="Z11" s="26">
        <f t="shared" si="17"/>
        <v>151.43</v>
      </c>
      <c r="AA11" s="47">
        <f t="shared" si="18"/>
        <v>908.58999999999992</v>
      </c>
    </row>
    <row r="12" spans="1:28" ht="24.75" customHeight="1" x14ac:dyDescent="0.25">
      <c r="A12" s="18" t="s">
        <v>21</v>
      </c>
      <c r="B12" s="6">
        <v>40</v>
      </c>
      <c r="C12" s="6">
        <v>40</v>
      </c>
      <c r="D12" s="6">
        <v>1000</v>
      </c>
      <c r="E12" s="1">
        <f t="shared" si="6"/>
        <v>1.6</v>
      </c>
      <c r="F12" s="1" t="s">
        <v>16</v>
      </c>
      <c r="G12" s="1">
        <v>1.17</v>
      </c>
      <c r="H12" s="1" t="e">
        <f t="shared" si="7"/>
        <v>#VALUE!</v>
      </c>
      <c r="I12" s="1">
        <f t="shared" si="8"/>
        <v>1.6000000000000001E-3</v>
      </c>
      <c r="J12" s="1">
        <v>625</v>
      </c>
      <c r="K12" s="2">
        <f t="shared" si="9"/>
        <v>1.42</v>
      </c>
      <c r="L12" s="1">
        <f t="shared" si="0"/>
        <v>1.21</v>
      </c>
      <c r="M12" s="37">
        <f t="shared" si="10"/>
        <v>1.21</v>
      </c>
      <c r="N12" s="1">
        <f t="shared" si="11"/>
        <v>0.28000000000000003</v>
      </c>
      <c r="O12" s="40">
        <f t="shared" si="12"/>
        <v>1.49</v>
      </c>
      <c r="P12" s="1" t="str">
        <f t="shared" si="1"/>
        <v>х</v>
      </c>
      <c r="Q12" s="1" t="str">
        <f t="shared" si="13"/>
        <v>х</v>
      </c>
      <c r="R12" s="6" t="str">
        <f t="shared" si="13"/>
        <v>х</v>
      </c>
      <c r="S12" s="2">
        <f t="shared" si="14"/>
        <v>756.25</v>
      </c>
      <c r="T12" s="9" t="e">
        <f t="shared" si="2"/>
        <v>#VALUE!</v>
      </c>
      <c r="U12" s="9">
        <f t="shared" si="3"/>
        <v>887.5</v>
      </c>
      <c r="V12" s="10" t="e">
        <f t="shared" si="4"/>
        <v>#VALUE!</v>
      </c>
      <c r="W12" s="11" t="e">
        <f t="shared" si="15"/>
        <v>#VALUE!</v>
      </c>
      <c r="X12" s="10">
        <f t="shared" si="5"/>
        <v>756.25</v>
      </c>
      <c r="Y12" s="11">
        <f t="shared" si="16"/>
        <v>0</v>
      </c>
      <c r="Z12" s="26">
        <f t="shared" si="17"/>
        <v>151.25</v>
      </c>
      <c r="AA12" s="47">
        <f t="shared" si="18"/>
        <v>907.5</v>
      </c>
    </row>
    <row r="13" spans="1:28" ht="24.75" customHeight="1" x14ac:dyDescent="0.25">
      <c r="A13" s="18" t="s">
        <v>10</v>
      </c>
      <c r="B13" s="6">
        <v>40</v>
      </c>
      <c r="C13" s="6">
        <v>40</v>
      </c>
      <c r="D13" s="6">
        <v>2000</v>
      </c>
      <c r="E13" s="1">
        <f t="shared" si="6"/>
        <v>3.2</v>
      </c>
      <c r="F13" s="1" t="s">
        <v>16</v>
      </c>
      <c r="G13" s="1">
        <v>2.4</v>
      </c>
      <c r="H13" s="1" t="e">
        <f t="shared" si="7"/>
        <v>#VALUE!</v>
      </c>
      <c r="I13" s="1">
        <f t="shared" si="8"/>
        <v>3.2000000000000002E-3</v>
      </c>
      <c r="J13" s="1">
        <v>312.5</v>
      </c>
      <c r="K13" s="2">
        <f t="shared" si="9"/>
        <v>2.85</v>
      </c>
      <c r="L13" s="1">
        <f t="shared" si="0"/>
        <v>2.42</v>
      </c>
      <c r="M13" s="37">
        <f t="shared" si="10"/>
        <v>2.42</v>
      </c>
      <c r="N13" s="1">
        <f t="shared" si="11"/>
        <v>0.56999999999999995</v>
      </c>
      <c r="O13" s="40">
        <f t="shared" si="12"/>
        <v>2.9899999999999998</v>
      </c>
      <c r="P13" s="1" t="str">
        <f t="shared" si="1"/>
        <v>х</v>
      </c>
      <c r="Q13" s="1" t="str">
        <f t="shared" si="13"/>
        <v>х</v>
      </c>
      <c r="R13" s="6" t="str">
        <f t="shared" si="13"/>
        <v>х</v>
      </c>
      <c r="S13" s="2">
        <f t="shared" si="14"/>
        <v>756.25</v>
      </c>
      <c r="T13" s="9" t="e">
        <f t="shared" si="2"/>
        <v>#VALUE!</v>
      </c>
      <c r="U13" s="9">
        <f t="shared" si="3"/>
        <v>890.625</v>
      </c>
      <c r="V13" s="10" t="e">
        <f t="shared" si="4"/>
        <v>#VALUE!</v>
      </c>
      <c r="W13" s="11" t="e">
        <f t="shared" si="15"/>
        <v>#VALUE!</v>
      </c>
      <c r="X13" s="10">
        <f t="shared" si="5"/>
        <v>756.25</v>
      </c>
      <c r="Y13" s="11">
        <f t="shared" si="16"/>
        <v>0</v>
      </c>
      <c r="Z13" s="26">
        <f t="shared" si="17"/>
        <v>151.25</v>
      </c>
      <c r="AA13" s="47">
        <f t="shared" si="18"/>
        <v>907.5</v>
      </c>
    </row>
    <row r="14" spans="1:28" ht="24.75" customHeight="1" x14ac:dyDescent="0.25">
      <c r="A14" s="18" t="s">
        <v>10</v>
      </c>
      <c r="B14" s="6">
        <v>40</v>
      </c>
      <c r="C14" s="6">
        <v>40</v>
      </c>
      <c r="D14" s="6">
        <v>3000</v>
      </c>
      <c r="E14" s="1">
        <f t="shared" si="6"/>
        <v>4.8</v>
      </c>
      <c r="F14" s="1" t="s">
        <v>16</v>
      </c>
      <c r="G14" s="1">
        <v>3.6</v>
      </c>
      <c r="H14" s="1" t="e">
        <f t="shared" si="7"/>
        <v>#VALUE!</v>
      </c>
      <c r="I14" s="1">
        <f t="shared" si="8"/>
        <v>4.7999999999999996E-3</v>
      </c>
      <c r="J14" s="1">
        <v>208.33</v>
      </c>
      <c r="K14" s="2">
        <f t="shared" si="9"/>
        <v>4.2699999999999996</v>
      </c>
      <c r="L14" s="1">
        <f t="shared" si="0"/>
        <v>3.63</v>
      </c>
      <c r="M14" s="37">
        <f t="shared" si="10"/>
        <v>3.63</v>
      </c>
      <c r="N14" s="1">
        <f t="shared" si="11"/>
        <v>0.85</v>
      </c>
      <c r="O14" s="40">
        <f t="shared" si="12"/>
        <v>4.4799999999999995</v>
      </c>
      <c r="P14" s="1" t="str">
        <f t="shared" si="1"/>
        <v>х</v>
      </c>
      <c r="Q14" s="1" t="str">
        <f t="shared" si="13"/>
        <v>х</v>
      </c>
      <c r="R14" s="6" t="str">
        <f t="shared" si="13"/>
        <v>х</v>
      </c>
      <c r="S14" s="2">
        <f t="shared" si="14"/>
        <v>756.24</v>
      </c>
      <c r="T14" s="9" t="e">
        <f t="shared" si="2"/>
        <v>#VALUE!</v>
      </c>
      <c r="U14" s="9">
        <f t="shared" si="3"/>
        <v>889.56909999999993</v>
      </c>
      <c r="V14" s="10" t="e">
        <f t="shared" si="4"/>
        <v>#VALUE!</v>
      </c>
      <c r="W14" s="11" t="e">
        <f t="shared" si="15"/>
        <v>#VALUE!</v>
      </c>
      <c r="X14" s="10">
        <f t="shared" si="5"/>
        <v>756.23789999999997</v>
      </c>
      <c r="Y14" s="11">
        <f t="shared" si="16"/>
        <v>-2.1000000000412911E-3</v>
      </c>
      <c r="Z14" s="26">
        <f t="shared" si="17"/>
        <v>151.25</v>
      </c>
      <c r="AA14" s="47">
        <f t="shared" si="18"/>
        <v>907.49</v>
      </c>
    </row>
    <row r="15" spans="1:28" ht="22.5" customHeight="1" x14ac:dyDescent="0.25">
      <c r="A15" s="18" t="s">
        <v>21</v>
      </c>
      <c r="B15" s="6">
        <v>40</v>
      </c>
      <c r="C15" s="6">
        <v>50</v>
      </c>
      <c r="D15" s="6">
        <v>1000</v>
      </c>
      <c r="E15" s="1">
        <f t="shared" si="6"/>
        <v>2</v>
      </c>
      <c r="F15" s="1" t="s">
        <v>16</v>
      </c>
      <c r="G15" s="1">
        <v>1.46</v>
      </c>
      <c r="H15" s="1" t="e">
        <f t="shared" si="7"/>
        <v>#VALUE!</v>
      </c>
      <c r="I15" s="1">
        <f t="shared" si="8"/>
        <v>2E-3</v>
      </c>
      <c r="J15" s="1">
        <v>500</v>
      </c>
      <c r="K15" s="2">
        <f t="shared" si="9"/>
        <v>1.78</v>
      </c>
      <c r="L15" s="1">
        <f t="shared" si="0"/>
        <v>1.51</v>
      </c>
      <c r="M15" s="37">
        <f t="shared" si="10"/>
        <v>1.51</v>
      </c>
      <c r="N15" s="1">
        <f t="shared" si="11"/>
        <v>0.36</v>
      </c>
      <c r="O15" s="40">
        <f t="shared" si="12"/>
        <v>1.87</v>
      </c>
      <c r="P15" s="1" t="str">
        <f t="shared" si="1"/>
        <v>х</v>
      </c>
      <c r="Q15" s="1" t="str">
        <f t="shared" si="13"/>
        <v>х</v>
      </c>
      <c r="R15" s="6" t="str">
        <f t="shared" si="13"/>
        <v>х</v>
      </c>
      <c r="S15" s="2">
        <f t="shared" si="14"/>
        <v>755</v>
      </c>
      <c r="T15" s="9" t="e">
        <f t="shared" si="2"/>
        <v>#VALUE!</v>
      </c>
      <c r="U15" s="9">
        <f t="shared" si="3"/>
        <v>890</v>
      </c>
      <c r="V15" s="10" t="e">
        <f t="shared" si="4"/>
        <v>#VALUE!</v>
      </c>
      <c r="W15" s="11" t="e">
        <f t="shared" si="15"/>
        <v>#VALUE!</v>
      </c>
      <c r="X15" s="10">
        <f t="shared" si="5"/>
        <v>755</v>
      </c>
      <c r="Y15" s="11">
        <f t="shared" si="16"/>
        <v>0</v>
      </c>
      <c r="Z15" s="26">
        <f t="shared" si="17"/>
        <v>151</v>
      </c>
      <c r="AA15" s="47">
        <f t="shared" si="18"/>
        <v>906</v>
      </c>
    </row>
    <row r="16" spans="1:28" ht="22.5" customHeight="1" x14ac:dyDescent="0.25">
      <c r="A16" s="18" t="s">
        <v>10</v>
      </c>
      <c r="B16" s="6">
        <v>40</v>
      </c>
      <c r="C16" s="6">
        <v>50</v>
      </c>
      <c r="D16" s="6">
        <v>2000</v>
      </c>
      <c r="E16" s="1">
        <f t="shared" si="6"/>
        <v>4</v>
      </c>
      <c r="F16" s="1" t="s">
        <v>16</v>
      </c>
      <c r="G16" s="1">
        <v>3</v>
      </c>
      <c r="H16" s="1" t="e">
        <f t="shared" si="7"/>
        <v>#VALUE!</v>
      </c>
      <c r="I16" s="1">
        <f t="shared" si="8"/>
        <v>4.0000000000000001E-3</v>
      </c>
      <c r="J16" s="1">
        <v>250</v>
      </c>
      <c r="K16" s="2">
        <f t="shared" si="9"/>
        <v>3.56</v>
      </c>
      <c r="L16" s="1">
        <f t="shared" si="0"/>
        <v>3.03</v>
      </c>
      <c r="M16" s="37">
        <f t="shared" si="10"/>
        <v>3.03</v>
      </c>
      <c r="N16" s="1">
        <f t="shared" si="11"/>
        <v>0.71</v>
      </c>
      <c r="O16" s="40">
        <f t="shared" si="12"/>
        <v>3.7399999999999998</v>
      </c>
      <c r="P16" s="1" t="str">
        <f t="shared" si="1"/>
        <v>х</v>
      </c>
      <c r="Q16" s="1" t="str">
        <f t="shared" si="13"/>
        <v>х</v>
      </c>
      <c r="R16" s="6" t="str">
        <f t="shared" si="13"/>
        <v>х</v>
      </c>
      <c r="S16" s="2">
        <f t="shared" si="14"/>
        <v>757.5</v>
      </c>
      <c r="T16" s="9" t="e">
        <f t="shared" si="2"/>
        <v>#VALUE!</v>
      </c>
      <c r="U16" s="9">
        <f t="shared" si="3"/>
        <v>890</v>
      </c>
      <c r="V16" s="10" t="e">
        <f t="shared" si="4"/>
        <v>#VALUE!</v>
      </c>
      <c r="W16" s="11" t="e">
        <f t="shared" si="15"/>
        <v>#VALUE!</v>
      </c>
      <c r="X16" s="10">
        <f t="shared" si="5"/>
        <v>757.5</v>
      </c>
      <c r="Y16" s="11">
        <f t="shared" si="16"/>
        <v>0</v>
      </c>
      <c r="Z16" s="26">
        <f t="shared" si="17"/>
        <v>151.5</v>
      </c>
      <c r="AA16" s="47">
        <f t="shared" si="18"/>
        <v>909</v>
      </c>
    </row>
    <row r="17" spans="1:27" ht="22.5" customHeight="1" x14ac:dyDescent="0.25">
      <c r="A17" s="18" t="s">
        <v>10</v>
      </c>
      <c r="B17" s="6">
        <v>40</v>
      </c>
      <c r="C17" s="6">
        <v>50</v>
      </c>
      <c r="D17" s="6">
        <v>3000</v>
      </c>
      <c r="E17" s="1">
        <f t="shared" si="6"/>
        <v>6</v>
      </c>
      <c r="F17" s="1" t="s">
        <v>16</v>
      </c>
      <c r="G17" s="1">
        <v>4</v>
      </c>
      <c r="H17" s="1" t="e">
        <f t="shared" si="7"/>
        <v>#VALUE!</v>
      </c>
      <c r="I17" s="1">
        <f t="shared" si="8"/>
        <v>6.0000000000000001E-3</v>
      </c>
      <c r="J17" s="1">
        <v>166.67</v>
      </c>
      <c r="K17" s="2">
        <f t="shared" si="9"/>
        <v>5.34</v>
      </c>
      <c r="L17" s="1">
        <f t="shared" si="0"/>
        <v>4.54</v>
      </c>
      <c r="M17" s="37">
        <f t="shared" si="10"/>
        <v>4.54</v>
      </c>
      <c r="N17" s="1">
        <f t="shared" si="11"/>
        <v>1.07</v>
      </c>
      <c r="O17" s="40">
        <f t="shared" si="12"/>
        <v>5.61</v>
      </c>
      <c r="P17" s="1" t="str">
        <f t="shared" si="1"/>
        <v>х</v>
      </c>
      <c r="Q17" s="1" t="str">
        <f t="shared" si="13"/>
        <v>х</v>
      </c>
      <c r="R17" s="6" t="str">
        <f t="shared" si="13"/>
        <v>х</v>
      </c>
      <c r="S17" s="2">
        <f t="shared" si="14"/>
        <v>756.68</v>
      </c>
      <c r="T17" s="9" t="e">
        <f t="shared" si="2"/>
        <v>#VALUE!</v>
      </c>
      <c r="U17" s="9">
        <f t="shared" si="3"/>
        <v>890.01779999999997</v>
      </c>
      <c r="V17" s="10" t="e">
        <f t="shared" si="4"/>
        <v>#VALUE!</v>
      </c>
      <c r="W17" s="11" t="e">
        <f t="shared" si="15"/>
        <v>#VALUE!</v>
      </c>
      <c r="X17" s="10">
        <f t="shared" si="5"/>
        <v>756.68179999999995</v>
      </c>
      <c r="Y17" s="11">
        <f t="shared" si="16"/>
        <v>1.8000000000029104E-3</v>
      </c>
      <c r="Z17" s="26">
        <f t="shared" si="17"/>
        <v>151.34</v>
      </c>
      <c r="AA17" s="47">
        <f t="shared" si="18"/>
        <v>908.02</v>
      </c>
    </row>
    <row r="18" spans="1:27" ht="18.75" customHeight="1" x14ac:dyDescent="0.25">
      <c r="A18" s="18" t="s">
        <v>21</v>
      </c>
      <c r="B18" s="6">
        <v>40</v>
      </c>
      <c r="C18" s="6">
        <v>60</v>
      </c>
      <c r="D18" s="6">
        <v>1000</v>
      </c>
      <c r="E18" s="1">
        <f t="shared" si="6"/>
        <v>2.4</v>
      </c>
      <c r="F18" s="1" t="s">
        <v>16</v>
      </c>
      <c r="G18" s="1">
        <v>4.5</v>
      </c>
      <c r="H18" s="1" t="e">
        <f t="shared" si="7"/>
        <v>#VALUE!</v>
      </c>
      <c r="I18" s="1">
        <f t="shared" si="8"/>
        <v>2.3999999999999998E-3</v>
      </c>
      <c r="J18" s="1">
        <v>416.67</v>
      </c>
      <c r="K18" s="2">
        <f t="shared" si="9"/>
        <v>2.14</v>
      </c>
      <c r="L18" s="1">
        <f t="shared" si="0"/>
        <v>1.82</v>
      </c>
      <c r="M18" s="37">
        <f t="shared" si="10"/>
        <v>1.82</v>
      </c>
      <c r="N18" s="1">
        <f t="shared" si="11"/>
        <v>0.43</v>
      </c>
      <c r="O18" s="40">
        <f t="shared" si="12"/>
        <v>2.25</v>
      </c>
      <c r="P18" s="1" t="str">
        <f t="shared" si="1"/>
        <v>х</v>
      </c>
      <c r="Q18" s="1" t="str">
        <f t="shared" si="13"/>
        <v>х</v>
      </c>
      <c r="R18" s="6" t="str">
        <f t="shared" si="13"/>
        <v>х</v>
      </c>
      <c r="S18" s="2">
        <f t="shared" si="14"/>
        <v>758.34</v>
      </c>
      <c r="T18" s="9" t="e">
        <f t="shared" si="2"/>
        <v>#VALUE!</v>
      </c>
      <c r="U18" s="9">
        <f t="shared" si="3"/>
        <v>891.67380000000014</v>
      </c>
      <c r="V18" s="10" t="e">
        <f t="shared" si="4"/>
        <v>#VALUE!</v>
      </c>
      <c r="W18" s="11" t="e">
        <f t="shared" si="15"/>
        <v>#VALUE!</v>
      </c>
      <c r="X18" s="10">
        <f t="shared" si="5"/>
        <v>758.33940000000007</v>
      </c>
      <c r="Y18" s="11">
        <f t="shared" si="16"/>
        <v>-5.9999999996307452E-4</v>
      </c>
      <c r="Z18" s="26">
        <f t="shared" si="17"/>
        <v>151.66999999999999</v>
      </c>
      <c r="AA18" s="46">
        <f t="shared" si="18"/>
        <v>910.01</v>
      </c>
    </row>
    <row r="19" spans="1:27" ht="18.75" customHeight="1" x14ac:dyDescent="0.25">
      <c r="A19" s="18" t="s">
        <v>10</v>
      </c>
      <c r="B19" s="6">
        <v>40</v>
      </c>
      <c r="C19" s="6">
        <v>60</v>
      </c>
      <c r="D19" s="6">
        <v>2000</v>
      </c>
      <c r="E19" s="1">
        <f t="shared" si="6"/>
        <v>4.8</v>
      </c>
      <c r="F19" s="1" t="s">
        <v>16</v>
      </c>
      <c r="G19" s="1">
        <v>1.75</v>
      </c>
      <c r="H19" s="1" t="e">
        <f t="shared" si="7"/>
        <v>#VALUE!</v>
      </c>
      <c r="I19" s="1">
        <f t="shared" si="8"/>
        <v>4.7999999999999996E-3</v>
      </c>
      <c r="J19" s="1">
        <v>208.33</v>
      </c>
      <c r="K19" s="2">
        <f t="shared" si="9"/>
        <v>4.2699999999999996</v>
      </c>
      <c r="L19" s="1">
        <f t="shared" si="0"/>
        <v>3.63</v>
      </c>
      <c r="M19" s="37">
        <f t="shared" si="10"/>
        <v>3.63</v>
      </c>
      <c r="N19" s="1">
        <f t="shared" si="11"/>
        <v>0.85</v>
      </c>
      <c r="O19" s="40">
        <f t="shared" si="12"/>
        <v>4.4799999999999995</v>
      </c>
      <c r="P19" s="1" t="str">
        <f t="shared" si="1"/>
        <v>х</v>
      </c>
      <c r="Q19" s="1" t="str">
        <f t="shared" si="13"/>
        <v>х</v>
      </c>
      <c r="R19" s="6" t="str">
        <f t="shared" si="13"/>
        <v>х</v>
      </c>
      <c r="S19" s="2">
        <f t="shared" si="14"/>
        <v>756.24</v>
      </c>
      <c r="T19" s="9" t="e">
        <f t="shared" si="2"/>
        <v>#VALUE!</v>
      </c>
      <c r="U19" s="9">
        <f t="shared" si="3"/>
        <v>889.56909999999993</v>
      </c>
      <c r="V19" s="10" t="e">
        <f t="shared" si="4"/>
        <v>#VALUE!</v>
      </c>
      <c r="W19" s="11" t="e">
        <f t="shared" si="15"/>
        <v>#VALUE!</v>
      </c>
      <c r="X19" s="10">
        <f t="shared" si="5"/>
        <v>756.23789999999997</v>
      </c>
      <c r="Y19" s="11">
        <f t="shared" si="16"/>
        <v>-2.1000000000412911E-3</v>
      </c>
      <c r="Z19" s="26">
        <f t="shared" si="17"/>
        <v>151.25</v>
      </c>
      <c r="AA19" s="46">
        <f t="shared" si="18"/>
        <v>907.49</v>
      </c>
    </row>
    <row r="20" spans="1:27" ht="18.75" customHeight="1" x14ac:dyDescent="0.25">
      <c r="A20" s="18" t="s">
        <v>10</v>
      </c>
      <c r="B20" s="6">
        <v>40</v>
      </c>
      <c r="C20" s="6">
        <v>60</v>
      </c>
      <c r="D20" s="6">
        <v>3000</v>
      </c>
      <c r="E20" s="1">
        <f t="shared" si="6"/>
        <v>7.2</v>
      </c>
      <c r="F20" s="1" t="s">
        <v>16</v>
      </c>
      <c r="G20" s="1">
        <v>3.6</v>
      </c>
      <c r="H20" s="1" t="e">
        <f t="shared" si="7"/>
        <v>#VALUE!</v>
      </c>
      <c r="I20" s="1">
        <f t="shared" si="8"/>
        <v>7.1999999999999998E-3</v>
      </c>
      <c r="J20" s="1">
        <v>138.88999999999999</v>
      </c>
      <c r="K20" s="2">
        <f t="shared" si="9"/>
        <v>6.41</v>
      </c>
      <c r="L20" s="1">
        <f t="shared" si="0"/>
        <v>5.45</v>
      </c>
      <c r="M20" s="37">
        <f t="shared" si="10"/>
        <v>5.45</v>
      </c>
      <c r="N20" s="1">
        <f t="shared" si="11"/>
        <v>1.28</v>
      </c>
      <c r="O20" s="40">
        <f t="shared" si="12"/>
        <v>6.73</v>
      </c>
      <c r="P20" s="1" t="str">
        <f t="shared" si="1"/>
        <v>х</v>
      </c>
      <c r="Q20" s="1" t="str">
        <f t="shared" si="13"/>
        <v>х</v>
      </c>
      <c r="R20" s="6" t="str">
        <f t="shared" si="13"/>
        <v>х</v>
      </c>
      <c r="S20" s="2">
        <f t="shared" si="14"/>
        <v>756.95</v>
      </c>
      <c r="T20" s="9" t="e">
        <f t="shared" si="2"/>
        <v>#VALUE!</v>
      </c>
      <c r="U20" s="9">
        <f t="shared" si="3"/>
        <v>890.28489999999988</v>
      </c>
      <c r="V20" s="10" t="e">
        <f t="shared" si="4"/>
        <v>#VALUE!</v>
      </c>
      <c r="W20" s="11" t="e">
        <f t="shared" si="15"/>
        <v>#VALUE!</v>
      </c>
      <c r="X20" s="10">
        <f t="shared" si="5"/>
        <v>756.95049999999992</v>
      </c>
      <c r="Y20" s="11">
        <f t="shared" si="16"/>
        <v>4.9999999987448973E-4</v>
      </c>
      <c r="Z20" s="26">
        <f t="shared" si="17"/>
        <v>151.38999999999999</v>
      </c>
      <c r="AA20" s="46">
        <f t="shared" si="18"/>
        <v>908.34</v>
      </c>
    </row>
    <row r="21" spans="1:27" ht="19.5" customHeight="1" x14ac:dyDescent="0.25">
      <c r="A21" s="18" t="s">
        <v>21</v>
      </c>
      <c r="B21" s="6">
        <v>40</v>
      </c>
      <c r="C21" s="6">
        <v>70</v>
      </c>
      <c r="D21" s="6">
        <v>1000</v>
      </c>
      <c r="E21" s="1">
        <f t="shared" si="6"/>
        <v>2.8</v>
      </c>
      <c r="F21" s="1" t="s">
        <v>16</v>
      </c>
      <c r="G21" s="1">
        <v>5.4</v>
      </c>
      <c r="H21" s="1" t="e">
        <f t="shared" si="7"/>
        <v>#VALUE!</v>
      </c>
      <c r="I21" s="1">
        <f t="shared" si="8"/>
        <v>2.8E-3</v>
      </c>
      <c r="J21" s="1">
        <v>357.14</v>
      </c>
      <c r="K21" s="2">
        <f t="shared" si="9"/>
        <v>2.4900000000000002</v>
      </c>
      <c r="L21" s="1">
        <f t="shared" si="0"/>
        <v>2.12</v>
      </c>
      <c r="M21" s="37">
        <f t="shared" si="10"/>
        <v>2.12</v>
      </c>
      <c r="N21" s="1">
        <f t="shared" si="11"/>
        <v>0.5</v>
      </c>
      <c r="O21" s="40">
        <f t="shared" si="12"/>
        <v>2.62</v>
      </c>
      <c r="P21" s="1" t="str">
        <f t="shared" si="1"/>
        <v>х</v>
      </c>
      <c r="Q21" s="1" t="str">
        <f t="shared" si="13"/>
        <v>х</v>
      </c>
      <c r="R21" s="6" t="str">
        <f t="shared" si="13"/>
        <v>х</v>
      </c>
      <c r="S21" s="2">
        <f t="shared" si="14"/>
        <v>757.14</v>
      </c>
      <c r="T21" s="9" t="e">
        <f t="shared" si="2"/>
        <v>#VALUE!</v>
      </c>
      <c r="U21" s="9">
        <f t="shared" si="3"/>
        <v>889.2786000000001</v>
      </c>
      <c r="V21" s="10" t="e">
        <f t="shared" si="4"/>
        <v>#VALUE!</v>
      </c>
      <c r="W21" s="11" t="e">
        <f t="shared" si="15"/>
        <v>#VALUE!</v>
      </c>
      <c r="X21" s="10">
        <f t="shared" si="5"/>
        <v>757.13679999999999</v>
      </c>
      <c r="Y21" s="11">
        <f t="shared" si="16"/>
        <v>-3.1999999999925421E-3</v>
      </c>
      <c r="Z21" s="26">
        <f t="shared" si="17"/>
        <v>151.43</v>
      </c>
      <c r="AA21" s="46">
        <f t="shared" si="18"/>
        <v>908.56999999999994</v>
      </c>
    </row>
    <row r="22" spans="1:27" ht="19.5" customHeight="1" x14ac:dyDescent="0.25">
      <c r="A22" s="18" t="s">
        <v>10</v>
      </c>
      <c r="B22" s="6">
        <v>40</v>
      </c>
      <c r="C22" s="6">
        <v>70</v>
      </c>
      <c r="D22" s="6">
        <v>2000</v>
      </c>
      <c r="E22" s="1">
        <f t="shared" si="6"/>
        <v>5.6</v>
      </c>
      <c r="F22" s="1" t="s">
        <v>16</v>
      </c>
      <c r="G22" s="1">
        <v>2.04</v>
      </c>
      <c r="H22" s="1" t="e">
        <f t="shared" si="7"/>
        <v>#VALUE!</v>
      </c>
      <c r="I22" s="1">
        <f t="shared" si="8"/>
        <v>5.5999999999999999E-3</v>
      </c>
      <c r="J22" s="1">
        <v>178.57</v>
      </c>
      <c r="K22" s="2">
        <f t="shared" si="9"/>
        <v>4.9800000000000004</v>
      </c>
      <c r="L22" s="1">
        <f t="shared" si="0"/>
        <v>4.2300000000000004</v>
      </c>
      <c r="M22" s="37">
        <f t="shared" si="10"/>
        <v>4.2300000000000004</v>
      </c>
      <c r="N22" s="1">
        <f t="shared" si="11"/>
        <v>1</v>
      </c>
      <c r="O22" s="40">
        <f t="shared" si="12"/>
        <v>5.23</v>
      </c>
      <c r="P22" s="1" t="str">
        <f t="shared" si="1"/>
        <v>х</v>
      </c>
      <c r="Q22" s="1" t="str">
        <f t="shared" si="13"/>
        <v>х</v>
      </c>
      <c r="R22" s="6" t="str">
        <f t="shared" si="13"/>
        <v>х</v>
      </c>
      <c r="S22" s="2">
        <f t="shared" si="14"/>
        <v>755.35</v>
      </c>
      <c r="T22" s="9" t="e">
        <f t="shared" si="2"/>
        <v>#VALUE!</v>
      </c>
      <c r="U22" s="9">
        <f t="shared" si="3"/>
        <v>889.2786000000001</v>
      </c>
      <c r="V22" s="10" t="e">
        <f t="shared" si="4"/>
        <v>#VALUE!</v>
      </c>
      <c r="W22" s="11" t="e">
        <f t="shared" si="15"/>
        <v>#VALUE!</v>
      </c>
      <c r="X22" s="10">
        <f t="shared" si="5"/>
        <v>755.35110000000009</v>
      </c>
      <c r="Y22" s="11">
        <f t="shared" si="16"/>
        <v>1.1000000000649379E-3</v>
      </c>
      <c r="Z22" s="26">
        <f t="shared" si="17"/>
        <v>151.07</v>
      </c>
      <c r="AA22" s="46">
        <f t="shared" si="18"/>
        <v>906.42000000000007</v>
      </c>
    </row>
    <row r="23" spans="1:27" ht="19.5" customHeight="1" x14ac:dyDescent="0.25">
      <c r="A23" s="18" t="s">
        <v>10</v>
      </c>
      <c r="B23" s="6">
        <v>40</v>
      </c>
      <c r="C23" s="6">
        <v>70</v>
      </c>
      <c r="D23" s="6">
        <v>3000</v>
      </c>
      <c r="E23" s="1">
        <f t="shared" si="6"/>
        <v>8.4</v>
      </c>
      <c r="F23" s="1" t="s">
        <v>16</v>
      </c>
      <c r="G23" s="1">
        <v>4.2</v>
      </c>
      <c r="H23" s="1" t="e">
        <f t="shared" si="7"/>
        <v>#VALUE!</v>
      </c>
      <c r="I23" s="1">
        <f t="shared" si="8"/>
        <v>8.3999999999999995E-3</v>
      </c>
      <c r="J23" s="1">
        <v>119.05</v>
      </c>
      <c r="K23" s="2">
        <f t="shared" si="9"/>
        <v>7.48</v>
      </c>
      <c r="L23" s="1">
        <f t="shared" si="0"/>
        <v>6.36</v>
      </c>
      <c r="M23" s="37">
        <f t="shared" si="10"/>
        <v>6.36</v>
      </c>
      <c r="N23" s="1">
        <f t="shared" si="11"/>
        <v>1.5</v>
      </c>
      <c r="O23" s="40">
        <f t="shared" si="12"/>
        <v>7.86</v>
      </c>
      <c r="P23" s="1" t="str">
        <f t="shared" si="1"/>
        <v>х</v>
      </c>
      <c r="Q23" s="1" t="str">
        <f t="shared" si="13"/>
        <v>х</v>
      </c>
      <c r="R23" s="6" t="str">
        <f t="shared" si="13"/>
        <v>х</v>
      </c>
      <c r="S23" s="2">
        <f t="shared" si="14"/>
        <v>757.16</v>
      </c>
      <c r="T23" s="9" t="e">
        <f t="shared" si="2"/>
        <v>#VALUE!</v>
      </c>
      <c r="U23" s="9">
        <f t="shared" si="3"/>
        <v>890.49400000000003</v>
      </c>
      <c r="V23" s="10" t="e">
        <f t="shared" si="4"/>
        <v>#VALUE!</v>
      </c>
      <c r="W23" s="11" t="e">
        <f t="shared" si="15"/>
        <v>#VALUE!</v>
      </c>
      <c r="X23" s="10">
        <f t="shared" si="5"/>
        <v>757.15800000000002</v>
      </c>
      <c r="Y23" s="11">
        <f t="shared" si="16"/>
        <v>-1.9999999999527063E-3</v>
      </c>
      <c r="Z23" s="26">
        <f t="shared" si="17"/>
        <v>151.43</v>
      </c>
      <c r="AA23" s="46">
        <f t="shared" si="18"/>
        <v>908.58999999999992</v>
      </c>
    </row>
    <row r="24" spans="1:27" ht="20.25" customHeight="1" x14ac:dyDescent="0.25">
      <c r="A24" s="18" t="s">
        <v>21</v>
      </c>
      <c r="B24" s="6">
        <v>40</v>
      </c>
      <c r="C24" s="6">
        <v>80</v>
      </c>
      <c r="D24" s="6">
        <v>1000</v>
      </c>
      <c r="E24" s="1">
        <f t="shared" si="6"/>
        <v>3.2</v>
      </c>
      <c r="F24" s="1" t="s">
        <v>16</v>
      </c>
      <c r="G24" s="1">
        <v>2.34</v>
      </c>
      <c r="H24" s="1" t="e">
        <f t="shared" si="7"/>
        <v>#VALUE!</v>
      </c>
      <c r="I24" s="1">
        <f t="shared" si="8"/>
        <v>3.2000000000000002E-3</v>
      </c>
      <c r="J24" s="1">
        <v>312.5</v>
      </c>
      <c r="K24" s="2">
        <f t="shared" si="9"/>
        <v>2.85</v>
      </c>
      <c r="L24" s="1">
        <f t="shared" si="0"/>
        <v>2.42</v>
      </c>
      <c r="M24" s="37">
        <f t="shared" si="10"/>
        <v>2.42</v>
      </c>
      <c r="N24" s="1">
        <f t="shared" si="11"/>
        <v>0.56999999999999995</v>
      </c>
      <c r="O24" s="40">
        <f t="shared" si="12"/>
        <v>2.9899999999999998</v>
      </c>
      <c r="P24" s="1" t="str">
        <f t="shared" si="1"/>
        <v>х</v>
      </c>
      <c r="Q24" s="1" t="str">
        <f t="shared" si="13"/>
        <v>х</v>
      </c>
      <c r="R24" s="6" t="str">
        <f t="shared" si="13"/>
        <v>х</v>
      </c>
      <c r="S24" s="2">
        <f t="shared" si="14"/>
        <v>756.25</v>
      </c>
      <c r="T24" s="9" t="e">
        <f t="shared" si="2"/>
        <v>#VALUE!</v>
      </c>
      <c r="U24" s="9">
        <f t="shared" si="3"/>
        <v>890.625</v>
      </c>
      <c r="V24" s="10" t="e">
        <f t="shared" si="4"/>
        <v>#VALUE!</v>
      </c>
      <c r="W24" s="11" t="e">
        <f t="shared" si="15"/>
        <v>#VALUE!</v>
      </c>
      <c r="X24" s="10">
        <f t="shared" si="5"/>
        <v>756.25</v>
      </c>
      <c r="Y24" s="11">
        <f t="shared" si="16"/>
        <v>0</v>
      </c>
      <c r="Z24" s="26">
        <f t="shared" si="17"/>
        <v>151.25</v>
      </c>
      <c r="AA24" s="46">
        <f t="shared" si="18"/>
        <v>907.5</v>
      </c>
    </row>
    <row r="25" spans="1:27" ht="20.25" customHeight="1" x14ac:dyDescent="0.25">
      <c r="A25" s="18" t="s">
        <v>10</v>
      </c>
      <c r="B25" s="6">
        <v>40</v>
      </c>
      <c r="C25" s="6">
        <v>80</v>
      </c>
      <c r="D25" s="6">
        <v>2000</v>
      </c>
      <c r="E25" s="1">
        <f t="shared" si="6"/>
        <v>6.4</v>
      </c>
      <c r="F25" s="1" t="s">
        <v>16</v>
      </c>
      <c r="G25" s="1">
        <v>4.8</v>
      </c>
      <c r="H25" s="1" t="e">
        <f t="shared" si="7"/>
        <v>#VALUE!</v>
      </c>
      <c r="I25" s="1">
        <f t="shared" si="8"/>
        <v>6.4000000000000003E-3</v>
      </c>
      <c r="J25" s="1">
        <v>156.25</v>
      </c>
      <c r="K25" s="2">
        <f t="shared" si="9"/>
        <v>5.7</v>
      </c>
      <c r="L25" s="1">
        <f t="shared" si="0"/>
        <v>4.8499999999999996</v>
      </c>
      <c r="M25" s="37">
        <f t="shared" si="10"/>
        <v>4.8499999999999996</v>
      </c>
      <c r="N25" s="1">
        <f t="shared" si="11"/>
        <v>1.1399999999999999</v>
      </c>
      <c r="O25" s="40">
        <f t="shared" si="12"/>
        <v>5.9899999999999993</v>
      </c>
      <c r="P25" s="1" t="str">
        <f t="shared" si="1"/>
        <v>х</v>
      </c>
      <c r="Q25" s="1" t="str">
        <f t="shared" si="13"/>
        <v>х</v>
      </c>
      <c r="R25" s="6" t="str">
        <f t="shared" si="13"/>
        <v>х</v>
      </c>
      <c r="S25" s="2">
        <f t="shared" si="14"/>
        <v>757.81</v>
      </c>
      <c r="T25" s="9" t="e">
        <f t="shared" si="2"/>
        <v>#VALUE!</v>
      </c>
      <c r="U25" s="9">
        <f t="shared" si="3"/>
        <v>890.625</v>
      </c>
      <c r="V25" s="10" t="e">
        <f t="shared" si="4"/>
        <v>#VALUE!</v>
      </c>
      <c r="W25" s="11" t="e">
        <f t="shared" si="15"/>
        <v>#VALUE!</v>
      </c>
      <c r="X25" s="10">
        <f t="shared" si="5"/>
        <v>757.8125</v>
      </c>
      <c r="Y25" s="11">
        <f t="shared" si="16"/>
        <v>2.5000000000545697E-3</v>
      </c>
      <c r="Z25" s="26">
        <f t="shared" si="17"/>
        <v>151.56</v>
      </c>
      <c r="AA25" s="46">
        <f t="shared" si="18"/>
        <v>909.36999999999989</v>
      </c>
    </row>
    <row r="26" spans="1:27" ht="20.25" customHeight="1" x14ac:dyDescent="0.25">
      <c r="A26" s="18" t="s">
        <v>10</v>
      </c>
      <c r="B26" s="6">
        <v>40</v>
      </c>
      <c r="C26" s="6">
        <v>80</v>
      </c>
      <c r="D26" s="6">
        <v>3000</v>
      </c>
      <c r="E26" s="1">
        <f t="shared" si="6"/>
        <v>9.6</v>
      </c>
      <c r="F26" s="1" t="s">
        <v>16</v>
      </c>
      <c r="G26" s="1">
        <v>72</v>
      </c>
      <c r="H26" s="1" t="e">
        <f t="shared" si="7"/>
        <v>#VALUE!</v>
      </c>
      <c r="I26" s="1">
        <f t="shared" si="8"/>
        <v>9.5999999999999992E-3</v>
      </c>
      <c r="J26" s="1">
        <v>104.17</v>
      </c>
      <c r="K26" s="2">
        <f t="shared" si="9"/>
        <v>8.5399999999999991</v>
      </c>
      <c r="L26" s="1">
        <f t="shared" si="0"/>
        <v>7.26</v>
      </c>
      <c r="M26" s="37">
        <f t="shared" si="10"/>
        <v>7.26</v>
      </c>
      <c r="N26" s="1">
        <f t="shared" si="11"/>
        <v>1.71</v>
      </c>
      <c r="O26" s="40">
        <f t="shared" si="12"/>
        <v>8.9699999999999989</v>
      </c>
      <c r="P26" s="1" t="str">
        <f t="shared" si="1"/>
        <v>х</v>
      </c>
      <c r="Q26" s="1" t="str">
        <f t="shared" si="13"/>
        <v>х</v>
      </c>
      <c r="R26" s="6" t="str">
        <f t="shared" si="13"/>
        <v>х</v>
      </c>
      <c r="S26" s="2">
        <f t="shared" si="14"/>
        <v>756.27</v>
      </c>
      <c r="T26" s="9" t="e">
        <f t="shared" si="2"/>
        <v>#VALUE!</v>
      </c>
      <c r="U26" s="9">
        <f t="shared" si="3"/>
        <v>889.6117999999999</v>
      </c>
      <c r="V26" s="10" t="e">
        <f t="shared" si="4"/>
        <v>#VALUE!</v>
      </c>
      <c r="W26" s="11" t="e">
        <f t="shared" si="15"/>
        <v>#VALUE!</v>
      </c>
      <c r="X26" s="10">
        <f t="shared" si="5"/>
        <v>756.27419999999995</v>
      </c>
      <c r="Y26" s="11">
        <f t="shared" si="16"/>
        <v>4.1999999999688953E-3</v>
      </c>
      <c r="Z26" s="26">
        <f t="shared" si="17"/>
        <v>151.25</v>
      </c>
      <c r="AA26" s="46">
        <f t="shared" si="18"/>
        <v>907.52</v>
      </c>
    </row>
    <row r="27" spans="1:27" ht="24" customHeight="1" x14ac:dyDescent="0.25">
      <c r="A27" s="18" t="s">
        <v>21</v>
      </c>
      <c r="B27" s="6">
        <v>40</v>
      </c>
      <c r="C27" s="6">
        <v>90</v>
      </c>
      <c r="D27" s="6">
        <v>1000</v>
      </c>
      <c r="E27" s="1">
        <f t="shared" si="6"/>
        <v>3.6</v>
      </c>
      <c r="F27" s="1" t="s">
        <v>16</v>
      </c>
      <c r="G27" s="1">
        <v>2.63</v>
      </c>
      <c r="H27" s="1" t="e">
        <f t="shared" si="7"/>
        <v>#VALUE!</v>
      </c>
      <c r="I27" s="1">
        <f t="shared" si="8"/>
        <v>3.5999999999999999E-3</v>
      </c>
      <c r="J27" s="1">
        <v>277.77999999999997</v>
      </c>
      <c r="K27" s="2">
        <f t="shared" si="9"/>
        <v>3.2</v>
      </c>
      <c r="L27" s="1">
        <f t="shared" si="0"/>
        <v>2.72</v>
      </c>
      <c r="M27" s="37">
        <f t="shared" si="10"/>
        <v>2.72</v>
      </c>
      <c r="N27" s="1">
        <f t="shared" si="11"/>
        <v>0.64</v>
      </c>
      <c r="O27" s="40">
        <f t="shared" si="12"/>
        <v>3.3600000000000003</v>
      </c>
      <c r="P27" s="1" t="str">
        <f t="shared" si="1"/>
        <v>х</v>
      </c>
      <c r="Q27" s="1" t="str">
        <f t="shared" si="13"/>
        <v>х</v>
      </c>
      <c r="R27" s="6" t="str">
        <f t="shared" si="13"/>
        <v>х</v>
      </c>
      <c r="S27" s="2">
        <f t="shared" si="14"/>
        <v>755.56</v>
      </c>
      <c r="T27" s="9" t="e">
        <f t="shared" si="2"/>
        <v>#VALUE!</v>
      </c>
      <c r="U27" s="9">
        <f t="shared" si="3"/>
        <v>888.89599999999996</v>
      </c>
      <c r="V27" s="10" t="e">
        <f t="shared" si="4"/>
        <v>#VALUE!</v>
      </c>
      <c r="W27" s="11" t="e">
        <f t="shared" si="15"/>
        <v>#VALUE!</v>
      </c>
      <c r="X27" s="10">
        <f t="shared" si="5"/>
        <v>755.5616</v>
      </c>
      <c r="Y27" s="11">
        <f t="shared" si="16"/>
        <v>1.6000000000531145E-3</v>
      </c>
      <c r="Z27" s="26">
        <f t="shared" si="17"/>
        <v>151.11000000000001</v>
      </c>
      <c r="AA27" s="46">
        <f t="shared" si="18"/>
        <v>906.67</v>
      </c>
    </row>
    <row r="28" spans="1:27" ht="24" customHeight="1" x14ac:dyDescent="0.25">
      <c r="A28" s="18" t="s">
        <v>10</v>
      </c>
      <c r="B28" s="6">
        <v>40</v>
      </c>
      <c r="C28" s="6">
        <v>90</v>
      </c>
      <c r="D28" s="6">
        <v>2000</v>
      </c>
      <c r="E28" s="1">
        <f t="shared" si="6"/>
        <v>7.2</v>
      </c>
      <c r="F28" s="1" t="s">
        <v>16</v>
      </c>
      <c r="G28" s="1">
        <v>5.4</v>
      </c>
      <c r="H28" s="1" t="e">
        <f t="shared" si="7"/>
        <v>#VALUE!</v>
      </c>
      <c r="I28" s="1">
        <f t="shared" si="8"/>
        <v>7.1999999999999998E-3</v>
      </c>
      <c r="J28" s="1">
        <v>138.88999999999999</v>
      </c>
      <c r="K28" s="2">
        <f t="shared" si="9"/>
        <v>6.41</v>
      </c>
      <c r="L28" s="1">
        <f t="shared" si="0"/>
        <v>5.45</v>
      </c>
      <c r="M28" s="37">
        <f t="shared" si="10"/>
        <v>5.45</v>
      </c>
      <c r="N28" s="1">
        <f t="shared" si="11"/>
        <v>1.28</v>
      </c>
      <c r="O28" s="40">
        <f t="shared" si="12"/>
        <v>6.73</v>
      </c>
      <c r="P28" s="1" t="str">
        <f t="shared" si="1"/>
        <v>х</v>
      </c>
      <c r="Q28" s="1" t="str">
        <f t="shared" si="13"/>
        <v>х</v>
      </c>
      <c r="R28" s="6" t="str">
        <f t="shared" si="13"/>
        <v>х</v>
      </c>
      <c r="S28" s="2">
        <f t="shared" si="14"/>
        <v>756.95</v>
      </c>
      <c r="T28" s="9" t="e">
        <f t="shared" si="2"/>
        <v>#VALUE!</v>
      </c>
      <c r="U28" s="9">
        <f t="shared" si="3"/>
        <v>890.28489999999988</v>
      </c>
      <c r="V28" s="10" t="e">
        <f t="shared" si="4"/>
        <v>#VALUE!</v>
      </c>
      <c r="W28" s="11" t="e">
        <f t="shared" si="15"/>
        <v>#VALUE!</v>
      </c>
      <c r="X28" s="10">
        <f t="shared" si="5"/>
        <v>756.95049999999992</v>
      </c>
      <c r="Y28" s="11">
        <f t="shared" si="16"/>
        <v>4.9999999987448973E-4</v>
      </c>
      <c r="Z28" s="26">
        <f t="shared" si="17"/>
        <v>151.38999999999999</v>
      </c>
      <c r="AA28" s="46">
        <f t="shared" si="18"/>
        <v>908.34</v>
      </c>
    </row>
    <row r="29" spans="1:27" ht="24" customHeight="1" x14ac:dyDescent="0.25">
      <c r="A29" s="18" t="s">
        <v>10</v>
      </c>
      <c r="B29" s="6">
        <v>40</v>
      </c>
      <c r="C29" s="6">
        <v>90</v>
      </c>
      <c r="D29" s="6">
        <v>3000</v>
      </c>
      <c r="E29" s="1">
        <f t="shared" si="6"/>
        <v>10.8</v>
      </c>
      <c r="F29" s="1" t="s">
        <v>16</v>
      </c>
      <c r="G29" s="1">
        <v>8.1</v>
      </c>
      <c r="H29" s="1" t="e">
        <f t="shared" si="7"/>
        <v>#VALUE!</v>
      </c>
      <c r="I29" s="1">
        <f t="shared" si="8"/>
        <v>1.0800000000000001E-2</v>
      </c>
      <c r="J29" s="1">
        <v>92.59</v>
      </c>
      <c r="K29" s="2">
        <f t="shared" si="9"/>
        <v>9.61</v>
      </c>
      <c r="L29" s="1">
        <f t="shared" si="0"/>
        <v>8.17</v>
      </c>
      <c r="M29" s="37">
        <f t="shared" si="10"/>
        <v>8.17</v>
      </c>
      <c r="N29" s="1">
        <f t="shared" si="11"/>
        <v>1.92</v>
      </c>
      <c r="O29" s="40">
        <f t="shared" si="12"/>
        <v>10.09</v>
      </c>
      <c r="P29" s="1" t="str">
        <f t="shared" si="1"/>
        <v>х</v>
      </c>
      <c r="Q29" s="1" t="str">
        <f t="shared" si="13"/>
        <v>х</v>
      </c>
      <c r="R29" s="6" t="str">
        <f t="shared" si="13"/>
        <v>х</v>
      </c>
      <c r="S29" s="2">
        <f t="shared" si="14"/>
        <v>756.46</v>
      </c>
      <c r="T29" s="9" t="e">
        <f t="shared" si="2"/>
        <v>#VALUE!</v>
      </c>
      <c r="U29" s="9">
        <f t="shared" si="3"/>
        <v>889.78989999999999</v>
      </c>
      <c r="V29" s="10" t="e">
        <f t="shared" si="4"/>
        <v>#VALUE!</v>
      </c>
      <c r="W29" s="11" t="e">
        <f t="shared" si="15"/>
        <v>#VALUE!</v>
      </c>
      <c r="X29" s="10">
        <f t="shared" si="5"/>
        <v>756.46030000000007</v>
      </c>
      <c r="Y29" s="11">
        <f t="shared" si="16"/>
        <v>3.0000000003838068E-4</v>
      </c>
      <c r="Z29" s="26">
        <f t="shared" si="17"/>
        <v>151.29</v>
      </c>
      <c r="AA29" s="46">
        <f t="shared" si="18"/>
        <v>907.75</v>
      </c>
    </row>
    <row r="30" spans="1:27" ht="19.5" customHeight="1" x14ac:dyDescent="0.25">
      <c r="A30" s="18" t="s">
        <v>21</v>
      </c>
      <c r="B30" s="6">
        <v>40</v>
      </c>
      <c r="C30" s="6">
        <v>100</v>
      </c>
      <c r="D30" s="6">
        <v>1000</v>
      </c>
      <c r="E30" s="1">
        <f t="shared" si="6"/>
        <v>4</v>
      </c>
      <c r="F30" s="1" t="s">
        <v>16</v>
      </c>
      <c r="G30" s="1">
        <v>2.92</v>
      </c>
      <c r="H30" s="1" t="e">
        <f t="shared" si="7"/>
        <v>#VALUE!</v>
      </c>
      <c r="I30" s="1">
        <f t="shared" si="8"/>
        <v>4.0000000000000001E-3</v>
      </c>
      <c r="J30" s="1">
        <v>250</v>
      </c>
      <c r="K30" s="2">
        <f t="shared" si="9"/>
        <v>3.56</v>
      </c>
      <c r="L30" s="1">
        <f t="shared" si="0"/>
        <v>3.03</v>
      </c>
      <c r="M30" s="37">
        <f t="shared" si="10"/>
        <v>3.03</v>
      </c>
      <c r="N30" s="1">
        <f t="shared" si="11"/>
        <v>0.71</v>
      </c>
      <c r="O30" s="40">
        <f t="shared" si="12"/>
        <v>3.7399999999999998</v>
      </c>
      <c r="P30" s="1" t="str">
        <f t="shared" si="1"/>
        <v>х</v>
      </c>
      <c r="Q30" s="1" t="str">
        <f t="shared" si="13"/>
        <v>х</v>
      </c>
      <c r="R30" s="6" t="str">
        <f t="shared" si="13"/>
        <v>х</v>
      </c>
      <c r="S30" s="2">
        <f t="shared" si="14"/>
        <v>757.5</v>
      </c>
      <c r="T30" s="9" t="e">
        <f t="shared" si="2"/>
        <v>#VALUE!</v>
      </c>
      <c r="U30" s="9">
        <f t="shared" si="3"/>
        <v>890</v>
      </c>
      <c r="V30" s="10" t="e">
        <f t="shared" si="4"/>
        <v>#VALUE!</v>
      </c>
      <c r="W30" s="11" t="e">
        <f t="shared" si="15"/>
        <v>#VALUE!</v>
      </c>
      <c r="X30" s="10">
        <f t="shared" si="5"/>
        <v>757.5</v>
      </c>
      <c r="Y30" s="11">
        <f t="shared" si="16"/>
        <v>0</v>
      </c>
      <c r="Z30" s="26">
        <f t="shared" si="17"/>
        <v>151.5</v>
      </c>
      <c r="AA30" s="46">
        <f t="shared" si="18"/>
        <v>909</v>
      </c>
    </row>
    <row r="31" spans="1:27" ht="19.5" customHeight="1" x14ac:dyDescent="0.25">
      <c r="A31" s="18" t="s">
        <v>10</v>
      </c>
      <c r="B31" s="6">
        <v>40</v>
      </c>
      <c r="C31" s="6">
        <v>100</v>
      </c>
      <c r="D31" s="6">
        <v>2000</v>
      </c>
      <c r="E31" s="1">
        <f t="shared" si="6"/>
        <v>8</v>
      </c>
      <c r="F31" s="1" t="s">
        <v>16</v>
      </c>
      <c r="G31" s="1">
        <v>6</v>
      </c>
      <c r="H31" s="1" t="e">
        <f t="shared" si="7"/>
        <v>#VALUE!</v>
      </c>
      <c r="I31" s="1">
        <f t="shared" si="8"/>
        <v>8.0000000000000002E-3</v>
      </c>
      <c r="J31" s="1">
        <v>125</v>
      </c>
      <c r="K31" s="2">
        <f t="shared" si="9"/>
        <v>7.12</v>
      </c>
      <c r="L31" s="1">
        <f t="shared" si="0"/>
        <v>6.05</v>
      </c>
      <c r="M31" s="37">
        <f t="shared" si="10"/>
        <v>6.05</v>
      </c>
      <c r="N31" s="1">
        <f t="shared" si="11"/>
        <v>1.42</v>
      </c>
      <c r="O31" s="40">
        <f t="shared" si="12"/>
        <v>7.47</v>
      </c>
      <c r="P31" s="1" t="str">
        <f t="shared" si="1"/>
        <v>х</v>
      </c>
      <c r="Q31" s="1" t="str">
        <f t="shared" si="13"/>
        <v>х</v>
      </c>
      <c r="R31" s="6" t="str">
        <f t="shared" si="13"/>
        <v>х</v>
      </c>
      <c r="S31" s="2">
        <f t="shared" si="14"/>
        <v>756.25</v>
      </c>
      <c r="T31" s="9" t="e">
        <f t="shared" si="2"/>
        <v>#VALUE!</v>
      </c>
      <c r="U31" s="9">
        <f t="shared" si="3"/>
        <v>890</v>
      </c>
      <c r="V31" s="10" t="e">
        <f t="shared" si="4"/>
        <v>#VALUE!</v>
      </c>
      <c r="W31" s="11" t="e">
        <f t="shared" si="15"/>
        <v>#VALUE!</v>
      </c>
      <c r="X31" s="10">
        <f t="shared" si="5"/>
        <v>756.25</v>
      </c>
      <c r="Y31" s="11">
        <f t="shared" si="16"/>
        <v>0</v>
      </c>
      <c r="Z31" s="26">
        <f t="shared" si="17"/>
        <v>151.25</v>
      </c>
      <c r="AA31" s="46">
        <f t="shared" si="18"/>
        <v>907.5</v>
      </c>
    </row>
    <row r="32" spans="1:27" ht="19.5" customHeight="1" x14ac:dyDescent="0.25">
      <c r="A32" s="18" t="s">
        <v>10</v>
      </c>
      <c r="B32" s="6">
        <v>40</v>
      </c>
      <c r="C32" s="6">
        <v>100</v>
      </c>
      <c r="D32" s="6">
        <v>3000</v>
      </c>
      <c r="E32" s="1">
        <f t="shared" si="6"/>
        <v>12</v>
      </c>
      <c r="F32" s="1" t="s">
        <v>16</v>
      </c>
      <c r="G32" s="1">
        <v>9</v>
      </c>
      <c r="H32" s="1" t="e">
        <f t="shared" si="7"/>
        <v>#VALUE!</v>
      </c>
      <c r="I32" s="1">
        <f t="shared" si="8"/>
        <v>1.2E-2</v>
      </c>
      <c r="J32" s="1">
        <v>83.33</v>
      </c>
      <c r="K32" s="2">
        <f t="shared" si="9"/>
        <v>10.68</v>
      </c>
      <c r="L32" s="1">
        <f t="shared" si="0"/>
        <v>9.08</v>
      </c>
      <c r="M32" s="37">
        <f t="shared" si="10"/>
        <v>9.08</v>
      </c>
      <c r="N32" s="1">
        <f t="shared" si="11"/>
        <v>2.14</v>
      </c>
      <c r="O32" s="40">
        <f t="shared" si="12"/>
        <v>11.22</v>
      </c>
      <c r="P32" s="1" t="str">
        <f t="shared" si="1"/>
        <v>х</v>
      </c>
      <c r="Q32" s="1" t="str">
        <f t="shared" si="13"/>
        <v>х</v>
      </c>
      <c r="R32" s="6" t="str">
        <f t="shared" si="13"/>
        <v>х</v>
      </c>
      <c r="S32" s="2">
        <f t="shared" si="14"/>
        <v>756.64</v>
      </c>
      <c r="T32" s="9" t="e">
        <f t="shared" si="2"/>
        <v>#VALUE!</v>
      </c>
      <c r="U32" s="9">
        <f t="shared" si="3"/>
        <v>889.96439999999996</v>
      </c>
      <c r="V32" s="10" t="e">
        <f t="shared" si="4"/>
        <v>#VALUE!</v>
      </c>
      <c r="W32" s="11" t="e">
        <f t="shared" si="15"/>
        <v>#VALUE!</v>
      </c>
      <c r="X32" s="10">
        <f t="shared" si="5"/>
        <v>756.63639999999998</v>
      </c>
      <c r="Y32" s="11">
        <f t="shared" si="16"/>
        <v>-3.6000000000058208E-3</v>
      </c>
      <c r="Z32" s="26">
        <f t="shared" si="17"/>
        <v>151.33000000000001</v>
      </c>
      <c r="AA32" s="46">
        <f t="shared" si="18"/>
        <v>907.97</v>
      </c>
    </row>
    <row r="33" spans="1:27" ht="14.25" customHeight="1" x14ac:dyDescent="0.25">
      <c r="A33" s="18" t="s">
        <v>0</v>
      </c>
      <c r="B33" s="6">
        <v>18</v>
      </c>
      <c r="C33" s="6">
        <v>80</v>
      </c>
      <c r="D33" s="6">
        <v>3000</v>
      </c>
      <c r="E33" s="1">
        <f t="shared" ref="E33:E39" si="19">ROUND((C33*D33/1000000),2)</f>
        <v>0.24</v>
      </c>
      <c r="F33" s="1">
        <v>4.17</v>
      </c>
      <c r="G33" s="1">
        <f>ROUND((H33/F33),2)</f>
        <v>3.74</v>
      </c>
      <c r="H33" s="1">
        <v>15.58</v>
      </c>
      <c r="I33" s="1">
        <f t="shared" si="8"/>
        <v>4.3E-3</v>
      </c>
      <c r="J33" s="1">
        <v>232.56</v>
      </c>
      <c r="K33" s="2">
        <f>ROUND((19/F33),2)</f>
        <v>4.5599999999999996</v>
      </c>
      <c r="L33" s="1">
        <f>ROUND((P33/F33),2)</f>
        <v>3.88</v>
      </c>
      <c r="M33" s="37">
        <f t="shared" si="10"/>
        <v>3.88</v>
      </c>
      <c r="N33" s="1">
        <f t="shared" si="11"/>
        <v>0.91</v>
      </c>
      <c r="O33" s="40">
        <f t="shared" si="12"/>
        <v>4.79</v>
      </c>
      <c r="P33" s="1">
        <f>ROUND((F33*M33),2)</f>
        <v>16.18</v>
      </c>
      <c r="Q33" s="1">
        <f>ROUND((P33*20/100),2)</f>
        <v>3.24</v>
      </c>
      <c r="R33" s="42">
        <f>P33+Q33</f>
        <v>19.420000000000002</v>
      </c>
      <c r="S33" s="2">
        <f>ROUND((M33*J33),2)</f>
        <v>902.33</v>
      </c>
      <c r="T33" s="9">
        <f t="shared" si="2"/>
        <v>15.58</v>
      </c>
      <c r="U33" s="9">
        <f t="shared" ref="U33:U39" si="20">J33*P33</f>
        <v>3762.8208</v>
      </c>
      <c r="V33" s="10">
        <f t="shared" si="4"/>
        <v>16.179600000000001</v>
      </c>
      <c r="W33" s="11">
        <f t="shared" si="15"/>
        <v>-3.9999999999906777E-4</v>
      </c>
      <c r="X33" s="10">
        <f t="shared" si="5"/>
        <v>902.33280000000002</v>
      </c>
      <c r="Y33" s="11">
        <f t="shared" si="16"/>
        <v>2.7999999999792635E-3</v>
      </c>
      <c r="Z33" s="26">
        <f t="shared" si="17"/>
        <v>180.47</v>
      </c>
      <c r="AA33" s="46">
        <f t="shared" si="18"/>
        <v>1082.8</v>
      </c>
    </row>
    <row r="34" spans="1:27" ht="20.25" customHeight="1" x14ac:dyDescent="0.25">
      <c r="A34" s="18" t="s">
        <v>1</v>
      </c>
      <c r="B34" s="6">
        <v>16</v>
      </c>
      <c r="C34" s="6">
        <v>116</v>
      </c>
      <c r="D34" s="6">
        <v>3000</v>
      </c>
      <c r="E34" s="1">
        <f t="shared" si="19"/>
        <v>0.35</v>
      </c>
      <c r="F34" s="1">
        <v>2.86</v>
      </c>
      <c r="G34" s="1">
        <f t="shared" ref="G34:G36" si="21">ROUND((H34/F34),2)</f>
        <v>5.45</v>
      </c>
      <c r="H34" s="1">
        <v>15.58</v>
      </c>
      <c r="I34" s="1">
        <f t="shared" si="8"/>
        <v>5.5999999999999999E-3</v>
      </c>
      <c r="J34" s="1">
        <v>178.57</v>
      </c>
      <c r="K34" s="2">
        <f>ROUND((19/F34),2)</f>
        <v>6.64</v>
      </c>
      <c r="L34" s="1">
        <v>5.45</v>
      </c>
      <c r="M34" s="37">
        <f t="shared" si="10"/>
        <v>5.64</v>
      </c>
      <c r="N34" s="1">
        <f t="shared" si="11"/>
        <v>1.33</v>
      </c>
      <c r="O34" s="40">
        <f t="shared" si="12"/>
        <v>6.97</v>
      </c>
      <c r="P34" s="1">
        <f t="shared" ref="P34:P37" si="22">ROUND((F34*M34),2)</f>
        <v>16.13</v>
      </c>
      <c r="Q34" s="1">
        <f t="shared" ref="Q34:Q39" si="23">ROUND((P34*20/100),2)</f>
        <v>3.23</v>
      </c>
      <c r="R34" s="42">
        <f t="shared" ref="R34:R39" si="24">P34+Q34</f>
        <v>19.36</v>
      </c>
      <c r="S34" s="2">
        <f t="shared" si="14"/>
        <v>1007.13</v>
      </c>
      <c r="T34" s="9">
        <f t="shared" si="2"/>
        <v>15.58</v>
      </c>
      <c r="U34" s="9">
        <f t="shared" si="20"/>
        <v>2880.3340999999996</v>
      </c>
      <c r="V34" s="10">
        <f t="shared" si="4"/>
        <v>15.587</v>
      </c>
      <c r="W34" s="11">
        <f t="shared" si="15"/>
        <v>-0.54299999999999926</v>
      </c>
      <c r="X34" s="10">
        <f t="shared" si="5"/>
        <v>973.20650000000001</v>
      </c>
      <c r="Y34" s="11">
        <f t="shared" si="16"/>
        <v>-33.92349999999999</v>
      </c>
      <c r="Z34" s="26">
        <f t="shared" si="17"/>
        <v>201.43</v>
      </c>
      <c r="AA34" s="46">
        <f t="shared" si="18"/>
        <v>1208.56</v>
      </c>
    </row>
    <row r="35" spans="1:27" ht="18.75" customHeight="1" x14ac:dyDescent="0.25">
      <c r="A35" s="18" t="s">
        <v>2</v>
      </c>
      <c r="B35" s="6">
        <v>16</v>
      </c>
      <c r="C35" s="6">
        <v>116</v>
      </c>
      <c r="D35" s="6">
        <v>3000</v>
      </c>
      <c r="E35" s="1">
        <f t="shared" si="19"/>
        <v>0.35</v>
      </c>
      <c r="F35" s="1">
        <v>2.86</v>
      </c>
      <c r="G35" s="1">
        <f t="shared" si="21"/>
        <v>4.53</v>
      </c>
      <c r="H35" s="1">
        <v>12.96</v>
      </c>
      <c r="I35" s="1">
        <f t="shared" si="8"/>
        <v>5.5999999999999999E-3</v>
      </c>
      <c r="J35" s="1">
        <v>178.57</v>
      </c>
      <c r="K35" s="2">
        <f>ROUND((16/F35),2)</f>
        <v>5.59</v>
      </c>
      <c r="L35" s="1">
        <v>4.54</v>
      </c>
      <c r="M35" s="37">
        <f t="shared" si="10"/>
        <v>4.75</v>
      </c>
      <c r="N35" s="1">
        <f t="shared" si="11"/>
        <v>1.1200000000000001</v>
      </c>
      <c r="O35" s="40">
        <f t="shared" si="12"/>
        <v>5.87</v>
      </c>
      <c r="P35" s="1">
        <f t="shared" si="22"/>
        <v>13.59</v>
      </c>
      <c r="Q35" s="1">
        <f t="shared" si="23"/>
        <v>2.72</v>
      </c>
      <c r="R35" s="42">
        <f t="shared" si="24"/>
        <v>16.309999999999999</v>
      </c>
      <c r="S35" s="2">
        <f t="shared" si="14"/>
        <v>848.21</v>
      </c>
      <c r="T35" s="9">
        <f t="shared" si="2"/>
        <v>12.96</v>
      </c>
      <c r="U35" s="9">
        <f t="shared" si="20"/>
        <v>2426.7662999999998</v>
      </c>
      <c r="V35" s="10">
        <f t="shared" si="4"/>
        <v>12.984399999999999</v>
      </c>
      <c r="W35" s="11">
        <f t="shared" si="15"/>
        <v>-0.6056000000000008</v>
      </c>
      <c r="X35" s="10">
        <f t="shared" si="5"/>
        <v>810.70780000000002</v>
      </c>
      <c r="Y35" s="11">
        <f t="shared" si="16"/>
        <v>-37.502200000000016</v>
      </c>
      <c r="Z35" s="26">
        <f t="shared" si="17"/>
        <v>169.64</v>
      </c>
      <c r="AA35" s="46">
        <f t="shared" si="18"/>
        <v>1017.85</v>
      </c>
    </row>
    <row r="36" spans="1:27" ht="20.25" customHeight="1" x14ac:dyDescent="0.25">
      <c r="A36" s="18" t="s">
        <v>3</v>
      </c>
      <c r="B36" s="6">
        <v>16</v>
      </c>
      <c r="C36" s="6">
        <v>116</v>
      </c>
      <c r="D36" s="6">
        <v>2400</v>
      </c>
      <c r="E36" s="1">
        <f t="shared" si="19"/>
        <v>0.28000000000000003</v>
      </c>
      <c r="F36" s="1">
        <v>3.57</v>
      </c>
      <c r="G36" s="1">
        <f t="shared" si="21"/>
        <v>3.33</v>
      </c>
      <c r="H36" s="1">
        <v>11.89</v>
      </c>
      <c r="I36" s="1">
        <f t="shared" si="8"/>
        <v>4.4999999999999997E-3</v>
      </c>
      <c r="J36" s="1">
        <v>222.22</v>
      </c>
      <c r="K36" s="2">
        <f>ROUND((14.5/F36),2)</f>
        <v>4.0599999999999996</v>
      </c>
      <c r="L36" s="1">
        <v>3.34</v>
      </c>
      <c r="M36" s="37">
        <f t="shared" si="10"/>
        <v>3.45</v>
      </c>
      <c r="N36" s="1">
        <f t="shared" si="11"/>
        <v>0.81</v>
      </c>
      <c r="O36" s="40">
        <f t="shared" si="12"/>
        <v>4.26</v>
      </c>
      <c r="P36" s="1">
        <f t="shared" si="22"/>
        <v>12.32</v>
      </c>
      <c r="Q36" s="1">
        <f t="shared" si="23"/>
        <v>2.46</v>
      </c>
      <c r="R36" s="42">
        <f t="shared" si="24"/>
        <v>14.780000000000001</v>
      </c>
      <c r="S36" s="2">
        <f t="shared" si="14"/>
        <v>766.66</v>
      </c>
      <c r="T36" s="9">
        <f t="shared" si="2"/>
        <v>11.89</v>
      </c>
      <c r="U36" s="9">
        <f t="shared" si="20"/>
        <v>2737.7503999999999</v>
      </c>
      <c r="V36" s="10">
        <f t="shared" si="4"/>
        <v>11.923799999999998</v>
      </c>
      <c r="W36" s="11">
        <f t="shared" si="15"/>
        <v>-0.39620000000000211</v>
      </c>
      <c r="X36" s="10">
        <f t="shared" si="5"/>
        <v>742.21479999999997</v>
      </c>
      <c r="Y36" s="11">
        <f t="shared" si="16"/>
        <v>-24.4452</v>
      </c>
      <c r="Z36" s="26">
        <f t="shared" si="17"/>
        <v>153.33000000000001</v>
      </c>
      <c r="AA36" s="46">
        <f t="shared" si="18"/>
        <v>919.99</v>
      </c>
    </row>
    <row r="37" spans="1:27" ht="16.5" customHeight="1" x14ac:dyDescent="0.25">
      <c r="A37" s="18" t="s">
        <v>19</v>
      </c>
      <c r="B37" s="6">
        <v>15</v>
      </c>
      <c r="C37" s="6">
        <v>75</v>
      </c>
      <c r="D37" s="6">
        <v>2200</v>
      </c>
      <c r="E37" s="1">
        <f t="shared" si="19"/>
        <v>0.17</v>
      </c>
      <c r="F37" s="1">
        <v>6</v>
      </c>
      <c r="G37" s="1">
        <v>3.51</v>
      </c>
      <c r="H37" s="1">
        <f>ROUND((G37*F37),2)</f>
        <v>21.06</v>
      </c>
      <c r="I37" s="1">
        <f t="shared" si="8"/>
        <v>2.5000000000000001E-3</v>
      </c>
      <c r="J37" s="1">
        <v>404</v>
      </c>
      <c r="K37" s="2">
        <v>4.28</v>
      </c>
      <c r="L37" s="1">
        <v>3.51</v>
      </c>
      <c r="M37" s="37">
        <f>ROUND((K37-K37*15/100),2)</f>
        <v>3.64</v>
      </c>
      <c r="N37" s="1">
        <f t="shared" si="11"/>
        <v>0.86</v>
      </c>
      <c r="O37" s="40">
        <f t="shared" si="12"/>
        <v>4.5</v>
      </c>
      <c r="P37" s="1">
        <f t="shared" si="22"/>
        <v>21.84</v>
      </c>
      <c r="Q37" s="1">
        <f t="shared" si="23"/>
        <v>4.37</v>
      </c>
      <c r="R37" s="42">
        <f>P37+Q37</f>
        <v>26.21</v>
      </c>
      <c r="S37" s="2">
        <f>ROUND((M37*J37),2)</f>
        <v>1470.56</v>
      </c>
      <c r="T37" s="9">
        <f t="shared" si="2"/>
        <v>21.06</v>
      </c>
      <c r="U37" s="9">
        <f t="shared" si="20"/>
        <v>8823.36</v>
      </c>
      <c r="V37" s="10">
        <f t="shared" si="4"/>
        <v>21.06</v>
      </c>
      <c r="W37" s="11">
        <f t="shared" si="15"/>
        <v>-0.78000000000000114</v>
      </c>
      <c r="X37" s="10">
        <f t="shared" si="5"/>
        <v>1418.04</v>
      </c>
      <c r="Y37" s="11">
        <f t="shared" si="16"/>
        <v>-52.519999999999982</v>
      </c>
      <c r="Z37" s="26">
        <f t="shared" si="17"/>
        <v>294.11</v>
      </c>
      <c r="AA37" s="46">
        <f t="shared" si="18"/>
        <v>1764.67</v>
      </c>
    </row>
    <row r="38" spans="1:27" ht="16.5" customHeight="1" x14ac:dyDescent="0.25">
      <c r="A38" s="18" t="s">
        <v>20</v>
      </c>
      <c r="B38" s="6">
        <v>40</v>
      </c>
      <c r="C38" s="6">
        <v>15</v>
      </c>
      <c r="D38" s="6">
        <v>2500</v>
      </c>
      <c r="E38" s="1">
        <f t="shared" si="19"/>
        <v>0.04</v>
      </c>
      <c r="F38" s="1">
        <v>25</v>
      </c>
      <c r="G38" s="1">
        <v>2.71</v>
      </c>
      <c r="H38" s="1">
        <f t="shared" ref="H38:H39" si="25">ROUND((G38*F38),2)</f>
        <v>67.75</v>
      </c>
      <c r="I38" s="1">
        <f t="shared" si="8"/>
        <v>1.5E-3</v>
      </c>
      <c r="J38" s="1" t="s">
        <v>16</v>
      </c>
      <c r="K38" s="2">
        <v>3.3</v>
      </c>
      <c r="L38" s="1">
        <v>2.71</v>
      </c>
      <c r="M38" s="37">
        <f t="shared" si="10"/>
        <v>2.81</v>
      </c>
      <c r="N38" s="1">
        <f t="shared" si="11"/>
        <v>0.66</v>
      </c>
      <c r="O38" s="40">
        <f t="shared" si="12"/>
        <v>3.47</v>
      </c>
      <c r="P38" s="1">
        <f>ROUND((F38*M38),2)</f>
        <v>70.25</v>
      </c>
      <c r="Q38" s="1">
        <f t="shared" si="23"/>
        <v>14.05</v>
      </c>
      <c r="R38" s="42">
        <f t="shared" si="24"/>
        <v>84.3</v>
      </c>
      <c r="S38" s="2" t="s">
        <v>16</v>
      </c>
      <c r="T38" s="9">
        <f t="shared" si="2"/>
        <v>67.75</v>
      </c>
      <c r="U38" s="9" t="e">
        <f t="shared" si="20"/>
        <v>#VALUE!</v>
      </c>
      <c r="V38" s="10">
        <f t="shared" si="4"/>
        <v>67.75</v>
      </c>
      <c r="W38" s="11">
        <f t="shared" si="15"/>
        <v>-2.5</v>
      </c>
      <c r="X38" s="10" t="e">
        <f t="shared" si="5"/>
        <v>#VALUE!</v>
      </c>
      <c r="Y38" s="11" t="e">
        <f t="shared" si="16"/>
        <v>#VALUE!</v>
      </c>
      <c r="Z38" s="26" t="str">
        <f>S38</f>
        <v>х</v>
      </c>
      <c r="AA38" s="48" t="str">
        <f>Z38</f>
        <v>х</v>
      </c>
    </row>
    <row r="39" spans="1:27" ht="19.5" customHeight="1" thickBot="1" x14ac:dyDescent="0.3">
      <c r="A39" s="19" t="s">
        <v>20</v>
      </c>
      <c r="B39" s="7">
        <v>40</v>
      </c>
      <c r="C39" s="7">
        <v>15</v>
      </c>
      <c r="D39" s="7">
        <v>3000</v>
      </c>
      <c r="E39" s="4">
        <f t="shared" si="19"/>
        <v>0.05</v>
      </c>
      <c r="F39" s="4">
        <v>20</v>
      </c>
      <c r="G39" s="4">
        <v>2.71</v>
      </c>
      <c r="H39" s="4">
        <f t="shared" si="25"/>
        <v>54.2</v>
      </c>
      <c r="I39" s="5">
        <f t="shared" si="8"/>
        <v>1.8E-3</v>
      </c>
      <c r="J39" s="4" t="s">
        <v>16</v>
      </c>
      <c r="K39" s="8">
        <v>4.13</v>
      </c>
      <c r="L39" s="4">
        <v>2.71</v>
      </c>
      <c r="M39" s="38">
        <f t="shared" si="10"/>
        <v>3.51</v>
      </c>
      <c r="N39" s="4">
        <f t="shared" si="11"/>
        <v>0.83</v>
      </c>
      <c r="O39" s="41">
        <f t="shared" si="12"/>
        <v>4.34</v>
      </c>
      <c r="P39" s="4">
        <f>ROUND((F39*M39),2)</f>
        <v>70.2</v>
      </c>
      <c r="Q39" s="4">
        <f t="shared" si="23"/>
        <v>14.04</v>
      </c>
      <c r="R39" s="43">
        <f t="shared" si="24"/>
        <v>84.240000000000009</v>
      </c>
      <c r="S39" s="8" t="s">
        <v>16</v>
      </c>
      <c r="T39" s="12">
        <f t="shared" si="2"/>
        <v>54.2</v>
      </c>
      <c r="U39" s="12" t="e">
        <f t="shared" si="20"/>
        <v>#VALUE!</v>
      </c>
      <c r="V39" s="13">
        <f t="shared" si="4"/>
        <v>54.2</v>
      </c>
      <c r="W39" s="14">
        <f t="shared" si="15"/>
        <v>-16</v>
      </c>
      <c r="X39" s="13" t="e">
        <f t="shared" si="5"/>
        <v>#VALUE!</v>
      </c>
      <c r="Y39" s="14" t="e">
        <f t="shared" si="16"/>
        <v>#VALUE!</v>
      </c>
      <c r="Z39" s="36" t="str">
        <f>S39</f>
        <v>х</v>
      </c>
      <c r="AA39" s="49" t="str">
        <f>Z39</f>
        <v>х</v>
      </c>
    </row>
    <row r="40" spans="1:27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33"/>
      <c r="N40" s="21"/>
      <c r="O40" s="22"/>
      <c r="P40" s="21"/>
      <c r="Q40" s="21"/>
      <c r="R40" s="22"/>
      <c r="S40" s="21"/>
      <c r="T40" s="21"/>
      <c r="U40" s="21"/>
      <c r="V40" s="21"/>
      <c r="W40" s="21"/>
      <c r="X40" s="21"/>
      <c r="Y40" s="21"/>
      <c r="Z40" s="23"/>
      <c r="AA40" s="24"/>
    </row>
    <row r="41" spans="1:27" x14ac:dyDescent="0.25">
      <c r="A41" s="25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33"/>
      <c r="N41" s="21"/>
      <c r="O41" s="22"/>
      <c r="P41" s="21"/>
      <c r="Q41" s="21"/>
      <c r="R41" s="22"/>
      <c r="S41" s="21"/>
      <c r="T41" s="21"/>
      <c r="U41" s="21"/>
      <c r="V41" s="21"/>
      <c r="W41" s="21"/>
      <c r="X41" s="21"/>
      <c r="Y41" s="21"/>
      <c r="Z41" s="23"/>
      <c r="AA41" s="24"/>
    </row>
    <row r="42" spans="1:27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33"/>
      <c r="N42" s="21"/>
      <c r="O42" s="22"/>
      <c r="P42" s="21"/>
      <c r="Q42" s="21"/>
      <c r="R42" s="22"/>
      <c r="S42" s="21"/>
      <c r="T42" s="21"/>
      <c r="U42" s="21"/>
      <c r="V42" s="21"/>
      <c r="W42" s="21"/>
      <c r="X42" s="21"/>
      <c r="Y42" s="21"/>
      <c r="Z42" s="23"/>
      <c r="AA42" s="24"/>
    </row>
    <row r="43" spans="1:27" x14ac:dyDescent="0.2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33"/>
      <c r="N43" s="21"/>
      <c r="O43" s="22"/>
      <c r="P43" s="21"/>
      <c r="Q43" s="21"/>
      <c r="R43" s="22"/>
      <c r="S43" s="21"/>
      <c r="T43" s="21"/>
      <c r="U43" s="21"/>
      <c r="V43" s="21"/>
      <c r="W43" s="21"/>
      <c r="X43" s="21"/>
      <c r="Y43" s="21"/>
      <c r="Z43" s="23"/>
      <c r="AA43" s="24"/>
    </row>
    <row r="44" spans="1:27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33"/>
      <c r="N44" s="21"/>
      <c r="O44" s="22"/>
      <c r="P44" s="21"/>
      <c r="Q44" s="21"/>
      <c r="R44" s="22"/>
      <c r="S44" s="21"/>
      <c r="T44" s="21"/>
      <c r="U44" s="21"/>
      <c r="V44" s="21"/>
      <c r="W44" s="21"/>
      <c r="X44" s="21"/>
      <c r="Y44" s="21"/>
      <c r="Z44" s="23"/>
      <c r="AA44" s="24"/>
    </row>
    <row r="45" spans="1:27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33"/>
      <c r="N45" s="21"/>
      <c r="O45" s="22"/>
      <c r="P45" s="21"/>
      <c r="Q45" s="21"/>
      <c r="R45" s="22"/>
      <c r="S45" s="21"/>
      <c r="T45" s="21"/>
      <c r="U45" s="21"/>
      <c r="V45" s="21"/>
      <c r="W45" s="21"/>
      <c r="X45" s="21"/>
      <c r="Y45" s="21"/>
      <c r="Z45" s="23"/>
      <c r="AA45" s="24"/>
    </row>
    <row r="46" spans="1:27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33"/>
      <c r="N46" s="21"/>
      <c r="O46" s="22"/>
      <c r="P46" s="21"/>
      <c r="Q46" s="21"/>
      <c r="R46" s="22"/>
      <c r="S46" s="21"/>
      <c r="T46" s="21"/>
      <c r="U46" s="21"/>
      <c r="V46" s="21"/>
      <c r="W46" s="21"/>
      <c r="X46" s="21"/>
      <c r="Y46" s="21"/>
      <c r="Z46" s="23"/>
      <c r="AA46" s="24"/>
    </row>
    <row r="47" spans="1:27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33"/>
      <c r="N47" s="21"/>
      <c r="O47" s="22"/>
      <c r="P47" s="21"/>
      <c r="Q47" s="21"/>
      <c r="R47" s="22"/>
      <c r="S47" s="21"/>
      <c r="T47" s="21"/>
      <c r="U47" s="21"/>
      <c r="V47" s="21"/>
      <c r="W47" s="21"/>
      <c r="X47" s="21"/>
      <c r="Y47" s="21"/>
      <c r="Z47" s="23"/>
      <c r="AA47" s="24"/>
    </row>
    <row r="48" spans="1:27" x14ac:dyDescent="0.2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33"/>
      <c r="N48" s="21"/>
      <c r="O48" s="22"/>
      <c r="P48" s="21"/>
      <c r="Q48" s="21"/>
      <c r="R48" s="22"/>
      <c r="S48" s="21"/>
      <c r="T48" s="21"/>
      <c r="U48" s="21"/>
      <c r="V48" s="21"/>
      <c r="W48" s="21"/>
      <c r="X48" s="21"/>
      <c r="Y48" s="21"/>
      <c r="Z48" s="23"/>
      <c r="AA48" s="24"/>
    </row>
    <row r="49" spans="1:27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33"/>
      <c r="N49" s="21"/>
      <c r="O49" s="22"/>
      <c r="P49" s="21"/>
      <c r="Q49" s="21"/>
      <c r="R49" s="22"/>
      <c r="S49" s="21"/>
      <c r="T49" s="21"/>
      <c r="U49" s="21"/>
      <c r="V49" s="21"/>
      <c r="W49" s="21"/>
      <c r="X49" s="21"/>
      <c r="Y49" s="21"/>
      <c r="Z49" s="23"/>
      <c r="AA49" s="24"/>
    </row>
    <row r="50" spans="1:27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33"/>
      <c r="N50" s="21"/>
      <c r="O50" s="22"/>
      <c r="P50" s="21"/>
      <c r="Q50" s="21"/>
      <c r="R50" s="22"/>
      <c r="S50" s="21"/>
      <c r="T50" s="21"/>
      <c r="U50" s="21"/>
      <c r="V50" s="21"/>
      <c r="W50" s="21"/>
      <c r="X50" s="21"/>
      <c r="Y50" s="21"/>
      <c r="Z50" s="23"/>
      <c r="AA50" s="24"/>
    </row>
    <row r="51" spans="1:27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33"/>
      <c r="N51" s="21"/>
      <c r="O51" s="22"/>
      <c r="P51" s="21"/>
      <c r="Q51" s="21"/>
      <c r="R51" s="22"/>
      <c r="S51" s="21"/>
      <c r="T51" s="21"/>
      <c r="U51" s="21"/>
      <c r="V51" s="21"/>
      <c r="W51" s="21"/>
      <c r="X51" s="21"/>
      <c r="Y51" s="21"/>
      <c r="Z51" s="23"/>
      <c r="AA51" s="24"/>
    </row>
    <row r="52" spans="1:27" x14ac:dyDescent="0.2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33"/>
      <c r="N52" s="21"/>
      <c r="O52" s="22"/>
      <c r="P52" s="21"/>
      <c r="Q52" s="21"/>
      <c r="R52" s="22"/>
      <c r="S52" s="21"/>
      <c r="T52" s="21"/>
      <c r="U52" s="21"/>
      <c r="V52" s="21"/>
      <c r="W52" s="21"/>
      <c r="X52" s="21"/>
      <c r="Y52" s="21"/>
      <c r="Z52" s="23"/>
      <c r="AA52" s="24"/>
    </row>
    <row r="53" spans="1:27" x14ac:dyDescent="0.2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33"/>
      <c r="N53" s="21"/>
      <c r="O53" s="22"/>
      <c r="P53" s="21"/>
      <c r="Q53" s="21"/>
      <c r="R53" s="22"/>
      <c r="S53" s="21"/>
      <c r="T53" s="21"/>
      <c r="U53" s="21"/>
      <c r="V53" s="21"/>
      <c r="W53" s="21"/>
      <c r="X53" s="21"/>
      <c r="Y53" s="21"/>
      <c r="Z53" s="23"/>
      <c r="AA53" s="24"/>
    </row>
    <row r="54" spans="1:27" x14ac:dyDescent="0.2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33"/>
      <c r="N54" s="21"/>
      <c r="O54" s="22"/>
      <c r="P54" s="21"/>
      <c r="Q54" s="21"/>
      <c r="R54" s="22"/>
      <c r="S54" s="21"/>
      <c r="T54" s="21"/>
      <c r="U54" s="21"/>
      <c r="V54" s="21"/>
      <c r="W54" s="21"/>
      <c r="X54" s="21"/>
      <c r="Y54" s="21"/>
      <c r="Z54" s="23"/>
      <c r="AA54" s="24"/>
    </row>
    <row r="55" spans="1:27" x14ac:dyDescent="0.2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33"/>
      <c r="N55" s="21"/>
      <c r="O55" s="22"/>
      <c r="P55" s="21"/>
      <c r="Q55" s="21"/>
      <c r="R55" s="22"/>
      <c r="S55" s="21"/>
      <c r="T55" s="21"/>
      <c r="U55" s="21"/>
      <c r="V55" s="21"/>
      <c r="W55" s="21"/>
      <c r="X55" s="21"/>
      <c r="Y55" s="21"/>
      <c r="Z55" s="23"/>
      <c r="AA55" s="24"/>
    </row>
    <row r="56" spans="1:27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33"/>
      <c r="N56" s="21"/>
      <c r="O56" s="22"/>
      <c r="P56" s="21"/>
      <c r="Q56" s="21"/>
      <c r="R56" s="22"/>
      <c r="S56" s="21"/>
      <c r="T56" s="21"/>
      <c r="U56" s="21"/>
      <c r="V56" s="21"/>
      <c r="W56" s="21"/>
      <c r="X56" s="21"/>
      <c r="Y56" s="21"/>
      <c r="Z56" s="23"/>
      <c r="AA56" s="24"/>
    </row>
    <row r="57" spans="1:27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33"/>
      <c r="N57" s="21"/>
      <c r="O57" s="22"/>
      <c r="P57" s="21"/>
      <c r="Q57" s="21"/>
      <c r="R57" s="22"/>
      <c r="S57" s="21"/>
      <c r="T57" s="21"/>
      <c r="U57" s="21"/>
      <c r="V57" s="21"/>
      <c r="W57" s="21"/>
      <c r="X57" s="21"/>
      <c r="Y57" s="21"/>
      <c r="Z57" s="23"/>
      <c r="AA57" s="24"/>
    </row>
    <row r="58" spans="1:27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33"/>
      <c r="N58" s="21"/>
      <c r="O58" s="22"/>
      <c r="P58" s="21"/>
      <c r="Q58" s="21"/>
      <c r="R58" s="22"/>
      <c r="S58" s="21"/>
      <c r="T58" s="21"/>
      <c r="U58" s="21"/>
      <c r="V58" s="21"/>
      <c r="W58" s="21"/>
      <c r="X58" s="21"/>
      <c r="Y58" s="21"/>
      <c r="Z58" s="23"/>
      <c r="AA58" s="24"/>
    </row>
    <row r="59" spans="1:27" x14ac:dyDescent="0.2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33"/>
      <c r="N59" s="21"/>
      <c r="O59" s="22"/>
      <c r="P59" s="21"/>
      <c r="Q59" s="21"/>
      <c r="R59" s="22"/>
      <c r="S59" s="21"/>
      <c r="T59" s="21"/>
      <c r="U59" s="21"/>
      <c r="V59" s="21"/>
      <c r="W59" s="21"/>
      <c r="X59" s="21"/>
      <c r="Y59" s="21"/>
      <c r="Z59" s="23"/>
      <c r="AA59" s="24"/>
    </row>
    <row r="60" spans="1:27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33"/>
      <c r="N60" s="21"/>
      <c r="O60" s="22"/>
      <c r="P60" s="21"/>
      <c r="Q60" s="21"/>
      <c r="R60" s="22"/>
      <c r="S60" s="21"/>
      <c r="T60" s="21"/>
      <c r="U60" s="21"/>
      <c r="V60" s="21"/>
      <c r="W60" s="21"/>
      <c r="X60" s="21"/>
      <c r="Y60" s="21"/>
      <c r="Z60" s="23"/>
      <c r="AA60" s="24"/>
    </row>
    <row r="61" spans="1:27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33"/>
      <c r="N61" s="21"/>
      <c r="O61" s="22"/>
      <c r="P61" s="21"/>
      <c r="Q61" s="21"/>
      <c r="R61" s="22"/>
      <c r="S61" s="21"/>
      <c r="T61" s="21"/>
      <c r="U61" s="21"/>
      <c r="V61" s="21"/>
      <c r="W61" s="21"/>
      <c r="X61" s="21"/>
      <c r="Y61" s="21"/>
      <c r="Z61" s="23"/>
      <c r="AA61" s="24"/>
    </row>
    <row r="62" spans="1:27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33"/>
      <c r="N62" s="21"/>
      <c r="O62" s="22"/>
      <c r="P62" s="21"/>
      <c r="Q62" s="21"/>
      <c r="R62" s="22"/>
      <c r="S62" s="21"/>
      <c r="T62" s="21"/>
      <c r="U62" s="21"/>
      <c r="V62" s="21"/>
      <c r="W62" s="21"/>
      <c r="X62" s="21"/>
      <c r="Y62" s="21"/>
      <c r="Z62" s="23"/>
      <c r="AA62" s="24"/>
    </row>
    <row r="63" spans="1:27" x14ac:dyDescent="0.2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33"/>
      <c r="N63" s="21"/>
      <c r="O63" s="22"/>
      <c r="P63" s="21"/>
      <c r="Q63" s="21"/>
      <c r="R63" s="22"/>
      <c r="S63" s="21"/>
      <c r="T63" s="21"/>
      <c r="U63" s="21"/>
      <c r="V63" s="21"/>
      <c r="W63" s="21"/>
      <c r="X63" s="21"/>
      <c r="Y63" s="21"/>
      <c r="Z63" s="23"/>
      <c r="AA63" s="24"/>
    </row>
    <row r="64" spans="1:27" x14ac:dyDescent="0.2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33"/>
      <c r="N64" s="21"/>
      <c r="O64" s="22"/>
      <c r="P64" s="21"/>
      <c r="Q64" s="21"/>
      <c r="R64" s="22"/>
      <c r="S64" s="21"/>
      <c r="T64" s="21"/>
      <c r="U64" s="21"/>
      <c r="V64" s="21"/>
      <c r="W64" s="21"/>
      <c r="X64" s="21"/>
      <c r="Y64" s="21"/>
      <c r="Z64" s="23"/>
      <c r="AA64" s="24"/>
    </row>
    <row r="65" spans="1:27" x14ac:dyDescent="0.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33"/>
      <c r="N65" s="21"/>
      <c r="O65" s="22"/>
      <c r="P65" s="21"/>
      <c r="Q65" s="21"/>
      <c r="R65" s="22"/>
      <c r="S65" s="21"/>
      <c r="T65" s="21"/>
      <c r="U65" s="21"/>
      <c r="V65" s="21"/>
      <c r="W65" s="21"/>
      <c r="X65" s="21"/>
      <c r="Y65" s="21"/>
      <c r="Z65" s="23"/>
      <c r="AA65" s="24"/>
    </row>
    <row r="66" spans="1:27" x14ac:dyDescent="0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33"/>
      <c r="N66" s="21"/>
      <c r="O66" s="22"/>
      <c r="P66" s="21"/>
      <c r="Q66" s="21"/>
      <c r="R66" s="22"/>
      <c r="S66" s="21"/>
      <c r="T66" s="21"/>
      <c r="U66" s="21"/>
      <c r="V66" s="21"/>
      <c r="W66" s="21"/>
      <c r="X66" s="21"/>
      <c r="Y66" s="21"/>
      <c r="Z66" s="23"/>
      <c r="AA66" s="24"/>
    </row>
    <row r="67" spans="1:27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33"/>
      <c r="N67" s="21"/>
      <c r="O67" s="22"/>
      <c r="P67" s="21"/>
      <c r="Q67" s="21"/>
      <c r="R67" s="22"/>
      <c r="S67" s="21"/>
      <c r="T67" s="21"/>
      <c r="U67" s="21"/>
      <c r="V67" s="21"/>
      <c r="W67" s="21"/>
      <c r="X67" s="21"/>
      <c r="Y67" s="21"/>
      <c r="Z67" s="23"/>
      <c r="AA67" s="24"/>
    </row>
    <row r="68" spans="1:27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33"/>
      <c r="N68" s="21"/>
      <c r="O68" s="22"/>
      <c r="P68" s="21"/>
      <c r="Q68" s="21"/>
      <c r="R68" s="22"/>
      <c r="S68" s="21"/>
      <c r="T68" s="21"/>
      <c r="U68" s="21"/>
      <c r="V68" s="21"/>
      <c r="W68" s="21"/>
      <c r="X68" s="21"/>
      <c r="Y68" s="21"/>
      <c r="Z68" s="23"/>
      <c r="AA68" s="24"/>
    </row>
    <row r="69" spans="1:27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33"/>
      <c r="N69" s="21"/>
      <c r="O69" s="22"/>
      <c r="P69" s="21"/>
      <c r="Q69" s="21"/>
      <c r="R69" s="22"/>
      <c r="S69" s="21"/>
      <c r="T69" s="21"/>
      <c r="U69" s="21"/>
      <c r="V69" s="21"/>
      <c r="W69" s="21"/>
      <c r="X69" s="21"/>
      <c r="Y69" s="21"/>
      <c r="Z69" s="23"/>
      <c r="AA69" s="24"/>
    </row>
    <row r="70" spans="1:27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33"/>
      <c r="N70" s="21"/>
      <c r="O70" s="22"/>
      <c r="P70" s="21"/>
      <c r="Q70" s="21"/>
      <c r="R70" s="22"/>
      <c r="S70" s="21"/>
      <c r="T70" s="21"/>
      <c r="U70" s="21"/>
      <c r="V70" s="21"/>
      <c r="W70" s="21"/>
      <c r="X70" s="21"/>
      <c r="Y70" s="21"/>
      <c r="Z70" s="23"/>
      <c r="AA70" s="24"/>
    </row>
    <row r="71" spans="1:27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33"/>
      <c r="N71" s="21"/>
      <c r="O71" s="22"/>
      <c r="P71" s="21"/>
      <c r="Q71" s="21"/>
      <c r="R71" s="22"/>
      <c r="S71" s="21"/>
      <c r="T71" s="21"/>
      <c r="U71" s="21"/>
      <c r="V71" s="21"/>
      <c r="W71" s="21"/>
      <c r="X71" s="21"/>
      <c r="Y71" s="21"/>
      <c r="Z71" s="23"/>
      <c r="AA71" s="24"/>
    </row>
    <row r="72" spans="1:27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33"/>
      <c r="N72" s="21"/>
      <c r="O72" s="22"/>
      <c r="P72" s="21"/>
      <c r="Q72" s="21"/>
      <c r="R72" s="22"/>
      <c r="S72" s="21"/>
      <c r="T72" s="21"/>
      <c r="U72" s="21"/>
      <c r="V72" s="21"/>
      <c r="W72" s="21"/>
      <c r="X72" s="21"/>
      <c r="Y72" s="21"/>
      <c r="Z72" s="23"/>
      <c r="AA72" s="24"/>
    </row>
    <row r="73" spans="1:27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33"/>
      <c r="N73" s="21"/>
      <c r="O73" s="22"/>
      <c r="P73" s="21"/>
      <c r="Q73" s="21"/>
      <c r="R73" s="22"/>
      <c r="S73" s="21"/>
      <c r="T73" s="21"/>
      <c r="U73" s="21"/>
      <c r="V73" s="21"/>
      <c r="W73" s="21"/>
      <c r="X73" s="21"/>
      <c r="Y73" s="21"/>
      <c r="Z73" s="23"/>
      <c r="AA73" s="24"/>
    </row>
    <row r="74" spans="1:27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33"/>
      <c r="N74" s="21"/>
      <c r="O74" s="22"/>
      <c r="P74" s="21"/>
      <c r="Q74" s="21"/>
      <c r="R74" s="22"/>
      <c r="S74" s="21"/>
      <c r="T74" s="21"/>
      <c r="U74" s="21"/>
      <c r="V74" s="21"/>
      <c r="W74" s="21"/>
      <c r="X74" s="21"/>
      <c r="Y74" s="21"/>
      <c r="Z74" s="23"/>
      <c r="AA74" s="24"/>
    </row>
    <row r="75" spans="1:27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33"/>
      <c r="N75" s="21"/>
      <c r="O75" s="22"/>
      <c r="P75" s="21"/>
      <c r="Q75" s="21"/>
      <c r="R75" s="22"/>
      <c r="S75" s="21"/>
      <c r="T75" s="21"/>
      <c r="U75" s="21"/>
      <c r="V75" s="21"/>
      <c r="W75" s="21"/>
      <c r="X75" s="21"/>
      <c r="Y75" s="21"/>
      <c r="Z75" s="23"/>
      <c r="AA75" s="24"/>
    </row>
    <row r="76" spans="1:27" x14ac:dyDescent="0.2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33"/>
      <c r="N76" s="21"/>
      <c r="O76" s="22"/>
      <c r="P76" s="21"/>
      <c r="Q76" s="21"/>
      <c r="R76" s="22"/>
      <c r="S76" s="21"/>
      <c r="T76" s="21"/>
      <c r="U76" s="21"/>
      <c r="V76" s="21"/>
      <c r="W76" s="21"/>
      <c r="X76" s="21"/>
      <c r="Y76" s="21"/>
      <c r="Z76" s="23"/>
      <c r="AA76" s="24"/>
    </row>
    <row r="77" spans="1:27" x14ac:dyDescent="0.2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33"/>
      <c r="N77" s="21"/>
      <c r="O77" s="22"/>
      <c r="P77" s="21"/>
      <c r="Q77" s="21"/>
      <c r="R77" s="22"/>
      <c r="S77" s="21"/>
      <c r="T77" s="21"/>
      <c r="U77" s="21"/>
      <c r="V77" s="21"/>
      <c r="W77" s="21"/>
      <c r="X77" s="21"/>
      <c r="Y77" s="21"/>
      <c r="Z77" s="23"/>
      <c r="AA77" s="24"/>
    </row>
    <row r="78" spans="1:27" x14ac:dyDescent="0.2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33"/>
      <c r="N78" s="21"/>
      <c r="O78" s="22"/>
      <c r="P78" s="21"/>
      <c r="Q78" s="21"/>
      <c r="R78" s="22"/>
      <c r="S78" s="21"/>
      <c r="T78" s="21"/>
      <c r="U78" s="21"/>
      <c r="V78" s="21"/>
      <c r="W78" s="21"/>
      <c r="X78" s="21"/>
      <c r="Y78" s="21"/>
      <c r="Z78" s="23"/>
      <c r="AA78" s="24"/>
    </row>
    <row r="79" spans="1:27" x14ac:dyDescent="0.2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33"/>
      <c r="N79" s="21"/>
      <c r="O79" s="22"/>
      <c r="P79" s="21"/>
      <c r="Q79" s="21"/>
      <c r="R79" s="22"/>
      <c r="S79" s="21"/>
      <c r="T79" s="21"/>
      <c r="U79" s="21"/>
      <c r="V79" s="21"/>
      <c r="W79" s="21"/>
      <c r="X79" s="21"/>
      <c r="Y79" s="21"/>
      <c r="Z79" s="23"/>
      <c r="AA79" s="24"/>
    </row>
    <row r="80" spans="1:27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33"/>
      <c r="N80" s="21"/>
      <c r="O80" s="22"/>
      <c r="P80" s="21"/>
      <c r="Q80" s="21"/>
      <c r="R80" s="22"/>
      <c r="S80" s="21"/>
      <c r="T80" s="21"/>
      <c r="U80" s="21"/>
      <c r="V80" s="21"/>
      <c r="W80" s="21"/>
      <c r="X80" s="21"/>
      <c r="Y80" s="21"/>
      <c r="Z80" s="23"/>
      <c r="AA80" s="24"/>
    </row>
    <row r="81" spans="1:27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33"/>
      <c r="N81" s="21"/>
      <c r="O81" s="22"/>
      <c r="P81" s="21"/>
      <c r="Q81" s="21"/>
      <c r="R81" s="22"/>
      <c r="S81" s="21"/>
      <c r="T81" s="21"/>
      <c r="U81" s="21"/>
      <c r="V81" s="21"/>
      <c r="W81" s="21"/>
      <c r="X81" s="21"/>
      <c r="Y81" s="21"/>
      <c r="Z81" s="23"/>
      <c r="AA81" s="24"/>
    </row>
    <row r="82" spans="1:27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33"/>
      <c r="N82" s="21"/>
      <c r="O82" s="22"/>
      <c r="P82" s="21"/>
      <c r="Q82" s="21"/>
      <c r="R82" s="22"/>
      <c r="S82" s="21"/>
      <c r="T82" s="21"/>
      <c r="U82" s="21"/>
      <c r="V82" s="21"/>
      <c r="W82" s="21"/>
      <c r="X82" s="21"/>
      <c r="Y82" s="21"/>
      <c r="Z82" s="23"/>
      <c r="AA82" s="24"/>
    </row>
    <row r="83" spans="1:27" x14ac:dyDescent="0.2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33"/>
      <c r="N83" s="21"/>
      <c r="O83" s="22"/>
      <c r="P83" s="21"/>
      <c r="Q83" s="21"/>
      <c r="R83" s="22"/>
      <c r="S83" s="21"/>
      <c r="T83" s="21"/>
      <c r="U83" s="21"/>
      <c r="V83" s="21"/>
      <c r="W83" s="21"/>
      <c r="X83" s="21"/>
      <c r="Y83" s="21"/>
      <c r="Z83" s="23"/>
      <c r="AA83" s="24"/>
    </row>
    <row r="84" spans="1:27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33"/>
      <c r="N84" s="21"/>
      <c r="O84" s="22"/>
      <c r="P84" s="21"/>
      <c r="Q84" s="21"/>
      <c r="R84" s="22"/>
      <c r="S84" s="21"/>
      <c r="T84" s="21"/>
      <c r="U84" s="21"/>
      <c r="V84" s="21"/>
      <c r="W84" s="21"/>
      <c r="X84" s="21"/>
      <c r="Y84" s="21"/>
      <c r="Z84" s="23"/>
      <c r="AA84" s="24"/>
    </row>
    <row r="85" spans="1:27" x14ac:dyDescent="0.2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33"/>
      <c r="N85" s="21"/>
      <c r="O85" s="22"/>
      <c r="P85" s="21"/>
      <c r="Q85" s="21"/>
      <c r="R85" s="22"/>
      <c r="S85" s="21"/>
      <c r="T85" s="21"/>
      <c r="U85" s="21"/>
      <c r="V85" s="21"/>
      <c r="W85" s="21"/>
      <c r="X85" s="21"/>
      <c r="Y85" s="21"/>
      <c r="Z85" s="23"/>
      <c r="AA85" s="24"/>
    </row>
    <row r="86" spans="1:27" x14ac:dyDescent="0.2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33"/>
      <c r="N86" s="21"/>
      <c r="O86" s="22"/>
      <c r="P86" s="21"/>
      <c r="Q86" s="21"/>
      <c r="R86" s="22"/>
      <c r="S86" s="21"/>
      <c r="T86" s="21"/>
      <c r="U86" s="21"/>
      <c r="V86" s="21"/>
      <c r="W86" s="21"/>
      <c r="X86" s="21"/>
      <c r="Y86" s="21"/>
      <c r="Z86" s="23"/>
      <c r="AA86" s="24"/>
    </row>
    <row r="87" spans="1:27" x14ac:dyDescent="0.2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33"/>
      <c r="N87" s="21"/>
      <c r="O87" s="22"/>
      <c r="P87" s="21"/>
      <c r="Q87" s="21"/>
      <c r="R87" s="22"/>
      <c r="S87" s="21"/>
      <c r="T87" s="21"/>
      <c r="U87" s="21"/>
      <c r="V87" s="21"/>
      <c r="W87" s="21"/>
      <c r="X87" s="21"/>
      <c r="Y87" s="21"/>
      <c r="Z87" s="23"/>
      <c r="AA87" s="24"/>
    </row>
    <row r="88" spans="1:27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33"/>
      <c r="N88" s="21"/>
      <c r="O88" s="22"/>
      <c r="P88" s="21"/>
      <c r="Q88" s="21"/>
      <c r="R88" s="22"/>
      <c r="S88" s="21"/>
      <c r="T88" s="21"/>
      <c r="U88" s="21"/>
      <c r="V88" s="21"/>
      <c r="W88" s="21"/>
      <c r="X88" s="21"/>
      <c r="Y88" s="21"/>
      <c r="Z88" s="23"/>
      <c r="AA88" s="24"/>
    </row>
    <row r="89" spans="1:27" x14ac:dyDescent="0.2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33"/>
      <c r="N89" s="21"/>
      <c r="O89" s="22"/>
      <c r="P89" s="21"/>
      <c r="Q89" s="21"/>
      <c r="R89" s="22"/>
      <c r="S89" s="21"/>
      <c r="T89" s="21"/>
      <c r="U89" s="21"/>
      <c r="V89" s="21"/>
      <c r="W89" s="21"/>
      <c r="X89" s="21"/>
      <c r="Y89" s="21"/>
      <c r="Z89" s="23"/>
      <c r="AA89" s="24"/>
    </row>
    <row r="90" spans="1:27" x14ac:dyDescent="0.2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33"/>
      <c r="N90" s="21"/>
      <c r="O90" s="22"/>
      <c r="P90" s="21"/>
      <c r="Q90" s="21"/>
      <c r="R90" s="22"/>
      <c r="S90" s="21"/>
      <c r="T90" s="21"/>
      <c r="U90" s="21"/>
      <c r="V90" s="21"/>
      <c r="W90" s="21"/>
      <c r="X90" s="21"/>
      <c r="Y90" s="21"/>
      <c r="Z90" s="23"/>
      <c r="AA90" s="24"/>
    </row>
    <row r="91" spans="1:27" x14ac:dyDescent="0.2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33"/>
      <c r="N91" s="21"/>
      <c r="O91" s="22"/>
      <c r="P91" s="21"/>
      <c r="Q91" s="21"/>
      <c r="R91" s="22"/>
      <c r="S91" s="21"/>
      <c r="T91" s="21"/>
      <c r="U91" s="21"/>
      <c r="V91" s="21"/>
      <c r="W91" s="21"/>
      <c r="X91" s="21"/>
      <c r="Y91" s="21"/>
      <c r="Z91" s="23"/>
      <c r="AA91" s="24"/>
    </row>
    <row r="92" spans="1:27" x14ac:dyDescent="0.2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33"/>
      <c r="N92" s="21"/>
      <c r="O92" s="22"/>
      <c r="P92" s="21"/>
      <c r="Q92" s="21"/>
      <c r="R92" s="22"/>
      <c r="S92" s="21"/>
      <c r="T92" s="21"/>
      <c r="U92" s="21"/>
      <c r="V92" s="21"/>
      <c r="W92" s="21"/>
      <c r="X92" s="21"/>
      <c r="Y92" s="21"/>
      <c r="Z92" s="23"/>
      <c r="AA92" s="24"/>
    </row>
    <row r="93" spans="1:27" x14ac:dyDescent="0.2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33"/>
      <c r="N93" s="21"/>
      <c r="O93" s="22"/>
      <c r="P93" s="21"/>
      <c r="Q93" s="21"/>
      <c r="R93" s="22"/>
      <c r="S93" s="21"/>
      <c r="T93" s="21"/>
      <c r="U93" s="21"/>
      <c r="V93" s="21"/>
      <c r="W93" s="21"/>
      <c r="X93" s="21"/>
      <c r="Y93" s="21"/>
      <c r="Z93" s="23"/>
      <c r="AA93" s="24"/>
    </row>
    <row r="94" spans="1:27" x14ac:dyDescent="0.2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33"/>
      <c r="N94" s="21"/>
      <c r="O94" s="22"/>
      <c r="P94" s="21"/>
      <c r="Q94" s="21"/>
      <c r="R94" s="22"/>
      <c r="S94" s="21"/>
      <c r="T94" s="21"/>
      <c r="U94" s="21"/>
      <c r="V94" s="21"/>
      <c r="W94" s="21"/>
      <c r="X94" s="21"/>
      <c r="Y94" s="21"/>
      <c r="Z94" s="23"/>
      <c r="AA94" s="24"/>
    </row>
    <row r="95" spans="1:27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33"/>
      <c r="N95" s="21"/>
      <c r="O95" s="22"/>
      <c r="P95" s="21"/>
      <c r="Q95" s="21"/>
      <c r="R95" s="22"/>
      <c r="S95" s="21"/>
      <c r="T95" s="21"/>
      <c r="U95" s="21"/>
      <c r="V95" s="21"/>
      <c r="W95" s="21"/>
      <c r="X95" s="21"/>
      <c r="Y95" s="21"/>
      <c r="Z95" s="23"/>
      <c r="AA95" s="24"/>
    </row>
    <row r="96" spans="1:27" x14ac:dyDescent="0.2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33"/>
      <c r="N96" s="21"/>
      <c r="O96" s="22"/>
      <c r="P96" s="21"/>
      <c r="Q96" s="21"/>
      <c r="R96" s="22"/>
      <c r="S96" s="21"/>
      <c r="T96" s="21"/>
      <c r="U96" s="21"/>
      <c r="V96" s="21"/>
      <c r="W96" s="21"/>
      <c r="X96" s="21"/>
      <c r="Y96" s="21"/>
      <c r="Z96" s="23"/>
      <c r="AA96" s="24"/>
    </row>
    <row r="97" spans="1:27" x14ac:dyDescent="0.2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33"/>
      <c r="N97" s="21"/>
      <c r="O97" s="22"/>
      <c r="P97" s="21"/>
      <c r="Q97" s="21"/>
      <c r="R97" s="22"/>
      <c r="S97" s="21"/>
      <c r="T97" s="21"/>
      <c r="U97" s="21"/>
      <c r="V97" s="21"/>
      <c r="W97" s="21"/>
      <c r="X97" s="21"/>
      <c r="Y97" s="21"/>
      <c r="Z97" s="23"/>
      <c r="AA97" s="24"/>
    </row>
    <row r="98" spans="1:27" x14ac:dyDescent="0.2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33"/>
      <c r="N98" s="21"/>
      <c r="O98" s="22"/>
      <c r="P98" s="21"/>
      <c r="Q98" s="21"/>
      <c r="R98" s="22"/>
      <c r="S98" s="21"/>
      <c r="T98" s="21"/>
      <c r="U98" s="21"/>
      <c r="V98" s="21"/>
      <c r="W98" s="21"/>
      <c r="X98" s="21"/>
      <c r="Y98" s="21"/>
      <c r="Z98" s="23"/>
      <c r="AA98" s="24"/>
    </row>
    <row r="99" spans="1:27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33"/>
      <c r="N99" s="21"/>
      <c r="O99" s="22"/>
      <c r="P99" s="21"/>
      <c r="Q99" s="21"/>
      <c r="R99" s="22"/>
      <c r="S99" s="21"/>
      <c r="T99" s="21"/>
      <c r="U99" s="21"/>
      <c r="V99" s="21"/>
      <c r="W99" s="21"/>
      <c r="X99" s="21"/>
      <c r="Y99" s="21"/>
      <c r="Z99" s="23"/>
      <c r="AA99" s="24"/>
    </row>
    <row r="100" spans="1:27" x14ac:dyDescent="0.2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33"/>
      <c r="N100" s="21"/>
      <c r="O100" s="22"/>
      <c r="P100" s="21"/>
      <c r="Q100" s="21"/>
      <c r="R100" s="22"/>
      <c r="S100" s="21"/>
      <c r="T100" s="21"/>
      <c r="U100" s="21"/>
      <c r="V100" s="21"/>
      <c r="W100" s="21"/>
      <c r="X100" s="21"/>
      <c r="Y100" s="21"/>
      <c r="Z100" s="23"/>
      <c r="AA100" s="24"/>
    </row>
    <row r="101" spans="1:27" x14ac:dyDescent="0.2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33"/>
      <c r="N101" s="21"/>
      <c r="O101" s="22"/>
      <c r="P101" s="21"/>
      <c r="Q101" s="21"/>
      <c r="R101" s="22"/>
      <c r="S101" s="21"/>
      <c r="T101" s="21"/>
      <c r="U101" s="21"/>
      <c r="V101" s="21"/>
      <c r="W101" s="21"/>
      <c r="X101" s="21"/>
      <c r="Y101" s="21"/>
      <c r="Z101" s="23"/>
      <c r="AA101" s="24"/>
    </row>
    <row r="102" spans="1:27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33"/>
      <c r="N102" s="21"/>
      <c r="O102" s="22"/>
      <c r="P102" s="21"/>
      <c r="Q102" s="21"/>
      <c r="R102" s="22"/>
      <c r="S102" s="21"/>
      <c r="T102" s="21"/>
      <c r="U102" s="21"/>
      <c r="V102" s="21"/>
      <c r="W102" s="21"/>
      <c r="X102" s="21"/>
      <c r="Y102" s="21"/>
      <c r="Z102" s="23"/>
      <c r="AA102" s="24"/>
    </row>
    <row r="103" spans="1:27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33"/>
      <c r="N103" s="21"/>
      <c r="O103" s="22"/>
      <c r="P103" s="21"/>
      <c r="Q103" s="21"/>
      <c r="R103" s="22"/>
      <c r="S103" s="21"/>
      <c r="T103" s="21"/>
      <c r="U103" s="21"/>
      <c r="V103" s="21"/>
      <c r="W103" s="21"/>
      <c r="X103" s="21"/>
      <c r="Y103" s="21"/>
      <c r="Z103" s="23"/>
      <c r="AA103" s="24"/>
    </row>
    <row r="104" spans="1:27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33"/>
      <c r="N104" s="21"/>
      <c r="O104" s="22"/>
      <c r="P104" s="21"/>
      <c r="Q104" s="21"/>
      <c r="R104" s="22"/>
      <c r="S104" s="21"/>
      <c r="T104" s="21"/>
      <c r="U104" s="21"/>
      <c r="V104" s="21"/>
      <c r="W104" s="21"/>
      <c r="X104" s="21"/>
      <c r="Y104" s="21"/>
      <c r="Z104" s="23"/>
      <c r="AA104" s="24"/>
    </row>
    <row r="105" spans="1:27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33"/>
      <c r="N105" s="21"/>
      <c r="O105" s="22"/>
      <c r="P105" s="21"/>
      <c r="Q105" s="21"/>
      <c r="R105" s="22"/>
      <c r="S105" s="21"/>
      <c r="T105" s="21"/>
      <c r="U105" s="21"/>
      <c r="V105" s="21"/>
      <c r="W105" s="21"/>
      <c r="X105" s="21"/>
      <c r="Y105" s="21"/>
      <c r="Z105" s="23"/>
      <c r="AA105" s="24"/>
    </row>
    <row r="106" spans="1:27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33"/>
      <c r="N106" s="21"/>
      <c r="O106" s="22"/>
      <c r="P106" s="21"/>
      <c r="Q106" s="21"/>
      <c r="R106" s="22"/>
      <c r="S106" s="21"/>
      <c r="T106" s="21"/>
      <c r="U106" s="21"/>
      <c r="V106" s="21"/>
      <c r="W106" s="21"/>
      <c r="X106" s="21"/>
      <c r="Y106" s="21"/>
      <c r="Z106" s="23"/>
      <c r="AA106" s="24"/>
    </row>
    <row r="107" spans="1:27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33"/>
      <c r="N107" s="21"/>
      <c r="O107" s="22"/>
      <c r="P107" s="21"/>
      <c r="Q107" s="21"/>
      <c r="R107" s="22"/>
      <c r="S107" s="21"/>
      <c r="T107" s="21"/>
      <c r="U107" s="21"/>
      <c r="V107" s="21"/>
      <c r="W107" s="21"/>
      <c r="X107" s="21"/>
      <c r="Y107" s="21"/>
      <c r="Z107" s="23"/>
      <c r="AA107" s="24"/>
    </row>
    <row r="108" spans="1:27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33"/>
      <c r="N108" s="21"/>
      <c r="O108" s="22"/>
      <c r="P108" s="21"/>
      <c r="Q108" s="21"/>
      <c r="R108" s="22"/>
      <c r="S108" s="21"/>
      <c r="T108" s="21"/>
      <c r="U108" s="21"/>
      <c r="V108" s="21"/>
      <c r="W108" s="21"/>
      <c r="X108" s="21"/>
      <c r="Y108" s="21"/>
      <c r="Z108" s="23"/>
      <c r="AA108" s="24"/>
    </row>
    <row r="109" spans="1:27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33"/>
      <c r="N109" s="21"/>
      <c r="O109" s="22"/>
      <c r="P109" s="21"/>
      <c r="Q109" s="21"/>
      <c r="R109" s="22"/>
      <c r="S109" s="21"/>
      <c r="T109" s="21"/>
      <c r="U109" s="21"/>
      <c r="V109" s="21"/>
      <c r="W109" s="21"/>
      <c r="X109" s="21"/>
      <c r="Y109" s="21"/>
      <c r="Z109" s="23"/>
      <c r="AA109" s="24"/>
    </row>
    <row r="110" spans="1:27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33"/>
      <c r="N110" s="21"/>
      <c r="O110" s="22"/>
      <c r="P110" s="21"/>
      <c r="Q110" s="21"/>
      <c r="R110" s="22"/>
      <c r="S110" s="21"/>
      <c r="T110" s="21"/>
      <c r="U110" s="21"/>
      <c r="V110" s="21"/>
      <c r="W110" s="21"/>
      <c r="X110" s="21"/>
      <c r="Y110" s="21"/>
      <c r="Z110" s="23"/>
      <c r="AA110" s="24"/>
    </row>
    <row r="111" spans="1:27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33"/>
      <c r="N111" s="21"/>
      <c r="O111" s="22"/>
      <c r="P111" s="21"/>
      <c r="Q111" s="21"/>
      <c r="R111" s="22"/>
      <c r="S111" s="21"/>
      <c r="T111" s="21"/>
      <c r="U111" s="21"/>
      <c r="V111" s="21"/>
      <c r="W111" s="21"/>
      <c r="X111" s="21"/>
      <c r="Y111" s="21"/>
      <c r="Z111" s="23"/>
      <c r="AA111" s="24"/>
    </row>
    <row r="112" spans="1:27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33"/>
      <c r="N112" s="21"/>
      <c r="O112" s="22"/>
      <c r="P112" s="21"/>
      <c r="Q112" s="21"/>
      <c r="R112" s="22"/>
      <c r="S112" s="21"/>
      <c r="T112" s="21"/>
      <c r="U112" s="21"/>
      <c r="V112" s="21"/>
      <c r="W112" s="21"/>
      <c r="X112" s="21"/>
      <c r="Y112" s="21"/>
      <c r="Z112" s="23"/>
      <c r="AA112" s="24"/>
    </row>
    <row r="113" spans="1:27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33"/>
      <c r="N113" s="21"/>
      <c r="O113" s="22"/>
      <c r="P113" s="21"/>
      <c r="Q113" s="21"/>
      <c r="R113" s="22"/>
      <c r="S113" s="21"/>
      <c r="T113" s="21"/>
      <c r="U113" s="21"/>
      <c r="V113" s="21"/>
      <c r="W113" s="21"/>
      <c r="X113" s="21"/>
      <c r="Y113" s="21"/>
      <c r="Z113" s="23"/>
      <c r="AA113" s="24"/>
    </row>
    <row r="114" spans="1:27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33"/>
      <c r="N114" s="21"/>
      <c r="O114" s="22"/>
      <c r="P114" s="21"/>
      <c r="Q114" s="21"/>
      <c r="R114" s="22"/>
      <c r="S114" s="21"/>
      <c r="T114" s="21"/>
      <c r="U114" s="21"/>
      <c r="V114" s="21"/>
      <c r="W114" s="21"/>
      <c r="X114" s="21"/>
      <c r="Y114" s="21"/>
      <c r="Z114" s="23"/>
      <c r="AA114" s="24"/>
    </row>
    <row r="115" spans="1:27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33"/>
      <c r="N115" s="21"/>
      <c r="O115" s="22"/>
      <c r="P115" s="21"/>
      <c r="Q115" s="21"/>
      <c r="R115" s="22"/>
      <c r="S115" s="21"/>
      <c r="T115" s="21"/>
      <c r="U115" s="21"/>
      <c r="V115" s="21"/>
      <c r="W115" s="21"/>
      <c r="X115" s="21"/>
      <c r="Y115" s="21"/>
      <c r="Z115" s="23"/>
      <c r="AA115" s="24"/>
    </row>
    <row r="116" spans="1:27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33"/>
      <c r="N116" s="21"/>
      <c r="O116" s="22"/>
      <c r="P116" s="21"/>
      <c r="Q116" s="21"/>
      <c r="R116" s="22"/>
      <c r="S116" s="21"/>
      <c r="T116" s="21"/>
      <c r="U116" s="21"/>
      <c r="V116" s="21"/>
      <c r="W116" s="21"/>
      <c r="X116" s="21"/>
      <c r="Y116" s="21"/>
      <c r="Z116" s="23"/>
      <c r="AA116" s="24"/>
    </row>
    <row r="117" spans="1:27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33"/>
      <c r="N117" s="21"/>
      <c r="O117" s="22"/>
      <c r="P117" s="21"/>
      <c r="Q117" s="21"/>
      <c r="R117" s="22"/>
      <c r="S117" s="21"/>
      <c r="T117" s="21"/>
      <c r="U117" s="21"/>
      <c r="V117" s="21"/>
      <c r="W117" s="21"/>
      <c r="X117" s="21"/>
      <c r="Y117" s="21"/>
      <c r="Z117" s="23"/>
      <c r="AA117" s="24"/>
    </row>
    <row r="118" spans="1:27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33"/>
      <c r="N118" s="21"/>
      <c r="O118" s="22"/>
      <c r="P118" s="21"/>
      <c r="Q118" s="21"/>
      <c r="R118" s="22"/>
      <c r="S118" s="21"/>
      <c r="T118" s="21"/>
      <c r="U118" s="21"/>
      <c r="V118" s="21"/>
      <c r="W118" s="21"/>
      <c r="X118" s="21"/>
      <c r="Y118" s="21"/>
      <c r="Z118" s="23"/>
      <c r="AA118" s="24"/>
    </row>
    <row r="119" spans="1:27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33"/>
      <c r="N119" s="21"/>
      <c r="O119" s="22"/>
      <c r="P119" s="21"/>
      <c r="Q119" s="21"/>
      <c r="R119" s="22"/>
      <c r="S119" s="21"/>
      <c r="T119" s="21"/>
      <c r="U119" s="21"/>
      <c r="V119" s="21"/>
      <c r="W119" s="21"/>
      <c r="X119" s="21"/>
      <c r="Y119" s="21"/>
      <c r="Z119" s="23"/>
      <c r="AA119" s="24"/>
    </row>
    <row r="120" spans="1:27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33"/>
      <c r="N120" s="21"/>
      <c r="O120" s="22"/>
      <c r="P120" s="21"/>
      <c r="Q120" s="21"/>
      <c r="R120" s="22"/>
      <c r="S120" s="21"/>
      <c r="T120" s="21"/>
      <c r="U120" s="21"/>
      <c r="V120" s="21"/>
      <c r="W120" s="21"/>
      <c r="X120" s="21"/>
      <c r="Y120" s="21"/>
      <c r="Z120" s="23"/>
      <c r="AA120" s="24"/>
    </row>
    <row r="121" spans="1:27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33"/>
      <c r="N121" s="21"/>
      <c r="O121" s="22"/>
      <c r="P121" s="21"/>
      <c r="Q121" s="21"/>
      <c r="R121" s="22"/>
      <c r="S121" s="21"/>
      <c r="T121" s="21"/>
      <c r="U121" s="21"/>
      <c r="V121" s="21"/>
      <c r="W121" s="21"/>
      <c r="X121" s="21"/>
      <c r="Y121" s="21"/>
      <c r="Z121" s="23"/>
      <c r="AA121" s="24"/>
    </row>
    <row r="122" spans="1:27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33"/>
      <c r="N122" s="21"/>
      <c r="O122" s="22"/>
      <c r="P122" s="21"/>
      <c r="Q122" s="21"/>
      <c r="R122" s="22"/>
      <c r="S122" s="21"/>
      <c r="T122" s="21"/>
      <c r="U122" s="21"/>
      <c r="V122" s="21"/>
      <c r="W122" s="21"/>
      <c r="X122" s="21"/>
      <c r="Y122" s="21"/>
      <c r="Z122" s="23"/>
      <c r="AA122" s="24"/>
    </row>
  </sheetData>
  <mergeCells count="7">
    <mergeCell ref="K1:K2"/>
    <mergeCell ref="M1:M2"/>
    <mergeCell ref="N1:AA1"/>
    <mergeCell ref="A1:A2"/>
    <mergeCell ref="B1:D2"/>
    <mergeCell ref="F1:F2"/>
    <mergeCell ref="J1:J2"/>
  </mergeCells>
  <pageMargins left="0.25" right="0.25" top="0.75" bottom="0.75" header="0.3" footer="0.3"/>
  <pageSetup paperSize="9" scale="19" fitToHeight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 (2)</vt:lpstr>
      <vt:lpstr>Цены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2023-02-07T17:39:07Z</dcterms:modified>
</cp:coreProperties>
</file>