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09"/>
  <workbookPr codeName="ThisWorkbook" defaultThemeVersion="124226"/>
  <xr:revisionPtr revIDLastSave="0" documentId="11_4E40CF76858DE0252EFE35E07838510034EDB807" xr6:coauthVersionLast="47" xr6:coauthVersionMax="47" xr10:uidLastSave="{00000000-0000-0000-0000-000000000000}"/>
  <bookViews>
    <workbookView xWindow="-30" yWindow="0" windowWidth="7680" windowHeight="7125" xr2:uid="{00000000-000D-0000-FFFF-FFFF00000000}"/>
  </bookViews>
  <sheets>
    <sheet name="Overview" sheetId="1" r:id="rId1"/>
    <sheet name="Full map Auto" sheetId="2" r:id="rId2"/>
    <sheet name="Channel data etc" sheetId="3" r:id="rId3"/>
    <sheet name="ModCom map Auto" sheetId="4" r:id="rId4"/>
    <sheet name="Sace analyzer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" i="4" l="1"/>
  <c r="I43" i="4"/>
  <c r="E43" i="4"/>
  <c r="J42" i="4"/>
  <c r="I42" i="4"/>
  <c r="E42" i="4"/>
  <c r="J41" i="4"/>
  <c r="I41" i="4"/>
  <c r="E41" i="4"/>
  <c r="D41" i="4"/>
  <c r="J40" i="4"/>
  <c r="D40" i="4"/>
  <c r="J39" i="4"/>
  <c r="D39" i="4"/>
  <c r="J38" i="4"/>
  <c r="I38" i="4"/>
  <c r="E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I31" i="4"/>
  <c r="D31" i="4"/>
  <c r="J30" i="4"/>
  <c r="I30" i="4"/>
  <c r="D30" i="4"/>
  <c r="J29" i="4"/>
  <c r="I29" i="4"/>
  <c r="D29" i="4"/>
  <c r="J28" i="4"/>
  <c r="I28" i="4"/>
  <c r="D28" i="4"/>
  <c r="J27" i="4"/>
  <c r="I27" i="4"/>
  <c r="E27" i="4"/>
  <c r="D27" i="4"/>
  <c r="J26" i="4"/>
  <c r="I26" i="4"/>
  <c r="D26" i="4"/>
  <c r="J25" i="4"/>
  <c r="I25" i="4"/>
  <c r="D25" i="4"/>
  <c r="J24" i="4"/>
  <c r="D24" i="4"/>
  <c r="J23" i="4"/>
  <c r="I23" i="4"/>
  <c r="F23" i="4"/>
  <c r="D23" i="4"/>
  <c r="J22" i="4"/>
  <c r="I22" i="4"/>
  <c r="F22" i="4"/>
  <c r="D22" i="4"/>
  <c r="J21" i="4"/>
  <c r="I21" i="4"/>
  <c r="F21" i="4"/>
  <c r="D21" i="4"/>
  <c r="J20" i="4"/>
  <c r="I20" i="4"/>
  <c r="F20" i="4"/>
  <c r="D20" i="4"/>
  <c r="J19" i="4"/>
  <c r="I19" i="4"/>
  <c r="F19" i="4"/>
  <c r="D19" i="4"/>
  <c r="J18" i="4"/>
  <c r="I18" i="4"/>
  <c r="F18" i="4"/>
  <c r="E18" i="4"/>
  <c r="J17" i="4"/>
  <c r="I17" i="4"/>
  <c r="F17" i="4"/>
  <c r="E17" i="4"/>
  <c r="J16" i="4"/>
  <c r="I16" i="4"/>
  <c r="F16" i="4"/>
  <c r="E16" i="4"/>
  <c r="D16" i="4"/>
  <c r="J15" i="4"/>
  <c r="I15" i="4"/>
  <c r="D15" i="4"/>
  <c r="J14" i="4"/>
  <c r="I14" i="4"/>
  <c r="F14" i="4"/>
  <c r="E14" i="4"/>
  <c r="J13" i="4"/>
  <c r="I13" i="4"/>
  <c r="F13" i="4"/>
  <c r="E13" i="4"/>
  <c r="J12" i="4"/>
  <c r="I12" i="4"/>
  <c r="F12" i="4"/>
  <c r="E12" i="4"/>
  <c r="D12" i="4"/>
  <c r="J11" i="4"/>
  <c r="D11" i="4"/>
  <c r="J10" i="4"/>
  <c r="I10" i="4"/>
  <c r="E10" i="4"/>
  <c r="J9" i="4"/>
  <c r="I9" i="4"/>
  <c r="E9" i="4"/>
  <c r="J8" i="4"/>
  <c r="I8" i="4"/>
  <c r="E8" i="4"/>
  <c r="D8" i="4"/>
  <c r="J7" i="4"/>
  <c r="E7" i="4"/>
  <c r="D7" i="4"/>
  <c r="J6" i="4"/>
  <c r="E6" i="4"/>
  <c r="D6" i="4"/>
  <c r="J5" i="4"/>
  <c r="I5" i="4"/>
  <c r="E5" i="4"/>
  <c r="D5" i="4"/>
  <c r="J4" i="4"/>
  <c r="I4" i="4"/>
  <c r="E4" i="4"/>
  <c r="D4" i="4"/>
  <c r="J3" i="4"/>
  <c r="I3" i="4"/>
  <c r="E3" i="4"/>
  <c r="D3" i="4"/>
  <c r="J2" i="4"/>
  <c r="I2" i="4"/>
  <c r="E2" i="4"/>
  <c r="D2" i="4"/>
  <c r="K43" i="4" l="1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6" i="4"/>
  <c r="K25" i="4"/>
  <c r="K24" i="4"/>
  <c r="K23" i="4"/>
  <c r="K21" i="4"/>
  <c r="K20" i="4"/>
  <c r="K19" i="4"/>
  <c r="K18" i="4"/>
  <c r="K17" i="4"/>
  <c r="K16" i="4"/>
  <c r="K15" i="4"/>
  <c r="K14" i="4"/>
  <c r="K13" i="4"/>
  <c r="K11" i="4"/>
  <c r="K10" i="4"/>
  <c r="K8" i="4"/>
  <c r="K7" i="4"/>
  <c r="K6" i="4"/>
  <c r="K5" i="4"/>
  <c r="K4" i="4"/>
  <c r="K3" i="4"/>
  <c r="K2" i="4"/>
  <c r="K12" i="4" l="1"/>
  <c r="K27" i="4"/>
  <c r="K9" i="4"/>
  <c r="K22" i="4"/>
  <c r="C218" i="3" l="1"/>
  <c r="J155" i="2" s="1"/>
  <c r="C209" i="3"/>
  <c r="C200" i="3"/>
  <c r="J359" i="2" s="1"/>
  <c r="C178" i="3"/>
  <c r="C169" i="3"/>
  <c r="J357" i="2" s="1"/>
  <c r="C147" i="3"/>
  <c r="C141" i="3"/>
  <c r="J117" i="2" s="1"/>
  <c r="C123" i="3"/>
  <c r="C129" i="3" s="1"/>
  <c r="C110" i="3"/>
  <c r="J159" i="2" s="1"/>
  <c r="C88" i="3"/>
  <c r="C96" i="3" s="1"/>
  <c r="C71" i="3"/>
  <c r="J177" i="2" s="1"/>
  <c r="C55" i="3"/>
  <c r="C53" i="3"/>
  <c r="C39" i="3"/>
  <c r="J201" i="2" s="1"/>
  <c r="C32" i="3"/>
  <c r="L362" i="2"/>
  <c r="I360" i="2"/>
  <c r="I359" i="2"/>
  <c r="I358" i="2"/>
  <c r="L356" i="2"/>
  <c r="I354" i="2"/>
  <c r="J353" i="2"/>
  <c r="J352" i="2"/>
  <c r="J351" i="2"/>
  <c r="I350" i="2"/>
  <c r="J349" i="2"/>
  <c r="J348" i="2"/>
  <c r="J347" i="2"/>
  <c r="J346" i="2"/>
  <c r="J345" i="2"/>
  <c r="J344" i="2"/>
  <c r="I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L330" i="2"/>
  <c r="I319" i="2"/>
  <c r="J318" i="2"/>
  <c r="J317" i="2"/>
  <c r="J316" i="2"/>
  <c r="J315" i="2"/>
  <c r="J314" i="2"/>
  <c r="J313" i="2"/>
  <c r="J312" i="2"/>
  <c r="I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I294" i="2"/>
  <c r="J293" i="2"/>
  <c r="J292" i="2"/>
  <c r="J291" i="2"/>
  <c r="I290" i="2"/>
  <c r="J289" i="2"/>
  <c r="J288" i="2"/>
  <c r="J287" i="2"/>
  <c r="J286" i="2"/>
  <c r="J285" i="2"/>
  <c r="I284" i="2"/>
  <c r="J283" i="2"/>
  <c r="J282" i="2"/>
  <c r="J281" i="2"/>
  <c r="J280" i="2"/>
  <c r="I279" i="2"/>
  <c r="J278" i="2"/>
  <c r="J277" i="2"/>
  <c r="J276" i="2"/>
  <c r="J275" i="2"/>
  <c r="J274" i="2"/>
  <c r="J273" i="2"/>
  <c r="J272" i="2"/>
  <c r="J271" i="2"/>
  <c r="I270" i="2"/>
  <c r="J269" i="2"/>
  <c r="J268" i="2"/>
  <c r="J267" i="2"/>
  <c r="J266" i="2"/>
  <c r="J265" i="2"/>
  <c r="I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L245" i="2"/>
  <c r="I243" i="2"/>
  <c r="J242" i="2"/>
  <c r="J241" i="2"/>
  <c r="J240" i="2"/>
  <c r="I239" i="2"/>
  <c r="J238" i="2"/>
  <c r="J237" i="2"/>
  <c r="J236" i="2"/>
  <c r="J235" i="2"/>
  <c r="J234" i="2"/>
  <c r="J233" i="2"/>
  <c r="J232" i="2"/>
  <c r="I231" i="2"/>
  <c r="J230" i="2"/>
  <c r="I229" i="2"/>
  <c r="J228" i="2"/>
  <c r="I227" i="2"/>
  <c r="J226" i="2"/>
  <c r="I225" i="2"/>
  <c r="J224" i="2"/>
  <c r="J223" i="2"/>
  <c r="J222" i="2"/>
  <c r="J221" i="2"/>
  <c r="J220" i="2"/>
  <c r="J219" i="2"/>
  <c r="J218" i="2"/>
  <c r="J217" i="2"/>
  <c r="L216" i="2"/>
  <c r="I214" i="2"/>
  <c r="J213" i="2"/>
  <c r="J212" i="2"/>
  <c r="I211" i="2"/>
  <c r="J210" i="2"/>
  <c r="J209" i="2"/>
  <c r="J208" i="2"/>
  <c r="J207" i="2"/>
  <c r="I206" i="2"/>
  <c r="J205" i="2"/>
  <c r="L204" i="2"/>
  <c r="J204" i="2"/>
  <c r="I202" i="2"/>
  <c r="I201" i="2"/>
  <c r="L200" i="2"/>
  <c r="I198" i="2"/>
  <c r="I192" i="2"/>
  <c r="I190" i="2"/>
  <c r="I188" i="2"/>
  <c r="I186" i="2"/>
  <c r="I184" i="2"/>
  <c r="I182" i="2"/>
  <c r="I180" i="2"/>
  <c r="I178" i="2"/>
  <c r="L176" i="2"/>
  <c r="I174" i="2"/>
  <c r="I172" i="2"/>
  <c r="I170" i="2"/>
  <c r="I168" i="2"/>
  <c r="I166" i="2"/>
  <c r="I164" i="2"/>
  <c r="I162" i="2"/>
  <c r="I160" i="2"/>
  <c r="I159" i="2"/>
  <c r="L158" i="2"/>
  <c r="J158" i="2"/>
  <c r="I156" i="2"/>
  <c r="I155" i="2"/>
  <c r="L154" i="2"/>
  <c r="I152" i="2"/>
  <c r="J151" i="2"/>
  <c r="J150" i="2"/>
  <c r="J149" i="2"/>
  <c r="J148" i="2"/>
  <c r="J147" i="2"/>
  <c r="J146" i="2"/>
  <c r="J145" i="2"/>
  <c r="J144" i="2"/>
  <c r="J143" i="2"/>
  <c r="J142" i="2"/>
  <c r="J154" i="2" s="1"/>
  <c r="L141" i="2"/>
  <c r="I139" i="2"/>
  <c r="I137" i="2"/>
  <c r="I135" i="2"/>
  <c r="I133" i="2"/>
  <c r="I131" i="2"/>
  <c r="L129" i="2"/>
  <c r="H129" i="2"/>
  <c r="I127" i="2"/>
  <c r="J126" i="2"/>
  <c r="J125" i="2"/>
  <c r="J124" i="2"/>
  <c r="J123" i="2"/>
  <c r="J122" i="2"/>
  <c r="J121" i="2"/>
  <c r="L120" i="2"/>
  <c r="H120" i="2"/>
  <c r="I118" i="2"/>
  <c r="I117" i="2"/>
  <c r="I116" i="2"/>
  <c r="J115" i="2"/>
  <c r="J114" i="2"/>
  <c r="I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I94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K74" i="2"/>
  <c r="K121" i="2" s="1"/>
  <c r="F121" i="2" s="1"/>
  <c r="G21" i="4" s="1"/>
  <c r="J74" i="2"/>
  <c r="F74" i="2"/>
  <c r="G8" i="4" s="1"/>
  <c r="L73" i="2"/>
  <c r="H73" i="2"/>
  <c r="I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I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I20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L2" i="2"/>
  <c r="G2" i="2" s="1"/>
  <c r="J2" i="2"/>
  <c r="F2" i="2"/>
  <c r="G2" i="4" s="1"/>
  <c r="G3" i="2" l="1"/>
  <c r="H2" i="4"/>
  <c r="J129" i="2"/>
  <c r="J138" i="2"/>
  <c r="I138" i="2" s="1"/>
  <c r="J136" i="2"/>
  <c r="I136" i="2" s="1"/>
  <c r="J134" i="2"/>
  <c r="I134" i="2" s="1"/>
  <c r="J132" i="2"/>
  <c r="I132" i="2" s="1"/>
  <c r="J130" i="2"/>
  <c r="I130" i="2" s="1"/>
  <c r="J191" i="2"/>
  <c r="I191" i="2" s="1"/>
  <c r="J189" i="2"/>
  <c r="I189" i="2" s="1"/>
  <c r="J187" i="2"/>
  <c r="I187" i="2" s="1"/>
  <c r="J185" i="2"/>
  <c r="I185" i="2" s="1"/>
  <c r="J183" i="2"/>
  <c r="I183" i="2" s="1"/>
  <c r="J181" i="2"/>
  <c r="I181" i="2" s="1"/>
  <c r="J179" i="2"/>
  <c r="I179" i="2" s="1"/>
  <c r="J173" i="2"/>
  <c r="I173" i="2" s="1"/>
  <c r="J171" i="2"/>
  <c r="I171" i="2" s="1"/>
  <c r="J169" i="2"/>
  <c r="I169" i="2" s="1"/>
  <c r="J167" i="2"/>
  <c r="I167" i="2" s="1"/>
  <c r="J165" i="2"/>
  <c r="I165" i="2" s="1"/>
  <c r="J163" i="2"/>
  <c r="I163" i="2" s="1"/>
  <c r="J161" i="2"/>
  <c r="I161" i="2" s="1"/>
  <c r="J362" i="2"/>
  <c r="I357" i="2"/>
  <c r="F3" i="2"/>
  <c r="G3" i="4" s="1"/>
  <c r="J176" i="2"/>
  <c r="J216" i="2"/>
  <c r="J200" i="2"/>
  <c r="L121" i="2"/>
  <c r="G121" i="2" s="1"/>
  <c r="K130" i="2"/>
  <c r="J330" i="2"/>
  <c r="J120" i="2"/>
  <c r="J245" i="2"/>
  <c r="J356" i="2"/>
  <c r="L74" i="2"/>
  <c r="G74" i="2" s="1"/>
  <c r="J141" i="2"/>
  <c r="J73" i="2"/>
  <c r="G75" i="2" l="1"/>
  <c r="H9" i="4" s="1"/>
  <c r="H8" i="4"/>
  <c r="G122" i="2"/>
  <c r="H22" i="4" s="1"/>
  <c r="H21" i="4"/>
  <c r="G4" i="2"/>
  <c r="H3" i="4"/>
  <c r="F122" i="2"/>
  <c r="G22" i="4" s="1"/>
  <c r="G123" i="2"/>
  <c r="H23" i="4" s="1"/>
  <c r="F130" i="2"/>
  <c r="K142" i="2"/>
  <c r="L130" i="2"/>
  <c r="G130" i="2" s="1"/>
  <c r="G131" i="2" s="1"/>
  <c r="G76" i="2"/>
  <c r="H10" i="4" s="1"/>
  <c r="F75" i="2"/>
  <c r="G9" i="4" s="1"/>
  <c r="G5" i="2" l="1"/>
  <c r="F4" i="2"/>
  <c r="F123" i="2"/>
  <c r="G23" i="4" s="1"/>
  <c r="G124" i="2"/>
  <c r="H24" i="4" s="1"/>
  <c r="L142" i="2"/>
  <c r="G142" i="2" s="1"/>
  <c r="G143" i="2" s="1"/>
  <c r="K155" i="2"/>
  <c r="F142" i="2"/>
  <c r="G77" i="2"/>
  <c r="F76" i="2"/>
  <c r="G10" i="4" s="1"/>
  <c r="G132" i="2"/>
  <c r="F131" i="2"/>
  <c r="H4" i="4" l="1"/>
  <c r="F5" i="2"/>
  <c r="G4" i="4" s="1"/>
  <c r="G6" i="2"/>
  <c r="F132" i="2"/>
  <c r="G133" i="2"/>
  <c r="G125" i="2"/>
  <c r="F124" i="2"/>
  <c r="G24" i="4" s="1"/>
  <c r="K159" i="2"/>
  <c r="F155" i="2"/>
  <c r="L155" i="2"/>
  <c r="G155" i="2" s="1"/>
  <c r="G156" i="2" s="1"/>
  <c r="F156" i="2" s="1"/>
  <c r="F77" i="2"/>
  <c r="G78" i="2"/>
  <c r="H11" i="4" s="1"/>
  <c r="G144" i="2"/>
  <c r="F143" i="2"/>
  <c r="H5" i="4" l="1"/>
  <c r="G7" i="2"/>
  <c r="F6" i="2"/>
  <c r="G5" i="4" s="1"/>
  <c r="F159" i="2"/>
  <c r="L159" i="2"/>
  <c r="G159" i="2" s="1"/>
  <c r="G160" i="2" s="1"/>
  <c r="K177" i="2"/>
  <c r="G126" i="2"/>
  <c r="F125" i="2"/>
  <c r="G145" i="2"/>
  <c r="F144" i="2"/>
  <c r="F133" i="2"/>
  <c r="G134" i="2"/>
  <c r="F78" i="2"/>
  <c r="G11" i="4" s="1"/>
  <c r="G79" i="2"/>
  <c r="H12" i="4" s="1"/>
  <c r="F7" i="2" l="1"/>
  <c r="G8" i="2"/>
  <c r="F177" i="2"/>
  <c r="L177" i="2"/>
  <c r="G177" i="2" s="1"/>
  <c r="G178" i="2" s="1"/>
  <c r="K201" i="2"/>
  <c r="G146" i="2"/>
  <c r="F145" i="2"/>
  <c r="F79" i="2"/>
  <c r="G12" i="4" s="1"/>
  <c r="G80" i="2"/>
  <c r="H13" i="4" s="1"/>
  <c r="F134" i="2"/>
  <c r="G135" i="2"/>
  <c r="G161" i="2"/>
  <c r="F160" i="2"/>
  <c r="G127" i="2"/>
  <c r="F127" i="2" s="1"/>
  <c r="F126" i="2"/>
  <c r="G9" i="2" l="1"/>
  <c r="F8" i="2"/>
  <c r="F161" i="2"/>
  <c r="G162" i="2"/>
  <c r="G147" i="2"/>
  <c r="F146" i="2"/>
  <c r="G136" i="2"/>
  <c r="F135" i="2"/>
  <c r="F80" i="2"/>
  <c r="G13" i="4" s="1"/>
  <c r="G81" i="2"/>
  <c r="H14" i="4" s="1"/>
  <c r="K205" i="2"/>
  <c r="L201" i="2"/>
  <c r="G201" i="2" s="1"/>
  <c r="G202" i="2" s="1"/>
  <c r="F202" i="2" s="1"/>
  <c r="F201" i="2"/>
  <c r="F178" i="2"/>
  <c r="G179" i="2"/>
  <c r="G10" i="2" l="1"/>
  <c r="F9" i="2"/>
  <c r="F147" i="2"/>
  <c r="G148" i="2"/>
  <c r="L205" i="2"/>
  <c r="G205" i="2" s="1"/>
  <c r="K217" i="2"/>
  <c r="F205" i="2"/>
  <c r="G25" i="4" s="1"/>
  <c r="F81" i="2"/>
  <c r="G14" i="4" s="1"/>
  <c r="G82" i="2"/>
  <c r="H15" i="4" s="1"/>
  <c r="G163" i="2"/>
  <c r="F162" i="2"/>
  <c r="F179" i="2"/>
  <c r="G180" i="2"/>
  <c r="F136" i="2"/>
  <c r="G137" i="2"/>
  <c r="G206" i="2" l="1"/>
  <c r="H25" i="4"/>
  <c r="F10" i="2"/>
  <c r="G11" i="2"/>
  <c r="F137" i="2"/>
  <c r="G138" i="2"/>
  <c r="G83" i="2"/>
  <c r="H16" i="4" s="1"/>
  <c r="F82" i="2"/>
  <c r="G15" i="4" s="1"/>
  <c r="K246" i="2"/>
  <c r="F217" i="2"/>
  <c r="G27" i="4" s="1"/>
  <c r="L217" i="2"/>
  <c r="G217" i="2" s="1"/>
  <c r="G207" i="2"/>
  <c r="H26" i="4" s="1"/>
  <c r="F206" i="2"/>
  <c r="F163" i="2"/>
  <c r="G164" i="2"/>
  <c r="F148" i="2"/>
  <c r="G149" i="2"/>
  <c r="G181" i="2"/>
  <c r="F180" i="2"/>
  <c r="G218" i="2" l="1"/>
  <c r="H28" i="4" s="1"/>
  <c r="H27" i="4"/>
  <c r="F11" i="2"/>
  <c r="G12" i="2"/>
  <c r="F164" i="2"/>
  <c r="G165" i="2"/>
  <c r="G84" i="2"/>
  <c r="H17" i="4" s="1"/>
  <c r="F83" i="2"/>
  <c r="G16" i="4" s="1"/>
  <c r="G139" i="2"/>
  <c r="F139" i="2" s="1"/>
  <c r="F138" i="2"/>
  <c r="F218" i="2"/>
  <c r="G28" i="4" s="1"/>
  <c r="G219" i="2"/>
  <c r="H29" i="4" s="1"/>
  <c r="G182" i="2"/>
  <c r="F181" i="2"/>
  <c r="G208" i="2"/>
  <c r="F207" i="2"/>
  <c r="G26" i="4" s="1"/>
  <c r="G150" i="2"/>
  <c r="F149" i="2"/>
  <c r="F246" i="2"/>
  <c r="G41" i="4" s="1"/>
  <c r="K331" i="2"/>
  <c r="L246" i="2"/>
  <c r="G246" i="2" s="1"/>
  <c r="G247" i="2" l="1"/>
  <c r="H42" i="4" s="1"/>
  <c r="H41" i="4"/>
  <c r="G13" i="2"/>
  <c r="F12" i="2"/>
  <c r="F247" i="2"/>
  <c r="G42" i="4" s="1"/>
  <c r="G248" i="2"/>
  <c r="H43" i="4" s="1"/>
  <c r="G209" i="2"/>
  <c r="F208" i="2"/>
  <c r="F84" i="2"/>
  <c r="G17" i="4" s="1"/>
  <c r="G85" i="2"/>
  <c r="F150" i="2"/>
  <c r="G151" i="2"/>
  <c r="K363" i="2"/>
  <c r="L363" i="2" s="1"/>
  <c r="K357" i="2"/>
  <c r="F331" i="2"/>
  <c r="G36" i="4" s="1"/>
  <c r="L331" i="2"/>
  <c r="G331" i="2" s="1"/>
  <c r="G166" i="2"/>
  <c r="F165" i="2"/>
  <c r="F182" i="2"/>
  <c r="G183" i="2"/>
  <c r="F219" i="2"/>
  <c r="G29" i="4" s="1"/>
  <c r="G220" i="2"/>
  <c r="H30" i="4" s="1"/>
  <c r="G332" i="2" l="1"/>
  <c r="H37" i="4" s="1"/>
  <c r="H36" i="4"/>
  <c r="F13" i="2"/>
  <c r="G14" i="2"/>
  <c r="F209" i="2"/>
  <c r="G210" i="2"/>
  <c r="G221" i="2"/>
  <c r="H31" i="4" s="1"/>
  <c r="F220" i="2"/>
  <c r="G30" i="4" s="1"/>
  <c r="F183" i="2"/>
  <c r="G184" i="2"/>
  <c r="G152" i="2"/>
  <c r="F152" i="2" s="1"/>
  <c r="F151" i="2"/>
  <c r="L357" i="2"/>
  <c r="G357" i="2" s="1"/>
  <c r="G358" i="2" s="1"/>
  <c r="F357" i="2"/>
  <c r="F248" i="2"/>
  <c r="G43" i="4" s="1"/>
  <c r="G249" i="2"/>
  <c r="G333" i="2"/>
  <c r="H38" i="4" s="1"/>
  <c r="F332" i="2"/>
  <c r="G37" i="4" s="1"/>
  <c r="F85" i="2"/>
  <c r="G86" i="2"/>
  <c r="F166" i="2"/>
  <c r="G167" i="2"/>
  <c r="G15" i="2" l="1"/>
  <c r="F14" i="2"/>
  <c r="G168" i="2"/>
  <c r="F167" i="2"/>
  <c r="F210" i="2"/>
  <c r="G211" i="2"/>
  <c r="G359" i="2"/>
  <c r="F358" i="2"/>
  <c r="F86" i="2"/>
  <c r="G87" i="2"/>
  <c r="F184" i="2"/>
  <c r="G185" i="2"/>
  <c r="F333" i="2"/>
  <c r="G38" i="4" s="1"/>
  <c r="G334" i="2"/>
  <c r="H39" i="4" s="1"/>
  <c r="G250" i="2"/>
  <c r="F249" i="2"/>
  <c r="G222" i="2"/>
  <c r="H32" i="4" s="1"/>
  <c r="F221" i="2"/>
  <c r="G31" i="4" s="1"/>
  <c r="G16" i="2" l="1"/>
  <c r="F15" i="2"/>
  <c r="G251" i="2"/>
  <c r="F250" i="2"/>
  <c r="F87" i="2"/>
  <c r="G88" i="2"/>
  <c r="H18" i="4" s="1"/>
  <c r="F334" i="2"/>
  <c r="G39" i="4" s="1"/>
  <c r="G335" i="2"/>
  <c r="H40" i="4" s="1"/>
  <c r="G360" i="2"/>
  <c r="F360" i="2" s="1"/>
  <c r="F359" i="2"/>
  <c r="F185" i="2"/>
  <c r="G186" i="2"/>
  <c r="F211" i="2"/>
  <c r="G212" i="2"/>
  <c r="G223" i="2"/>
  <c r="H33" i="4" s="1"/>
  <c r="F222" i="2"/>
  <c r="G32" i="4" s="1"/>
  <c r="F168" i="2"/>
  <c r="G169" i="2"/>
  <c r="G17" i="2" l="1"/>
  <c r="F16" i="2"/>
  <c r="G89" i="2"/>
  <c r="H19" i="4" s="1"/>
  <c r="F88" i="2"/>
  <c r="G18" i="4" s="1"/>
  <c r="F335" i="2"/>
  <c r="G40" i="4" s="1"/>
  <c r="G336" i="2"/>
  <c r="F223" i="2"/>
  <c r="G33" i="4" s="1"/>
  <c r="G224" i="2"/>
  <c r="F212" i="2"/>
  <c r="G213" i="2"/>
  <c r="G170" i="2"/>
  <c r="F169" i="2"/>
  <c r="G187" i="2"/>
  <c r="F186" i="2"/>
  <c r="G252" i="2"/>
  <c r="F251" i="2"/>
  <c r="G18" i="2" l="1"/>
  <c r="F17" i="2"/>
  <c r="F187" i="2"/>
  <c r="G188" i="2"/>
  <c r="F224" i="2"/>
  <c r="G225" i="2"/>
  <c r="G253" i="2"/>
  <c r="F252" i="2"/>
  <c r="G337" i="2"/>
  <c r="F336" i="2"/>
  <c r="F170" i="2"/>
  <c r="G171" i="2"/>
  <c r="G214" i="2"/>
  <c r="F214" i="2" s="1"/>
  <c r="F213" i="2"/>
  <c r="G90" i="2"/>
  <c r="H20" i="4" s="1"/>
  <c r="F89" i="2"/>
  <c r="G19" i="4" s="1"/>
  <c r="F18" i="2" l="1"/>
  <c r="G20" i="2"/>
  <c r="G94" i="2"/>
  <c r="F90" i="2"/>
  <c r="G20" i="4" s="1"/>
  <c r="G338" i="2"/>
  <c r="F337" i="2"/>
  <c r="F188" i="2"/>
  <c r="G189" i="2"/>
  <c r="F253" i="2"/>
  <c r="G254" i="2"/>
  <c r="F171" i="2"/>
  <c r="G172" i="2"/>
  <c r="F225" i="2"/>
  <c r="G226" i="2"/>
  <c r="F20" i="2" l="1"/>
  <c r="G21" i="2"/>
  <c r="F226" i="2"/>
  <c r="G227" i="2"/>
  <c r="G190" i="2"/>
  <c r="F189" i="2"/>
  <c r="F254" i="2"/>
  <c r="G255" i="2"/>
  <c r="G173" i="2"/>
  <c r="F172" i="2"/>
  <c r="G339" i="2"/>
  <c r="F338" i="2"/>
  <c r="G95" i="2"/>
  <c r="F94" i="2"/>
  <c r="H6" i="4" l="1"/>
  <c r="F21" i="2"/>
  <c r="G6" i="4" s="1"/>
  <c r="G22" i="2"/>
  <c r="F95" i="2"/>
  <c r="G96" i="2"/>
  <c r="G191" i="2"/>
  <c r="F190" i="2"/>
  <c r="F255" i="2"/>
  <c r="G256" i="2"/>
  <c r="F227" i="2"/>
  <c r="G228" i="2"/>
  <c r="G340" i="2"/>
  <c r="F339" i="2"/>
  <c r="G174" i="2"/>
  <c r="F174" i="2" s="1"/>
  <c r="F173" i="2"/>
  <c r="G23" i="2" l="1"/>
  <c r="F22" i="2"/>
  <c r="G341" i="2"/>
  <c r="F340" i="2"/>
  <c r="G229" i="2"/>
  <c r="F228" i="2"/>
  <c r="F256" i="2"/>
  <c r="G257" i="2"/>
  <c r="F191" i="2"/>
  <c r="G192" i="2"/>
  <c r="G97" i="2"/>
  <c r="F96" i="2"/>
  <c r="H7" i="4" l="1"/>
  <c r="G24" i="2"/>
  <c r="F23" i="2"/>
  <c r="G7" i="4" s="1"/>
  <c r="F341" i="2"/>
  <c r="G342" i="2"/>
  <c r="F97" i="2"/>
  <c r="G98" i="2"/>
  <c r="G230" i="2"/>
  <c r="F229" i="2"/>
  <c r="G258" i="2"/>
  <c r="F257" i="2"/>
  <c r="G198" i="2"/>
  <c r="F198" i="2" s="1"/>
  <c r="F192" i="2"/>
  <c r="G25" i="2" l="1"/>
  <c r="F24" i="2"/>
  <c r="G231" i="2"/>
  <c r="F230" i="2"/>
  <c r="G259" i="2"/>
  <c r="F258" i="2"/>
  <c r="F98" i="2"/>
  <c r="G99" i="2"/>
  <c r="F342" i="2"/>
  <c r="G343" i="2"/>
  <c r="G26" i="2" l="1"/>
  <c r="F25" i="2"/>
  <c r="G260" i="2"/>
  <c r="F259" i="2"/>
  <c r="F99" i="2"/>
  <c r="G100" i="2"/>
  <c r="F231" i="2"/>
  <c r="G232" i="2"/>
  <c r="H34" i="4" s="1"/>
  <c r="F343" i="2"/>
  <c r="G344" i="2"/>
  <c r="G27" i="2" l="1"/>
  <c r="F26" i="2"/>
  <c r="F232" i="2"/>
  <c r="G34" i="4" s="1"/>
  <c r="G233" i="2"/>
  <c r="G101" i="2"/>
  <c r="F100" i="2"/>
  <c r="G261" i="2"/>
  <c r="F260" i="2"/>
  <c r="G345" i="2"/>
  <c r="F344" i="2"/>
  <c r="F27" i="2" l="1"/>
  <c r="G28" i="2"/>
  <c r="G346" i="2"/>
  <c r="F345" i="2"/>
  <c r="F261" i="2"/>
  <c r="G262" i="2"/>
  <c r="G102" i="2"/>
  <c r="F101" i="2"/>
  <c r="F233" i="2"/>
  <c r="G234" i="2"/>
  <c r="H35" i="4" s="1"/>
  <c r="F28" i="2" l="1"/>
  <c r="G29" i="2"/>
  <c r="F234" i="2"/>
  <c r="G35" i="4" s="1"/>
  <c r="G235" i="2"/>
  <c r="G347" i="2"/>
  <c r="F346" i="2"/>
  <c r="G103" i="2"/>
  <c r="F102" i="2"/>
  <c r="F262" i="2"/>
  <c r="G263" i="2"/>
  <c r="G30" i="2" l="1"/>
  <c r="F29" i="2"/>
  <c r="G104" i="2"/>
  <c r="F103" i="2"/>
  <c r="G348" i="2"/>
  <c r="F347" i="2"/>
  <c r="F235" i="2"/>
  <c r="G236" i="2"/>
  <c r="F263" i="2"/>
  <c r="G264" i="2"/>
  <c r="F30" i="2" l="1"/>
  <c r="G31" i="2"/>
  <c r="G349" i="2"/>
  <c r="F348" i="2"/>
  <c r="F264" i="2"/>
  <c r="G265" i="2"/>
  <c r="G237" i="2"/>
  <c r="F236" i="2"/>
  <c r="G105" i="2"/>
  <c r="F104" i="2"/>
  <c r="G32" i="2" l="1"/>
  <c r="F31" i="2"/>
  <c r="G266" i="2"/>
  <c r="F265" i="2"/>
  <c r="G238" i="2"/>
  <c r="F237" i="2"/>
  <c r="F105" i="2"/>
  <c r="G106" i="2"/>
  <c r="F349" i="2"/>
  <c r="G350" i="2"/>
  <c r="G33" i="2" l="1"/>
  <c r="F32" i="2"/>
  <c r="F106" i="2"/>
  <c r="G107" i="2"/>
  <c r="G239" i="2"/>
  <c r="F238" i="2"/>
  <c r="F350" i="2"/>
  <c r="G351" i="2"/>
  <c r="G267" i="2"/>
  <c r="F266" i="2"/>
  <c r="F33" i="2" l="1"/>
  <c r="G34" i="2"/>
  <c r="F351" i="2"/>
  <c r="G352" i="2"/>
  <c r="G268" i="2"/>
  <c r="F267" i="2"/>
  <c r="F239" i="2"/>
  <c r="G240" i="2"/>
  <c r="G108" i="2"/>
  <c r="F107" i="2"/>
  <c r="F34" i="2" l="1"/>
  <c r="G35" i="2"/>
  <c r="G353" i="2"/>
  <c r="F352" i="2"/>
  <c r="F240" i="2"/>
  <c r="G241" i="2"/>
  <c r="F108" i="2"/>
  <c r="G109" i="2"/>
  <c r="G269" i="2"/>
  <c r="F268" i="2"/>
  <c r="F35" i="2" l="1"/>
  <c r="G36" i="2"/>
  <c r="F241" i="2"/>
  <c r="G242" i="2"/>
  <c r="F269" i="2"/>
  <c r="G270" i="2"/>
  <c r="G110" i="2"/>
  <c r="F109" i="2"/>
  <c r="G354" i="2"/>
  <c r="F354" i="2" s="1"/>
  <c r="F353" i="2"/>
  <c r="F36" i="2" l="1"/>
  <c r="G37" i="2"/>
  <c r="G111" i="2"/>
  <c r="F110" i="2"/>
  <c r="F270" i="2"/>
  <c r="G271" i="2"/>
  <c r="F242" i="2"/>
  <c r="G243" i="2"/>
  <c r="F243" i="2" s="1"/>
  <c r="F37" i="2" l="1"/>
  <c r="G38" i="2"/>
  <c r="F271" i="2"/>
  <c r="G272" i="2"/>
  <c r="F111" i="2"/>
  <c r="G112" i="2"/>
  <c r="F38" i="2" l="1"/>
  <c r="G39" i="2"/>
  <c r="F272" i="2"/>
  <c r="G273" i="2"/>
  <c r="F112" i="2"/>
  <c r="G113" i="2"/>
  <c r="G40" i="2" l="1"/>
  <c r="F39" i="2"/>
  <c r="F113" i="2"/>
  <c r="G114" i="2"/>
  <c r="G274" i="2"/>
  <c r="F273" i="2"/>
  <c r="G41" i="2" l="1"/>
  <c r="F40" i="2"/>
  <c r="G275" i="2"/>
  <c r="F274" i="2"/>
  <c r="F114" i="2"/>
  <c r="G115" i="2"/>
  <c r="F41" i="2" l="1"/>
  <c r="G42" i="2"/>
  <c r="G71" i="2"/>
  <c r="F71" i="2" s="1"/>
  <c r="F115" i="2"/>
  <c r="G116" i="2"/>
  <c r="G276" i="2"/>
  <c r="F275" i="2"/>
  <c r="G43" i="2" l="1"/>
  <c r="F42" i="2"/>
  <c r="G277" i="2"/>
  <c r="F276" i="2"/>
  <c r="G117" i="2"/>
  <c r="F116" i="2"/>
  <c r="F43" i="2" l="1"/>
  <c r="G44" i="2"/>
  <c r="G118" i="2"/>
  <c r="F118" i="2" s="1"/>
  <c r="F117" i="2"/>
  <c r="F277" i="2"/>
  <c r="G278" i="2"/>
  <c r="F44" i="2" l="1"/>
  <c r="G45" i="2"/>
  <c r="F278" i="2"/>
  <c r="G279" i="2"/>
  <c r="G46" i="2" l="1"/>
  <c r="F45" i="2"/>
  <c r="F279" i="2"/>
  <c r="G280" i="2"/>
  <c r="G47" i="2" l="1"/>
  <c r="F46" i="2"/>
  <c r="F280" i="2"/>
  <c r="G281" i="2"/>
  <c r="G48" i="2" l="1"/>
  <c r="F47" i="2"/>
  <c r="G282" i="2"/>
  <c r="F281" i="2"/>
  <c r="G49" i="2" l="1"/>
  <c r="F48" i="2"/>
  <c r="G283" i="2"/>
  <c r="F282" i="2"/>
  <c r="F49" i="2" l="1"/>
  <c r="G50" i="2"/>
  <c r="G284" i="2"/>
  <c r="F283" i="2"/>
  <c r="G51" i="2" l="1"/>
  <c r="F50" i="2"/>
  <c r="G285" i="2"/>
  <c r="F284" i="2"/>
  <c r="F51" i="2" l="1"/>
  <c r="G52" i="2"/>
  <c r="F285" i="2"/>
  <c r="G286" i="2"/>
  <c r="F52" i="2" l="1"/>
  <c r="G53" i="2"/>
  <c r="F286" i="2"/>
  <c r="G287" i="2"/>
  <c r="F53" i="2" l="1"/>
  <c r="G54" i="2"/>
  <c r="F287" i="2"/>
  <c r="G288" i="2"/>
  <c r="G55" i="2" l="1"/>
  <c r="F54" i="2"/>
  <c r="F288" i="2"/>
  <c r="G289" i="2"/>
  <c r="G56" i="2" l="1"/>
  <c r="F55" i="2"/>
  <c r="G290" i="2"/>
  <c r="F289" i="2"/>
  <c r="G57" i="2" l="1"/>
  <c r="F56" i="2"/>
  <c r="G291" i="2"/>
  <c r="F290" i="2"/>
  <c r="G58" i="2" l="1"/>
  <c r="F57" i="2"/>
  <c r="G292" i="2"/>
  <c r="F291" i="2"/>
  <c r="F58" i="2" l="1"/>
  <c r="G59" i="2"/>
  <c r="G293" i="2"/>
  <c r="F292" i="2"/>
  <c r="F59" i="2" l="1"/>
  <c r="G60" i="2"/>
  <c r="F293" i="2"/>
  <c r="G294" i="2"/>
  <c r="F60" i="2" l="1"/>
  <c r="G61" i="2"/>
  <c r="F294" i="2"/>
  <c r="G295" i="2"/>
  <c r="G62" i="2" l="1"/>
  <c r="F61" i="2"/>
  <c r="F295" i="2"/>
  <c r="G296" i="2"/>
  <c r="F62" i="2" l="1"/>
  <c r="G63" i="2"/>
  <c r="F296" i="2"/>
  <c r="G297" i="2"/>
  <c r="G64" i="2" l="1"/>
  <c r="F63" i="2"/>
  <c r="G298" i="2"/>
  <c r="F297" i="2"/>
  <c r="G65" i="2" l="1"/>
  <c r="F64" i="2"/>
  <c r="G299" i="2"/>
  <c r="F298" i="2"/>
  <c r="F65" i="2" l="1"/>
  <c r="G66" i="2"/>
  <c r="G300" i="2"/>
  <c r="F299" i="2"/>
  <c r="F66" i="2" l="1"/>
  <c r="G67" i="2"/>
  <c r="G301" i="2"/>
  <c r="F300" i="2"/>
  <c r="F67" i="2" l="1"/>
  <c r="G68" i="2"/>
  <c r="F301" i="2"/>
  <c r="G302" i="2"/>
  <c r="F68" i="2" l="1"/>
  <c r="G69" i="2"/>
  <c r="F302" i="2"/>
  <c r="G303" i="2"/>
  <c r="F69" i="2" l="1"/>
  <c r="G70" i="2"/>
  <c r="F70" i="2" s="1"/>
  <c r="F303" i="2"/>
  <c r="G304" i="2"/>
  <c r="F304" i="2" l="1"/>
  <c r="G305" i="2"/>
  <c r="G306" i="2" l="1"/>
  <c r="F305" i="2"/>
  <c r="G307" i="2" l="1"/>
  <c r="F306" i="2"/>
  <c r="G308" i="2" l="1"/>
  <c r="F307" i="2"/>
  <c r="G309" i="2" l="1"/>
  <c r="F308" i="2"/>
  <c r="F309" i="2" l="1"/>
  <c r="G310" i="2"/>
  <c r="F310" i="2" l="1"/>
  <c r="G311" i="2"/>
  <c r="F311" i="2" l="1"/>
  <c r="G312" i="2"/>
  <c r="F312" i="2" l="1"/>
  <c r="G313" i="2"/>
  <c r="G314" i="2" l="1"/>
  <c r="F313" i="2"/>
  <c r="G315" i="2" l="1"/>
  <c r="F314" i="2"/>
  <c r="G316" i="2" l="1"/>
  <c r="F315" i="2"/>
  <c r="G317" i="2" l="1"/>
  <c r="F316" i="2"/>
  <c r="F317" i="2" l="1"/>
  <c r="G318" i="2"/>
  <c r="F318" i="2" l="1"/>
  <c r="G319" i="2"/>
  <c r="F3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X. Larkang</author>
  </authors>
  <commentList>
    <comment ref="J7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12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12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14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15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158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17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20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204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2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245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33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35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  <comment ref="J36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Jennifer X. Larkang:</t>
        </r>
        <r>
          <rPr>
            <sz val="9"/>
            <color indexed="81"/>
            <rFont val="Tahoma"/>
            <family val="2"/>
          </rPr>
          <t xml:space="preserve">
Check against the Control (Dec) two cells to the right from this cell.</t>
        </r>
      </text>
    </comment>
  </commentList>
</comments>
</file>

<file path=xl/sharedStrings.xml><?xml version="1.0" encoding="utf-8"?>
<sst xmlns="http://schemas.openxmlformats.org/spreadsheetml/2006/main" count="2233" uniqueCount="896">
  <si>
    <t>Tab</t>
  </si>
  <si>
    <t>Contents</t>
  </si>
  <si>
    <t>Colour coding in the tab</t>
  </si>
  <si>
    <t>Full map Auto</t>
  </si>
  <si>
    <t>A list of all Modbus registers</t>
  </si>
  <si>
    <t>Currently used</t>
  </si>
  <si>
    <t>Suggested, preferrably don't change</t>
  </si>
  <si>
    <t>Suggested, can be changed</t>
  </si>
  <si>
    <t>Green text = Obsolete register</t>
  </si>
  <si>
    <t>Red text = Value fetched from "Channel data etc" tab</t>
  </si>
  <si>
    <t>Channel data etc</t>
  </si>
  <si>
    <t>Description of contents in "channel based values" such as Load profile, Previous values and demand</t>
  </si>
  <si>
    <t>Grey text = Reserved but not used yet</t>
  </si>
  <si>
    <t>Configuration</t>
  </si>
  <si>
    <t>Procedure for reading/writing tariff configuration</t>
  </si>
  <si>
    <t>ModCom map Auto</t>
  </si>
  <si>
    <t>Modbus registers used in ModCom</t>
  </si>
  <si>
    <t>Sace analyzer</t>
  </si>
  <si>
    <t>Observations from testing a Sace analyzer, when developing ModCom. Still useful/valid?</t>
  </si>
  <si>
    <t>Note! Be careful when changing register addresses in the mapping. Many of them are calculated automatically based on other cells</t>
  </si>
  <si>
    <t>For example check that the "SUM" and "Control (DEC)" fields match.</t>
  </si>
  <si>
    <t>Category</t>
  </si>
  <si>
    <t>Sub-categories</t>
  </si>
  <si>
    <t>Details 1</t>
  </si>
  <si>
    <t>Details 2</t>
  </si>
  <si>
    <t>Register(s)</t>
  </si>
  <si>
    <t>Reg (Dec)</t>
  </si>
  <si>
    <t>Nr of quantities</t>
  </si>
  <si>
    <t>Size</t>
  </si>
  <si>
    <t>Nr of registers</t>
  </si>
  <si>
    <t>Base register (Hex)</t>
  </si>
  <si>
    <t>Base register (dec)</t>
  </si>
  <si>
    <t>Min</t>
  </si>
  <si>
    <t>Max</t>
  </si>
  <si>
    <t>Resolution</t>
  </si>
  <si>
    <t>Unit</t>
  </si>
  <si>
    <t>Type</t>
  </si>
  <si>
    <t>Energies</t>
  </si>
  <si>
    <t>Total</t>
  </si>
  <si>
    <t>Active imp</t>
  </si>
  <si>
    <t>kWh</t>
  </si>
  <si>
    <t>0.01</t>
  </si>
  <si>
    <t>0.00</t>
  </si>
  <si>
    <t>Unsigned</t>
  </si>
  <si>
    <t>(Read only)</t>
  </si>
  <si>
    <t>Active exp</t>
  </si>
  <si>
    <t>Active net</t>
  </si>
  <si>
    <t>Reactive imp</t>
  </si>
  <si>
    <t>kvarh</t>
  </si>
  <si>
    <t>Reactive exp</t>
  </si>
  <si>
    <t>Reactive net</t>
  </si>
  <si>
    <t>Apparent imp</t>
  </si>
  <si>
    <t>kVA</t>
  </si>
  <si>
    <t>Apparent exp</t>
  </si>
  <si>
    <t>Apparent net</t>
  </si>
  <si>
    <t>CO2</t>
  </si>
  <si>
    <t>Currency</t>
  </si>
  <si>
    <t>Capacitive/Inductive? (Sace has that, split up into tariffs)</t>
  </si>
  <si>
    <t>Reserved</t>
  </si>
  <si>
    <t>Tariffs</t>
  </si>
  <si>
    <t>Tariff 1..8</t>
  </si>
  <si>
    <t>kVAh</t>
  </si>
  <si>
    <t>Phases</t>
  </si>
  <si>
    <t>L1..L3</t>
  </si>
  <si>
    <t>Resettable</t>
  </si>
  <si>
    <t>Active import total</t>
  </si>
  <si>
    <t>Active export total</t>
  </si>
  <si>
    <t>Reactive import total</t>
  </si>
  <si>
    <t>Reactive export total</t>
  </si>
  <si>
    <t>Ph/Tariff</t>
  </si>
  <si>
    <t>L1..L3, tar 1..8</t>
  </si>
  <si>
    <t>Sum</t>
  </si>
  <si>
    <t>Control (Dec)</t>
  </si>
  <si>
    <t>B00</t>
  </si>
  <si>
    <t>Instantaneous</t>
  </si>
  <si>
    <t>Voltages</t>
  </si>
  <si>
    <t>0.1</t>
  </si>
  <si>
    <t>V</t>
  </si>
  <si>
    <t>0.0</t>
  </si>
  <si>
    <t>429496729.5</t>
  </si>
  <si>
    <t>L1-L2</t>
  </si>
  <si>
    <t>L3-L2</t>
  </si>
  <si>
    <t>L1-L3</t>
  </si>
  <si>
    <t>Currents</t>
  </si>
  <si>
    <t>L1..L3, N</t>
  </si>
  <si>
    <t>0.001</t>
  </si>
  <si>
    <t>A</t>
  </si>
  <si>
    <t>4294967.295</t>
  </si>
  <si>
    <t>Powers</t>
  </si>
  <si>
    <t>Active</t>
  </si>
  <si>
    <t>Total, L1..L3</t>
  </si>
  <si>
    <t>W</t>
  </si>
  <si>
    <t xml:space="preserve"> -21474836.48</t>
  </si>
  <si>
    <t>21474836.47</t>
  </si>
  <si>
    <t>Signed</t>
  </si>
  <si>
    <t>Total, i.e. imp-exp</t>
  </si>
  <si>
    <t>Reactive</t>
  </si>
  <si>
    <t>var</t>
  </si>
  <si>
    <t>Apparent</t>
  </si>
  <si>
    <t>VA</t>
  </si>
  <si>
    <t>Frequency</t>
  </si>
  <si>
    <t>Hz</t>
  </si>
  <si>
    <t>655.35</t>
  </si>
  <si>
    <t>Phase angles</t>
  </si>
  <si>
    <t>Power</t>
  </si>
  <si>
    <t>°</t>
  </si>
  <si>
    <t xml:space="preserve"> -3276.8</t>
  </si>
  <si>
    <t>3276.7</t>
  </si>
  <si>
    <t>Voltage</t>
  </si>
  <si>
    <t>Current</t>
  </si>
  <si>
    <t>Power factors</t>
  </si>
  <si>
    <t xml:space="preserve"> - </t>
  </si>
  <si>
    <t xml:space="preserve"> -32.768</t>
  </si>
  <si>
    <t>32.767</t>
  </si>
  <si>
    <t>Current quadrant</t>
  </si>
  <si>
    <t>Quadrant nr (1-4)</t>
  </si>
  <si>
    <t>Crest factor</t>
  </si>
  <si>
    <t>L1..L3?</t>
  </si>
  <si>
    <t>Current/Voltage unbalance</t>
  </si>
  <si>
    <t>Phase sequece</t>
  </si>
  <si>
    <t>Voltage harmonics</t>
  </si>
  <si>
    <t>L1 (THD,2nd,3rd…)</t>
  </si>
  <si>
    <t>1..128</t>
  </si>
  <si>
    <t>L2 (THD,2nd,3rd…)</t>
  </si>
  <si>
    <t>L3 (THD,2nd,3rd…)</t>
  </si>
  <si>
    <t>L1-L2 (THD,2nd,3rd)</t>
  </si>
  <si>
    <t>L3-L2 (THD,2nd,3rd)</t>
  </si>
  <si>
    <t>L1-L3 (THD,2nd,3rd)</t>
  </si>
  <si>
    <t>Current harmonics</t>
  </si>
  <si>
    <t>N (THD,2nd,3rd…)</t>
  </si>
  <si>
    <t>All harmonics (voltage)</t>
  </si>
  <si>
    <t>All harmon. to nominal value ratio</t>
  </si>
  <si>
    <t>All harmonics (current)</t>
  </si>
  <si>
    <t>15 min averages</t>
  </si>
  <si>
    <t>Generic average channels</t>
  </si>
  <si>
    <t>I/O</t>
  </si>
  <si>
    <t>Outputs</t>
  </si>
  <si>
    <t>Output 1..8</t>
  </si>
  <si>
    <t>(1 Reg each)</t>
  </si>
  <si>
    <t>ON/OFF</t>
  </si>
  <si>
    <t>(Read/Write)</t>
  </si>
  <si>
    <t>Inputs</t>
  </si>
  <si>
    <t>Input 1..8</t>
  </si>
  <si>
    <t>Stored inputs</t>
  </si>
  <si>
    <t>Counters</t>
  </si>
  <si>
    <t>(4 Regs each)</t>
  </si>
  <si>
    <t>Analogue outputs</t>
  </si>
  <si>
    <t>Analogue 1..16</t>
  </si>
  <si>
    <t>Analogue inputs</t>
  </si>
  <si>
    <t>Event log</t>
  </si>
  <si>
    <t>System log</t>
  </si>
  <si>
    <t>Audit log</t>
  </si>
  <si>
    <t>Net Quality log</t>
  </si>
  <si>
    <t>Comm log</t>
  </si>
  <si>
    <t>Waveform capture</t>
  </si>
  <si>
    <t>L1</t>
  </si>
  <si>
    <t>L2</t>
  </si>
  <si>
    <t>L3</t>
  </si>
  <si>
    <t>N</t>
  </si>
  <si>
    <t>Tariff accumulators</t>
  </si>
  <si>
    <t>Generic tariff channels</t>
  </si>
  <si>
    <t>8 channels</t>
  </si>
  <si>
    <t>Previous values</t>
  </si>
  <si>
    <t>Energies, Input counters</t>
  </si>
  <si>
    <t>Control block</t>
  </si>
  <si>
    <t>Same resolution etc as for respective quantity</t>
  </si>
  <si>
    <t>Variable</t>
  </si>
  <si>
    <t>Data block 1</t>
  </si>
  <si>
    <t>Data block 2</t>
  </si>
  <si>
    <t>Data block 3</t>
  </si>
  <si>
    <t>Data block 4</t>
  </si>
  <si>
    <t>Data block 5</t>
  </si>
  <si>
    <t>Data block 6</t>
  </si>
  <si>
    <t>Data block 7</t>
  </si>
  <si>
    <t>Demand</t>
  </si>
  <si>
    <t>Min/Max</t>
  </si>
  <si>
    <t>Cumulative</t>
  </si>
  <si>
    <t>Coincident</t>
  </si>
  <si>
    <t>Predicted</t>
  </si>
  <si>
    <t>Previous</t>
  </si>
  <si>
    <t>Load profiles</t>
  </si>
  <si>
    <t>Load profile</t>
  </si>
  <si>
    <t>Production data</t>
  </si>
  <si>
    <t>Serial number(s)</t>
  </si>
  <si>
    <t>and identification</t>
  </si>
  <si>
    <t>Meter firmware version</t>
  </si>
  <si>
    <t>16 characters</t>
  </si>
  <si>
    <t>String</t>
  </si>
  <si>
    <t>Modbus mapping version</t>
  </si>
  <si>
    <t>Major.Minor version</t>
  </si>
  <si>
    <t>255.255</t>
  </si>
  <si>
    <t>2 bytes</t>
  </si>
  <si>
    <t>ModCom firmware version</t>
  </si>
  <si>
    <t>Hardware version(s)</t>
  </si>
  <si>
    <t>Up to 8 boards (now 3 are used)</t>
  </si>
  <si>
    <t>Type designation</t>
  </si>
  <si>
    <t>E.g. A43 552-100</t>
  </si>
  <si>
    <t>12 characters</t>
  </si>
  <si>
    <t>Logical device name</t>
  </si>
  <si>
    <t>E.g. ABBEM00000012345</t>
  </si>
  <si>
    <t>Other</t>
  </si>
  <si>
    <t>Date Time</t>
  </si>
  <si>
    <t>YYMMDD:HHMMSS</t>
  </si>
  <si>
    <t>Read/Write</t>
  </si>
  <si>
    <t>6 bytes: YYMMDD:HHMMSS</t>
  </si>
  <si>
    <t>DateTime</t>
  </si>
  <si>
    <t>Day of week</t>
  </si>
  <si>
    <t>Weekday (1-7)</t>
  </si>
  <si>
    <t>DST active</t>
  </si>
  <si>
    <t>Enabl./Disabl. (0 / 1)</t>
  </si>
  <si>
    <t>Active day type</t>
  </si>
  <si>
    <t>Read only</t>
  </si>
  <si>
    <t>Day type</t>
  </si>
  <si>
    <t>Active season</t>
  </si>
  <si>
    <t>Season type</t>
  </si>
  <si>
    <r>
      <t xml:space="preserve">Current tariff </t>
    </r>
    <r>
      <rPr>
        <b/>
        <sz val="8"/>
        <rFont val="Arial"/>
        <family val="2"/>
      </rPr>
      <t>(1-4)</t>
    </r>
  </si>
  <si>
    <t>Quantity 1..8</t>
  </si>
  <si>
    <t>Tariff 1-8</t>
  </si>
  <si>
    <t>Error flags (old meters)</t>
  </si>
  <si>
    <t>64 bit</t>
  </si>
  <si>
    <t>64 bits</t>
  </si>
  <si>
    <t>Bit String</t>
  </si>
  <si>
    <t>Error flags (new meters)</t>
  </si>
  <si>
    <t>Information flags</t>
  </si>
  <si>
    <t>Warning flags</t>
  </si>
  <si>
    <t>Alarm flags</t>
  </si>
  <si>
    <r>
      <t xml:space="preserve">64 bits </t>
    </r>
    <r>
      <rPr>
        <b/>
        <sz val="9"/>
        <rFont val="Arial"/>
        <family val="2"/>
      </rPr>
      <t>(25 used now)</t>
    </r>
  </si>
  <si>
    <t>Power fail counters</t>
  </si>
  <si>
    <r>
      <t xml:space="preserve">All, </t>
    </r>
    <r>
      <rPr>
        <sz val="10"/>
        <rFont val="Arial"/>
        <family val="2"/>
      </rPr>
      <t>L1..L3, Any</t>
    </r>
  </si>
  <si>
    <t>Long power fail counters</t>
  </si>
  <si>
    <t>All, L1..L3, Any</t>
  </si>
  <si>
    <t>Power outage time(s)</t>
  </si>
  <si>
    <t>6 bytes: DDDDDD:HHMMSS</t>
  </si>
  <si>
    <t>Reset counter (resettable active energy import)</t>
  </si>
  <si>
    <t>Reset counter (resettable active energy export)</t>
  </si>
  <si>
    <t>Reset counter (resettable reactive energy import)</t>
  </si>
  <si>
    <t>Reset counter (resettable reactive energy export)</t>
  </si>
  <si>
    <t>Timer for total use</t>
  </si>
  <si>
    <t>Timer for maintenance</t>
  </si>
  <si>
    <t>User defined identification nr</t>
  </si>
  <si>
    <t>Settings</t>
  </si>
  <si>
    <t>Transformer ratios</t>
  </si>
  <si>
    <t>Current transf ratio</t>
  </si>
  <si>
    <t xml:space="preserve"> (old meters)</t>
  </si>
  <si>
    <t>Voltage transf ratio</t>
  </si>
  <si>
    <t>Total transf ratio</t>
  </si>
  <si>
    <t>(Maps to same as reg 8C00)</t>
  </si>
  <si>
    <t>Current transf ratio (numerator)</t>
  </si>
  <si>
    <t>(Maps to same as reg 8C01)</t>
  </si>
  <si>
    <t>Voltage transf ratio (numerator)</t>
  </si>
  <si>
    <t>Current transf ratio (denominator)</t>
  </si>
  <si>
    <t>Voltage transf ratio (denominator)</t>
  </si>
  <si>
    <t>I/O settings (incl pulse outputs)</t>
  </si>
  <si>
    <t>I/O signal mode</t>
  </si>
  <si>
    <t>port 1</t>
  </si>
  <si>
    <t>port 2</t>
  </si>
  <si>
    <t>port 3</t>
  </si>
  <si>
    <t>port 4</t>
  </si>
  <si>
    <t>Instance nr</t>
  </si>
  <si>
    <t>(1-4)</t>
  </si>
  <si>
    <t>I/O nr (port nr)</t>
  </si>
  <si>
    <t>Energy quantity</t>
  </si>
  <si>
    <t>OBIS code</t>
  </si>
  <si>
    <t>Pulses / kWh</t>
  </si>
  <si>
    <t>Pulses / kvarh</t>
  </si>
  <si>
    <t>Pulse length (ms)</t>
  </si>
  <si>
    <t>Turn off pulse output</t>
  </si>
  <si>
    <t>Load profile settings</t>
  </si>
  <si>
    <t>Channel nr</t>
  </si>
  <si>
    <t>(1-8)</t>
  </si>
  <si>
    <t>Quantity</t>
  </si>
  <si>
    <t>Period</t>
  </si>
  <si>
    <t>minutes</t>
  </si>
  <si>
    <t>Channel entries</t>
  </si>
  <si>
    <t>Search type</t>
  </si>
  <si>
    <t>Raw=0, Smart=1</t>
  </si>
  <si>
    <t>Demand settings</t>
  </si>
  <si>
    <t>Nr of quantities - start config</t>
  </si>
  <si>
    <t>Channel nr (R only)</t>
  </si>
  <si>
    <t>auto updated</t>
  </si>
  <si>
    <t>Channel quantity</t>
  </si>
  <si>
    <t>Level quantity</t>
  </si>
  <si>
    <t>Levels</t>
  </si>
  <si>
    <t>Interval (minutes)</t>
  </si>
  <si>
    <t>Sub interval (minutes)</t>
  </si>
  <si>
    <t>MSB:0=Da,1=We,2=Mo,LSB:1=mon,7=sun</t>
  </si>
  <si>
    <t>Period (day/week/month + week day)</t>
  </si>
  <si>
    <t>Previous values settings</t>
  </si>
  <si>
    <t>Nr of channels - start config</t>
  </si>
  <si>
    <t>Alarm settings</t>
  </si>
  <si>
    <t>(1-25)</t>
  </si>
  <si>
    <t>OBIS</t>
  </si>
  <si>
    <t>Actions registers:</t>
  </si>
  <si>
    <t>On/Off thresholds</t>
  </si>
  <si>
    <t>1st reg: Actions, 2nd reg: output nr</t>
  </si>
  <si>
    <t>On/Off delay</t>
  </si>
  <si>
    <t>seconds</t>
  </si>
  <si>
    <t>Actions: bit0=log, bit1=output, bit2=reg.</t>
  </si>
  <si>
    <t>Alarm action on/off</t>
  </si>
  <si>
    <t>Not used</t>
  </si>
  <si>
    <t>Tariff settings</t>
  </si>
  <si>
    <r>
      <t>Source</t>
    </r>
    <r>
      <rPr>
        <sz val="8"/>
        <rFont val="Arial"/>
        <family val="2"/>
      </rPr>
      <t xml:space="preserve"> (Clock = 0, Comm = 1, Inputs = 2)</t>
    </r>
  </si>
  <si>
    <t>high byte = amount, low byte = confbyte</t>
  </si>
  <si>
    <t>Input config</t>
  </si>
  <si>
    <t>Calendar config</t>
  </si>
  <si>
    <t>Nr of seasons - start config</t>
  </si>
  <si>
    <t>Season nr (R only)</t>
  </si>
  <si>
    <t>name 15 reg, date 3 reg, weekpr.15 reg</t>
  </si>
  <si>
    <r>
      <t xml:space="preserve">Season </t>
    </r>
    <r>
      <rPr>
        <sz val="9"/>
        <rFont val="Arial"/>
        <family val="2"/>
      </rPr>
      <t>(Name + start + weekprof.)</t>
    </r>
  </si>
  <si>
    <t>Nr of week profiles - start config</t>
  </si>
  <si>
    <t>Week prof nr (R only)</t>
  </si>
  <si>
    <t>name 15 reg, day ids 7 regs</t>
  </si>
  <si>
    <t>Week profile (Name + 7 day IDs)</t>
  </si>
  <si>
    <t>Nr of day profiles - start config</t>
  </si>
  <si>
    <t>Action ids: 0 - 3 = Activate tariff 1 - 4</t>
  </si>
  <si>
    <t>Day prof nr (R only)</t>
  </si>
  <si>
    <t>100 = Set output 1, 101 = Reset out 1, …</t>
  </si>
  <si>
    <t>Nr of day profile actions</t>
  </si>
  <si>
    <t>Action nr (R only)</t>
  </si>
  <si>
    <t>hour + min 1 reg, action id 1 reg</t>
  </si>
  <si>
    <t>Day profile action (time + action)</t>
  </si>
  <si>
    <t>Nr of special days - start config</t>
  </si>
  <si>
    <t>Spec. day nr (R only)</t>
  </si>
  <si>
    <t>date 2 regs, day id 1 reg</t>
  </si>
  <si>
    <t>Special day entry (date + day id)</t>
  </si>
  <si>
    <t>CO2 conversion factor act energy</t>
  </si>
  <si>
    <t>0.001 - 9.999 kg / kWh</t>
  </si>
  <si>
    <t>Currency conversion factor act en.</t>
  </si>
  <si>
    <t>0.001 - 999999.000 currency / kWh</t>
  </si>
  <si>
    <t>LED source</t>
  </si>
  <si>
    <t>0 = Active energy, 1 = Reactive energy</t>
  </si>
  <si>
    <t>Number of elements</t>
  </si>
  <si>
    <t>1-3</t>
  </si>
  <si>
    <r>
      <t>DST start</t>
    </r>
    <r>
      <rPr>
        <sz val="9"/>
        <rFont val="Arial"/>
        <family val="2"/>
      </rPr>
      <t xml:space="preserve"> (month, day of month, day of week, hour)</t>
    </r>
  </si>
  <si>
    <r>
      <t xml:space="preserve">DST end </t>
    </r>
    <r>
      <rPr>
        <sz val="9"/>
        <rFont val="Arial"/>
        <family val="2"/>
      </rPr>
      <t>(month, day of month, day of week, hour)</t>
    </r>
  </si>
  <si>
    <r>
      <t>DST enabled</t>
    </r>
    <r>
      <rPr>
        <sz val="9"/>
        <rFont val="Arial"/>
        <family val="2"/>
      </rPr>
      <t xml:space="preserve"> (0 = disabled, 1 = enabled)</t>
    </r>
  </si>
  <si>
    <t>Averaging times</t>
  </si>
  <si>
    <t xml:space="preserve">Min/Max settings </t>
  </si>
  <si>
    <t>Quantities to register in tariffs</t>
  </si>
  <si>
    <t>Sub meter settings?</t>
  </si>
  <si>
    <t>Time threshold for long power fail</t>
  </si>
  <si>
    <t>Alarm filters</t>
  </si>
  <si>
    <t>HDLC settings?</t>
  </si>
  <si>
    <t>MBUS settings?</t>
  </si>
  <si>
    <t>Operations</t>
  </si>
  <si>
    <t>Reset PF counters</t>
  </si>
  <si>
    <t>Write 1 to reset</t>
  </si>
  <si>
    <t>(Write only)</t>
  </si>
  <si>
    <t>Reset outage time</t>
  </si>
  <si>
    <t>Reset active energy (tariff 1)</t>
  </si>
  <si>
    <t>Resettable energy reg (old meters)</t>
  </si>
  <si>
    <t>Reset input counters</t>
  </si>
  <si>
    <t>1..8</t>
  </si>
  <si>
    <t>Reset stored states</t>
  </si>
  <si>
    <t>Reset active energy import</t>
  </si>
  <si>
    <t>Resettable energy reg</t>
  </si>
  <si>
    <t>Reset active energy export</t>
  </si>
  <si>
    <t>Reset reactive energy import</t>
  </si>
  <si>
    <t>Reset reactive energy export</t>
  </si>
  <si>
    <t>Reset Previous values</t>
  </si>
  <si>
    <t>All channels</t>
  </si>
  <si>
    <t>Reset Demand</t>
  </si>
  <si>
    <t>Reset Load profile</t>
  </si>
  <si>
    <r>
      <t>Channel 1..8</t>
    </r>
    <r>
      <rPr>
        <sz val="10"/>
        <rFont val="Arial"/>
        <family val="2"/>
      </rPr>
      <t xml:space="preserve"> </t>
    </r>
  </si>
  <si>
    <t>Reserved (for 8 more load profile channels)</t>
  </si>
  <si>
    <t>Reset System log</t>
  </si>
  <si>
    <t>Reset Event log</t>
  </si>
  <si>
    <t>Reset Net quality log</t>
  </si>
  <si>
    <t>Reset Communication log</t>
  </si>
  <si>
    <t>Reset maintenance timer</t>
  </si>
  <si>
    <t>Reset tariff registers</t>
  </si>
  <si>
    <t>Tariff quantity 1..8</t>
  </si>
  <si>
    <t>All tariff Registers</t>
  </si>
  <si>
    <t>Freeze Demand</t>
  </si>
  <si>
    <t>Send password (login)</t>
  </si>
  <si>
    <t>(16 characters)</t>
  </si>
  <si>
    <t>Set password (modify)</t>
  </si>
  <si>
    <t>Minimum</t>
  </si>
  <si>
    <t>Generic minimum channels</t>
  </si>
  <si>
    <t>Maximum</t>
  </si>
  <si>
    <t>Generic maximum channels</t>
  </si>
  <si>
    <t>Sub meter data?</t>
  </si>
  <si>
    <t>Missing value handling</t>
  </si>
  <si>
    <t>(What to send out to indicate that a quantity has an invalid value)</t>
  </si>
  <si>
    <t>"Simple values"</t>
  </si>
  <si>
    <t>FFFF in all registers</t>
  </si>
  <si>
    <t>7FFF in most significant register, FFFF in the others</t>
  </si>
  <si>
    <r>
      <t xml:space="preserve">Set all except </t>
    </r>
    <r>
      <rPr>
        <b/>
        <sz val="10"/>
        <rFont val="Arial"/>
        <family val="2"/>
      </rPr>
      <t>Channel, DateTime and Direction</t>
    </r>
    <r>
      <rPr>
        <sz val="10"/>
        <rFont val="Arial"/>
        <family val="2"/>
      </rPr>
      <t xml:space="preserve"> to FFFFFF…</t>
    </r>
  </si>
  <si>
    <t>Billing</t>
  </si>
  <si>
    <t>Minimum, Ch</t>
  </si>
  <si>
    <r>
      <t xml:space="preserve">Set all except </t>
    </r>
    <r>
      <rPr>
        <b/>
        <sz val="10"/>
        <rFont val="Arial"/>
        <family val="2"/>
      </rPr>
      <t>Channel</t>
    </r>
    <r>
      <rPr>
        <sz val="10"/>
        <rFont val="Arial"/>
        <family val="2"/>
      </rPr>
      <t xml:space="preserve"> to FFFFFF…</t>
    </r>
  </si>
  <si>
    <t>Minimum, Qu</t>
  </si>
  <si>
    <r>
      <t xml:space="preserve">Set all except </t>
    </r>
    <r>
      <rPr>
        <b/>
        <sz val="10"/>
        <rFont val="Arial"/>
        <family val="2"/>
      </rPr>
      <t>Quantity</t>
    </r>
    <r>
      <rPr>
        <sz val="10"/>
        <rFont val="Arial"/>
        <family val="2"/>
      </rPr>
      <t xml:space="preserve"> to FFFFFF…</t>
    </r>
  </si>
  <si>
    <t>Maximum, Ch</t>
  </si>
  <si>
    <t>Maximum, Qu</t>
  </si>
  <si>
    <t>Selective access for Profile Generic-buffers</t>
  </si>
  <si>
    <t>(How to access the data over DLMS)</t>
  </si>
  <si>
    <t>restricting_object</t>
  </si>
  <si>
    <t>0, 0, 1, 0, 0, 255 (Clock)</t>
  </si>
  <si>
    <t>Forward</t>
  </si>
  <si>
    <t>from_value</t>
  </si>
  <si>
    <t>LP_DATE_TIME / DM_DATE_TIME / EV_DATE_TIME / PV_DATE_TIME</t>
  </si>
  <si>
    <t>to_value</t>
  </si>
  <si>
    <t>2099-01-01, 00:00:00 ("Infinite future")</t>
  </si>
  <si>
    <t>Backward</t>
  </si>
  <si>
    <t>from value</t>
  </si>
  <si>
    <t>LP_DATE_TIME / BILL_DATE_TIME / EV_DATE_TIME</t>
  </si>
  <si>
    <t>2000-01-01, 00:00:00 ("Infinite past")</t>
  </si>
  <si>
    <t>Field name</t>
  </si>
  <si>
    <t>Size (Registers)</t>
  </si>
  <si>
    <t>(Bytes needed)</t>
  </si>
  <si>
    <t>Load Profile</t>
  </si>
  <si>
    <t>Control block (header)</t>
  </si>
  <si>
    <t>Get next block</t>
  </si>
  <si>
    <t>(R)W</t>
  </si>
  <si>
    <t>LP_NEXT_BLOCK</t>
  </si>
  <si>
    <t>Restart</t>
  </si>
  <si>
    <t>Restart reading from most recent value</t>
  </si>
  <si>
    <t>LP_RESTART</t>
  </si>
  <si>
    <t>Nr of entries</t>
  </si>
  <si>
    <t>R</t>
  </si>
  <si>
    <t>LP_NR_ENTRIES</t>
  </si>
  <si>
    <t>RW</t>
  </si>
  <si>
    <t>LP_CHANNEL_NR</t>
  </si>
  <si>
    <t>..to start reading from (YYMMDDHHMMSS)</t>
  </si>
  <si>
    <t>LP_DATE_TIME</t>
  </si>
  <si>
    <t>Direction</t>
  </si>
  <si>
    <t>forward/backward?</t>
  </si>
  <si>
    <t>LP_DIRECTION</t>
  </si>
  <si>
    <t>Capture period</t>
  </si>
  <si>
    <t>storage interval (minutes)</t>
  </si>
  <si>
    <t>LP_CAP_PERIOD</t>
  </si>
  <si>
    <t>Interval/Register values</t>
  </si>
  <si>
    <t>Interval consumption/Register value</t>
  </si>
  <si>
    <t>Reserved writeable</t>
  </si>
  <si>
    <t>Sum of Regs</t>
  </si>
  <si>
    <t>Data block</t>
  </si>
  <si>
    <t>LP_QUANTITY</t>
  </si>
  <si>
    <t>Scaler</t>
  </si>
  <si>
    <t>LP_SCALER</t>
  </si>
  <si>
    <t>Data type</t>
  </si>
  <si>
    <t>DLMS data type</t>
  </si>
  <si>
    <t>LP_DATA_TYPE</t>
  </si>
  <si>
    <t>Reserved read only</t>
  </si>
  <si>
    <t>Timestamps + Values</t>
  </si>
  <si>
    <t>Timestamp: (YYMMDDHHMMSS)</t>
  </si>
  <si>
    <t>LP_BUFFER</t>
  </si>
  <si>
    <t>Values: Status (if available) + value</t>
  </si>
  <si>
    <t>TS: 3 Reg, Stat: 1 Reg, Val: 4 Reg = 8</t>
  </si>
  <si>
    <t xml:space="preserve"> -&gt; 15 values = 120 Regs</t>
  </si>
  <si>
    <t>EV_NEXT_BLOCK</t>
  </si>
  <si>
    <t>Entry number</t>
  </si>
  <si>
    <t>EV_ENTRY_NR</t>
  </si>
  <si>
    <t>EV_NR_OF_ENTRIES</t>
  </si>
  <si>
    <t>Entry order</t>
  </si>
  <si>
    <t>EV_ENTRY_ORDER</t>
  </si>
  <si>
    <t>…to start reading from</t>
  </si>
  <si>
    <t>EV_DATE_TIME</t>
  </si>
  <si>
    <t>backwards/forward</t>
  </si>
  <si>
    <t>EV_DIRECTION</t>
  </si>
  <si>
    <t>Log entries</t>
  </si>
  <si>
    <t>15 log entries, 7 registers each</t>
  </si>
  <si>
    <t>EV_DATA_BLOCK</t>
  </si>
  <si>
    <t xml:space="preserve">Log entry: </t>
  </si>
  <si>
    <t>Timestamp: 3 Regs, Category: 1 Reg, Event id: 1 Reg, Duration: 2 Regs</t>
  </si>
  <si>
    <t>DM_NEXT_BLOCK</t>
  </si>
  <si>
    <t>DM_ENTRY_NR</t>
  </si>
  <si>
    <t>DM_NR_OF_ENTRIES</t>
  </si>
  <si>
    <t>DM_ENTRY_ORDER</t>
  </si>
  <si>
    <t>DM_DATE_TIME</t>
  </si>
  <si>
    <t>DM_DIRECTION</t>
  </si>
  <si>
    <t>Day/Week/Month</t>
  </si>
  <si>
    <t>DM_CAP_PERIOD</t>
  </si>
  <si>
    <t>Interval</t>
  </si>
  <si>
    <t>Sub interval</t>
  </si>
  <si>
    <t>Object 1</t>
  </si>
  <si>
    <t>Timestamp</t>
  </si>
  <si>
    <t>DM_DATA_BLOCK</t>
  </si>
  <si>
    <t>Nr of channels</t>
  </si>
  <si>
    <t>Quantity channel 1</t>
  </si>
  <si>
    <t>Level channel 1</t>
  </si>
  <si>
    <t>Data type channel 1</t>
  </si>
  <si>
    <t>(don't remove the 8 above!)</t>
  </si>
  <si>
    <t>Scaler channel 1</t>
  </si>
  <si>
    <t>Capture time channel 1</t>
  </si>
  <si>
    <t>Status channel 1</t>
  </si>
  <si>
    <t>Value channel 1</t>
  </si>
  <si>
    <t>Quantity channel 2</t>
  </si>
  <si>
    <t>Level channel 2</t>
  </si>
  <si>
    <t>Data type channel 2</t>
  </si>
  <si>
    <t>Scaler channel 2</t>
  </si>
  <si>
    <t>Capture time channel 2</t>
  </si>
  <si>
    <t>Status channel 2</t>
  </si>
  <si>
    <t>Value channel 2</t>
  </si>
  <si>
    <t>…</t>
  </si>
  <si>
    <t>Quantity channel 8</t>
  </si>
  <si>
    <t>Level channel 8</t>
  </si>
  <si>
    <t>Data type channel 8</t>
  </si>
  <si>
    <t>Scaler channel 8</t>
  </si>
  <si>
    <t>Status channel 8</t>
  </si>
  <si>
    <t>Value channel 8</t>
  </si>
  <si>
    <t>Object 2..Object 7</t>
  </si>
  <si>
    <t>Same structure as object 1</t>
  </si>
  <si>
    <t>Contains data for channels 9 to 50</t>
  </si>
  <si>
    <t>PV_NEXT_BLOCK</t>
  </si>
  <si>
    <t>PV_ENTRY_NR</t>
  </si>
  <si>
    <t>PV_NR_OF_ENTRIES</t>
  </si>
  <si>
    <t>PV_ENTRY_ORDER</t>
  </si>
  <si>
    <t>PV_DATE_TIME</t>
  </si>
  <si>
    <t>PV_DIRECTION</t>
  </si>
  <si>
    <t>PV_CAP_PERIOD</t>
  </si>
  <si>
    <t>PV_DATA_BLOCK</t>
  </si>
  <si>
    <t>"15-min averages"</t>
  </si>
  <si>
    <t>(Averages of instantaneous values, settable time, default 15 min)</t>
  </si>
  <si>
    <t>Channel search</t>
  </si>
  <si>
    <t>Channel</t>
  </si>
  <si>
    <t>AVG_CHANNEL_NR</t>
  </si>
  <si>
    <t>AVG_QUANTITY</t>
  </si>
  <si>
    <t>0 = None or Unused</t>
  </si>
  <si>
    <t>AVG_SCALER</t>
  </si>
  <si>
    <t>AVG_DATA_TYPE</t>
  </si>
  <si>
    <t>Value</t>
  </si>
  <si>
    <t>AVG_VALUE</t>
  </si>
  <si>
    <t>Quantity search</t>
  </si>
  <si>
    <t>MIN_CHANNEL_NR</t>
  </si>
  <si>
    <t>MIN_QUANTITY</t>
  </si>
  <si>
    <t>MIN_SCALER</t>
  </si>
  <si>
    <t>Averaging time</t>
  </si>
  <si>
    <t>Seconds/Averaging period number</t>
  </si>
  <si>
    <t>MIN_AVG_TIME</t>
  </si>
  <si>
    <t>Numer of periods</t>
  </si>
  <si>
    <t>If we want to allow sliding window</t>
  </si>
  <si>
    <t>MIN_PERIODS</t>
  </si>
  <si>
    <t>MIN_DATA_TYPE</t>
  </si>
  <si>
    <t>(Year low, Month, Day, Hour, Min, Sec)</t>
  </si>
  <si>
    <t>MIN_DATE_TIME1</t>
  </si>
  <si>
    <t>MIN_VALUE1</t>
  </si>
  <si>
    <t>MIN_DATE_TIME2</t>
  </si>
  <si>
    <t>MIN_VALUE2</t>
  </si>
  <si>
    <t>MIN_DATE_TIME3</t>
  </si>
  <si>
    <t>MIN_VALUE3</t>
  </si>
  <si>
    <t>MIN_DATE_TIME4</t>
  </si>
  <si>
    <t>MIN_VALUE4</t>
  </si>
  <si>
    <t>MIN_DATE_TIME5</t>
  </si>
  <si>
    <t>MIN_VALUE5</t>
  </si>
  <si>
    <t>Seconds</t>
  </si>
  <si>
    <t>MAX_CHANNEL_NR</t>
  </si>
  <si>
    <t>OBIS?</t>
  </si>
  <si>
    <t>MAX_QUANTITY</t>
  </si>
  <si>
    <t>MAX_SCALER</t>
  </si>
  <si>
    <t>MAX_AVG_TIME</t>
  </si>
  <si>
    <t>MAX_PERIODS</t>
  </si>
  <si>
    <t>MAX_DATA_TYPE</t>
  </si>
  <si>
    <t>MAX_DATE_TIME1</t>
  </si>
  <si>
    <t>MAX_VALUE1</t>
  </si>
  <si>
    <t>MAX_DATE_TIME2</t>
  </si>
  <si>
    <t>MAX_VALUE2</t>
  </si>
  <si>
    <t>MAX_DATE_TIME3</t>
  </si>
  <si>
    <t>MAX_VALUE3</t>
  </si>
  <si>
    <t>MAX_DATE_TIME4</t>
  </si>
  <si>
    <t>MAX_VALUE4</t>
  </si>
  <si>
    <t>MAX_DATE_TIME5</t>
  </si>
  <si>
    <t>MAX_VALUE5</t>
  </si>
  <si>
    <t>Channel 1 = fixed to Active energy imp</t>
  </si>
  <si>
    <t>TF_CHANNEL_NR</t>
  </si>
  <si>
    <t>Channel 2 = fixed to Reactive energy imp</t>
  </si>
  <si>
    <t>TF_QUANTITY</t>
  </si>
  <si>
    <t>Channel 1 and 2 are mapped to other</t>
  </si>
  <si>
    <t>TF_SCALER</t>
  </si>
  <si>
    <t>Registers as well</t>
  </si>
  <si>
    <t>TF_DATA_TYPE</t>
  </si>
  <si>
    <t>Value (16 tariffs)</t>
  </si>
  <si>
    <t>(8 bytes * 16 tariffs)</t>
  </si>
  <si>
    <t>TF_VALUES</t>
  </si>
  <si>
    <t>Get (code 3)</t>
  </si>
  <si>
    <t>Set (code 16)</t>
  </si>
  <si>
    <t>Number of quantities</t>
  </si>
  <si>
    <t>X</t>
  </si>
  <si>
    <t>Active imp (tariffs)</t>
  </si>
  <si>
    <t>Tariff 1..4</t>
  </si>
  <si>
    <t>Reactive imp (tariffs)</t>
  </si>
  <si>
    <t>Powers (imp-exp)</t>
  </si>
  <si>
    <t>Input 1..2</t>
  </si>
  <si>
    <t>Output 1..2</t>
  </si>
  <si>
    <t>Serial number</t>
  </si>
  <si>
    <t>Firmware version</t>
  </si>
  <si>
    <t>DST</t>
  </si>
  <si>
    <t>Season</t>
  </si>
  <si>
    <t>Current tariff</t>
  </si>
  <si>
    <t>1 instance!</t>
  </si>
  <si>
    <t>Error flags</t>
  </si>
  <si>
    <t>Power fail counter</t>
  </si>
  <si>
    <t>All phases</t>
  </si>
  <si>
    <t>Power outage time</t>
  </si>
  <si>
    <t>Reset power fail counter</t>
  </si>
  <si>
    <t>Reset energy</t>
  </si>
  <si>
    <t>Blue = Manually typed for ModCom!!</t>
  </si>
  <si>
    <t>Identity</t>
  </si>
  <si>
    <t>Meter Quantity</t>
  </si>
  <si>
    <t>(bytes)</t>
  </si>
  <si>
    <t>Modbus</t>
  </si>
  <si>
    <t>DLMS</t>
  </si>
  <si>
    <t>Cewe Size</t>
  </si>
  <si>
    <t>Datatyp</t>
  </si>
  <si>
    <t>Enhet</t>
  </si>
  <si>
    <t>Cewe reg</t>
  </si>
  <si>
    <t>SACE</t>
  </si>
  <si>
    <t>B</t>
  </si>
  <si>
    <t>C</t>
  </si>
  <si>
    <t>D</t>
  </si>
  <si>
    <t>E</t>
  </si>
  <si>
    <t>F</t>
  </si>
  <si>
    <t>Description</t>
  </si>
  <si>
    <t>Interface class</t>
  </si>
  <si>
    <t>Allowed data types</t>
  </si>
  <si>
    <t>Chosen data type</t>
  </si>
  <si>
    <t>Primitive</t>
  </si>
  <si>
    <t>Attribute</t>
  </si>
  <si>
    <t>Read-001</t>
  </si>
  <si>
    <t>Meter Serial Number</t>
  </si>
  <si>
    <t>&gt;4000</t>
  </si>
  <si>
    <t>1A00</t>
  </si>
  <si>
    <r>
      <t xml:space="preserve">14 </t>
    </r>
    <r>
      <rPr>
        <sz val="9"/>
        <color indexed="14"/>
        <rFont val="Arial"/>
        <family val="2"/>
      </rPr>
      <t>(10!)</t>
    </r>
  </si>
  <si>
    <t>-</t>
  </si>
  <si>
    <t>Device ID (manufacturing number)</t>
  </si>
  <si>
    <r>
      <t>Data</t>
    </r>
    <r>
      <rPr>
        <sz val="10"/>
        <rFont val="Arial"/>
        <family val="2"/>
      </rPr>
      <t>/Profile gen/Reg table</t>
    </r>
  </si>
  <si>
    <t>OCT-str</t>
  </si>
  <si>
    <t>Get</t>
  </si>
  <si>
    <t>value</t>
  </si>
  <si>
    <t>Read-002</t>
  </si>
  <si>
    <t>Active Imported Energy,  Total</t>
  </si>
  <si>
    <t>107C</t>
  </si>
  <si>
    <t>Unsign.</t>
  </si>
  <si>
    <t>milli</t>
  </si>
  <si>
    <r>
      <t>∑L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Active power+ (QI+QIV) Time integral 1</t>
    </r>
  </si>
  <si>
    <t>Reg / Ext reg</t>
  </si>
  <si>
    <t>"Choice"</t>
  </si>
  <si>
    <r>
      <t xml:space="preserve"> - </t>
    </r>
    <r>
      <rPr>
        <vertAlign val="subscript"/>
        <sz val="11"/>
        <rFont val="Arial"/>
        <family val="2"/>
      </rPr>
      <t xml:space="preserve">" </t>
    </r>
    <r>
      <rPr>
        <sz val="11"/>
        <rFont val="Arial"/>
        <family val="2"/>
      </rPr>
      <t xml:space="preserve">- </t>
    </r>
  </si>
  <si>
    <t>2A50</t>
  </si>
  <si>
    <t>U. double</t>
  </si>
  <si>
    <t>kilo/mega</t>
  </si>
  <si>
    <r>
      <t xml:space="preserve"> - </t>
    </r>
    <r>
      <rPr>
        <vertAlign val="subscript"/>
        <sz val="10"/>
        <rFont val="Arial"/>
        <family val="2"/>
      </rPr>
      <t>"</t>
    </r>
    <r>
      <rPr>
        <sz val="10"/>
        <rFont val="Arial"/>
        <family val="2"/>
      </rPr>
      <t xml:space="preserve"> - </t>
    </r>
  </si>
  <si>
    <t xml:space="preserve"> 3/6 </t>
  </si>
  <si>
    <t>Read-003</t>
  </si>
  <si>
    <t>Active Imported Energy, Tariff 1</t>
  </si>
  <si>
    <t>2A60</t>
  </si>
  <si>
    <t xml:space="preserve"> -"-</t>
  </si>
  <si>
    <t>Read-004</t>
  </si>
  <si>
    <t>Active Imported Energy, Tariff 2</t>
  </si>
  <si>
    <t>2A70</t>
  </si>
  <si>
    <t>Read-005</t>
  </si>
  <si>
    <t>Active Imported Energy, Tariff 3</t>
  </si>
  <si>
    <t>2A80</t>
  </si>
  <si>
    <t>Read-006</t>
  </si>
  <si>
    <t>Active Imported Energy, Tariff 4</t>
  </si>
  <si>
    <t>2A90</t>
  </si>
  <si>
    <t>Read-007</t>
  </si>
  <si>
    <t>Reactive Imported Energy, Total</t>
  </si>
  <si>
    <r>
      <t>∑L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Reactive power+ (QI+QII) Time integral 1</t>
    </r>
  </si>
  <si>
    <t>2A58</t>
  </si>
  <si>
    <t>Read-008</t>
  </si>
  <si>
    <t>Reactive Imported Energy, Tariff 1</t>
  </si>
  <si>
    <t>- (8)</t>
  </si>
  <si>
    <t>Read-009</t>
  </si>
  <si>
    <t>Reactive  Imported Energy, Tariff 2</t>
  </si>
  <si>
    <t>Read-010</t>
  </si>
  <si>
    <t>Reactive Imported Energy, Tariff 3</t>
  </si>
  <si>
    <t>Read-011</t>
  </si>
  <si>
    <t>Reactive Imported Energy, Tariff 4</t>
  </si>
  <si>
    <t>Read-012</t>
  </si>
  <si>
    <t>Current Tariff</t>
  </si>
  <si>
    <t>Make space for 16…</t>
  </si>
  <si>
    <t>Currently active tariff (#1)</t>
  </si>
  <si>
    <r>
      <t>Data</t>
    </r>
    <r>
      <rPr>
        <sz val="10"/>
        <rFont val="Arial"/>
        <family val="2"/>
      </rPr>
      <t>/Reg/Ext reg</t>
    </r>
  </si>
  <si>
    <t>Read-013</t>
  </si>
  <si>
    <t>Transformer Ratio</t>
  </si>
  <si>
    <t>Overall transformer ratio (numerator)</t>
  </si>
  <si>
    <t>Fråga Ulf!</t>
  </si>
  <si>
    <t>Read-014</t>
  </si>
  <si>
    <t>Current Transformer Ratio</t>
  </si>
  <si>
    <t>1A2B</t>
  </si>
  <si>
    <t>Transformer ratio - current (numerator)</t>
  </si>
  <si>
    <t>Data/Reg/Ext reg</t>
  </si>
  <si>
    <t>"Simple data type"</t>
  </si>
  <si>
    <t>Read-015</t>
  </si>
  <si>
    <t>Voltage Transformer Ratio</t>
  </si>
  <si>
    <t>1A2C</t>
  </si>
  <si>
    <t>Transformer ratio - voltage (numerator)</t>
  </si>
  <si>
    <t>Read-016</t>
  </si>
  <si>
    <r>
      <t xml:space="preserve">Time </t>
    </r>
    <r>
      <rPr>
        <sz val="11"/>
        <color indexed="48"/>
        <rFont val="Arial"/>
        <family val="2"/>
      </rPr>
      <t>(and Date)</t>
    </r>
  </si>
  <si>
    <t>1A21</t>
  </si>
  <si>
    <t>Oct str.</t>
  </si>
  <si>
    <t>HHMMSS</t>
  </si>
  <si>
    <t>Clock: attr time</t>
  </si>
  <si>
    <t>Clock</t>
  </si>
  <si>
    <t>OCT-str (date_time)</t>
  </si>
  <si>
    <t>time (time-part)</t>
  </si>
  <si>
    <t>Read-0XX</t>
  </si>
  <si>
    <t>Date</t>
  </si>
  <si>
    <t>1A25</t>
  </si>
  <si>
    <t>YYMMDD</t>
  </si>
  <si>
    <t>time (date-part)</t>
  </si>
  <si>
    <t>Read-017</t>
  </si>
  <si>
    <t>DST Status</t>
  </si>
  <si>
    <t>Clock attr: daylight_savings_enabled</t>
  </si>
  <si>
    <t>Boolean</t>
  </si>
  <si>
    <t>daylight_savings_enabled</t>
  </si>
  <si>
    <t>Read-018</t>
  </si>
  <si>
    <t>64 bit Error Flag</t>
  </si>
  <si>
    <t>General error object</t>
  </si>
  <si>
    <t>OCT-str/Bit-str</t>
  </si>
  <si>
    <t>Bit-str</t>
  </si>
  <si>
    <t>Read-019</t>
  </si>
  <si>
    <t>Power Fail Counter</t>
  </si>
  <si>
    <t>Power failure events (in all three phases)</t>
  </si>
  <si>
    <r>
      <t>U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LU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DLU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L64U</t>
    </r>
  </si>
  <si>
    <t>255?</t>
  </si>
  <si>
    <t>0?</t>
  </si>
  <si>
    <t>Read-020</t>
  </si>
  <si>
    <t>Power Outage Time</t>
  </si>
  <si>
    <t>Time of power failure (in all three phases)</t>
  </si>
  <si>
    <t>time / date_time ??</t>
  </si>
  <si>
    <t>second</t>
  </si>
  <si>
    <t>Read-021</t>
  </si>
  <si>
    <t>Meter Firmware Version</t>
  </si>
  <si>
    <t>1A05</t>
  </si>
  <si>
    <r>
      <t xml:space="preserve">10 </t>
    </r>
    <r>
      <rPr>
        <sz val="9"/>
        <color indexed="14"/>
        <rFont val="Arial"/>
        <family val="2"/>
      </rPr>
      <t>(14!)</t>
    </r>
  </si>
  <si>
    <t>None</t>
  </si>
  <si>
    <t>Active firmware identifier</t>
  </si>
  <si>
    <t>U/LU/OCT-str</t>
  </si>
  <si>
    <t>Read-022</t>
  </si>
  <si>
    <t>Active Exported Energy, Total</t>
  </si>
  <si>
    <t>2A54</t>
  </si>
  <si>
    <r>
      <t>∑L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Active power- (QII+QIII) Time integral 1</t>
    </r>
  </si>
  <si>
    <t>Read-023</t>
  </si>
  <si>
    <t>Reactive Exported Energy, Total</t>
  </si>
  <si>
    <t>2A5C</t>
  </si>
  <si>
    <r>
      <t>∑L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Reactive power- (QIII+QIV) Time integral 1</t>
    </r>
  </si>
  <si>
    <t>Read-024</t>
  </si>
  <si>
    <t>Active Power, Total</t>
  </si>
  <si>
    <t>105C</t>
  </si>
  <si>
    <r>
      <t>∑L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Active power (abs(QI+QIV) - abs(QII+QIII)), Instantaneous value</t>
    </r>
  </si>
  <si>
    <t>Reg</t>
  </si>
  <si>
    <t>Read-025</t>
  </si>
  <si>
    <t>Active Power, L1</t>
  </si>
  <si>
    <r>
      <t>L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Active power (abs(QI+QIV) - abs(QII+QIII)), Instantaneous value</t>
    </r>
  </si>
  <si>
    <t>Read-026</t>
  </si>
  <si>
    <t>Active Power, L2</t>
  </si>
  <si>
    <r>
      <t>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Active power (abs(QI+QIV) - abs(QII+QIII)), Instantaneous value</t>
    </r>
  </si>
  <si>
    <t>Read-027</t>
  </si>
  <si>
    <t>Active Power, L3</t>
  </si>
  <si>
    <r>
      <t>L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Active power (abs(QI+QIV) - abs(QII+QIII)), Instantaneous value</t>
    </r>
  </si>
  <si>
    <t>Read-028</t>
  </si>
  <si>
    <t>Reactive Power, Total</t>
  </si>
  <si>
    <t>106C</t>
  </si>
  <si>
    <r>
      <t>∑L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Reactive power</t>
    </r>
    <r>
      <rPr>
        <sz val="10"/>
        <color indexed="10"/>
        <rFont val="Arial"/>
        <family val="2"/>
      </rPr>
      <t>+</t>
    </r>
    <r>
      <rPr>
        <sz val="10"/>
        <rFont val="Arial"/>
        <family val="2"/>
      </rPr>
      <t xml:space="preserve"> (QI+QIV) Instant. value </t>
    </r>
    <r>
      <rPr>
        <sz val="10"/>
        <color indexed="10"/>
        <rFont val="Arial"/>
        <family val="2"/>
      </rPr>
      <t>(Check: Can we use pos value, as for App. Pow?)</t>
    </r>
  </si>
  <si>
    <t>Read-029</t>
  </si>
  <si>
    <t>Reactive Power, L1</t>
  </si>
  <si>
    <r>
      <t>∑L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Reactive power</t>
    </r>
    <r>
      <rPr>
        <sz val="10"/>
        <color indexed="10"/>
        <rFont val="Arial"/>
        <family val="2"/>
      </rPr>
      <t>+</t>
    </r>
    <r>
      <rPr>
        <sz val="10"/>
        <rFont val="Arial"/>
        <family val="2"/>
      </rPr>
      <t xml:space="preserve"> (QI+QIV) Instant. value </t>
    </r>
    <r>
      <rPr>
        <sz val="10"/>
        <color indexed="10"/>
        <rFont val="Arial"/>
        <family val="2"/>
      </rPr>
      <t>(Check: Can we use pos value, as for App. Pow?)</t>
    </r>
  </si>
  <si>
    <t>Read-030</t>
  </si>
  <si>
    <t>Reactive Power, L2</t>
  </si>
  <si>
    <r>
      <t>∑L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Reactive power</t>
    </r>
    <r>
      <rPr>
        <sz val="10"/>
        <color indexed="10"/>
        <rFont val="Arial"/>
        <family val="2"/>
      </rPr>
      <t>+</t>
    </r>
    <r>
      <rPr>
        <sz val="10"/>
        <rFont val="Arial"/>
        <family val="2"/>
      </rPr>
      <t xml:space="preserve"> (QI+QIV) Instant. value </t>
    </r>
    <r>
      <rPr>
        <sz val="10"/>
        <color indexed="10"/>
        <rFont val="Arial"/>
        <family val="2"/>
      </rPr>
      <t>(Check: Can we use pos value, as for App. Pow?)</t>
    </r>
  </si>
  <si>
    <t>Read-031</t>
  </si>
  <si>
    <t>Reactive Power, L3</t>
  </si>
  <si>
    <r>
      <t>∑L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Reactive power</t>
    </r>
    <r>
      <rPr>
        <sz val="10"/>
        <color indexed="10"/>
        <rFont val="Arial"/>
        <family val="2"/>
      </rPr>
      <t>+</t>
    </r>
    <r>
      <rPr>
        <sz val="10"/>
        <rFont val="Arial"/>
        <family val="2"/>
      </rPr>
      <t xml:space="preserve"> (QI+QIV) Instant. value </t>
    </r>
    <r>
      <rPr>
        <sz val="10"/>
        <color indexed="10"/>
        <rFont val="Arial"/>
        <family val="2"/>
      </rPr>
      <t>(Check: Can we use pos value, as for App. Pow?)</t>
    </r>
  </si>
  <si>
    <t>Read-032</t>
  </si>
  <si>
    <t>Apparent Power, Total</t>
  </si>
  <si>
    <t>104C</t>
  </si>
  <si>
    <r>
      <t>∑L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Apparent power+ (QI+QIV) Instant. value</t>
    </r>
  </si>
  <si>
    <t>Read-033</t>
  </si>
  <si>
    <t>Apparent Power, L1</t>
  </si>
  <si>
    <r>
      <t>L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Apparent power+ (QI+QIV) Instant. value</t>
    </r>
  </si>
  <si>
    <t>Read-034</t>
  </si>
  <si>
    <t>Apparent Power, L2</t>
  </si>
  <si>
    <r>
      <t>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Apparent power+ (QI+QIV) Instant. value</t>
    </r>
  </si>
  <si>
    <t>Read-035</t>
  </si>
  <si>
    <t>Apparent Power, L3</t>
  </si>
  <si>
    <r>
      <t>L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Apparent power+ (QI+QIV) Instant. value</t>
    </r>
  </si>
  <si>
    <t>Read-036</t>
  </si>
  <si>
    <t>Voltage L1 – N</t>
  </si>
  <si>
    <r>
      <t>L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Voltage - Instantaneous value</t>
    </r>
  </si>
  <si>
    <t>Read-037</t>
  </si>
  <si>
    <t>Voltage L2 – N</t>
  </si>
  <si>
    <r>
      <t>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Voltage - Instantaneous value</t>
    </r>
  </si>
  <si>
    <t>Read-038</t>
  </si>
  <si>
    <t>Voltage L3 – N</t>
  </si>
  <si>
    <t>100C</t>
  </si>
  <si>
    <r>
      <t>L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Voltage - Instantaneous value</t>
    </r>
  </si>
  <si>
    <t>Read-039</t>
  </si>
  <si>
    <t>Voltage L1 – L2</t>
  </si>
  <si>
    <t>Read-040</t>
  </si>
  <si>
    <t>Voltage L3 – L2</t>
  </si>
  <si>
    <t>Read-041</t>
  </si>
  <si>
    <t>Current  L1</t>
  </si>
  <si>
    <r>
      <t>L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Current - Instantaneous value</t>
    </r>
  </si>
  <si>
    <t>Read-042</t>
  </si>
  <si>
    <t>Current L2</t>
  </si>
  <si>
    <r>
      <t>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Current - Instantaneous value</t>
    </r>
  </si>
  <si>
    <t>Read-043</t>
  </si>
  <si>
    <t>Current L3</t>
  </si>
  <si>
    <r>
      <t>L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Current - Instantaneous value</t>
    </r>
  </si>
  <si>
    <t>Read-044</t>
  </si>
  <si>
    <t>108C</t>
  </si>
  <si>
    <t>Supply frequency</t>
  </si>
  <si>
    <t>Read-045</t>
  </si>
  <si>
    <t>Power Factor, Total</t>
  </si>
  <si>
    <t>102C</t>
  </si>
  <si>
    <t xml:space="preserve"> - (check!)</t>
  </si>
  <si>
    <r>
      <t>∑L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Power factor- (active power+/apparent power+) </t>
    </r>
    <r>
      <rPr>
        <sz val="10"/>
        <color indexed="10"/>
        <rFont val="Arial"/>
        <family val="2"/>
      </rPr>
      <t>= 0 when exporting energy??</t>
    </r>
  </si>
  <si>
    <t>Read-046</t>
  </si>
  <si>
    <t>Power Factor, L1</t>
  </si>
  <si>
    <r>
      <t>L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Power factor  </t>
    </r>
    <r>
      <rPr>
        <sz val="10"/>
        <color indexed="10"/>
        <rFont val="Arial"/>
        <family val="2"/>
      </rPr>
      <t>= 0 when exporting energy??</t>
    </r>
  </si>
  <si>
    <t>Read-047</t>
  </si>
  <si>
    <t>Power Factor, L2</t>
  </si>
  <si>
    <r>
      <t>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Power factor</t>
    </r>
    <r>
      <rPr>
        <sz val="10"/>
        <color indexed="10"/>
        <rFont val="Arial"/>
        <family val="2"/>
      </rPr>
      <t xml:space="preserve">  = 0 when exporting energy??</t>
    </r>
  </si>
  <si>
    <t>Read-048</t>
  </si>
  <si>
    <t>Power Factor, L3</t>
  </si>
  <si>
    <r>
      <t>L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Power factor </t>
    </r>
    <r>
      <rPr>
        <sz val="10"/>
        <color indexed="10"/>
        <rFont val="Arial"/>
        <family val="2"/>
      </rPr>
      <t xml:space="preserve"> = 0 when exporting energy??</t>
    </r>
  </si>
  <si>
    <t>Read-049</t>
  </si>
  <si>
    <t>Phase Angle Power, Total</t>
  </si>
  <si>
    <t>Manufacturer specific (?)</t>
  </si>
  <si>
    <t>Read-050</t>
  </si>
  <si>
    <t>Phase Angle Power, L1</t>
  </si>
  <si>
    <t>Read-051</t>
  </si>
  <si>
    <t>Phase Angle Power, L2</t>
  </si>
  <si>
    <t>Read-052</t>
  </si>
  <si>
    <t>Phase Angle Power, L3</t>
  </si>
  <si>
    <t>Read-053</t>
  </si>
  <si>
    <t>Phase Angle Voltage, L1</t>
  </si>
  <si>
    <t>Phase angle From U(L1) To (reference) U(L1)</t>
  </si>
  <si>
    <t>Read-054</t>
  </si>
  <si>
    <t>Phase Angle Voltage, L2</t>
  </si>
  <si>
    <t>Phase angle From U(L2) To (reference) U(L1)</t>
  </si>
  <si>
    <t>Read-055</t>
  </si>
  <si>
    <t>Phase Angle Voltage, L3</t>
  </si>
  <si>
    <t>Phase angle From U(L3) To (reference) U(L1)</t>
  </si>
  <si>
    <t>Phase Angle Voltage, L1-L2 (Other log.dev.)</t>
  </si>
  <si>
    <t>Phase Angle Voltage, L3-L2 (Other log.dev.)</t>
  </si>
  <si>
    <t>Read-056</t>
  </si>
  <si>
    <t>Phase Angle Current, L1</t>
  </si>
  <si>
    <t>Phase angle From I(L1) To (reference) U(L1)</t>
  </si>
  <si>
    <t>Read-057</t>
  </si>
  <si>
    <t>Phase Angle Current, L2</t>
  </si>
  <si>
    <t>Phase angle From I(L2) To (reference) U(L1)</t>
  </si>
  <si>
    <t>Read-058</t>
  </si>
  <si>
    <t>Phase Angle Current, L3</t>
  </si>
  <si>
    <t>Phase angle From I(L3) To (reference) U(L1)</t>
  </si>
  <si>
    <t>Read-059</t>
  </si>
  <si>
    <t>Current Quadrant, Total</t>
  </si>
  <si>
    <t>Manufacturer specific</t>
  </si>
  <si>
    <t>Read-060</t>
  </si>
  <si>
    <t>Current Quadrant, L1</t>
  </si>
  <si>
    <t>Read-061</t>
  </si>
  <si>
    <t>Current Quadrant, L2</t>
  </si>
  <si>
    <t>Read-062</t>
  </si>
  <si>
    <t>Current Quadrant, L3</t>
  </si>
  <si>
    <t>Read-063</t>
  </si>
  <si>
    <t>Input 1, Current State</t>
  </si>
  <si>
    <t>?</t>
  </si>
  <si>
    <t>State of input control signals (bit0 = input 1)</t>
  </si>
  <si>
    <t>value (bit0)</t>
  </si>
  <si>
    <t>Read-064</t>
  </si>
  <si>
    <t>Input 2, Current State</t>
  </si>
  <si>
    <t>State of input control signals (bit1 = input 2)</t>
  </si>
  <si>
    <t>value (bit1)</t>
  </si>
  <si>
    <t>Read-065</t>
  </si>
  <si>
    <t>Input 1, Stored State</t>
  </si>
  <si>
    <t>Read-066</t>
  </si>
  <si>
    <t>Input 2, Stored State</t>
  </si>
  <si>
    <t>Read-067</t>
  </si>
  <si>
    <t>Counter 1 (Input 1)</t>
  </si>
  <si>
    <t>Unitless quantities (pulses or pieces) Time integr. 1</t>
  </si>
  <si>
    <t>Read-068</t>
  </si>
  <si>
    <t>Counter 2 (Input 2)</t>
  </si>
  <si>
    <t>Read-069</t>
  </si>
  <si>
    <t>Output 1, Current State</t>
  </si>
  <si>
    <t>State of output control signals (bit0 = input 1)</t>
  </si>
  <si>
    <t>Read-070</t>
  </si>
  <si>
    <t>Output 2, Current State</t>
  </si>
  <si>
    <t>State of output control signals (bit1 = input 2)</t>
  </si>
  <si>
    <t>Read-071</t>
  </si>
  <si>
    <t>Previous Values (Daily and Monthly Values)</t>
  </si>
  <si>
    <t>0..M</t>
  </si>
  <si>
    <t>Data of billing period 1, M = max nr of channels, 1 quantity (plus timestamps) per channel</t>
  </si>
  <si>
    <r>
      <t>Profile generic</t>
    </r>
    <r>
      <rPr>
        <sz val="10"/>
        <rFont val="Arial"/>
        <family val="2"/>
      </rPr>
      <t>/"Simple object"</t>
    </r>
  </si>
  <si>
    <t>buffer</t>
  </si>
  <si>
    <t>Noteringar:</t>
  </si>
  <si>
    <t>Blue = added for Modbus com module (ModCom)</t>
  </si>
  <si>
    <t>There is info in the M-Bus telegrams if it is a 2 or 3</t>
  </si>
  <si>
    <t>element meter</t>
  </si>
  <si>
    <t>unsigned = U</t>
  </si>
  <si>
    <t>long-unsigned = LU</t>
  </si>
  <si>
    <t>double-long-unsigned = DLU</t>
  </si>
  <si>
    <t>long64-unsigned = L64U</t>
  </si>
  <si>
    <t>Octet string = OCT-str</t>
  </si>
  <si>
    <t>Bit string = Bit-str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</si>
</sst>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b/>
      <sz val="10"/>
      <color indexed="52"/>
      <name val="Arial"/>
      <family val="2"/>
    </font>
    <font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color theme="8" tint="-0.249977111117893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rgb="FF00B05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10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8"/>
      <color indexed="23"/>
      <name val="Arial"/>
      <family val="2"/>
    </font>
    <font>
      <sz val="10"/>
      <color indexed="50"/>
      <name val="Arial"/>
      <family val="2"/>
    </font>
    <font>
      <b/>
      <sz val="10"/>
      <color indexed="8"/>
      <name val="Arial"/>
      <family val="2"/>
    </font>
    <font>
      <sz val="8"/>
      <color indexed="10"/>
      <name val="Arial"/>
      <family val="2"/>
    </font>
    <font>
      <b/>
      <sz val="8"/>
      <color indexed="23"/>
      <name val="Arial"/>
      <family val="2"/>
    </font>
    <font>
      <b/>
      <u/>
      <sz val="10"/>
      <color indexed="23"/>
      <name val="Arial"/>
      <family val="2"/>
    </font>
    <font>
      <sz val="8"/>
      <color indexed="17"/>
      <name val="Arial"/>
      <family val="2"/>
    </font>
    <font>
      <b/>
      <u/>
      <sz val="10"/>
      <color theme="0" tint="-0.499984740745262"/>
      <name val="Arial"/>
      <family val="2"/>
    </font>
    <font>
      <sz val="10"/>
      <color indexed="48"/>
      <name val="Arial"/>
      <family val="2"/>
    </font>
    <font>
      <b/>
      <sz val="11"/>
      <name val="Arial"/>
      <family val="2"/>
    </font>
    <font>
      <b/>
      <sz val="10"/>
      <color indexed="14"/>
      <name val="Arial"/>
      <family val="2"/>
    </font>
    <font>
      <sz val="11"/>
      <name val="Arial"/>
      <family val="2"/>
    </font>
    <font>
      <sz val="11"/>
      <color indexed="53"/>
      <name val="Arial"/>
      <family val="2"/>
    </font>
    <font>
      <sz val="11"/>
      <color indexed="14"/>
      <name val="Arial"/>
      <family val="2"/>
    </font>
    <font>
      <sz val="9"/>
      <color indexed="14"/>
      <name val="Arial"/>
      <family val="2"/>
    </font>
    <font>
      <vertAlign val="subscript"/>
      <sz val="10"/>
      <name val="Arial"/>
      <family val="2"/>
    </font>
    <font>
      <sz val="10"/>
      <color indexed="53"/>
      <name val="Arial"/>
      <family val="2"/>
    </font>
    <font>
      <vertAlign val="subscript"/>
      <sz val="11"/>
      <name val="Arial"/>
      <family val="2"/>
    </font>
    <font>
      <sz val="11"/>
      <color indexed="12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thick">
        <color indexed="64"/>
      </right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theme="8"/>
      </left>
      <right/>
      <top style="thin">
        <color indexed="64"/>
      </top>
      <bottom style="medium">
        <color theme="8"/>
      </bottom>
      <diagonal/>
    </border>
    <border>
      <left/>
      <right style="thick">
        <color indexed="64"/>
      </right>
      <top style="thin">
        <color indexed="64"/>
      </top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2" borderId="5" xfId="0" applyFill="1" applyBorder="1"/>
    <xf numFmtId="0" fontId="1" fillId="2" borderId="6" xfId="0" applyFont="1" applyFill="1" applyBorder="1"/>
    <xf numFmtId="0" fontId="1" fillId="3" borderId="7" xfId="0" applyFont="1" applyFill="1" applyBorder="1"/>
    <xf numFmtId="0" fontId="1" fillId="4" borderId="7" xfId="0" applyFont="1" applyFill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10" xfId="0" applyFont="1" applyFill="1" applyBorder="1"/>
    <xf numFmtId="0" fontId="3" fillId="3" borderId="0" xfId="0" applyFont="1" applyFill="1"/>
    <xf numFmtId="0" fontId="1" fillId="2" borderId="0" xfId="0" applyFont="1" applyFill="1"/>
    <xf numFmtId="0" fontId="1" fillId="2" borderId="11" xfId="0" applyFont="1" applyFill="1" applyBorder="1"/>
    <xf numFmtId="0" fontId="0" fillId="2" borderId="12" xfId="0" applyFill="1" applyBorder="1"/>
    <xf numFmtId="0" fontId="1" fillId="2" borderId="13" xfId="0" applyFont="1" applyFill="1" applyBorder="1"/>
    <xf numFmtId="0" fontId="4" fillId="3" borderId="14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 applyAlignment="1">
      <alignment wrapText="1"/>
    </xf>
    <xf numFmtId="0" fontId="1" fillId="3" borderId="18" xfId="0" applyFont="1" applyFill="1" applyBorder="1"/>
    <xf numFmtId="0" fontId="5" fillId="3" borderId="0" xfId="0" applyFont="1" applyFill="1"/>
    <xf numFmtId="0" fontId="1" fillId="2" borderId="18" xfId="0" applyFont="1" applyFill="1" applyBorder="1"/>
    <xf numFmtId="0" fontId="0" fillId="2" borderId="19" xfId="0" applyFill="1" applyBorder="1"/>
    <xf numFmtId="0" fontId="1" fillId="2" borderId="17" xfId="0" applyFont="1" applyFill="1" applyBorder="1"/>
    <xf numFmtId="0" fontId="0" fillId="2" borderId="18" xfId="0" applyFill="1" applyBorder="1"/>
    <xf numFmtId="0" fontId="1" fillId="2" borderId="5" xfId="0" applyFont="1" applyFill="1" applyBorder="1"/>
    <xf numFmtId="0" fontId="1" fillId="2" borderId="20" xfId="0" applyFont="1" applyFill="1" applyBorder="1" applyAlignment="1">
      <alignment wrapText="1"/>
    </xf>
    <xf numFmtId="0" fontId="0" fillId="2" borderId="7" xfId="0" applyFill="1" applyBorder="1"/>
    <xf numFmtId="0" fontId="0" fillId="2" borderId="8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6" fillId="0" borderId="0" xfId="0" applyFont="1"/>
    <xf numFmtId="0" fontId="4" fillId="0" borderId="0" xfId="0" applyFont="1"/>
    <xf numFmtId="0" fontId="1" fillId="0" borderId="0" xfId="0" applyFont="1"/>
    <xf numFmtId="0" fontId="2" fillId="0" borderId="25" xfId="0" applyFont="1" applyBorder="1"/>
    <xf numFmtId="0" fontId="2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8" xfId="0" applyFont="1" applyBorder="1"/>
    <xf numFmtId="0" fontId="2" fillId="5" borderId="0" xfId="0" applyFont="1" applyFill="1"/>
    <xf numFmtId="0" fontId="0" fillId="5" borderId="0" xfId="0" applyFill="1"/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0" fontId="0" fillId="3" borderId="29" xfId="0" applyFill="1" applyBorder="1" applyAlignment="1">
      <alignment horizontal="center"/>
    </xf>
    <xf numFmtId="0" fontId="1" fillId="4" borderId="0" xfId="0" applyFont="1" applyFill="1"/>
    <xf numFmtId="0" fontId="2" fillId="4" borderId="0" xfId="0" applyFont="1" applyFill="1"/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0" xfId="0" applyFill="1"/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28" xfId="0" applyFont="1" applyBorder="1"/>
    <xf numFmtId="0" fontId="0" fillId="5" borderId="29" xfId="0" applyFill="1" applyBorder="1" applyAlignment="1">
      <alignment horizontal="center"/>
    </xf>
    <xf numFmtId="0" fontId="0" fillId="0" borderId="28" xfId="0" applyBorder="1"/>
    <xf numFmtId="0" fontId="1" fillId="0" borderId="0" xfId="0" applyFont="1" applyAlignment="1">
      <alignment horizontal="center"/>
    </xf>
    <xf numFmtId="0" fontId="11" fillId="0" borderId="28" xfId="0" applyFont="1" applyBorder="1"/>
    <xf numFmtId="0" fontId="12" fillId="6" borderId="30" xfId="0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2" fillId="6" borderId="32" xfId="0" applyFont="1" applyFill="1" applyBorder="1" applyAlignment="1">
      <alignment horizontal="center"/>
    </xf>
    <xf numFmtId="0" fontId="13" fillId="0" borderId="33" xfId="0" applyFont="1" applyBorder="1"/>
    <xf numFmtId="0" fontId="2" fillId="0" borderId="34" xfId="0" applyFont="1" applyBorder="1"/>
    <xf numFmtId="0" fontId="1" fillId="0" borderId="34" xfId="0" applyFont="1" applyBorder="1"/>
    <xf numFmtId="0" fontId="7" fillId="0" borderId="3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2" fillId="6" borderId="35" xfId="0" applyFont="1" applyFill="1" applyBorder="1" applyAlignment="1">
      <alignment horizontal="center"/>
    </xf>
    <xf numFmtId="0" fontId="12" fillId="6" borderId="36" xfId="0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2" fillId="5" borderId="39" xfId="0" applyFont="1" applyFill="1" applyBorder="1"/>
    <xf numFmtId="0" fontId="7" fillId="5" borderId="39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1" fillId="5" borderId="0" xfId="0" applyFont="1" applyFill="1"/>
    <xf numFmtId="0" fontId="0" fillId="5" borderId="0" xfId="0" applyFill="1" applyAlignment="1">
      <alignment horizontal="left"/>
    </xf>
    <xf numFmtId="0" fontId="14" fillId="0" borderId="0" xfId="0" applyFont="1" applyAlignment="1">
      <alignment horizontal="center"/>
    </xf>
    <xf numFmtId="0" fontId="0" fillId="0" borderId="39" xfId="0" applyBorder="1"/>
    <xf numFmtId="0" fontId="0" fillId="5" borderId="28" xfId="0" applyFill="1" applyBorder="1" applyAlignment="1">
      <alignment horizontal="center"/>
    </xf>
    <xf numFmtId="0" fontId="2" fillId="3" borderId="39" xfId="0" applyFont="1" applyFill="1" applyBorder="1"/>
    <xf numFmtId="0" fontId="7" fillId="3" borderId="39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4" xfId="0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40" xfId="0" applyBorder="1"/>
    <xf numFmtId="0" fontId="1" fillId="0" borderId="28" xfId="0" applyFont="1" applyBorder="1" applyAlignment="1">
      <alignment horizontal="left"/>
    </xf>
    <xf numFmtId="0" fontId="2" fillId="0" borderId="7" xfId="0" applyFont="1" applyBorder="1"/>
    <xf numFmtId="0" fontId="7" fillId="0" borderId="7" xfId="0" applyFont="1" applyBorder="1" applyAlignment="1">
      <alignment horizontal="center"/>
    </xf>
    <xf numFmtId="0" fontId="1" fillId="0" borderId="39" xfId="0" applyFont="1" applyBorder="1"/>
    <xf numFmtId="0" fontId="1" fillId="0" borderId="3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9" xfId="0" applyFont="1" applyBorder="1"/>
    <xf numFmtId="0" fontId="6" fillId="5" borderId="0" xfId="0" applyFont="1" applyFill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0" borderId="29" xfId="0" applyBorder="1"/>
    <xf numFmtId="0" fontId="1" fillId="3" borderId="39" xfId="0" applyFont="1" applyFill="1" applyBorder="1"/>
    <xf numFmtId="0" fontId="0" fillId="3" borderId="39" xfId="0" applyFill="1" applyBorder="1" applyAlignment="1">
      <alignment horizontal="center"/>
    </xf>
    <xf numFmtId="0" fontId="9" fillId="3" borderId="39" xfId="0" applyFont="1" applyFill="1" applyBorder="1"/>
    <xf numFmtId="0" fontId="13" fillId="0" borderId="41" xfId="0" applyFont="1" applyBorder="1"/>
    <xf numFmtId="0" fontId="1" fillId="0" borderId="7" xfId="0" applyFont="1" applyBorder="1"/>
    <xf numFmtId="0" fontId="0" fillId="0" borderId="7" xfId="0" applyBorder="1" applyAlignment="1">
      <alignment horizontal="center"/>
    </xf>
    <xf numFmtId="0" fontId="10" fillId="5" borderId="39" xfId="0" applyFont="1" applyFill="1" applyBorder="1"/>
    <xf numFmtId="0" fontId="2" fillId="5" borderId="39" xfId="0" applyFont="1" applyFill="1" applyBorder="1" applyAlignment="1">
      <alignment horizontal="center"/>
    </xf>
    <xf numFmtId="0" fontId="10" fillId="5" borderId="0" xfId="0" applyFont="1" applyFill="1"/>
    <xf numFmtId="0" fontId="15" fillId="5" borderId="0" xfId="0" applyFont="1" applyFill="1"/>
    <xf numFmtId="0" fontId="4" fillId="0" borderId="28" xfId="0" applyFont="1" applyBorder="1"/>
    <xf numFmtId="0" fontId="2" fillId="0" borderId="7" xfId="0" applyFont="1" applyBorder="1" applyAlignment="1">
      <alignment horizontal="center"/>
    </xf>
    <xf numFmtId="0" fontId="1" fillId="5" borderId="39" xfId="0" applyFont="1" applyFill="1" applyBorder="1"/>
    <xf numFmtId="0" fontId="3" fillId="5" borderId="0" xfId="0" applyFont="1" applyFill="1"/>
    <xf numFmtId="0" fontId="14" fillId="3" borderId="0" xfId="0" applyFont="1" applyFill="1"/>
    <xf numFmtId="0" fontId="1" fillId="3" borderId="42" xfId="0" applyFont="1" applyFill="1" applyBorder="1"/>
    <xf numFmtId="0" fontId="1" fillId="3" borderId="6" xfId="0" applyFont="1" applyFill="1" applyBorder="1"/>
    <xf numFmtId="0" fontId="1" fillId="3" borderId="43" xfId="0" applyFont="1" applyFill="1" applyBorder="1"/>
    <xf numFmtId="0" fontId="1" fillId="3" borderId="10" xfId="0" applyFont="1" applyFill="1" applyBorder="1"/>
    <xf numFmtId="0" fontId="1" fillId="3" borderId="44" xfId="0" applyFont="1" applyFill="1" applyBorder="1"/>
    <xf numFmtId="0" fontId="1" fillId="3" borderId="13" xfId="0" applyFont="1" applyFill="1" applyBorder="1"/>
    <xf numFmtId="0" fontId="18" fillId="3" borderId="0" xfId="0" applyFont="1" applyFill="1"/>
    <xf numFmtId="0" fontId="0" fillId="3" borderId="10" xfId="0" applyFill="1" applyBorder="1"/>
    <xf numFmtId="0" fontId="19" fillId="3" borderId="0" xfId="0" applyFont="1" applyFill="1"/>
    <xf numFmtId="0" fontId="0" fillId="0" borderId="7" xfId="0" applyBorder="1"/>
    <xf numFmtId="0" fontId="5" fillId="3" borderId="42" xfId="0" applyFont="1" applyFill="1" applyBorder="1"/>
    <xf numFmtId="0" fontId="5" fillId="3" borderId="6" xfId="0" applyFont="1" applyFill="1" applyBorder="1"/>
    <xf numFmtId="0" fontId="2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0" borderId="0" xfId="0" applyFont="1"/>
    <xf numFmtId="0" fontId="21" fillId="3" borderId="0" xfId="0" applyFont="1" applyFill="1"/>
    <xf numFmtId="0" fontId="5" fillId="3" borderId="43" xfId="0" applyFont="1" applyFill="1" applyBorder="1"/>
    <xf numFmtId="0" fontId="5" fillId="3" borderId="10" xfId="0" applyFont="1" applyFill="1" applyBorder="1"/>
    <xf numFmtId="0" fontId="22" fillId="3" borderId="0" xfId="0" applyFont="1" applyFill="1"/>
    <xf numFmtId="0" fontId="1" fillId="3" borderId="29" xfId="0" applyFont="1" applyFill="1" applyBorder="1" applyAlignment="1">
      <alignment horizontal="center"/>
    </xf>
    <xf numFmtId="49" fontId="18" fillId="3" borderId="0" xfId="0" applyNumberFormat="1" applyFont="1" applyFill="1"/>
    <xf numFmtId="0" fontId="1" fillId="0" borderId="29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8" xfId="0" applyBorder="1"/>
    <xf numFmtId="0" fontId="0" fillId="0" borderId="45" xfId="0" applyBorder="1"/>
    <xf numFmtId="0" fontId="0" fillId="0" borderId="46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23" fillId="0" borderId="0" xfId="0" applyFont="1"/>
    <xf numFmtId="0" fontId="18" fillId="0" borderId="0" xfId="0" applyFont="1"/>
    <xf numFmtId="0" fontId="2" fillId="3" borderId="30" xfId="0" applyFont="1" applyFill="1" applyBorder="1"/>
    <xf numFmtId="0" fontId="0" fillId="3" borderId="48" xfId="0" applyFill="1" applyBorder="1"/>
    <xf numFmtId="0" fontId="0" fillId="3" borderId="48" xfId="0" applyFill="1" applyBorder="1" applyAlignment="1">
      <alignment horizontal="center"/>
    </xf>
    <xf numFmtId="0" fontId="0" fillId="3" borderId="32" xfId="0" applyFill="1" applyBorder="1"/>
    <xf numFmtId="0" fontId="18" fillId="3" borderId="49" xfId="0" applyFont="1" applyFill="1" applyBorder="1"/>
    <xf numFmtId="0" fontId="0" fillId="3" borderId="50" xfId="0" applyFill="1" applyBorder="1"/>
    <xf numFmtId="0" fontId="2" fillId="3" borderId="49" xfId="0" applyFont="1" applyFill="1" applyBorder="1"/>
    <xf numFmtId="0" fontId="2" fillId="3" borderId="51" xfId="0" applyFont="1" applyFill="1" applyBorder="1"/>
    <xf numFmtId="0" fontId="0" fillId="3" borderId="52" xfId="0" applyFill="1" applyBorder="1"/>
    <xf numFmtId="0" fontId="2" fillId="3" borderId="52" xfId="0" applyFont="1" applyFill="1" applyBorder="1" applyAlignment="1">
      <alignment horizontal="center"/>
    </xf>
    <xf numFmtId="0" fontId="1" fillId="3" borderId="52" xfId="0" applyFont="1" applyFill="1" applyBorder="1"/>
    <xf numFmtId="0" fontId="0" fillId="3" borderId="37" xfId="0" applyFill="1" applyBorder="1"/>
    <xf numFmtId="0" fontId="13" fillId="3" borderId="48" xfId="0" applyFont="1" applyFill="1" applyBorder="1"/>
    <xf numFmtId="0" fontId="13" fillId="3" borderId="48" xfId="0" applyFont="1" applyFill="1" applyBorder="1" applyAlignment="1">
      <alignment horizontal="center"/>
    </xf>
    <xf numFmtId="0" fontId="13" fillId="3" borderId="32" xfId="0" applyFont="1" applyFill="1" applyBorder="1"/>
    <xf numFmtId="0" fontId="13" fillId="0" borderId="0" xfId="0" applyFont="1"/>
    <xf numFmtId="0" fontId="2" fillId="3" borderId="50" xfId="0" applyFont="1" applyFill="1" applyBorder="1"/>
    <xf numFmtId="0" fontId="23" fillId="3" borderId="49" xfId="0" applyFont="1" applyFill="1" applyBorder="1"/>
    <xf numFmtId="0" fontId="1" fillId="3" borderId="50" xfId="0" applyFont="1" applyFill="1" applyBorder="1"/>
    <xf numFmtId="0" fontId="1" fillId="3" borderId="49" xfId="0" applyFont="1" applyFill="1" applyBorder="1"/>
    <xf numFmtId="0" fontId="5" fillId="3" borderId="50" xfId="0" applyFont="1" applyFill="1" applyBorder="1"/>
    <xf numFmtId="0" fontId="26" fillId="3" borderId="0" xfId="0" applyFont="1" applyFill="1"/>
    <xf numFmtId="0" fontId="26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26" fillId="3" borderId="50" xfId="0" applyFont="1" applyFill="1" applyBorder="1"/>
    <xf numFmtId="0" fontId="28" fillId="0" borderId="0" xfId="0" applyFont="1"/>
    <xf numFmtId="0" fontId="26" fillId="0" borderId="0" xfId="0" applyFont="1"/>
    <xf numFmtId="0" fontId="29" fillId="3" borderId="50" xfId="0" applyFont="1" applyFill="1" applyBorder="1"/>
    <xf numFmtId="0" fontId="13" fillId="3" borderId="0" xfId="0" applyFont="1" applyFill="1"/>
    <xf numFmtId="0" fontId="0" fillId="3" borderId="52" xfId="0" applyFill="1" applyBorder="1" applyAlignment="1">
      <alignment horizontal="center"/>
    </xf>
    <xf numFmtId="49" fontId="0" fillId="3" borderId="52" xfId="0" applyNumberFormat="1" applyFill="1" applyBorder="1"/>
    <xf numFmtId="0" fontId="10" fillId="0" borderId="0" xfId="0" applyFont="1"/>
    <xf numFmtId="0" fontId="30" fillId="3" borderId="49" xfId="0" applyFont="1" applyFill="1" applyBorder="1"/>
    <xf numFmtId="0" fontId="13" fillId="3" borderId="0" xfId="0" applyFont="1" applyFill="1" applyAlignment="1">
      <alignment horizontal="center"/>
    </xf>
    <xf numFmtId="0" fontId="13" fillId="3" borderId="50" xfId="0" applyFont="1" applyFill="1" applyBorder="1"/>
    <xf numFmtId="0" fontId="10" fillId="3" borderId="49" xfId="0" applyFont="1" applyFill="1" applyBorder="1"/>
    <xf numFmtId="0" fontId="31" fillId="0" borderId="0" xfId="0" applyFont="1"/>
    <xf numFmtId="0" fontId="1" fillId="3" borderId="5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7" fillId="3" borderId="49" xfId="0" applyFont="1" applyFill="1" applyBorder="1" applyAlignment="1">
      <alignment horizontal="center"/>
    </xf>
    <xf numFmtId="0" fontId="27" fillId="3" borderId="49" xfId="0" applyFont="1" applyFill="1" applyBorder="1"/>
    <xf numFmtId="0" fontId="32" fillId="3" borderId="49" xfId="0" applyFont="1" applyFill="1" applyBorder="1"/>
    <xf numFmtId="0" fontId="27" fillId="3" borderId="51" xfId="0" applyFont="1" applyFill="1" applyBorder="1"/>
    <xf numFmtId="0" fontId="27" fillId="0" borderId="0" xfId="0" applyFont="1"/>
    <xf numFmtId="0" fontId="2" fillId="0" borderId="30" xfId="0" applyFont="1" applyBorder="1"/>
    <xf numFmtId="0" fontId="13" fillId="0" borderId="48" xfId="0" applyFont="1" applyBorder="1"/>
    <xf numFmtId="0" fontId="13" fillId="0" borderId="48" xfId="0" applyFont="1" applyBorder="1" applyAlignment="1">
      <alignment horizontal="center"/>
    </xf>
    <xf numFmtId="0" fontId="13" fillId="0" borderId="32" xfId="0" applyFont="1" applyBorder="1"/>
    <xf numFmtId="0" fontId="2" fillId="0" borderId="49" xfId="0" applyFont="1" applyBorder="1"/>
    <xf numFmtId="0" fontId="0" fillId="0" borderId="50" xfId="0" applyBorder="1"/>
    <xf numFmtId="0" fontId="1" fillId="0" borderId="49" xfId="0" applyFont="1" applyBorder="1"/>
    <xf numFmtId="0" fontId="1" fillId="0" borderId="50" xfId="0" applyFont="1" applyBorder="1"/>
    <xf numFmtId="0" fontId="16" fillId="0" borderId="0" xfId="0" applyFont="1"/>
    <xf numFmtId="0" fontId="2" fillId="0" borderId="50" xfId="0" applyFont="1" applyBorder="1"/>
    <xf numFmtId="0" fontId="26" fillId="0" borderId="49" xfId="0" applyFont="1" applyBorder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49" xfId="0" applyFont="1" applyBorder="1"/>
    <xf numFmtId="0" fontId="33" fillId="0" borderId="0" xfId="0" applyFont="1"/>
    <xf numFmtId="0" fontId="2" fillId="0" borderId="51" xfId="0" applyFont="1" applyBorder="1"/>
    <xf numFmtId="0" fontId="13" fillId="0" borderId="52" xfId="0" applyFont="1" applyBorder="1"/>
    <xf numFmtId="0" fontId="2" fillId="0" borderId="52" xfId="0" applyFont="1" applyBorder="1" applyAlignment="1">
      <alignment horizontal="center"/>
    </xf>
    <xf numFmtId="0" fontId="2" fillId="0" borderId="52" xfId="0" applyFont="1" applyBorder="1"/>
    <xf numFmtId="0" fontId="2" fillId="0" borderId="37" xfId="0" applyFont="1" applyBorder="1"/>
    <xf numFmtId="0" fontId="26" fillId="0" borderId="50" xfId="0" applyFont="1" applyBorder="1"/>
    <xf numFmtId="0" fontId="34" fillId="0" borderId="0" xfId="0" applyFont="1"/>
    <xf numFmtId="0" fontId="27" fillId="0" borderId="52" xfId="0" applyFont="1" applyBorder="1"/>
    <xf numFmtId="0" fontId="27" fillId="0" borderId="51" xfId="0" applyFont="1" applyBorder="1"/>
    <xf numFmtId="0" fontId="33" fillId="0" borderId="52" xfId="0" applyFont="1" applyBorder="1"/>
    <xf numFmtId="0" fontId="27" fillId="0" borderId="52" xfId="0" applyFont="1" applyBorder="1" applyAlignment="1">
      <alignment horizontal="center"/>
    </xf>
    <xf numFmtId="0" fontId="0" fillId="0" borderId="37" xfId="0" applyBorder="1"/>
    <xf numFmtId="0" fontId="20" fillId="0" borderId="49" xfId="0" applyFont="1" applyBorder="1"/>
    <xf numFmtId="0" fontId="21" fillId="0" borderId="0" xfId="0" applyFont="1"/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50" xfId="0" applyFont="1" applyBorder="1" applyAlignment="1">
      <alignment horizontal="left"/>
    </xf>
    <xf numFmtId="0" fontId="20" fillId="0" borderId="51" xfId="0" applyFont="1" applyBorder="1"/>
    <xf numFmtId="0" fontId="35" fillId="0" borderId="52" xfId="0" applyFont="1" applyBorder="1"/>
    <xf numFmtId="0" fontId="20" fillId="0" borderId="52" xfId="0" applyFont="1" applyBorder="1" applyAlignment="1">
      <alignment horizontal="center"/>
    </xf>
    <xf numFmtId="0" fontId="5" fillId="0" borderId="52" xfId="0" applyFont="1" applyBorder="1"/>
    <xf numFmtId="0" fontId="5" fillId="0" borderId="37" xfId="0" applyFont="1" applyBorder="1"/>
    <xf numFmtId="0" fontId="2" fillId="0" borderId="1" xfId="0" applyFont="1" applyBorder="1"/>
    <xf numFmtId="0" fontId="2" fillId="0" borderId="53" xfId="0" applyFont="1" applyBorder="1" applyAlignment="1">
      <alignment horizontal="center"/>
    </xf>
    <xf numFmtId="0" fontId="2" fillId="0" borderId="54" xfId="0" applyFont="1" applyBorder="1"/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" xfId="0" applyFont="1" applyBorder="1"/>
    <xf numFmtId="0" fontId="0" fillId="0" borderId="20" xfId="0" applyBorder="1" applyAlignment="1">
      <alignment horizontal="center"/>
    </xf>
    <xf numFmtId="0" fontId="2" fillId="0" borderId="42" xfId="0" applyFont="1" applyBorder="1"/>
    <xf numFmtId="0" fontId="1" fillId="0" borderId="56" xfId="0" applyFont="1" applyBorder="1"/>
    <xf numFmtId="49" fontId="1" fillId="0" borderId="56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2" fillId="0" borderId="9" xfId="0" applyFont="1" applyBorder="1"/>
    <xf numFmtId="0" fontId="0" fillId="0" borderId="56" xfId="0" applyBorder="1" applyAlignment="1">
      <alignment horizontal="center"/>
    </xf>
    <xf numFmtId="0" fontId="2" fillId="0" borderId="43" xfId="0" applyFont="1" applyBorder="1"/>
    <xf numFmtId="0" fontId="36" fillId="0" borderId="56" xfId="0" applyFont="1" applyBorder="1"/>
    <xf numFmtId="0" fontId="0" fillId="0" borderId="43" xfId="0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2" fillId="0" borderId="56" xfId="0" applyFont="1" applyBorder="1"/>
    <xf numFmtId="11" fontId="7" fillId="0" borderId="10" xfId="0" applyNumberFormat="1" applyFont="1" applyBorder="1" applyAlignment="1">
      <alignment horizontal="center"/>
    </xf>
    <xf numFmtId="0" fontId="14" fillId="0" borderId="56" xfId="0" applyFont="1" applyBorder="1"/>
    <xf numFmtId="0" fontId="2" fillId="0" borderId="56" xfId="0" applyFont="1" applyBorder="1" applyAlignment="1">
      <alignment horizontal="center"/>
    </xf>
    <xf numFmtId="0" fontId="36" fillId="0" borderId="56" xfId="0" applyFont="1" applyBorder="1" applyAlignment="1">
      <alignment horizontal="left"/>
    </xf>
    <xf numFmtId="0" fontId="1" fillId="0" borderId="56" xfId="0" applyFont="1" applyBorder="1" applyAlignment="1">
      <alignment horizontal="left"/>
    </xf>
    <xf numFmtId="0" fontId="36" fillId="0" borderId="0" xfId="0" applyFont="1"/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1" fillId="0" borderId="23" xfId="0" applyFont="1" applyBorder="1"/>
    <xf numFmtId="0" fontId="1" fillId="0" borderId="22" xfId="0" applyFont="1" applyBorder="1"/>
    <xf numFmtId="0" fontId="7" fillId="0" borderId="5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37" fillId="0" borderId="61" xfId="0" applyFont="1" applyBorder="1" applyAlignment="1">
      <alignment vertical="top" wrapText="1"/>
    </xf>
    <xf numFmtId="0" fontId="37" fillId="0" borderId="55" xfId="0" applyFont="1" applyBorder="1" applyAlignment="1">
      <alignment vertical="top" wrapText="1"/>
    </xf>
    <xf numFmtId="0" fontId="37" fillId="0" borderId="54" xfId="0" applyFont="1" applyBorder="1" applyAlignment="1">
      <alignment horizontal="center" vertical="top" wrapText="1"/>
    </xf>
    <xf numFmtId="0" fontId="37" fillId="0" borderId="54" xfId="0" applyFont="1" applyBorder="1" applyAlignment="1">
      <alignment vertical="top" wrapText="1"/>
    </xf>
    <xf numFmtId="0" fontId="37" fillId="0" borderId="62" xfId="0" applyFont="1" applyBorder="1" applyAlignment="1">
      <alignment horizontal="center" vertical="top" wrapText="1"/>
    </xf>
    <xf numFmtId="0" fontId="37" fillId="0" borderId="63" xfId="0" applyFont="1" applyBorder="1" applyAlignment="1">
      <alignment horizontal="center" vertical="top" wrapText="1"/>
    </xf>
    <xf numFmtId="0" fontId="37" fillId="0" borderId="55" xfId="0" applyFont="1" applyBorder="1" applyAlignment="1">
      <alignment horizontal="center" vertical="top" wrapText="1"/>
    </xf>
    <xf numFmtId="49" fontId="0" fillId="0" borderId="55" xfId="0" applyNumberFormat="1" applyBorder="1"/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38" fillId="0" borderId="62" xfId="0" applyFont="1" applyBorder="1" applyAlignment="1">
      <alignment horizontal="center"/>
    </xf>
    <xf numFmtId="0" fontId="38" fillId="0" borderId="63" xfId="0" applyFont="1" applyBorder="1" applyAlignment="1">
      <alignment horizontal="center"/>
    </xf>
    <xf numFmtId="0" fontId="38" fillId="0" borderId="55" xfId="0" applyFont="1" applyBorder="1" applyAlignment="1">
      <alignment horizontal="center"/>
    </xf>
    <xf numFmtId="49" fontId="2" fillId="0" borderId="64" xfId="0" applyNumberFormat="1" applyFont="1" applyBorder="1" applyAlignment="1">
      <alignment horizontal="center"/>
    </xf>
    <xf numFmtId="0" fontId="39" fillId="0" borderId="65" xfId="0" applyFont="1" applyBorder="1" applyAlignment="1">
      <alignment vertical="top" wrapText="1"/>
    </xf>
    <xf numFmtId="0" fontId="39" fillId="0" borderId="66" xfId="0" applyFont="1" applyBorder="1" applyAlignment="1">
      <alignment vertical="top" wrapText="1"/>
    </xf>
    <xf numFmtId="0" fontId="39" fillId="0" borderId="67" xfId="0" applyFont="1" applyBorder="1" applyAlignment="1">
      <alignment horizontal="center" vertical="top" wrapText="1"/>
    </xf>
    <xf numFmtId="0" fontId="39" fillId="0" borderId="67" xfId="0" applyFont="1" applyBorder="1" applyAlignment="1">
      <alignment vertical="top" wrapText="1"/>
    </xf>
    <xf numFmtId="0" fontId="40" fillId="0" borderId="67" xfId="0" applyFont="1" applyBorder="1" applyAlignment="1">
      <alignment horizontal="center" vertical="top" wrapText="1"/>
    </xf>
    <xf numFmtId="0" fontId="41" fillId="0" borderId="67" xfId="0" applyFont="1" applyBorder="1" applyAlignment="1">
      <alignment horizontal="center" vertical="top" wrapText="1"/>
    </xf>
    <xf numFmtId="0" fontId="41" fillId="0" borderId="53" xfId="0" applyFont="1" applyBorder="1" applyAlignment="1">
      <alignment horizontal="center" vertical="top" wrapText="1"/>
    </xf>
    <xf numFmtId="0" fontId="41" fillId="0" borderId="4" xfId="0" applyFont="1" applyBorder="1" applyAlignment="1">
      <alignment horizontal="center" vertical="top" wrapText="1"/>
    </xf>
    <xf numFmtId="0" fontId="41" fillId="0" borderId="18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8" xfId="0" applyBorder="1" applyAlignment="1">
      <alignment horizontal="center"/>
    </xf>
    <xf numFmtId="49" fontId="0" fillId="0" borderId="69" xfId="0" applyNumberFormat="1" applyBorder="1"/>
    <xf numFmtId="0" fontId="39" fillId="0" borderId="70" xfId="0" applyFont="1" applyBorder="1" applyAlignment="1">
      <alignment vertical="top" wrapText="1"/>
    </xf>
    <xf numFmtId="0" fontId="39" fillId="0" borderId="71" xfId="0" applyFont="1" applyBorder="1" applyAlignment="1">
      <alignment horizontal="center" vertical="top" wrapText="1"/>
    </xf>
    <xf numFmtId="0" fontId="39" fillId="0" borderId="71" xfId="0" applyFont="1" applyBorder="1" applyAlignment="1">
      <alignment vertical="top" wrapText="1"/>
    </xf>
    <xf numFmtId="0" fontId="41" fillId="0" borderId="71" xfId="0" applyFont="1" applyBorder="1" applyAlignment="1">
      <alignment horizontal="center" vertical="top" wrapText="1"/>
    </xf>
    <xf numFmtId="0" fontId="41" fillId="0" borderId="72" xfId="0" applyFont="1" applyBorder="1" applyAlignment="1">
      <alignment horizontal="center" vertical="top" wrapText="1"/>
    </xf>
    <xf numFmtId="0" fontId="41" fillId="0" borderId="19" xfId="0" applyFont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49" fontId="1" fillId="0" borderId="74" xfId="0" applyNumberFormat="1" applyFont="1" applyBorder="1" applyAlignment="1">
      <alignment wrapText="1"/>
    </xf>
    <xf numFmtId="0" fontId="44" fillId="0" borderId="0" xfId="0" applyFont="1"/>
    <xf numFmtId="49" fontId="39" fillId="0" borderId="70" xfId="0" applyNumberFormat="1" applyFont="1" applyBorder="1" applyAlignment="1">
      <alignment vertical="top" wrapText="1"/>
    </xf>
    <xf numFmtId="49" fontId="2" fillId="0" borderId="74" xfId="0" applyNumberFormat="1" applyFont="1" applyBorder="1" applyAlignment="1">
      <alignment wrapText="1"/>
    </xf>
    <xf numFmtId="49" fontId="1" fillId="0" borderId="72" xfId="0" applyNumberFormat="1" applyFont="1" applyBorder="1" applyAlignment="1">
      <alignment wrapText="1"/>
    </xf>
    <xf numFmtId="0" fontId="39" fillId="0" borderId="40" xfId="0" applyFont="1" applyBorder="1" applyAlignment="1">
      <alignment horizontal="center" vertical="top" wrapText="1"/>
    </xf>
    <xf numFmtId="0" fontId="39" fillId="0" borderId="40" xfId="0" applyFont="1" applyBorder="1" applyAlignment="1">
      <alignment vertical="top" wrapText="1"/>
    </xf>
    <xf numFmtId="49" fontId="46" fillId="0" borderId="71" xfId="0" applyNumberFormat="1" applyFont="1" applyBorder="1" applyAlignment="1">
      <alignment horizontal="center" vertical="top" wrapText="1"/>
    </xf>
    <xf numFmtId="49" fontId="46" fillId="0" borderId="72" xfId="0" applyNumberFormat="1" applyFont="1" applyBorder="1" applyAlignment="1">
      <alignment horizontal="center" vertical="top" wrapText="1"/>
    </xf>
    <xf numFmtId="0" fontId="46" fillId="0" borderId="19" xfId="0" applyFont="1" applyBorder="1" applyAlignment="1">
      <alignment horizontal="center" vertical="top" wrapText="1"/>
    </xf>
    <xf numFmtId="0" fontId="46" fillId="0" borderId="18" xfId="0" applyFont="1" applyBorder="1" applyAlignment="1">
      <alignment horizontal="center" vertical="top" wrapText="1"/>
    </xf>
    <xf numFmtId="0" fontId="18" fillId="0" borderId="71" xfId="0" applyFont="1" applyBorder="1" applyAlignment="1">
      <alignment horizontal="center" vertical="top" wrapText="1"/>
    </xf>
    <xf numFmtId="0" fontId="39" fillId="0" borderId="72" xfId="0" applyFont="1" applyBorder="1" applyAlignment="1">
      <alignment horizontal="center" vertical="top" wrapText="1"/>
    </xf>
    <xf numFmtId="0" fontId="39" fillId="0" borderId="19" xfId="0" applyFont="1" applyBorder="1" applyAlignment="1">
      <alignment horizontal="center" vertical="top" wrapText="1"/>
    </xf>
    <xf numFmtId="0" fontId="39" fillId="0" borderId="18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49" fontId="1" fillId="0" borderId="74" xfId="0" applyNumberFormat="1" applyFont="1" applyBorder="1"/>
    <xf numFmtId="0" fontId="14" fillId="0" borderId="0" xfId="0" applyFont="1"/>
    <xf numFmtId="0" fontId="47" fillId="0" borderId="65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47" fillId="0" borderId="71" xfId="0" applyFont="1" applyBorder="1" applyAlignment="1">
      <alignment horizontal="center" vertical="top" wrapText="1"/>
    </xf>
    <xf numFmtId="0" fontId="47" fillId="0" borderId="71" xfId="0" applyFont="1" applyBorder="1" applyAlignment="1">
      <alignment vertical="top" wrapText="1"/>
    </xf>
    <xf numFmtId="0" fontId="48" fillId="0" borderId="72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/>
    </xf>
    <xf numFmtId="0" fontId="8" fillId="0" borderId="72" xfId="0" applyFont="1" applyBorder="1" applyAlignment="1">
      <alignment horizontal="center"/>
    </xf>
    <xf numFmtId="49" fontId="8" fillId="0" borderId="74" xfId="0" applyNumberFormat="1" applyFont="1" applyBorder="1"/>
    <xf numFmtId="0" fontId="8" fillId="0" borderId="0" xfId="0" applyFont="1"/>
    <xf numFmtId="49" fontId="0" fillId="0" borderId="74" xfId="0" applyNumberFormat="1" applyBorder="1"/>
    <xf numFmtId="0" fontId="49" fillId="0" borderId="65" xfId="0" applyFont="1" applyBorder="1" applyAlignment="1">
      <alignment vertical="top" wrapText="1"/>
    </xf>
    <xf numFmtId="0" fontId="49" fillId="0" borderId="70" xfId="0" applyFont="1" applyBorder="1" applyAlignment="1">
      <alignment vertical="top" wrapText="1"/>
    </xf>
    <xf numFmtId="0" fontId="49" fillId="0" borderId="71" xfId="0" applyFont="1" applyBorder="1" applyAlignment="1">
      <alignment horizontal="center" vertical="top" wrapText="1"/>
    </xf>
    <xf numFmtId="0" fontId="49" fillId="0" borderId="71" xfId="0" applyFont="1" applyBorder="1" applyAlignment="1">
      <alignment vertical="top" wrapText="1"/>
    </xf>
    <xf numFmtId="49" fontId="36" fillId="0" borderId="74" xfId="0" applyNumberFormat="1" applyFont="1" applyBorder="1"/>
    <xf numFmtId="0" fontId="36" fillId="0" borderId="0" xfId="0" applyFont="1" applyAlignment="1">
      <alignment horizontal="center"/>
    </xf>
    <xf numFmtId="0" fontId="48" fillId="0" borderId="71" xfId="0" applyFont="1" applyBorder="1" applyAlignment="1">
      <alignment horizontal="center" vertical="top" wrapText="1"/>
    </xf>
    <xf numFmtId="0" fontId="48" fillId="0" borderId="71" xfId="0" applyFont="1" applyBorder="1" applyAlignment="1">
      <alignment vertical="top" wrapText="1"/>
    </xf>
    <xf numFmtId="0" fontId="1" fillId="0" borderId="74" xfId="0" applyFont="1" applyBorder="1" applyAlignment="1">
      <alignment wrapText="1"/>
    </xf>
    <xf numFmtId="0" fontId="14" fillId="0" borderId="72" xfId="0" applyFont="1" applyBorder="1" applyAlignment="1">
      <alignment horizontal="center"/>
    </xf>
    <xf numFmtId="49" fontId="14" fillId="0" borderId="74" xfId="0" applyNumberFormat="1" applyFont="1" applyBorder="1"/>
    <xf numFmtId="0" fontId="48" fillId="0" borderId="70" xfId="0" applyFont="1" applyBorder="1" applyAlignment="1">
      <alignment vertical="top" wrapText="1"/>
    </xf>
    <xf numFmtId="0" fontId="48" fillId="0" borderId="18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center"/>
    </xf>
    <xf numFmtId="0" fontId="49" fillId="0" borderId="72" xfId="0" applyFont="1" applyBorder="1" applyAlignment="1">
      <alignment horizontal="center" vertical="top" wrapText="1"/>
    </xf>
    <xf numFmtId="0" fontId="49" fillId="0" borderId="18" xfId="0" applyFont="1" applyBorder="1" applyAlignment="1">
      <alignment horizontal="center" vertical="top" wrapText="1"/>
    </xf>
    <xf numFmtId="0" fontId="36" fillId="0" borderId="17" xfId="0" applyFont="1" applyBorder="1" applyAlignment="1">
      <alignment horizontal="center"/>
    </xf>
    <xf numFmtId="0" fontId="36" fillId="0" borderId="72" xfId="0" applyFont="1" applyBorder="1" applyAlignment="1">
      <alignment horizontal="center"/>
    </xf>
    <xf numFmtId="0" fontId="14" fillId="0" borderId="73" xfId="0" applyFont="1" applyBorder="1" applyAlignment="1">
      <alignment horizontal="center"/>
    </xf>
    <xf numFmtId="0" fontId="39" fillId="0" borderId="75" xfId="0" applyFont="1" applyBorder="1" applyAlignment="1">
      <alignment vertical="top" wrapText="1"/>
    </xf>
    <xf numFmtId="0" fontId="39" fillId="0" borderId="76" xfId="0" applyFont="1" applyBorder="1" applyAlignment="1">
      <alignment horizontal="center" vertical="top" wrapText="1"/>
    </xf>
    <xf numFmtId="0" fontId="39" fillId="0" borderId="76" xfId="0" applyFont="1" applyBorder="1" applyAlignment="1">
      <alignment vertical="top" wrapText="1"/>
    </xf>
    <xf numFmtId="0" fontId="41" fillId="0" borderId="76" xfId="0" applyFont="1" applyBorder="1" applyAlignment="1">
      <alignment horizontal="center" vertical="top" wrapText="1"/>
    </xf>
    <xf numFmtId="0" fontId="39" fillId="0" borderId="77" xfId="0" applyFont="1" applyBorder="1" applyAlignment="1">
      <alignment horizontal="center" vertical="top" wrapText="1"/>
    </xf>
    <xf numFmtId="0" fontId="41" fillId="0" borderId="78" xfId="0" applyFont="1" applyBorder="1" applyAlignment="1">
      <alignment horizontal="center" vertical="top" wrapText="1"/>
    </xf>
    <xf numFmtId="0" fontId="39" fillId="0" borderId="34" xfId="0" applyFont="1" applyBorder="1" applyAlignment="1">
      <alignment horizontal="center" vertical="top" wrapText="1"/>
    </xf>
    <xf numFmtId="0" fontId="0" fillId="0" borderId="79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49" fontId="0" fillId="0" borderId="81" xfId="0" applyNumberFormat="1" applyBorder="1" applyAlignment="1">
      <alignment wrapText="1"/>
    </xf>
    <xf numFmtId="0" fontId="2" fillId="0" borderId="11" xfId="0" applyFont="1" applyBorder="1"/>
    <xf numFmtId="0" fontId="2" fillId="0" borderId="4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0" fillId="0" borderId="0" xfId="0" applyNumberFormat="1"/>
    <xf numFmtId="0" fontId="36" fillId="0" borderId="11" xfId="0" applyFont="1" applyBorder="1"/>
    <xf numFmtId="0" fontId="36" fillId="0" borderId="40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1" fillId="0" borderId="11" xfId="0" applyFont="1" applyBorder="1"/>
    <xf numFmtId="0" fontId="0" fillId="0" borderId="4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F16"/>
  <sheetViews>
    <sheetView tabSelected="1" workbookViewId="0">
      <selection activeCell="B25" sqref="B25"/>
    </sheetView>
  </sheetViews>
  <sheetFormatPr defaultRowHeight="12.75"/>
  <cols>
    <col min="2" max="2" width="18" bestFit="1" customWidth="1"/>
    <col min="3" max="3" width="29.7109375" customWidth="1"/>
    <col min="4" max="4" width="24.7109375" customWidth="1"/>
    <col min="5" max="5" width="32" bestFit="1" customWidth="1"/>
    <col min="6" max="6" width="25.140625" bestFit="1" customWidth="1"/>
  </cols>
  <sheetData>
    <row r="1" spans="2:6" ht="13.5" thickBot="1"/>
    <row r="2" spans="2:6">
      <c r="B2" s="1" t="s">
        <v>0</v>
      </c>
      <c r="C2" s="2" t="s">
        <v>1</v>
      </c>
      <c r="D2" s="3" t="s">
        <v>2</v>
      </c>
      <c r="E2" s="3"/>
      <c r="F2" s="4"/>
    </row>
    <row r="3" spans="2:6">
      <c r="B3" s="5" t="s">
        <v>3</v>
      </c>
      <c r="C3" s="6" t="s">
        <v>4</v>
      </c>
      <c r="D3" s="7" t="s">
        <v>5</v>
      </c>
      <c r="E3" s="8" t="s">
        <v>6</v>
      </c>
      <c r="F3" s="9" t="s">
        <v>7</v>
      </c>
    </row>
    <row r="4" spans="2:6">
      <c r="B4" s="10"/>
      <c r="C4" s="11"/>
      <c r="D4" s="12" t="s">
        <v>8</v>
      </c>
      <c r="E4" s="13"/>
      <c r="F4" s="14"/>
    </row>
    <row r="5" spans="2:6">
      <c r="B5" s="15"/>
      <c r="C5" s="16"/>
      <c r="D5" s="17" t="s">
        <v>9</v>
      </c>
      <c r="E5" s="18"/>
      <c r="F5" s="19"/>
    </row>
    <row r="6" spans="2:6" ht="51">
      <c r="B6" s="20" t="s">
        <v>10</v>
      </c>
      <c r="C6" s="21" t="s">
        <v>11</v>
      </c>
      <c r="D6" s="22" t="s">
        <v>5</v>
      </c>
      <c r="E6" s="23" t="s">
        <v>12</v>
      </c>
      <c r="F6" s="9" t="s">
        <v>7</v>
      </c>
    </row>
    <row r="7" spans="2:6" ht="25.5">
      <c r="B7" s="20" t="s">
        <v>13</v>
      </c>
      <c r="C7" s="21" t="s">
        <v>14</v>
      </c>
      <c r="D7" s="24"/>
      <c r="E7" s="24"/>
      <c r="F7" s="25"/>
    </row>
    <row r="8" spans="2:6">
      <c r="B8" s="20" t="s">
        <v>15</v>
      </c>
      <c r="C8" s="26" t="s">
        <v>16</v>
      </c>
      <c r="D8" s="27"/>
      <c r="E8" s="27"/>
      <c r="F8" s="25"/>
    </row>
    <row r="9" spans="2:6" ht="38.25">
      <c r="B9" s="28" t="s">
        <v>17</v>
      </c>
      <c r="C9" s="29" t="s">
        <v>18</v>
      </c>
      <c r="E9" s="30"/>
      <c r="F9" s="31"/>
    </row>
    <row r="10" spans="2:6" ht="13.5" thickBot="1">
      <c r="B10" s="32"/>
      <c r="C10" s="33"/>
      <c r="D10" s="34"/>
      <c r="E10" s="34"/>
      <c r="F10" s="35"/>
    </row>
    <row r="12" spans="2:6">
      <c r="B12" s="36" t="s">
        <v>19</v>
      </c>
    </row>
    <row r="13" spans="2:6">
      <c r="B13" s="37" t="s">
        <v>20</v>
      </c>
    </row>
    <row r="16" spans="2:6">
      <c r="C16" s="38"/>
    </row>
  </sheetData>
  <phoneticPr fontId="0" type="noConversion"/>
  <pageMargins left="0.39370078740157483" right="1.1023622047244095" top="1.1811023622047245" bottom="0.78740157480314965" header="0.78740157480314965" footer="0.39370078740157483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2"/>
  <sheetViews>
    <sheetView workbookViewId="0">
      <selection activeCell="E113" sqref="E113"/>
    </sheetView>
  </sheetViews>
  <sheetFormatPr defaultRowHeight="12.75"/>
  <cols>
    <col min="1" max="1" width="19.42578125" bestFit="1" customWidth="1"/>
    <col min="3" max="3" width="29" bestFit="1" customWidth="1"/>
    <col min="4" max="4" width="17.85546875" customWidth="1"/>
    <col min="5" max="5" width="13.140625" customWidth="1"/>
    <col min="6" max="7" width="11.5703125" style="71" customWidth="1"/>
    <col min="8" max="8" width="14.85546875" style="59" bestFit="1" customWidth="1"/>
    <col min="9" max="9" width="5" bestFit="1" customWidth="1"/>
    <col min="10" max="10" width="13.7109375" style="59" bestFit="1" customWidth="1"/>
    <col min="11" max="11" width="18.42578125" customWidth="1"/>
    <col min="12" max="12" width="18.140625" style="59" customWidth="1"/>
    <col min="13" max="14" width="12.42578125" style="59" customWidth="1"/>
    <col min="15" max="15" width="11" style="59" customWidth="1"/>
    <col min="16" max="16" width="5.7109375" style="59" bestFit="1" customWidth="1"/>
    <col min="17" max="17" width="12.85546875" style="59" customWidth="1"/>
    <col min="18" max="18" width="11.7109375" style="59" bestFit="1" customWidth="1"/>
    <col min="19" max="19" width="8.85546875" style="59"/>
  </cols>
  <sheetData>
    <row r="1" spans="1:19" ht="14.25" thickTop="1" thickBot="1">
      <c r="A1" s="39" t="s">
        <v>21</v>
      </c>
      <c r="B1" s="40"/>
      <c r="C1" s="40" t="s">
        <v>22</v>
      </c>
      <c r="D1" s="40" t="s">
        <v>23</v>
      </c>
      <c r="E1" s="40" t="s">
        <v>24</v>
      </c>
      <c r="F1" s="41" t="s">
        <v>25</v>
      </c>
      <c r="G1" s="41" t="s">
        <v>26</v>
      </c>
      <c r="H1" s="41" t="s">
        <v>27</v>
      </c>
      <c r="I1" s="41" t="s">
        <v>28</v>
      </c>
      <c r="J1" s="41" t="s">
        <v>29</v>
      </c>
      <c r="K1" s="42" t="s">
        <v>30</v>
      </c>
      <c r="L1" s="43" t="s">
        <v>31</v>
      </c>
      <c r="M1" s="43" t="s">
        <v>32</v>
      </c>
      <c r="N1" s="43" t="s">
        <v>33</v>
      </c>
      <c r="O1" s="43" t="s">
        <v>34</v>
      </c>
      <c r="P1" s="43" t="s">
        <v>35</v>
      </c>
      <c r="Q1" s="43" t="s">
        <v>32</v>
      </c>
      <c r="R1" s="43" t="s">
        <v>33</v>
      </c>
      <c r="S1" s="43" t="s">
        <v>36</v>
      </c>
    </row>
    <row r="2" spans="1:19" ht="13.5" thickTop="1">
      <c r="A2" s="44" t="s">
        <v>37</v>
      </c>
      <c r="B2" t="s">
        <v>38</v>
      </c>
      <c r="C2" s="45" t="s">
        <v>39</v>
      </c>
      <c r="D2" s="45" t="s">
        <v>40</v>
      </c>
      <c r="E2" s="46"/>
      <c r="F2" s="47">
        <f>K2</f>
        <v>5000</v>
      </c>
      <c r="G2" s="47">
        <f>L2</f>
        <v>20480</v>
      </c>
      <c r="H2" s="48">
        <v>1</v>
      </c>
      <c r="I2" s="49">
        <v>4</v>
      </c>
      <c r="J2" s="50">
        <f t="shared" ref="J2:J18" si="0">PRODUCT(H2:I2)</f>
        <v>4</v>
      </c>
      <c r="K2" s="51">
        <v>5000</v>
      </c>
      <c r="L2" s="50">
        <f>HEX2DEC(K2)</f>
        <v>20480</v>
      </c>
      <c r="M2" s="48">
        <v>0</v>
      </c>
      <c r="N2" s="48">
        <v>1.84467440737095E+19</v>
      </c>
      <c r="O2" s="48" t="s">
        <v>41</v>
      </c>
      <c r="P2" s="48" t="s">
        <v>40</v>
      </c>
      <c r="Q2" s="48" t="s">
        <v>42</v>
      </c>
      <c r="R2" s="48">
        <v>1.8446744073709501E+17</v>
      </c>
      <c r="S2" s="48" t="s">
        <v>43</v>
      </c>
    </row>
    <row r="3" spans="1:19">
      <c r="A3" s="44" t="s">
        <v>44</v>
      </c>
      <c r="C3" s="45" t="s">
        <v>45</v>
      </c>
      <c r="D3" s="45" t="s">
        <v>40</v>
      </c>
      <c r="E3" s="46"/>
      <c r="F3" s="47" t="str">
        <f t="shared" ref="F3:F18" si="1">DEC2HEX(G3)</f>
        <v>5004</v>
      </c>
      <c r="G3" s="47">
        <f t="shared" ref="G3:G56" si="2">G2+J2</f>
        <v>20484</v>
      </c>
      <c r="H3" s="48">
        <v>1</v>
      </c>
      <c r="I3" s="49">
        <v>4</v>
      </c>
      <c r="J3" s="50">
        <f t="shared" si="0"/>
        <v>4</v>
      </c>
      <c r="K3" s="51"/>
      <c r="L3" s="48"/>
      <c r="M3" s="48">
        <v>0</v>
      </c>
      <c r="N3" s="48">
        <v>1.84467440737095E+19</v>
      </c>
      <c r="O3" s="48" t="s">
        <v>41</v>
      </c>
      <c r="P3" s="48" t="s">
        <v>40</v>
      </c>
      <c r="Q3" s="48" t="s">
        <v>42</v>
      </c>
      <c r="R3" s="48">
        <v>1.8446744073709501E+17</v>
      </c>
      <c r="S3" s="48" t="s">
        <v>43</v>
      </c>
    </row>
    <row r="4" spans="1:19">
      <c r="A4" s="44"/>
      <c r="C4" s="52" t="s">
        <v>46</v>
      </c>
      <c r="D4" s="52" t="s">
        <v>40</v>
      </c>
      <c r="E4" s="53"/>
      <c r="F4" s="54" t="str">
        <f t="shared" si="1"/>
        <v>5008</v>
      </c>
      <c r="G4" s="54">
        <f t="shared" si="2"/>
        <v>20488</v>
      </c>
      <c r="H4" s="55">
        <v>1</v>
      </c>
      <c r="I4" s="56">
        <v>4</v>
      </c>
      <c r="J4" s="57">
        <f t="shared" si="0"/>
        <v>4</v>
      </c>
      <c r="K4" s="58"/>
    </row>
    <row r="5" spans="1:19">
      <c r="A5" s="44"/>
      <c r="C5" s="60" t="s">
        <v>47</v>
      </c>
      <c r="D5" s="60" t="s">
        <v>48</v>
      </c>
      <c r="E5" s="60"/>
      <c r="F5" s="54" t="str">
        <f t="shared" si="1"/>
        <v>500C</v>
      </c>
      <c r="G5" s="54">
        <f t="shared" si="2"/>
        <v>20492</v>
      </c>
      <c r="H5" s="55">
        <v>1</v>
      </c>
      <c r="I5" s="56">
        <v>4</v>
      </c>
      <c r="J5" s="57">
        <f t="shared" si="0"/>
        <v>4</v>
      </c>
      <c r="K5" s="61"/>
      <c r="L5" s="48"/>
      <c r="M5" s="48">
        <v>0</v>
      </c>
      <c r="N5" s="48">
        <v>1.84467440737095E+19</v>
      </c>
      <c r="O5" s="48" t="s">
        <v>41</v>
      </c>
      <c r="P5" s="48" t="s">
        <v>48</v>
      </c>
      <c r="Q5" s="48" t="s">
        <v>42</v>
      </c>
      <c r="R5" s="48">
        <v>1.8446744073709501E+17</v>
      </c>
      <c r="S5" s="48" t="s">
        <v>43</v>
      </c>
    </row>
    <row r="6" spans="1:19">
      <c r="A6" s="44"/>
      <c r="C6" s="60" t="s">
        <v>49</v>
      </c>
      <c r="D6" s="60" t="s">
        <v>48</v>
      </c>
      <c r="E6" s="60"/>
      <c r="F6" s="54" t="str">
        <f t="shared" si="1"/>
        <v>5010</v>
      </c>
      <c r="G6" s="54">
        <f t="shared" si="2"/>
        <v>20496</v>
      </c>
      <c r="H6" s="55">
        <v>1</v>
      </c>
      <c r="I6" s="56">
        <v>4</v>
      </c>
      <c r="J6" s="57">
        <f t="shared" si="0"/>
        <v>4</v>
      </c>
      <c r="K6" s="61"/>
      <c r="L6" s="48"/>
      <c r="M6" s="48">
        <v>0</v>
      </c>
      <c r="N6" s="48">
        <v>1.84467440737095E+19</v>
      </c>
      <c r="O6" s="48" t="s">
        <v>41</v>
      </c>
      <c r="P6" s="48" t="s">
        <v>48</v>
      </c>
      <c r="Q6" s="48" t="s">
        <v>42</v>
      </c>
      <c r="R6" s="48">
        <v>1.8446744073709501E+17</v>
      </c>
      <c r="S6" s="48" t="s">
        <v>43</v>
      </c>
    </row>
    <row r="7" spans="1:19">
      <c r="A7" s="44"/>
      <c r="C7" s="52" t="s">
        <v>50</v>
      </c>
      <c r="D7" s="52" t="s">
        <v>48</v>
      </c>
      <c r="E7" s="60"/>
      <c r="F7" s="54" t="str">
        <f t="shared" si="1"/>
        <v>5014</v>
      </c>
      <c r="G7" s="54">
        <f t="shared" si="2"/>
        <v>20500</v>
      </c>
      <c r="H7" s="55">
        <v>1</v>
      </c>
      <c r="I7" s="56">
        <v>4</v>
      </c>
      <c r="J7" s="57">
        <f t="shared" si="0"/>
        <v>4</v>
      </c>
      <c r="K7" s="61"/>
    </row>
    <row r="8" spans="1:19">
      <c r="A8" s="44"/>
      <c r="C8" s="52" t="s">
        <v>51</v>
      </c>
      <c r="D8" s="60" t="s">
        <v>52</v>
      </c>
      <c r="E8" s="60"/>
      <c r="F8" s="54" t="str">
        <f t="shared" si="1"/>
        <v>5018</v>
      </c>
      <c r="G8" s="54">
        <f t="shared" si="2"/>
        <v>20504</v>
      </c>
      <c r="H8" s="55">
        <v>1</v>
      </c>
      <c r="I8" s="56">
        <v>4</v>
      </c>
      <c r="J8" s="57">
        <f t="shared" si="0"/>
        <v>4</v>
      </c>
      <c r="K8" s="61"/>
    </row>
    <row r="9" spans="1:19">
      <c r="A9" s="44"/>
      <c r="C9" s="52" t="s">
        <v>53</v>
      </c>
      <c r="D9" s="60" t="s">
        <v>52</v>
      </c>
      <c r="E9" s="60"/>
      <c r="F9" s="54" t="str">
        <f t="shared" si="1"/>
        <v>501C</v>
      </c>
      <c r="G9" s="54">
        <f t="shared" si="2"/>
        <v>20508</v>
      </c>
      <c r="H9" s="55">
        <v>1</v>
      </c>
      <c r="I9" s="56">
        <v>4</v>
      </c>
      <c r="J9" s="57">
        <f t="shared" si="0"/>
        <v>4</v>
      </c>
      <c r="K9" s="61"/>
    </row>
    <row r="10" spans="1:19">
      <c r="A10" s="44"/>
      <c r="C10" s="52" t="s">
        <v>54</v>
      </c>
      <c r="D10" s="60" t="s">
        <v>52</v>
      </c>
      <c r="E10" s="60"/>
      <c r="F10" s="54" t="str">
        <f t="shared" si="1"/>
        <v>5020</v>
      </c>
      <c r="G10" s="54">
        <f t="shared" si="2"/>
        <v>20512</v>
      </c>
      <c r="H10" s="55">
        <v>1</v>
      </c>
      <c r="I10" s="56">
        <v>4</v>
      </c>
      <c r="J10" s="57">
        <f t="shared" si="0"/>
        <v>4</v>
      </c>
      <c r="K10" s="61"/>
    </row>
    <row r="11" spans="1:19">
      <c r="A11" s="44"/>
      <c r="B11" s="37"/>
      <c r="C11" s="60" t="s">
        <v>39</v>
      </c>
      <c r="D11" s="60" t="s">
        <v>55</v>
      </c>
      <c r="E11" s="60"/>
      <c r="F11" s="54" t="str">
        <f t="shared" si="1"/>
        <v>5024</v>
      </c>
      <c r="G11" s="54">
        <f t="shared" si="2"/>
        <v>20516</v>
      </c>
      <c r="H11" s="55">
        <v>1</v>
      </c>
      <c r="I11" s="56">
        <v>4</v>
      </c>
      <c r="J11" s="57">
        <f t="shared" si="0"/>
        <v>4</v>
      </c>
      <c r="K11" s="61"/>
    </row>
    <row r="12" spans="1:19">
      <c r="A12" s="44"/>
      <c r="C12" s="62" t="s">
        <v>45</v>
      </c>
      <c r="D12" s="62" t="s">
        <v>55</v>
      </c>
      <c r="E12" s="63"/>
      <c r="F12" s="64" t="str">
        <f t="shared" si="1"/>
        <v>5028</v>
      </c>
      <c r="G12" s="64">
        <f t="shared" si="2"/>
        <v>20520</v>
      </c>
      <c r="H12" s="65">
        <v>1</v>
      </c>
      <c r="I12" s="66">
        <v>4</v>
      </c>
      <c r="J12" s="67">
        <f t="shared" si="0"/>
        <v>4</v>
      </c>
      <c r="K12" s="68"/>
    </row>
    <row r="13" spans="1:19">
      <c r="A13" s="44"/>
      <c r="C13" s="63" t="s">
        <v>47</v>
      </c>
      <c r="D13" s="63" t="s">
        <v>55</v>
      </c>
      <c r="E13" s="63"/>
      <c r="F13" s="64" t="str">
        <f t="shared" si="1"/>
        <v>502C</v>
      </c>
      <c r="G13" s="64">
        <f t="shared" si="2"/>
        <v>20524</v>
      </c>
      <c r="H13" s="65">
        <v>1</v>
      </c>
      <c r="I13" s="66">
        <v>4</v>
      </c>
      <c r="J13" s="67">
        <f t="shared" si="0"/>
        <v>4</v>
      </c>
      <c r="K13" s="68"/>
    </row>
    <row r="14" spans="1:19">
      <c r="A14" s="44"/>
      <c r="C14" s="62" t="s">
        <v>49</v>
      </c>
      <c r="D14" s="62" t="s">
        <v>55</v>
      </c>
      <c r="E14" s="63"/>
      <c r="F14" s="64" t="str">
        <f t="shared" si="1"/>
        <v>5030</v>
      </c>
      <c r="G14" s="64">
        <f t="shared" si="2"/>
        <v>20528</v>
      </c>
      <c r="H14" s="65">
        <v>1</v>
      </c>
      <c r="I14" s="66">
        <v>4</v>
      </c>
      <c r="J14" s="67">
        <f t="shared" si="0"/>
        <v>4</v>
      </c>
      <c r="K14" s="68"/>
    </row>
    <row r="15" spans="1:19">
      <c r="A15" s="44"/>
      <c r="B15" s="37"/>
      <c r="C15" s="60" t="s">
        <v>39</v>
      </c>
      <c r="D15" s="60" t="s">
        <v>56</v>
      </c>
      <c r="E15" s="60"/>
      <c r="F15" s="54" t="str">
        <f t="shared" si="1"/>
        <v>5034</v>
      </c>
      <c r="G15" s="54">
        <f t="shared" si="2"/>
        <v>20532</v>
      </c>
      <c r="H15" s="55">
        <v>1</v>
      </c>
      <c r="I15" s="56">
        <v>4</v>
      </c>
      <c r="J15" s="57">
        <f t="shared" si="0"/>
        <v>4</v>
      </c>
      <c r="K15" s="61"/>
    </row>
    <row r="16" spans="1:19">
      <c r="A16" s="44"/>
      <c r="C16" s="62" t="s">
        <v>45</v>
      </c>
      <c r="D16" s="62" t="s">
        <v>56</v>
      </c>
      <c r="E16" s="63"/>
      <c r="F16" s="64" t="str">
        <f t="shared" si="1"/>
        <v>5038</v>
      </c>
      <c r="G16" s="64">
        <f t="shared" si="2"/>
        <v>20536</v>
      </c>
      <c r="H16" s="65">
        <v>1</v>
      </c>
      <c r="I16" s="66">
        <v>4</v>
      </c>
      <c r="J16" s="67">
        <f t="shared" si="0"/>
        <v>4</v>
      </c>
      <c r="K16" s="68"/>
    </row>
    <row r="17" spans="1:19">
      <c r="A17" s="44"/>
      <c r="C17" s="63" t="s">
        <v>47</v>
      </c>
      <c r="D17" s="63" t="s">
        <v>56</v>
      </c>
      <c r="E17" s="63"/>
      <c r="F17" s="64" t="str">
        <f t="shared" si="1"/>
        <v>503C</v>
      </c>
      <c r="G17" s="64">
        <f t="shared" si="2"/>
        <v>20540</v>
      </c>
      <c r="H17" s="65">
        <v>1</v>
      </c>
      <c r="I17" s="66">
        <v>4</v>
      </c>
      <c r="J17" s="67">
        <f t="shared" si="0"/>
        <v>4</v>
      </c>
      <c r="K17" s="68"/>
    </row>
    <row r="18" spans="1:19">
      <c r="A18" s="44"/>
      <c r="C18" s="62" t="s">
        <v>49</v>
      </c>
      <c r="D18" s="62" t="s">
        <v>56</v>
      </c>
      <c r="E18" s="69"/>
      <c r="F18" s="64" t="str">
        <f t="shared" si="1"/>
        <v>5040</v>
      </c>
      <c r="G18" s="64">
        <f t="shared" si="2"/>
        <v>20544</v>
      </c>
      <c r="H18" s="65">
        <v>1</v>
      </c>
      <c r="I18" s="66">
        <v>4</v>
      </c>
      <c r="J18" s="67">
        <f t="shared" si="0"/>
        <v>4</v>
      </c>
      <c r="K18" s="68"/>
    </row>
    <row r="19" spans="1:19">
      <c r="A19" s="44"/>
      <c r="C19" s="70" t="s">
        <v>57</v>
      </c>
      <c r="D19" s="38"/>
      <c r="I19" s="72"/>
      <c r="J19" s="43"/>
      <c r="K19" s="73"/>
    </row>
    <row r="20" spans="1:19">
      <c r="A20" s="44"/>
      <c r="C20" s="74" t="s">
        <v>58</v>
      </c>
      <c r="D20" s="38"/>
      <c r="F20" s="75" t="str">
        <f t="shared" ref="F20:F70" si="3">DEC2HEX(G20)</f>
        <v>5044</v>
      </c>
      <c r="G20" s="75">
        <f>G18+J18</f>
        <v>20548</v>
      </c>
      <c r="I20" s="75">
        <f>J20</f>
        <v>300</v>
      </c>
      <c r="J20" s="75">
        <v>300</v>
      </c>
      <c r="K20" s="73"/>
    </row>
    <row r="21" spans="1:19">
      <c r="A21" s="76"/>
      <c r="B21" t="s">
        <v>59</v>
      </c>
      <c r="C21" s="45" t="s">
        <v>39</v>
      </c>
      <c r="D21" s="45" t="s">
        <v>40</v>
      </c>
      <c r="E21" s="45" t="s">
        <v>60</v>
      </c>
      <c r="F21" s="47" t="str">
        <f t="shared" si="3"/>
        <v>5170</v>
      </c>
      <c r="G21" s="47">
        <f t="shared" si="2"/>
        <v>20848</v>
      </c>
      <c r="H21" s="48">
        <v>8</v>
      </c>
      <c r="I21" s="49">
        <v>4</v>
      </c>
      <c r="J21" s="50">
        <f t="shared" ref="J21:J34" si="4">PRODUCT(H21:I21)</f>
        <v>32</v>
      </c>
      <c r="K21" s="77"/>
      <c r="L21" s="48"/>
      <c r="M21" s="48">
        <v>0</v>
      </c>
      <c r="N21" s="48">
        <v>1.84467440737095E+19</v>
      </c>
      <c r="O21" s="48" t="s">
        <v>41</v>
      </c>
      <c r="P21" s="48" t="s">
        <v>40</v>
      </c>
      <c r="Q21" s="48" t="s">
        <v>42</v>
      </c>
      <c r="R21" s="48">
        <v>1.8446744073709501E+17</v>
      </c>
      <c r="S21" s="48" t="s">
        <v>43</v>
      </c>
    </row>
    <row r="22" spans="1:19">
      <c r="A22" s="44"/>
      <c r="C22" s="60" t="s">
        <v>45</v>
      </c>
      <c r="D22" s="60" t="s">
        <v>40</v>
      </c>
      <c r="E22" s="60" t="s">
        <v>60</v>
      </c>
      <c r="F22" s="54" t="str">
        <f t="shared" si="3"/>
        <v>5190</v>
      </c>
      <c r="G22" s="54">
        <f t="shared" si="2"/>
        <v>20880</v>
      </c>
      <c r="H22" s="55">
        <v>8</v>
      </c>
      <c r="I22" s="56">
        <v>4</v>
      </c>
      <c r="J22" s="57">
        <f t="shared" si="4"/>
        <v>32</v>
      </c>
      <c r="K22" s="61"/>
      <c r="L22" s="55"/>
      <c r="M22" s="55"/>
      <c r="N22" s="55"/>
      <c r="O22" s="55"/>
      <c r="P22" s="55"/>
      <c r="Q22" s="55"/>
      <c r="R22" s="55"/>
      <c r="S22" s="55"/>
    </row>
    <row r="23" spans="1:19">
      <c r="A23" s="44"/>
      <c r="C23" s="45" t="s">
        <v>47</v>
      </c>
      <c r="D23" s="45" t="s">
        <v>48</v>
      </c>
      <c r="E23" s="45" t="s">
        <v>60</v>
      </c>
      <c r="F23" s="47" t="str">
        <f t="shared" si="3"/>
        <v>51B0</v>
      </c>
      <c r="G23" s="47">
        <f t="shared" si="2"/>
        <v>20912</v>
      </c>
      <c r="H23" s="48">
        <v>8</v>
      </c>
      <c r="I23" s="49">
        <v>4</v>
      </c>
      <c r="J23" s="50">
        <f t="shared" si="4"/>
        <v>32</v>
      </c>
      <c r="K23" s="77"/>
      <c r="L23" s="48"/>
      <c r="M23" s="48">
        <v>0</v>
      </c>
      <c r="N23" s="48">
        <v>1.84467440737095E+19</v>
      </c>
      <c r="O23" s="48" t="s">
        <v>41</v>
      </c>
      <c r="P23" s="48" t="s">
        <v>48</v>
      </c>
      <c r="Q23" s="48" t="s">
        <v>42</v>
      </c>
      <c r="R23" s="48">
        <v>1.8446744073709501E+17</v>
      </c>
      <c r="S23" s="48" t="s">
        <v>43</v>
      </c>
    </row>
    <row r="24" spans="1:19">
      <c r="A24" s="44"/>
      <c r="C24" s="60" t="s">
        <v>49</v>
      </c>
      <c r="D24" s="60" t="s">
        <v>48</v>
      </c>
      <c r="E24" s="60" t="s">
        <v>60</v>
      </c>
      <c r="F24" s="54" t="str">
        <f t="shared" si="3"/>
        <v>51D0</v>
      </c>
      <c r="G24" s="54">
        <f t="shared" si="2"/>
        <v>20944</v>
      </c>
      <c r="H24" s="55">
        <v>8</v>
      </c>
      <c r="I24" s="56">
        <v>4</v>
      </c>
      <c r="J24" s="57">
        <f t="shared" si="4"/>
        <v>32</v>
      </c>
      <c r="K24" s="61"/>
      <c r="L24" s="55"/>
      <c r="M24" s="55"/>
      <c r="N24" s="55"/>
      <c r="O24" s="55"/>
      <c r="P24" s="55"/>
      <c r="Q24" s="55"/>
      <c r="R24" s="55"/>
      <c r="S24" s="55"/>
    </row>
    <row r="25" spans="1:19">
      <c r="A25" s="44"/>
      <c r="C25" s="63" t="s">
        <v>51</v>
      </c>
      <c r="D25" s="63" t="s">
        <v>61</v>
      </c>
      <c r="E25" s="63" t="s">
        <v>60</v>
      </c>
      <c r="F25" s="64" t="str">
        <f t="shared" si="3"/>
        <v>51F0</v>
      </c>
      <c r="G25" s="64">
        <f t="shared" si="2"/>
        <v>20976</v>
      </c>
      <c r="H25" s="65">
        <v>8</v>
      </c>
      <c r="I25" s="66">
        <v>4</v>
      </c>
      <c r="J25" s="67">
        <f t="shared" si="4"/>
        <v>32</v>
      </c>
      <c r="K25" s="68"/>
    </row>
    <row r="26" spans="1:19">
      <c r="A26" s="44"/>
      <c r="C26" s="63" t="s">
        <v>53</v>
      </c>
      <c r="D26" s="63" t="s">
        <v>61</v>
      </c>
      <c r="E26" s="63" t="s">
        <v>60</v>
      </c>
      <c r="F26" s="64" t="str">
        <f t="shared" si="3"/>
        <v>5210</v>
      </c>
      <c r="G26" s="64">
        <f t="shared" si="2"/>
        <v>21008</v>
      </c>
      <c r="H26" s="65">
        <v>8</v>
      </c>
      <c r="I26" s="66">
        <v>4</v>
      </c>
      <c r="J26" s="67">
        <f t="shared" si="4"/>
        <v>32</v>
      </c>
      <c r="K26" s="68"/>
    </row>
    <row r="27" spans="1:19">
      <c r="A27" s="44"/>
      <c r="C27" s="63" t="s">
        <v>39</v>
      </c>
      <c r="D27" s="63" t="s">
        <v>55</v>
      </c>
      <c r="E27" s="63" t="s">
        <v>60</v>
      </c>
      <c r="F27" s="64" t="str">
        <f t="shared" si="3"/>
        <v>5230</v>
      </c>
      <c r="G27" s="64">
        <f t="shared" si="2"/>
        <v>21040</v>
      </c>
      <c r="H27" s="65">
        <v>8</v>
      </c>
      <c r="I27" s="65">
        <v>4</v>
      </c>
      <c r="J27" s="67">
        <f t="shared" si="4"/>
        <v>32</v>
      </c>
      <c r="K27" s="68"/>
    </row>
    <row r="28" spans="1:19">
      <c r="A28" s="44"/>
      <c r="C28" s="62" t="s">
        <v>45</v>
      </c>
      <c r="D28" s="62" t="s">
        <v>55</v>
      </c>
      <c r="E28" s="63" t="s">
        <v>60</v>
      </c>
      <c r="F28" s="64" t="str">
        <f t="shared" si="3"/>
        <v>5250</v>
      </c>
      <c r="G28" s="64">
        <f t="shared" si="2"/>
        <v>21072</v>
      </c>
      <c r="H28" s="65">
        <v>8</v>
      </c>
      <c r="I28" s="65">
        <v>4</v>
      </c>
      <c r="J28" s="67">
        <f t="shared" si="4"/>
        <v>32</v>
      </c>
      <c r="K28" s="68"/>
    </row>
    <row r="29" spans="1:19">
      <c r="A29" s="44"/>
      <c r="C29" s="63" t="s">
        <v>47</v>
      </c>
      <c r="D29" s="63" t="s">
        <v>55</v>
      </c>
      <c r="E29" s="63" t="s">
        <v>60</v>
      </c>
      <c r="F29" s="64" t="str">
        <f t="shared" si="3"/>
        <v>5270</v>
      </c>
      <c r="G29" s="64">
        <f t="shared" si="2"/>
        <v>21104</v>
      </c>
      <c r="H29" s="65">
        <v>8</v>
      </c>
      <c r="I29" s="65">
        <v>4</v>
      </c>
      <c r="J29" s="67">
        <f t="shared" si="4"/>
        <v>32</v>
      </c>
      <c r="K29" s="68"/>
    </row>
    <row r="30" spans="1:19">
      <c r="A30" s="44"/>
      <c r="C30" s="62" t="s">
        <v>49</v>
      </c>
      <c r="D30" s="62" t="s">
        <v>55</v>
      </c>
      <c r="E30" s="63" t="s">
        <v>60</v>
      </c>
      <c r="F30" s="64" t="str">
        <f t="shared" si="3"/>
        <v>5290</v>
      </c>
      <c r="G30" s="64">
        <f t="shared" si="2"/>
        <v>21136</v>
      </c>
      <c r="H30" s="65">
        <v>8</v>
      </c>
      <c r="I30" s="65">
        <v>4</v>
      </c>
      <c r="J30" s="67">
        <f t="shared" si="4"/>
        <v>32</v>
      </c>
      <c r="K30" s="68"/>
    </row>
    <row r="31" spans="1:19">
      <c r="A31" s="44"/>
      <c r="C31" s="63" t="s">
        <v>39</v>
      </c>
      <c r="D31" s="63" t="s">
        <v>56</v>
      </c>
      <c r="E31" s="63" t="s">
        <v>60</v>
      </c>
      <c r="F31" s="64" t="str">
        <f t="shared" si="3"/>
        <v>52B0</v>
      </c>
      <c r="G31" s="64">
        <f t="shared" si="2"/>
        <v>21168</v>
      </c>
      <c r="H31" s="65">
        <v>8</v>
      </c>
      <c r="I31" s="65">
        <v>4</v>
      </c>
      <c r="J31" s="67">
        <f t="shared" si="4"/>
        <v>32</v>
      </c>
      <c r="K31" s="68"/>
    </row>
    <row r="32" spans="1:19">
      <c r="A32" s="44"/>
      <c r="C32" s="62" t="s">
        <v>45</v>
      </c>
      <c r="D32" s="62" t="s">
        <v>56</v>
      </c>
      <c r="E32" s="63" t="s">
        <v>60</v>
      </c>
      <c r="F32" s="64" t="str">
        <f t="shared" si="3"/>
        <v>52D0</v>
      </c>
      <c r="G32" s="64">
        <f t="shared" si="2"/>
        <v>21200</v>
      </c>
      <c r="H32" s="65">
        <v>8</v>
      </c>
      <c r="I32" s="65">
        <v>4</v>
      </c>
      <c r="J32" s="67">
        <f t="shared" si="4"/>
        <v>32</v>
      </c>
      <c r="K32" s="68"/>
    </row>
    <row r="33" spans="1:11">
      <c r="A33" s="78"/>
      <c r="C33" s="63" t="s">
        <v>47</v>
      </c>
      <c r="D33" s="63" t="s">
        <v>56</v>
      </c>
      <c r="E33" s="63" t="s">
        <v>60</v>
      </c>
      <c r="F33" s="64" t="str">
        <f t="shared" si="3"/>
        <v>52F0</v>
      </c>
      <c r="G33" s="64">
        <f t="shared" si="2"/>
        <v>21232</v>
      </c>
      <c r="H33" s="65">
        <v>8</v>
      </c>
      <c r="I33" s="65">
        <v>4</v>
      </c>
      <c r="J33" s="67">
        <f t="shared" si="4"/>
        <v>32</v>
      </c>
      <c r="K33" s="68"/>
    </row>
    <row r="34" spans="1:11">
      <c r="A34" s="78"/>
      <c r="C34" s="62" t="s">
        <v>49</v>
      </c>
      <c r="D34" s="62" t="s">
        <v>56</v>
      </c>
      <c r="E34" s="63" t="s">
        <v>60</v>
      </c>
      <c r="F34" s="64" t="str">
        <f t="shared" si="3"/>
        <v>5310</v>
      </c>
      <c r="G34" s="64">
        <f t="shared" si="2"/>
        <v>21264</v>
      </c>
      <c r="H34" s="65">
        <v>8</v>
      </c>
      <c r="I34" s="65">
        <v>4</v>
      </c>
      <c r="J34" s="67">
        <f t="shared" si="4"/>
        <v>32</v>
      </c>
      <c r="K34" s="68"/>
    </row>
    <row r="35" spans="1:11">
      <c r="A35" s="78"/>
      <c r="C35" s="74" t="s">
        <v>58</v>
      </c>
      <c r="D35" s="70"/>
      <c r="F35" s="75" t="str">
        <f t="shared" si="3"/>
        <v>5330</v>
      </c>
      <c r="G35" s="75">
        <f t="shared" si="2"/>
        <v>21296</v>
      </c>
      <c r="I35" s="75">
        <f>J35</f>
        <v>304</v>
      </c>
      <c r="J35" s="75">
        <v>304</v>
      </c>
      <c r="K35" s="73"/>
    </row>
    <row r="36" spans="1:11">
      <c r="A36" s="78"/>
      <c r="B36" t="s">
        <v>62</v>
      </c>
      <c r="C36" s="52" t="s">
        <v>39</v>
      </c>
      <c r="D36" s="52" t="s">
        <v>40</v>
      </c>
      <c r="E36" s="52" t="s">
        <v>63</v>
      </c>
      <c r="F36" s="54" t="str">
        <f t="shared" si="3"/>
        <v>5460</v>
      </c>
      <c r="G36" s="54">
        <f t="shared" si="2"/>
        <v>21600</v>
      </c>
      <c r="H36" s="55">
        <v>3</v>
      </c>
      <c r="I36" s="55">
        <v>4</v>
      </c>
      <c r="J36" s="57">
        <f>PRODUCT(H36:I36)</f>
        <v>12</v>
      </c>
      <c r="K36" s="61"/>
    </row>
    <row r="37" spans="1:11">
      <c r="A37" s="78"/>
      <c r="C37" s="52" t="s">
        <v>45</v>
      </c>
      <c r="D37" s="52" t="s">
        <v>40</v>
      </c>
      <c r="E37" s="52" t="s">
        <v>63</v>
      </c>
      <c r="F37" s="54" t="str">
        <f t="shared" si="3"/>
        <v>546C</v>
      </c>
      <c r="G37" s="54">
        <f t="shared" si="2"/>
        <v>21612</v>
      </c>
      <c r="H37" s="55">
        <v>3</v>
      </c>
      <c r="I37" s="55">
        <v>4</v>
      </c>
      <c r="J37" s="57">
        <f>PRODUCT(H37:I37)</f>
        <v>12</v>
      </c>
      <c r="K37" s="61"/>
    </row>
    <row r="38" spans="1:11">
      <c r="A38" s="78"/>
      <c r="C38" s="52" t="s">
        <v>46</v>
      </c>
      <c r="D38" s="52" t="s">
        <v>40</v>
      </c>
      <c r="E38" s="52" t="s">
        <v>63</v>
      </c>
      <c r="F38" s="54" t="str">
        <f t="shared" si="3"/>
        <v>5478</v>
      </c>
      <c r="G38" s="54">
        <f t="shared" si="2"/>
        <v>21624</v>
      </c>
      <c r="H38" s="55">
        <v>3</v>
      </c>
      <c r="I38" s="55">
        <v>4</v>
      </c>
      <c r="J38" s="57">
        <f>PRODUCT(H38:I38)</f>
        <v>12</v>
      </c>
      <c r="K38" s="61"/>
    </row>
    <row r="39" spans="1:11">
      <c r="A39" s="78"/>
      <c r="C39" s="52" t="s">
        <v>47</v>
      </c>
      <c r="D39" s="52" t="s">
        <v>48</v>
      </c>
      <c r="E39" s="52" t="s">
        <v>63</v>
      </c>
      <c r="F39" s="54" t="str">
        <f t="shared" si="3"/>
        <v>5484</v>
      </c>
      <c r="G39" s="54">
        <f t="shared" si="2"/>
        <v>21636</v>
      </c>
      <c r="H39" s="55">
        <v>3</v>
      </c>
      <c r="I39" s="55">
        <v>4</v>
      </c>
      <c r="J39" s="57">
        <f>PRODUCT(H39:I39)</f>
        <v>12</v>
      </c>
      <c r="K39" s="61"/>
    </row>
    <row r="40" spans="1:11">
      <c r="A40" s="78"/>
      <c r="C40" s="52" t="s">
        <v>49</v>
      </c>
      <c r="D40" s="52" t="s">
        <v>48</v>
      </c>
      <c r="E40" s="52" t="s">
        <v>63</v>
      </c>
      <c r="F40" s="54" t="str">
        <f t="shared" si="3"/>
        <v>5490</v>
      </c>
      <c r="G40" s="54">
        <f t="shared" si="2"/>
        <v>21648</v>
      </c>
      <c r="H40" s="55">
        <v>3</v>
      </c>
      <c r="I40" s="55">
        <v>4</v>
      </c>
      <c r="J40" s="57">
        <f t="shared" ref="J40:J56" si="5">PRODUCT(H40:I40)</f>
        <v>12</v>
      </c>
      <c r="K40" s="61"/>
    </row>
    <row r="41" spans="1:11">
      <c r="A41" s="78"/>
      <c r="C41" s="52" t="s">
        <v>50</v>
      </c>
      <c r="D41" s="52" t="s">
        <v>48</v>
      </c>
      <c r="E41" s="52" t="s">
        <v>63</v>
      </c>
      <c r="F41" s="54" t="str">
        <f t="shared" si="3"/>
        <v>549C</v>
      </c>
      <c r="G41" s="54">
        <f t="shared" si="2"/>
        <v>21660</v>
      </c>
      <c r="H41" s="55">
        <v>3</v>
      </c>
      <c r="I41" s="55">
        <v>4</v>
      </c>
      <c r="J41" s="57">
        <f t="shared" si="5"/>
        <v>12</v>
      </c>
      <c r="K41" s="61"/>
    </row>
    <row r="42" spans="1:11">
      <c r="A42" s="78"/>
      <c r="C42" s="52" t="s">
        <v>51</v>
      </c>
      <c r="D42" s="52" t="s">
        <v>52</v>
      </c>
      <c r="E42" s="52" t="s">
        <v>63</v>
      </c>
      <c r="F42" s="54" t="str">
        <f t="shared" si="3"/>
        <v>54A8</v>
      </c>
      <c r="G42" s="54">
        <f t="shared" si="2"/>
        <v>21672</v>
      </c>
      <c r="H42" s="55">
        <v>3</v>
      </c>
      <c r="I42" s="55">
        <v>4</v>
      </c>
      <c r="J42" s="57">
        <f t="shared" si="5"/>
        <v>12</v>
      </c>
      <c r="K42" s="61"/>
    </row>
    <row r="43" spans="1:11">
      <c r="A43" s="78"/>
      <c r="C43" s="52" t="s">
        <v>53</v>
      </c>
      <c r="D43" s="52" t="s">
        <v>52</v>
      </c>
      <c r="E43" s="52" t="s">
        <v>63</v>
      </c>
      <c r="F43" s="54" t="str">
        <f t="shared" si="3"/>
        <v>54B4</v>
      </c>
      <c r="G43" s="54">
        <f t="shared" si="2"/>
        <v>21684</v>
      </c>
      <c r="H43" s="55">
        <v>3</v>
      </c>
      <c r="I43" s="55">
        <v>4</v>
      </c>
      <c r="J43" s="57">
        <f t="shared" si="5"/>
        <v>12</v>
      </c>
      <c r="K43" s="61"/>
    </row>
    <row r="44" spans="1:11">
      <c r="A44" s="78"/>
      <c r="C44" s="52" t="s">
        <v>54</v>
      </c>
      <c r="D44" s="52" t="s">
        <v>52</v>
      </c>
      <c r="E44" s="52" t="s">
        <v>63</v>
      </c>
      <c r="F44" s="54" t="str">
        <f t="shared" si="3"/>
        <v>54C0</v>
      </c>
      <c r="G44" s="54">
        <f t="shared" si="2"/>
        <v>21696</v>
      </c>
      <c r="H44" s="55">
        <v>3</v>
      </c>
      <c r="I44" s="55">
        <v>4</v>
      </c>
      <c r="J44" s="57">
        <f t="shared" si="5"/>
        <v>12</v>
      </c>
      <c r="K44" s="61"/>
    </row>
    <row r="45" spans="1:11">
      <c r="A45" s="78"/>
      <c r="B45" s="38"/>
      <c r="C45" s="62" t="s">
        <v>39</v>
      </c>
      <c r="D45" s="62" t="s">
        <v>55</v>
      </c>
      <c r="E45" s="62" t="s">
        <v>63</v>
      </c>
      <c r="F45" s="64" t="str">
        <f t="shared" si="3"/>
        <v>54CC</v>
      </c>
      <c r="G45" s="64">
        <f t="shared" si="2"/>
        <v>21708</v>
      </c>
      <c r="H45" s="65">
        <v>3</v>
      </c>
      <c r="I45" s="65">
        <v>4</v>
      </c>
      <c r="J45" s="67">
        <f t="shared" si="5"/>
        <v>12</v>
      </c>
      <c r="K45" s="68"/>
    </row>
    <row r="46" spans="1:11">
      <c r="A46" s="78"/>
      <c r="C46" s="62" t="s">
        <v>45</v>
      </c>
      <c r="D46" s="62" t="s">
        <v>55</v>
      </c>
      <c r="E46" s="62" t="s">
        <v>63</v>
      </c>
      <c r="F46" s="64" t="str">
        <f t="shared" si="3"/>
        <v>54D8</v>
      </c>
      <c r="G46" s="64">
        <f t="shared" si="2"/>
        <v>21720</v>
      </c>
      <c r="H46" s="65">
        <v>3</v>
      </c>
      <c r="I46" s="65">
        <v>4</v>
      </c>
      <c r="J46" s="67">
        <f t="shared" si="5"/>
        <v>12</v>
      </c>
      <c r="K46" s="68"/>
    </row>
    <row r="47" spans="1:11">
      <c r="A47" s="78"/>
      <c r="C47" s="62" t="s">
        <v>47</v>
      </c>
      <c r="D47" s="62" t="s">
        <v>55</v>
      </c>
      <c r="E47" s="62" t="s">
        <v>63</v>
      </c>
      <c r="F47" s="64" t="str">
        <f t="shared" si="3"/>
        <v>54E4</v>
      </c>
      <c r="G47" s="64">
        <f t="shared" si="2"/>
        <v>21732</v>
      </c>
      <c r="H47" s="65">
        <v>3</v>
      </c>
      <c r="I47" s="65">
        <v>4</v>
      </c>
      <c r="J47" s="67">
        <f t="shared" si="5"/>
        <v>12</v>
      </c>
      <c r="K47" s="68"/>
    </row>
    <row r="48" spans="1:11">
      <c r="A48" s="78"/>
      <c r="C48" s="62" t="s">
        <v>49</v>
      </c>
      <c r="D48" s="62" t="s">
        <v>55</v>
      </c>
      <c r="E48" s="62" t="s">
        <v>63</v>
      </c>
      <c r="F48" s="64" t="str">
        <f t="shared" si="3"/>
        <v>54F0</v>
      </c>
      <c r="G48" s="64">
        <f t="shared" si="2"/>
        <v>21744</v>
      </c>
      <c r="H48" s="65">
        <v>3</v>
      </c>
      <c r="I48" s="65">
        <v>4</v>
      </c>
      <c r="J48" s="67">
        <f t="shared" si="5"/>
        <v>12</v>
      </c>
      <c r="K48" s="68"/>
    </row>
    <row r="49" spans="1:11">
      <c r="A49" s="78"/>
      <c r="B49" s="38"/>
      <c r="C49" s="62" t="s">
        <v>39</v>
      </c>
      <c r="D49" s="62" t="s">
        <v>56</v>
      </c>
      <c r="E49" s="62" t="s">
        <v>63</v>
      </c>
      <c r="F49" s="64" t="str">
        <f t="shared" si="3"/>
        <v>54FC</v>
      </c>
      <c r="G49" s="64">
        <f t="shared" si="2"/>
        <v>21756</v>
      </c>
      <c r="H49" s="65">
        <v>3</v>
      </c>
      <c r="I49" s="65">
        <v>4</v>
      </c>
      <c r="J49" s="67">
        <f t="shared" si="5"/>
        <v>12</v>
      </c>
      <c r="K49" s="68"/>
    </row>
    <row r="50" spans="1:11">
      <c r="A50" s="78"/>
      <c r="C50" s="62" t="s">
        <v>45</v>
      </c>
      <c r="D50" s="62" t="s">
        <v>56</v>
      </c>
      <c r="E50" s="62" t="s">
        <v>63</v>
      </c>
      <c r="F50" s="64" t="str">
        <f t="shared" si="3"/>
        <v>5508</v>
      </c>
      <c r="G50" s="64">
        <f t="shared" si="2"/>
        <v>21768</v>
      </c>
      <c r="H50" s="65">
        <v>3</v>
      </c>
      <c r="I50" s="65">
        <v>4</v>
      </c>
      <c r="J50" s="67">
        <f t="shared" si="5"/>
        <v>12</v>
      </c>
      <c r="K50" s="68"/>
    </row>
    <row r="51" spans="1:11">
      <c r="A51" s="78"/>
      <c r="C51" s="62" t="s">
        <v>47</v>
      </c>
      <c r="D51" s="62" t="s">
        <v>56</v>
      </c>
      <c r="E51" s="62" t="s">
        <v>63</v>
      </c>
      <c r="F51" s="64" t="str">
        <f t="shared" si="3"/>
        <v>5514</v>
      </c>
      <c r="G51" s="64">
        <f t="shared" si="2"/>
        <v>21780</v>
      </c>
      <c r="H51" s="65">
        <v>3</v>
      </c>
      <c r="I51" s="65">
        <v>4</v>
      </c>
      <c r="J51" s="67">
        <f t="shared" si="5"/>
        <v>12</v>
      </c>
      <c r="K51" s="68"/>
    </row>
    <row r="52" spans="1:11">
      <c r="A52" s="78"/>
      <c r="C52" s="62" t="s">
        <v>49</v>
      </c>
      <c r="D52" s="62" t="s">
        <v>56</v>
      </c>
      <c r="E52" s="62" t="s">
        <v>63</v>
      </c>
      <c r="F52" s="64" t="str">
        <f t="shared" si="3"/>
        <v>5520</v>
      </c>
      <c r="G52" s="64">
        <f t="shared" si="2"/>
        <v>21792</v>
      </c>
      <c r="H52" s="65">
        <v>3</v>
      </c>
      <c r="I52" s="65">
        <v>4</v>
      </c>
      <c r="J52" s="67">
        <f t="shared" si="5"/>
        <v>12</v>
      </c>
      <c r="K52" s="68"/>
    </row>
    <row r="53" spans="1:11">
      <c r="A53" s="78"/>
      <c r="B53" s="38" t="s">
        <v>64</v>
      </c>
      <c r="C53" s="52" t="s">
        <v>65</v>
      </c>
      <c r="D53" s="52" t="s">
        <v>40</v>
      </c>
      <c r="E53" s="52"/>
      <c r="F53" s="54" t="str">
        <f t="shared" si="3"/>
        <v>552C</v>
      </c>
      <c r="G53" s="54">
        <f t="shared" si="2"/>
        <v>21804</v>
      </c>
      <c r="H53" s="55">
        <v>1</v>
      </c>
      <c r="I53" s="55">
        <v>4</v>
      </c>
      <c r="J53" s="57">
        <f t="shared" si="5"/>
        <v>4</v>
      </c>
      <c r="K53" s="61"/>
    </row>
    <row r="54" spans="1:11">
      <c r="A54" s="78"/>
      <c r="B54" s="38"/>
      <c r="C54" s="52" t="s">
        <v>66</v>
      </c>
      <c r="D54" s="52" t="s">
        <v>40</v>
      </c>
      <c r="E54" s="52"/>
      <c r="F54" s="54" t="str">
        <f t="shared" si="3"/>
        <v>5530</v>
      </c>
      <c r="G54" s="54">
        <f t="shared" si="2"/>
        <v>21808</v>
      </c>
      <c r="H54" s="55">
        <v>1</v>
      </c>
      <c r="I54" s="55">
        <v>4</v>
      </c>
      <c r="J54" s="57">
        <f t="shared" si="5"/>
        <v>4</v>
      </c>
      <c r="K54" s="61"/>
    </row>
    <row r="55" spans="1:11">
      <c r="A55" s="78"/>
      <c r="B55" s="38"/>
      <c r="C55" s="52" t="s">
        <v>67</v>
      </c>
      <c r="D55" s="52" t="s">
        <v>48</v>
      </c>
      <c r="E55" s="52"/>
      <c r="F55" s="54" t="str">
        <f t="shared" si="3"/>
        <v>5534</v>
      </c>
      <c r="G55" s="54">
        <f t="shared" si="2"/>
        <v>21812</v>
      </c>
      <c r="H55" s="55">
        <v>1</v>
      </c>
      <c r="I55" s="55">
        <v>4</v>
      </c>
      <c r="J55" s="57">
        <f t="shared" si="5"/>
        <v>4</v>
      </c>
      <c r="K55" s="61"/>
    </row>
    <row r="56" spans="1:11">
      <c r="A56" s="78"/>
      <c r="B56" s="38"/>
      <c r="C56" s="52" t="s">
        <v>68</v>
      </c>
      <c r="D56" s="52" t="s">
        <v>48</v>
      </c>
      <c r="E56" s="52"/>
      <c r="F56" s="54" t="str">
        <f t="shared" si="3"/>
        <v>5538</v>
      </c>
      <c r="G56" s="54">
        <f t="shared" si="2"/>
        <v>21816</v>
      </c>
      <c r="H56" s="55">
        <v>1</v>
      </c>
      <c r="I56" s="55">
        <v>4</v>
      </c>
      <c r="J56" s="57">
        <f t="shared" si="5"/>
        <v>4</v>
      </c>
      <c r="K56" s="61"/>
    </row>
    <row r="57" spans="1:11">
      <c r="A57" s="78"/>
      <c r="B57" t="s">
        <v>69</v>
      </c>
      <c r="C57" s="38" t="s">
        <v>39</v>
      </c>
      <c r="D57" s="38" t="s">
        <v>40</v>
      </c>
      <c r="E57" s="38" t="s">
        <v>70</v>
      </c>
      <c r="F57" s="43" t="str">
        <f t="shared" si="3"/>
        <v>553C</v>
      </c>
      <c r="G57" s="43">
        <f>G56+J56</f>
        <v>21820</v>
      </c>
      <c r="H57" s="79">
        <v>24</v>
      </c>
      <c r="I57" s="79">
        <v>4</v>
      </c>
      <c r="J57" s="43">
        <f>PRODUCT(H57:I57)</f>
        <v>96</v>
      </c>
      <c r="K57" s="73"/>
    </row>
    <row r="58" spans="1:11">
      <c r="A58" s="78"/>
      <c r="C58" s="38" t="s">
        <v>45</v>
      </c>
      <c r="D58" s="38" t="s">
        <v>40</v>
      </c>
      <c r="E58" s="38" t="s">
        <v>70</v>
      </c>
      <c r="F58" s="43" t="str">
        <f t="shared" si="3"/>
        <v>559C</v>
      </c>
      <c r="G58" s="43">
        <f t="shared" ref="G58:G70" si="6">G57+J57</f>
        <v>21916</v>
      </c>
      <c r="H58" s="79">
        <v>24</v>
      </c>
      <c r="I58" s="79">
        <v>4</v>
      </c>
      <c r="J58" s="43">
        <f>PRODUCT(H58:I58)</f>
        <v>96</v>
      </c>
      <c r="K58" s="73"/>
    </row>
    <row r="59" spans="1:11">
      <c r="A59" s="78"/>
      <c r="C59" s="38" t="s">
        <v>47</v>
      </c>
      <c r="D59" s="38" t="s">
        <v>48</v>
      </c>
      <c r="E59" s="38" t="s">
        <v>70</v>
      </c>
      <c r="F59" s="43" t="str">
        <f t="shared" si="3"/>
        <v>55FC</v>
      </c>
      <c r="G59" s="43">
        <f>G58+J58</f>
        <v>22012</v>
      </c>
      <c r="H59" s="79">
        <v>24</v>
      </c>
      <c r="I59" s="79">
        <v>4</v>
      </c>
      <c r="J59" s="43">
        <f>PRODUCT(H59:I59)</f>
        <v>96</v>
      </c>
      <c r="K59" s="73"/>
    </row>
    <row r="60" spans="1:11">
      <c r="A60" s="78"/>
      <c r="C60" s="38" t="s">
        <v>49</v>
      </c>
      <c r="D60" s="38" t="s">
        <v>48</v>
      </c>
      <c r="E60" s="38" t="s">
        <v>70</v>
      </c>
      <c r="F60" s="43" t="str">
        <f t="shared" si="3"/>
        <v>565C</v>
      </c>
      <c r="G60" s="43">
        <f t="shared" si="6"/>
        <v>22108</v>
      </c>
      <c r="H60" s="79">
        <v>24</v>
      </c>
      <c r="I60" s="79">
        <v>4</v>
      </c>
      <c r="J60" s="43">
        <f t="shared" ref="J60:J70" si="7">PRODUCT(H60:I60)</f>
        <v>96</v>
      </c>
      <c r="K60" s="73"/>
    </row>
    <row r="61" spans="1:11">
      <c r="A61" s="78"/>
      <c r="C61" s="38" t="s">
        <v>51</v>
      </c>
      <c r="D61" s="38" t="s">
        <v>52</v>
      </c>
      <c r="E61" s="38" t="s">
        <v>70</v>
      </c>
      <c r="F61" s="43" t="str">
        <f t="shared" si="3"/>
        <v>56BC</v>
      </c>
      <c r="G61" s="43">
        <f>G60+J60</f>
        <v>22204</v>
      </c>
      <c r="H61" s="79">
        <v>24</v>
      </c>
      <c r="I61" s="79">
        <v>4</v>
      </c>
      <c r="J61" s="43">
        <f t="shared" si="7"/>
        <v>96</v>
      </c>
      <c r="K61" s="73"/>
    </row>
    <row r="62" spans="1:11">
      <c r="A62" s="78"/>
      <c r="C62" s="38" t="s">
        <v>53</v>
      </c>
      <c r="D62" s="38" t="s">
        <v>52</v>
      </c>
      <c r="E62" s="38" t="s">
        <v>70</v>
      </c>
      <c r="F62" s="43" t="str">
        <f t="shared" si="3"/>
        <v>571C</v>
      </c>
      <c r="G62" s="43">
        <f t="shared" si="6"/>
        <v>22300</v>
      </c>
      <c r="H62" s="79">
        <v>24</v>
      </c>
      <c r="I62" s="79">
        <v>4</v>
      </c>
      <c r="J62" s="43">
        <f t="shared" si="7"/>
        <v>96</v>
      </c>
      <c r="K62" s="73"/>
    </row>
    <row r="63" spans="1:11">
      <c r="A63" s="78"/>
      <c r="C63" s="38" t="s">
        <v>39</v>
      </c>
      <c r="D63" s="38" t="s">
        <v>55</v>
      </c>
      <c r="E63" s="38" t="s">
        <v>70</v>
      </c>
      <c r="F63" s="43" t="str">
        <f t="shared" si="3"/>
        <v>577C</v>
      </c>
      <c r="G63" s="43">
        <f>G62+J62</f>
        <v>22396</v>
      </c>
      <c r="H63" s="79">
        <v>24</v>
      </c>
      <c r="I63" s="79">
        <v>4</v>
      </c>
      <c r="J63" s="43">
        <f t="shared" si="7"/>
        <v>96</v>
      </c>
      <c r="K63" s="73"/>
    </row>
    <row r="64" spans="1:11">
      <c r="A64" s="78"/>
      <c r="C64" s="38" t="s">
        <v>45</v>
      </c>
      <c r="D64" s="38" t="s">
        <v>55</v>
      </c>
      <c r="E64" s="38" t="s">
        <v>70</v>
      </c>
      <c r="F64" s="43" t="str">
        <f t="shared" si="3"/>
        <v>57DC</v>
      </c>
      <c r="G64" s="43">
        <f t="shared" si="6"/>
        <v>22492</v>
      </c>
      <c r="H64" s="79">
        <v>24</v>
      </c>
      <c r="I64" s="79">
        <v>4</v>
      </c>
      <c r="J64" s="43">
        <f t="shared" si="7"/>
        <v>96</v>
      </c>
      <c r="K64" s="73"/>
    </row>
    <row r="65" spans="1:19">
      <c r="A65" s="78"/>
      <c r="C65" s="38" t="s">
        <v>47</v>
      </c>
      <c r="D65" s="38" t="s">
        <v>55</v>
      </c>
      <c r="E65" s="38" t="s">
        <v>70</v>
      </c>
      <c r="F65" s="43" t="str">
        <f t="shared" si="3"/>
        <v>583C</v>
      </c>
      <c r="G65" s="43">
        <f t="shared" si="6"/>
        <v>22588</v>
      </c>
      <c r="H65" s="79">
        <v>24</v>
      </c>
      <c r="I65" s="79">
        <v>4</v>
      </c>
      <c r="J65" s="43">
        <f t="shared" si="7"/>
        <v>96</v>
      </c>
      <c r="K65" s="73"/>
    </row>
    <row r="66" spans="1:19">
      <c r="A66" s="78"/>
      <c r="C66" s="38" t="s">
        <v>49</v>
      </c>
      <c r="D66" s="38" t="s">
        <v>55</v>
      </c>
      <c r="E66" s="38" t="s">
        <v>70</v>
      </c>
      <c r="F66" s="43" t="str">
        <f t="shared" si="3"/>
        <v>589C</v>
      </c>
      <c r="G66" s="43">
        <f t="shared" si="6"/>
        <v>22684</v>
      </c>
      <c r="H66" s="79">
        <v>24</v>
      </c>
      <c r="I66" s="79">
        <v>4</v>
      </c>
      <c r="J66" s="43">
        <f t="shared" si="7"/>
        <v>96</v>
      </c>
      <c r="K66" s="73"/>
    </row>
    <row r="67" spans="1:19">
      <c r="A67" s="78"/>
      <c r="C67" s="38" t="s">
        <v>39</v>
      </c>
      <c r="D67" s="38" t="s">
        <v>56</v>
      </c>
      <c r="E67" s="38" t="s">
        <v>70</v>
      </c>
      <c r="F67" s="43" t="str">
        <f t="shared" si="3"/>
        <v>58FC</v>
      </c>
      <c r="G67" s="43">
        <f t="shared" si="6"/>
        <v>22780</v>
      </c>
      <c r="H67" s="79">
        <v>24</v>
      </c>
      <c r="I67" s="79">
        <v>4</v>
      </c>
      <c r="J67" s="43">
        <f t="shared" si="7"/>
        <v>96</v>
      </c>
      <c r="K67" s="73"/>
    </row>
    <row r="68" spans="1:19">
      <c r="A68" s="78"/>
      <c r="C68" s="38" t="s">
        <v>45</v>
      </c>
      <c r="D68" s="38" t="s">
        <v>56</v>
      </c>
      <c r="E68" s="38" t="s">
        <v>70</v>
      </c>
      <c r="F68" s="43" t="str">
        <f t="shared" si="3"/>
        <v>595C</v>
      </c>
      <c r="G68" s="43">
        <f t="shared" si="6"/>
        <v>22876</v>
      </c>
      <c r="H68" s="79">
        <v>24</v>
      </c>
      <c r="I68" s="79">
        <v>4</v>
      </c>
      <c r="J68" s="43">
        <f t="shared" si="7"/>
        <v>96</v>
      </c>
      <c r="K68" s="73"/>
    </row>
    <row r="69" spans="1:19">
      <c r="A69" s="78"/>
      <c r="C69" s="38" t="s">
        <v>47</v>
      </c>
      <c r="D69" s="38" t="s">
        <v>56</v>
      </c>
      <c r="E69" s="38" t="s">
        <v>70</v>
      </c>
      <c r="F69" s="43" t="str">
        <f t="shared" si="3"/>
        <v>59BC</v>
      </c>
      <c r="G69" s="43">
        <f t="shared" si="6"/>
        <v>22972</v>
      </c>
      <c r="H69" s="79">
        <v>24</v>
      </c>
      <c r="I69" s="79">
        <v>4</v>
      </c>
      <c r="J69" s="43">
        <f t="shared" si="7"/>
        <v>96</v>
      </c>
      <c r="K69" s="73"/>
    </row>
    <row r="70" spans="1:19">
      <c r="A70" s="78"/>
      <c r="C70" s="38" t="s">
        <v>49</v>
      </c>
      <c r="D70" s="38" t="s">
        <v>56</v>
      </c>
      <c r="E70" s="38" t="s">
        <v>70</v>
      </c>
      <c r="F70" s="43" t="str">
        <f t="shared" si="3"/>
        <v>5A1C</v>
      </c>
      <c r="G70" s="43">
        <f t="shared" si="6"/>
        <v>23068</v>
      </c>
      <c r="H70" s="79">
        <v>24</v>
      </c>
      <c r="I70" s="79">
        <v>4</v>
      </c>
      <c r="J70" s="43">
        <f t="shared" si="7"/>
        <v>96</v>
      </c>
      <c r="K70" s="73"/>
    </row>
    <row r="71" spans="1:19" ht="13.5" thickBot="1">
      <c r="A71" s="80"/>
      <c r="C71" s="74" t="s">
        <v>58</v>
      </c>
      <c r="D71" s="38"/>
      <c r="F71" s="75" t="str">
        <f>DEC2HEX(G71)</f>
        <v>54A8</v>
      </c>
      <c r="G71" s="75">
        <f>G41+J41</f>
        <v>21672</v>
      </c>
      <c r="I71" s="75">
        <f>J71</f>
        <v>132</v>
      </c>
      <c r="J71" s="75">
        <v>132</v>
      </c>
      <c r="K71" s="73"/>
    </row>
    <row r="72" spans="1:19">
      <c r="A72" s="78"/>
      <c r="C72" s="70"/>
      <c r="D72" s="38"/>
      <c r="E72" s="74"/>
      <c r="F72" s="75"/>
      <c r="G72" s="75"/>
      <c r="I72" s="59"/>
      <c r="J72" s="81" t="s">
        <v>71</v>
      </c>
      <c r="K72" s="82"/>
      <c r="L72" s="83" t="s">
        <v>72</v>
      </c>
    </row>
    <row r="73" spans="1:19" ht="13.5" thickBot="1">
      <c r="A73" s="84" t="s">
        <v>71</v>
      </c>
      <c r="B73" s="85"/>
      <c r="C73" s="86"/>
      <c r="D73" s="85"/>
      <c r="E73" s="85"/>
      <c r="F73" s="87"/>
      <c r="G73" s="87"/>
      <c r="H73" s="88">
        <f>SUM(H2:H71)</f>
        <v>520</v>
      </c>
      <c r="I73" s="88"/>
      <c r="J73" s="89">
        <f>SUM(J2:J72)</f>
        <v>2816</v>
      </c>
      <c r="K73" s="90" t="s">
        <v>73</v>
      </c>
      <c r="L73" s="91">
        <f>HEX2DEC(K73)</f>
        <v>2816</v>
      </c>
    </row>
    <row r="74" spans="1:19">
      <c r="A74" s="92" t="s">
        <v>74</v>
      </c>
      <c r="B74" s="93"/>
      <c r="C74" s="94" t="s">
        <v>75</v>
      </c>
      <c r="D74" s="45" t="s">
        <v>63</v>
      </c>
      <c r="E74" s="46"/>
      <c r="F74" s="95" t="str">
        <f>K74</f>
        <v>5B00</v>
      </c>
      <c r="G74" s="47">
        <f>L74</f>
        <v>23296</v>
      </c>
      <c r="H74" s="96">
        <v>3</v>
      </c>
      <c r="I74" s="48">
        <v>2</v>
      </c>
      <c r="J74" s="50">
        <f t="shared" ref="J74:J90" si="8">PRODUCT(H74:I74)</f>
        <v>6</v>
      </c>
      <c r="K74" s="51" t="str">
        <f>DEC2HEX(HEX2DEC(K2)+HEX2DEC(K73))</f>
        <v>5B00</v>
      </c>
      <c r="L74" s="48">
        <f>HEX2DEC(K74)</f>
        <v>23296</v>
      </c>
      <c r="M74" s="48">
        <v>0</v>
      </c>
      <c r="N74" s="48">
        <v>4294967295</v>
      </c>
      <c r="O74" s="48" t="s">
        <v>76</v>
      </c>
      <c r="P74" s="48" t="s">
        <v>77</v>
      </c>
      <c r="Q74" s="97" t="s">
        <v>78</v>
      </c>
      <c r="R74" s="48" t="s">
        <v>79</v>
      </c>
      <c r="S74" s="48" t="s">
        <v>43</v>
      </c>
    </row>
    <row r="75" spans="1:19">
      <c r="A75" s="44" t="s">
        <v>44</v>
      </c>
      <c r="B75" s="70"/>
      <c r="C75" s="46"/>
      <c r="D75" s="45" t="s">
        <v>80</v>
      </c>
      <c r="E75" s="46"/>
      <c r="F75" s="47" t="str">
        <f t="shared" ref="F75:F90" si="9">DEC2HEX(G75)</f>
        <v>5B06</v>
      </c>
      <c r="G75" s="47">
        <f t="shared" ref="G75:G90" si="10">G74+J74</f>
        <v>23302</v>
      </c>
      <c r="H75" s="48">
        <v>1</v>
      </c>
      <c r="I75" s="48">
        <v>2</v>
      </c>
      <c r="J75" s="50">
        <f t="shared" si="8"/>
        <v>2</v>
      </c>
      <c r="K75" s="77"/>
      <c r="L75" s="48"/>
      <c r="M75" s="48">
        <v>0</v>
      </c>
      <c r="N75" s="48">
        <v>4294967295</v>
      </c>
      <c r="O75" s="48" t="s">
        <v>76</v>
      </c>
      <c r="P75" s="48" t="s">
        <v>77</v>
      </c>
      <c r="Q75" s="97" t="s">
        <v>78</v>
      </c>
      <c r="R75" s="48" t="s">
        <v>79</v>
      </c>
      <c r="S75" s="48" t="s">
        <v>43</v>
      </c>
    </row>
    <row r="76" spans="1:19">
      <c r="A76" s="44"/>
      <c r="B76" s="70"/>
      <c r="C76" s="46"/>
      <c r="D76" s="45" t="s">
        <v>81</v>
      </c>
      <c r="E76" s="45"/>
      <c r="F76" s="47" t="str">
        <f t="shared" si="9"/>
        <v>5B08</v>
      </c>
      <c r="G76" s="47">
        <f t="shared" si="10"/>
        <v>23304</v>
      </c>
      <c r="H76" s="48">
        <v>1</v>
      </c>
      <c r="I76" s="48">
        <v>2</v>
      </c>
      <c r="J76" s="50">
        <f t="shared" si="8"/>
        <v>2</v>
      </c>
      <c r="K76" s="77"/>
      <c r="L76" s="48"/>
      <c r="M76" s="48">
        <v>0</v>
      </c>
      <c r="N76" s="48">
        <v>4294967295</v>
      </c>
      <c r="O76" s="48" t="s">
        <v>76</v>
      </c>
      <c r="P76" s="48" t="s">
        <v>77</v>
      </c>
      <c r="Q76" s="97" t="s">
        <v>78</v>
      </c>
      <c r="R76" s="48" t="s">
        <v>79</v>
      </c>
      <c r="S76" s="48" t="s">
        <v>43</v>
      </c>
    </row>
    <row r="77" spans="1:19">
      <c r="A77" s="44"/>
      <c r="B77" s="70"/>
      <c r="C77" s="53"/>
      <c r="D77" s="60" t="s">
        <v>82</v>
      </c>
      <c r="E77" s="60"/>
      <c r="F77" s="54" t="str">
        <f t="shared" si="9"/>
        <v>5B0A</v>
      </c>
      <c r="G77" s="54">
        <f t="shared" si="10"/>
        <v>23306</v>
      </c>
      <c r="H77" s="55">
        <v>1</v>
      </c>
      <c r="I77" s="55">
        <v>2</v>
      </c>
      <c r="J77" s="57">
        <f t="shared" si="8"/>
        <v>2</v>
      </c>
      <c r="K77" s="61"/>
      <c r="O77" s="59" t="s">
        <v>76</v>
      </c>
    </row>
    <row r="78" spans="1:19">
      <c r="A78" s="44"/>
      <c r="B78" s="70"/>
      <c r="C78" s="45" t="s">
        <v>83</v>
      </c>
      <c r="D78" s="45" t="s">
        <v>84</v>
      </c>
      <c r="E78" s="46"/>
      <c r="F78" s="47" t="str">
        <f t="shared" si="9"/>
        <v>5B0C</v>
      </c>
      <c r="G78" s="47">
        <f t="shared" si="10"/>
        <v>23308</v>
      </c>
      <c r="H78" s="48">
        <v>4</v>
      </c>
      <c r="I78" s="48">
        <v>2</v>
      </c>
      <c r="J78" s="50">
        <f t="shared" si="8"/>
        <v>8</v>
      </c>
      <c r="K78" s="77"/>
      <c r="L78" s="48"/>
      <c r="M78" s="98">
        <v>-2147483648</v>
      </c>
      <c r="N78" s="98">
        <v>2147483647</v>
      </c>
      <c r="O78" s="48" t="s">
        <v>85</v>
      </c>
      <c r="P78" s="48" t="s">
        <v>86</v>
      </c>
      <c r="Q78" s="97" t="s">
        <v>42</v>
      </c>
      <c r="R78" s="48" t="s">
        <v>87</v>
      </c>
      <c r="S78" s="48" t="s">
        <v>43</v>
      </c>
    </row>
    <row r="79" spans="1:19">
      <c r="A79" s="44"/>
      <c r="B79" s="70"/>
      <c r="C79" s="45" t="s">
        <v>88</v>
      </c>
      <c r="D79" s="45" t="s">
        <v>89</v>
      </c>
      <c r="E79" s="45" t="s">
        <v>90</v>
      </c>
      <c r="F79" s="47" t="str">
        <f t="shared" si="9"/>
        <v>5B14</v>
      </c>
      <c r="G79" s="47">
        <f t="shared" si="10"/>
        <v>23316</v>
      </c>
      <c r="H79" s="48">
        <v>4</v>
      </c>
      <c r="I79" s="48">
        <v>2</v>
      </c>
      <c r="J79" s="50">
        <f t="shared" si="8"/>
        <v>8</v>
      </c>
      <c r="K79" s="77"/>
      <c r="L79" s="48"/>
      <c r="M79" s="98">
        <v>-2147483648</v>
      </c>
      <c r="N79" s="98">
        <v>2147483647</v>
      </c>
      <c r="O79" s="48" t="s">
        <v>41</v>
      </c>
      <c r="P79" s="48" t="s">
        <v>91</v>
      </c>
      <c r="Q79" s="97" t="s">
        <v>92</v>
      </c>
      <c r="R79" s="97" t="s">
        <v>93</v>
      </c>
      <c r="S79" s="48" t="s">
        <v>94</v>
      </c>
    </row>
    <row r="80" spans="1:19">
      <c r="A80" s="44"/>
      <c r="B80" s="70"/>
      <c r="C80" s="99" t="s">
        <v>95</v>
      </c>
      <c r="D80" s="45" t="s">
        <v>96</v>
      </c>
      <c r="E80" s="45" t="s">
        <v>90</v>
      </c>
      <c r="F80" s="47" t="str">
        <f t="shared" si="9"/>
        <v>5B1C</v>
      </c>
      <c r="G80" s="47">
        <f t="shared" si="10"/>
        <v>23324</v>
      </c>
      <c r="H80" s="48">
        <v>4</v>
      </c>
      <c r="I80" s="48">
        <v>2</v>
      </c>
      <c r="J80" s="50">
        <f t="shared" si="8"/>
        <v>8</v>
      </c>
      <c r="K80" s="77"/>
      <c r="L80" s="48"/>
      <c r="M80" s="98">
        <v>-2147483648</v>
      </c>
      <c r="N80" s="98">
        <v>2147483647</v>
      </c>
      <c r="O80" s="48" t="s">
        <v>41</v>
      </c>
      <c r="P80" s="48" t="s">
        <v>97</v>
      </c>
      <c r="Q80" s="97" t="s">
        <v>92</v>
      </c>
      <c r="R80" s="97" t="s">
        <v>93</v>
      </c>
      <c r="S80" s="48" t="s">
        <v>94</v>
      </c>
    </row>
    <row r="81" spans="1:19">
      <c r="A81" s="44"/>
      <c r="B81" s="70"/>
      <c r="C81" s="45"/>
      <c r="D81" s="45" t="s">
        <v>98</v>
      </c>
      <c r="E81" s="45" t="s">
        <v>90</v>
      </c>
      <c r="F81" s="47" t="str">
        <f t="shared" si="9"/>
        <v>5B24</v>
      </c>
      <c r="G81" s="47">
        <f t="shared" si="10"/>
        <v>23332</v>
      </c>
      <c r="H81" s="48">
        <v>4</v>
      </c>
      <c r="I81" s="48">
        <v>2</v>
      </c>
      <c r="J81" s="50">
        <f t="shared" si="8"/>
        <v>8</v>
      </c>
      <c r="K81" s="77"/>
      <c r="L81" s="48"/>
      <c r="M81" s="98">
        <v>-2147483648</v>
      </c>
      <c r="N81" s="98">
        <v>2147483647</v>
      </c>
      <c r="O81" s="48" t="s">
        <v>41</v>
      </c>
      <c r="P81" s="48" t="s">
        <v>99</v>
      </c>
      <c r="Q81" s="97" t="s">
        <v>92</v>
      </c>
      <c r="R81" s="97" t="s">
        <v>93</v>
      </c>
      <c r="S81" s="48" t="s">
        <v>94</v>
      </c>
    </row>
    <row r="82" spans="1:19">
      <c r="A82" s="44"/>
      <c r="B82" s="70"/>
      <c r="C82" s="45" t="s">
        <v>100</v>
      </c>
      <c r="D82" s="45"/>
      <c r="E82" s="45"/>
      <c r="F82" s="47" t="str">
        <f t="shared" si="9"/>
        <v>5B2C</v>
      </c>
      <c r="G82" s="47">
        <f t="shared" si="10"/>
        <v>23340</v>
      </c>
      <c r="H82" s="48">
        <v>1</v>
      </c>
      <c r="I82" s="48">
        <v>1</v>
      </c>
      <c r="J82" s="50">
        <f t="shared" si="8"/>
        <v>1</v>
      </c>
      <c r="K82" s="77"/>
      <c r="L82" s="48"/>
      <c r="M82" s="48">
        <v>0</v>
      </c>
      <c r="N82" s="48">
        <v>65535</v>
      </c>
      <c r="O82" s="49" t="s">
        <v>41</v>
      </c>
      <c r="P82" s="49" t="s">
        <v>101</v>
      </c>
      <c r="Q82" s="48" t="s">
        <v>42</v>
      </c>
      <c r="R82" s="48" t="s">
        <v>102</v>
      </c>
      <c r="S82" s="48" t="s">
        <v>43</v>
      </c>
    </row>
    <row r="83" spans="1:19">
      <c r="A83" s="44"/>
      <c r="C83" s="45" t="s">
        <v>103</v>
      </c>
      <c r="D83" s="45" t="s">
        <v>104</v>
      </c>
      <c r="E83" s="45" t="s">
        <v>90</v>
      </c>
      <c r="F83" s="47" t="str">
        <f t="shared" si="9"/>
        <v>5B2D</v>
      </c>
      <c r="G83" s="47">
        <f t="shared" si="10"/>
        <v>23341</v>
      </c>
      <c r="H83" s="48">
        <v>4</v>
      </c>
      <c r="I83" s="48">
        <v>1</v>
      </c>
      <c r="J83" s="50">
        <f t="shared" si="8"/>
        <v>4</v>
      </c>
      <c r="K83" s="77"/>
      <c r="L83" s="48"/>
      <c r="M83" s="48">
        <v>0</v>
      </c>
      <c r="N83" s="48">
        <v>65535</v>
      </c>
      <c r="O83" s="48" t="s">
        <v>76</v>
      </c>
      <c r="P83" s="49" t="s">
        <v>105</v>
      </c>
      <c r="Q83" s="48" t="s">
        <v>106</v>
      </c>
      <c r="R83" s="48" t="s">
        <v>107</v>
      </c>
      <c r="S83" s="48" t="s">
        <v>94</v>
      </c>
    </row>
    <row r="84" spans="1:19">
      <c r="A84" s="76"/>
      <c r="C84" s="45"/>
      <c r="D84" s="45" t="s">
        <v>108</v>
      </c>
      <c r="E84" s="45" t="s">
        <v>63</v>
      </c>
      <c r="F84" s="47" t="str">
        <f t="shared" si="9"/>
        <v>5B31</v>
      </c>
      <c r="G84" s="47">
        <f t="shared" si="10"/>
        <v>23345</v>
      </c>
      <c r="H84" s="48">
        <v>3</v>
      </c>
      <c r="I84" s="48">
        <v>1</v>
      </c>
      <c r="J84" s="50">
        <f t="shared" si="8"/>
        <v>3</v>
      </c>
      <c r="K84" s="77"/>
      <c r="L84" s="48"/>
      <c r="M84" s="48">
        <v>0</v>
      </c>
      <c r="N84" s="48">
        <v>65535</v>
      </c>
      <c r="O84" s="48" t="s">
        <v>76</v>
      </c>
      <c r="P84" s="49" t="s">
        <v>105</v>
      </c>
      <c r="Q84" s="48" t="s">
        <v>106</v>
      </c>
      <c r="R84" s="48" t="s">
        <v>107</v>
      </c>
      <c r="S84" s="48" t="s">
        <v>94</v>
      </c>
    </row>
    <row r="85" spans="1:19">
      <c r="A85" s="76"/>
      <c r="C85" s="63"/>
      <c r="D85" s="63"/>
      <c r="E85" s="63" t="s">
        <v>80</v>
      </c>
      <c r="F85" s="64" t="str">
        <f t="shared" si="9"/>
        <v>5B34</v>
      </c>
      <c r="G85" s="64">
        <f t="shared" si="10"/>
        <v>23348</v>
      </c>
      <c r="H85" s="65">
        <v>1</v>
      </c>
      <c r="I85" s="65">
        <v>1</v>
      </c>
      <c r="J85" s="67">
        <f t="shared" si="8"/>
        <v>1</v>
      </c>
      <c r="K85" s="68"/>
    </row>
    <row r="86" spans="1:19">
      <c r="A86" s="76"/>
      <c r="C86" s="63"/>
      <c r="D86" s="63"/>
      <c r="E86" s="63" t="s">
        <v>81</v>
      </c>
      <c r="F86" s="64" t="str">
        <f t="shared" si="9"/>
        <v>5B35</v>
      </c>
      <c r="G86" s="64">
        <f t="shared" si="10"/>
        <v>23349</v>
      </c>
      <c r="H86" s="65">
        <v>1</v>
      </c>
      <c r="I86" s="65">
        <v>1</v>
      </c>
      <c r="J86" s="67">
        <f t="shared" si="8"/>
        <v>1</v>
      </c>
      <c r="K86" s="68"/>
    </row>
    <row r="87" spans="1:19">
      <c r="A87" s="76"/>
      <c r="C87" s="63"/>
      <c r="D87" s="63"/>
      <c r="E87" s="63" t="s">
        <v>82</v>
      </c>
      <c r="F87" s="64" t="str">
        <f t="shared" si="9"/>
        <v>5B36</v>
      </c>
      <c r="G87" s="64">
        <f t="shared" si="10"/>
        <v>23350</v>
      </c>
      <c r="H87" s="65">
        <v>1</v>
      </c>
      <c r="I87" s="65">
        <v>1</v>
      </c>
      <c r="J87" s="67">
        <f t="shared" si="8"/>
        <v>1</v>
      </c>
      <c r="K87" s="68"/>
    </row>
    <row r="88" spans="1:19">
      <c r="A88" s="44"/>
      <c r="C88" s="45"/>
      <c r="D88" s="45" t="s">
        <v>109</v>
      </c>
      <c r="E88" s="45" t="s">
        <v>63</v>
      </c>
      <c r="F88" s="47" t="str">
        <f t="shared" si="9"/>
        <v>5B37</v>
      </c>
      <c r="G88" s="47">
        <f t="shared" si="10"/>
        <v>23351</v>
      </c>
      <c r="H88" s="48">
        <v>3</v>
      </c>
      <c r="I88" s="48">
        <v>1</v>
      </c>
      <c r="J88" s="50">
        <f t="shared" si="8"/>
        <v>3</v>
      </c>
      <c r="K88" s="77"/>
      <c r="L88" s="48"/>
      <c r="M88" s="48">
        <v>0</v>
      </c>
      <c r="N88" s="48">
        <v>65535</v>
      </c>
      <c r="O88" s="48" t="s">
        <v>76</v>
      </c>
      <c r="P88" s="49" t="s">
        <v>105</v>
      </c>
      <c r="Q88" s="48" t="s">
        <v>106</v>
      </c>
      <c r="R88" s="48" t="s">
        <v>107</v>
      </c>
      <c r="S88" s="48" t="s">
        <v>94</v>
      </c>
    </row>
    <row r="89" spans="1:19">
      <c r="A89" s="44"/>
      <c r="C89" s="45" t="s">
        <v>110</v>
      </c>
      <c r="D89" s="45"/>
      <c r="E89" s="45" t="s">
        <v>90</v>
      </c>
      <c r="F89" s="47" t="str">
        <f t="shared" si="9"/>
        <v>5B3A</v>
      </c>
      <c r="G89" s="47">
        <f t="shared" si="10"/>
        <v>23354</v>
      </c>
      <c r="H89" s="48">
        <v>4</v>
      </c>
      <c r="I89" s="48">
        <v>1</v>
      </c>
      <c r="J89" s="50">
        <f t="shared" si="8"/>
        <v>4</v>
      </c>
      <c r="K89" s="77"/>
      <c r="L89" s="48"/>
      <c r="M89" s="48">
        <v>0</v>
      </c>
      <c r="N89" s="48">
        <v>65535</v>
      </c>
      <c r="O89" s="48" t="s">
        <v>85</v>
      </c>
      <c r="P89" s="48" t="s">
        <v>111</v>
      </c>
      <c r="Q89" s="48" t="s">
        <v>112</v>
      </c>
      <c r="R89" s="48" t="s">
        <v>113</v>
      </c>
      <c r="S89" s="49" t="s">
        <v>94</v>
      </c>
    </row>
    <row r="90" spans="1:19">
      <c r="A90" s="44"/>
      <c r="C90" s="60" t="s">
        <v>114</v>
      </c>
      <c r="D90" s="45"/>
      <c r="E90" s="45" t="s">
        <v>90</v>
      </c>
      <c r="F90" s="47" t="str">
        <f t="shared" si="9"/>
        <v>5B3E</v>
      </c>
      <c r="G90" s="47">
        <f t="shared" si="10"/>
        <v>23358</v>
      </c>
      <c r="H90" s="48">
        <v>4</v>
      </c>
      <c r="I90" s="48">
        <v>1</v>
      </c>
      <c r="J90" s="50">
        <f t="shared" si="8"/>
        <v>4</v>
      </c>
      <c r="K90" s="77"/>
      <c r="L90" s="48"/>
      <c r="M90" s="48">
        <v>0</v>
      </c>
      <c r="N90" s="48">
        <v>65535</v>
      </c>
      <c r="O90" s="100" t="s">
        <v>115</v>
      </c>
      <c r="P90" s="48"/>
      <c r="Q90" s="48">
        <v>0</v>
      </c>
      <c r="R90" s="48">
        <v>65535</v>
      </c>
      <c r="S90" s="49" t="s">
        <v>43</v>
      </c>
    </row>
    <row r="91" spans="1:19">
      <c r="A91" s="44"/>
      <c r="C91" s="38" t="s">
        <v>116</v>
      </c>
      <c r="D91" s="70" t="s">
        <v>117</v>
      </c>
      <c r="E91" s="70"/>
      <c r="I91" s="59"/>
      <c r="J91" s="43"/>
      <c r="K91" s="73"/>
    </row>
    <row r="92" spans="1:19">
      <c r="A92" s="44"/>
      <c r="C92" s="38" t="s">
        <v>118</v>
      </c>
      <c r="D92" s="70"/>
      <c r="E92" s="70"/>
      <c r="H92" s="101"/>
      <c r="I92" s="101"/>
      <c r="K92" s="73"/>
    </row>
    <row r="93" spans="1:19">
      <c r="A93" s="44"/>
      <c r="C93" s="38" t="s">
        <v>119</v>
      </c>
      <c r="D93" s="70"/>
      <c r="H93" s="101"/>
      <c r="I93" s="101"/>
      <c r="K93" s="73"/>
    </row>
    <row r="94" spans="1:19">
      <c r="A94" s="44"/>
      <c r="C94" s="74" t="s">
        <v>58</v>
      </c>
      <c r="D94" s="70"/>
      <c r="F94" s="75" t="str">
        <f t="shared" ref="F94:F118" si="11">DEC2HEX(G94)</f>
        <v>5B42</v>
      </c>
      <c r="G94" s="75">
        <f>G90+J90</f>
        <v>23362</v>
      </c>
      <c r="I94" s="75">
        <f>J94</f>
        <v>446</v>
      </c>
      <c r="J94" s="75">
        <v>446</v>
      </c>
      <c r="K94" s="73"/>
    </row>
    <row r="95" spans="1:19">
      <c r="A95" s="44"/>
      <c r="C95" s="60" t="s">
        <v>120</v>
      </c>
      <c r="D95" s="60" t="s">
        <v>121</v>
      </c>
      <c r="E95" s="60" t="s">
        <v>122</v>
      </c>
      <c r="F95" s="54" t="str">
        <f t="shared" si="11"/>
        <v>5D00</v>
      </c>
      <c r="G95" s="54">
        <f t="shared" ref="G95:G118" si="12">G94+J94</f>
        <v>23808</v>
      </c>
      <c r="H95" s="55">
        <v>128</v>
      </c>
      <c r="I95" s="55">
        <v>1</v>
      </c>
      <c r="J95" s="57">
        <f t="shared" ref="J95:J115" si="13">PRODUCT(H95:I95)</f>
        <v>128</v>
      </c>
      <c r="K95" s="73"/>
    </row>
    <row r="96" spans="1:19">
      <c r="A96" s="44"/>
      <c r="C96" s="60"/>
      <c r="D96" s="60" t="s">
        <v>123</v>
      </c>
      <c r="E96" s="60" t="s">
        <v>122</v>
      </c>
      <c r="F96" s="54" t="str">
        <f t="shared" si="11"/>
        <v>5D80</v>
      </c>
      <c r="G96" s="54">
        <f t="shared" si="12"/>
        <v>23936</v>
      </c>
      <c r="H96" s="55">
        <v>128</v>
      </c>
      <c r="I96" s="55">
        <v>1</v>
      </c>
      <c r="J96" s="57">
        <f t="shared" si="13"/>
        <v>128</v>
      </c>
      <c r="K96" s="73"/>
    </row>
    <row r="97" spans="1:11">
      <c r="A97" s="44"/>
      <c r="C97" s="60"/>
      <c r="D97" s="60" t="s">
        <v>124</v>
      </c>
      <c r="E97" s="60" t="s">
        <v>122</v>
      </c>
      <c r="F97" s="54" t="str">
        <f t="shared" si="11"/>
        <v>5E00</v>
      </c>
      <c r="G97" s="54">
        <f t="shared" si="12"/>
        <v>24064</v>
      </c>
      <c r="H97" s="55">
        <v>128</v>
      </c>
      <c r="I97" s="55">
        <v>1</v>
      </c>
      <c r="J97" s="57">
        <f t="shared" si="13"/>
        <v>128</v>
      </c>
      <c r="K97" s="73"/>
    </row>
    <row r="98" spans="1:11">
      <c r="A98" s="76"/>
      <c r="C98" s="60"/>
      <c r="D98" s="60" t="s">
        <v>125</v>
      </c>
      <c r="E98" s="60" t="s">
        <v>122</v>
      </c>
      <c r="F98" s="54" t="str">
        <f t="shared" si="11"/>
        <v>5E80</v>
      </c>
      <c r="G98" s="54">
        <f t="shared" si="12"/>
        <v>24192</v>
      </c>
      <c r="H98" s="55">
        <v>128</v>
      </c>
      <c r="I98" s="55">
        <v>1</v>
      </c>
      <c r="J98" s="57">
        <f t="shared" si="13"/>
        <v>128</v>
      </c>
      <c r="K98" s="73"/>
    </row>
    <row r="99" spans="1:11">
      <c r="A99" s="44"/>
      <c r="C99" s="60"/>
      <c r="D99" s="60" t="s">
        <v>126</v>
      </c>
      <c r="E99" s="60" t="s">
        <v>122</v>
      </c>
      <c r="F99" s="54" t="str">
        <f t="shared" si="11"/>
        <v>5F00</v>
      </c>
      <c r="G99" s="54">
        <f t="shared" si="12"/>
        <v>24320</v>
      </c>
      <c r="H99" s="55">
        <v>128</v>
      </c>
      <c r="I99" s="55">
        <v>1</v>
      </c>
      <c r="J99" s="57">
        <f t="shared" si="13"/>
        <v>128</v>
      </c>
      <c r="K99" s="73"/>
    </row>
    <row r="100" spans="1:11">
      <c r="A100" s="44"/>
      <c r="C100" s="60"/>
      <c r="D100" s="60" t="s">
        <v>127</v>
      </c>
      <c r="E100" s="60" t="s">
        <v>122</v>
      </c>
      <c r="F100" s="54" t="str">
        <f t="shared" si="11"/>
        <v>5F80</v>
      </c>
      <c r="G100" s="54">
        <f>G99+J99</f>
        <v>24448</v>
      </c>
      <c r="H100" s="55">
        <v>128</v>
      </c>
      <c r="I100" s="55">
        <v>1</v>
      </c>
      <c r="J100" s="57">
        <f t="shared" si="13"/>
        <v>128</v>
      </c>
      <c r="K100" s="73"/>
    </row>
    <row r="101" spans="1:11">
      <c r="A101" s="44"/>
      <c r="C101" s="60" t="s">
        <v>128</v>
      </c>
      <c r="D101" s="60" t="s">
        <v>121</v>
      </c>
      <c r="E101" s="60" t="s">
        <v>122</v>
      </c>
      <c r="F101" s="54" t="str">
        <f t="shared" si="11"/>
        <v>6000</v>
      </c>
      <c r="G101" s="54">
        <f>G100+J100</f>
        <v>24576</v>
      </c>
      <c r="H101" s="55">
        <v>128</v>
      </c>
      <c r="I101" s="55">
        <v>1</v>
      </c>
      <c r="J101" s="57">
        <f t="shared" si="13"/>
        <v>128</v>
      </c>
      <c r="K101" s="73"/>
    </row>
    <row r="102" spans="1:11">
      <c r="A102" s="44"/>
      <c r="C102" s="60"/>
      <c r="D102" s="60" t="s">
        <v>123</v>
      </c>
      <c r="E102" s="60" t="s">
        <v>122</v>
      </c>
      <c r="F102" s="54" t="str">
        <f t="shared" si="11"/>
        <v>6080</v>
      </c>
      <c r="G102" s="54">
        <f t="shared" si="12"/>
        <v>24704</v>
      </c>
      <c r="H102" s="55">
        <v>128</v>
      </c>
      <c r="I102" s="55">
        <v>1</v>
      </c>
      <c r="J102" s="57">
        <f t="shared" si="13"/>
        <v>128</v>
      </c>
      <c r="K102" s="73"/>
    </row>
    <row r="103" spans="1:11">
      <c r="A103" s="44"/>
      <c r="C103" s="60"/>
      <c r="D103" s="60" t="s">
        <v>124</v>
      </c>
      <c r="E103" s="60" t="s">
        <v>122</v>
      </c>
      <c r="F103" s="54" t="str">
        <f t="shared" si="11"/>
        <v>6100</v>
      </c>
      <c r="G103" s="54">
        <f t="shared" si="12"/>
        <v>24832</v>
      </c>
      <c r="H103" s="55">
        <v>128</v>
      </c>
      <c r="I103" s="55">
        <v>1</v>
      </c>
      <c r="J103" s="57">
        <f t="shared" si="13"/>
        <v>128</v>
      </c>
      <c r="K103" s="73"/>
    </row>
    <row r="104" spans="1:11">
      <c r="A104" s="44"/>
      <c r="C104" s="60"/>
      <c r="D104" s="60" t="s">
        <v>129</v>
      </c>
      <c r="E104" s="60" t="s">
        <v>122</v>
      </c>
      <c r="F104" s="54" t="str">
        <f t="shared" si="11"/>
        <v>6180</v>
      </c>
      <c r="G104" s="54">
        <f t="shared" si="12"/>
        <v>24960</v>
      </c>
      <c r="H104" s="55">
        <v>128</v>
      </c>
      <c r="I104" s="55">
        <v>1</v>
      </c>
      <c r="J104" s="57">
        <f t="shared" si="13"/>
        <v>128</v>
      </c>
      <c r="K104" s="73"/>
    </row>
    <row r="105" spans="1:11">
      <c r="A105" s="44"/>
      <c r="C105" s="38" t="s">
        <v>130</v>
      </c>
      <c r="D105" s="38" t="s">
        <v>63</v>
      </c>
      <c r="E105" s="70"/>
      <c r="F105" s="71" t="str">
        <f t="shared" si="11"/>
        <v>6200</v>
      </c>
      <c r="G105" s="71">
        <f>G104+J104</f>
        <v>25088</v>
      </c>
      <c r="H105" s="79">
        <v>3</v>
      </c>
      <c r="I105" s="59">
        <v>1</v>
      </c>
      <c r="J105" s="43">
        <f t="shared" si="13"/>
        <v>3</v>
      </c>
      <c r="K105" s="73"/>
    </row>
    <row r="106" spans="1:11">
      <c r="A106" s="44"/>
      <c r="C106" s="38"/>
      <c r="D106" s="38" t="s">
        <v>80</v>
      </c>
      <c r="E106" s="70"/>
      <c r="F106" s="71" t="str">
        <f t="shared" si="11"/>
        <v>6203</v>
      </c>
      <c r="G106" s="71">
        <f t="shared" ref="G106:G113" si="14">G105+J105</f>
        <v>25091</v>
      </c>
      <c r="H106" s="79">
        <v>1</v>
      </c>
      <c r="I106" s="59">
        <v>1</v>
      </c>
      <c r="J106" s="43">
        <f t="shared" si="13"/>
        <v>1</v>
      </c>
      <c r="K106" s="73"/>
    </row>
    <row r="107" spans="1:11">
      <c r="A107" s="44"/>
      <c r="C107" s="38"/>
      <c r="D107" s="38" t="s">
        <v>81</v>
      </c>
      <c r="E107" s="70"/>
      <c r="F107" s="71" t="str">
        <f t="shared" si="11"/>
        <v>6204</v>
      </c>
      <c r="G107" s="71">
        <f t="shared" si="14"/>
        <v>25092</v>
      </c>
      <c r="H107" s="79">
        <v>1</v>
      </c>
      <c r="I107" s="59">
        <v>1</v>
      </c>
      <c r="J107" s="43">
        <f t="shared" si="13"/>
        <v>1</v>
      </c>
      <c r="K107" s="73"/>
    </row>
    <row r="108" spans="1:11">
      <c r="A108" s="44"/>
      <c r="C108" s="38"/>
      <c r="D108" s="38" t="s">
        <v>82</v>
      </c>
      <c r="E108" s="70"/>
      <c r="F108" s="71" t="str">
        <f t="shared" si="11"/>
        <v>6205</v>
      </c>
      <c r="G108" s="71">
        <f t="shared" si="14"/>
        <v>25093</v>
      </c>
      <c r="H108" s="79">
        <v>1</v>
      </c>
      <c r="I108" s="59">
        <v>1</v>
      </c>
      <c r="J108" s="43">
        <f t="shared" si="13"/>
        <v>1</v>
      </c>
      <c r="K108" s="73"/>
    </row>
    <row r="109" spans="1:11">
      <c r="A109" s="44"/>
      <c r="C109" s="38" t="s">
        <v>131</v>
      </c>
      <c r="D109" s="38" t="s">
        <v>63</v>
      </c>
      <c r="E109" s="70"/>
      <c r="F109" s="71" t="str">
        <f t="shared" si="11"/>
        <v>6206</v>
      </c>
      <c r="G109" s="71">
        <f t="shared" si="14"/>
        <v>25094</v>
      </c>
      <c r="H109" s="79">
        <v>3</v>
      </c>
      <c r="I109" s="59">
        <v>1</v>
      </c>
      <c r="J109" s="43">
        <f t="shared" si="13"/>
        <v>3</v>
      </c>
      <c r="K109" s="73"/>
    </row>
    <row r="110" spans="1:11">
      <c r="A110" s="44"/>
      <c r="C110" s="38"/>
      <c r="D110" s="38" t="s">
        <v>80</v>
      </c>
      <c r="E110" s="70"/>
      <c r="F110" s="71" t="str">
        <f t="shared" si="11"/>
        <v>6209</v>
      </c>
      <c r="G110" s="71">
        <f t="shared" si="14"/>
        <v>25097</v>
      </c>
      <c r="H110" s="79">
        <v>1</v>
      </c>
      <c r="I110" s="59">
        <v>1</v>
      </c>
      <c r="J110" s="43">
        <f t="shared" si="13"/>
        <v>1</v>
      </c>
      <c r="K110" s="73"/>
    </row>
    <row r="111" spans="1:11">
      <c r="A111" s="44"/>
      <c r="C111" s="38"/>
      <c r="D111" s="38" t="s">
        <v>81</v>
      </c>
      <c r="E111" s="70"/>
      <c r="F111" s="71" t="str">
        <f t="shared" si="11"/>
        <v>620A</v>
      </c>
      <c r="G111" s="71">
        <f t="shared" si="14"/>
        <v>25098</v>
      </c>
      <c r="H111" s="79">
        <v>1</v>
      </c>
      <c r="I111" s="59">
        <v>1</v>
      </c>
      <c r="J111" s="43">
        <f t="shared" si="13"/>
        <v>1</v>
      </c>
      <c r="K111" s="73"/>
    </row>
    <row r="112" spans="1:11">
      <c r="A112" s="44"/>
      <c r="C112" s="38"/>
      <c r="D112" s="38" t="s">
        <v>82</v>
      </c>
      <c r="E112" s="70"/>
      <c r="F112" s="71" t="str">
        <f t="shared" si="11"/>
        <v>620B</v>
      </c>
      <c r="G112" s="71">
        <f t="shared" si="14"/>
        <v>25099</v>
      </c>
      <c r="H112" s="79">
        <v>1</v>
      </c>
      <c r="I112" s="59">
        <v>1</v>
      </c>
      <c r="J112" s="43">
        <f t="shared" si="13"/>
        <v>1</v>
      </c>
      <c r="K112" s="73"/>
    </row>
    <row r="113" spans="1:19">
      <c r="A113" s="44"/>
      <c r="C113" s="74" t="s">
        <v>58</v>
      </c>
      <c r="D113" s="38"/>
      <c r="F113" s="75" t="str">
        <f t="shared" si="11"/>
        <v>620C</v>
      </c>
      <c r="G113" s="75">
        <f t="shared" si="14"/>
        <v>25100</v>
      </c>
      <c r="H113" s="79"/>
      <c r="I113" s="75">
        <f>J113</f>
        <v>4</v>
      </c>
      <c r="J113" s="75">
        <v>4</v>
      </c>
      <c r="K113" s="73"/>
    </row>
    <row r="114" spans="1:19">
      <c r="A114" s="44"/>
      <c r="C114" s="38" t="s">
        <v>132</v>
      </c>
      <c r="D114" s="38" t="s">
        <v>84</v>
      </c>
      <c r="E114" s="70"/>
      <c r="F114" s="71" t="str">
        <f t="shared" si="11"/>
        <v>6210</v>
      </c>
      <c r="G114" s="71">
        <f>G113+J113</f>
        <v>25104</v>
      </c>
      <c r="H114" s="79">
        <v>4</v>
      </c>
      <c r="I114" s="59">
        <v>4</v>
      </c>
      <c r="J114" s="43">
        <f t="shared" si="13"/>
        <v>16</v>
      </c>
      <c r="K114" s="73"/>
    </row>
    <row r="115" spans="1:19">
      <c r="A115" s="44"/>
      <c r="C115" s="38" t="s">
        <v>131</v>
      </c>
      <c r="D115" s="38" t="s">
        <v>84</v>
      </c>
      <c r="E115" s="70"/>
      <c r="F115" s="71" t="str">
        <f t="shared" si="11"/>
        <v>6220</v>
      </c>
      <c r="G115" s="71">
        <f t="shared" si="12"/>
        <v>25120</v>
      </c>
      <c r="H115" s="79">
        <v>4</v>
      </c>
      <c r="I115" s="59">
        <v>4</v>
      </c>
      <c r="J115" s="43">
        <f t="shared" si="13"/>
        <v>16</v>
      </c>
      <c r="K115" s="73"/>
    </row>
    <row r="116" spans="1:19">
      <c r="A116" s="44"/>
      <c r="C116" s="74" t="s">
        <v>58</v>
      </c>
      <c r="D116" s="70"/>
      <c r="F116" s="75" t="str">
        <f t="shared" si="11"/>
        <v>6230</v>
      </c>
      <c r="G116" s="75">
        <f t="shared" si="12"/>
        <v>25136</v>
      </c>
      <c r="I116" s="75">
        <f>J116</f>
        <v>16</v>
      </c>
      <c r="J116" s="75">
        <v>16</v>
      </c>
      <c r="K116" s="73"/>
    </row>
    <row r="117" spans="1:19">
      <c r="A117" s="44" t="s">
        <v>133</v>
      </c>
      <c r="C117" s="38" t="s">
        <v>134</v>
      </c>
      <c r="D117" s="70"/>
      <c r="E117" s="70"/>
      <c r="F117" s="71" t="str">
        <f t="shared" si="11"/>
        <v>6240</v>
      </c>
      <c r="G117" s="71">
        <f t="shared" si="12"/>
        <v>25152</v>
      </c>
      <c r="H117" s="79"/>
      <c r="I117" s="79">
        <f>J117</f>
        <v>10</v>
      </c>
      <c r="J117" s="43">
        <f>'Channel data etc'!C141</f>
        <v>10</v>
      </c>
      <c r="K117" s="73"/>
    </row>
    <row r="118" spans="1:19" ht="13.5" thickBot="1">
      <c r="A118" s="44"/>
      <c r="C118" s="74" t="s">
        <v>58</v>
      </c>
      <c r="D118" s="70"/>
      <c r="F118" s="75" t="str">
        <f t="shared" si="11"/>
        <v>624A</v>
      </c>
      <c r="G118" s="75">
        <f t="shared" si="12"/>
        <v>25162</v>
      </c>
      <c r="I118" s="75">
        <f>J118</f>
        <v>182</v>
      </c>
      <c r="J118" s="75">
        <v>182</v>
      </c>
      <c r="K118" s="73"/>
    </row>
    <row r="119" spans="1:19">
      <c r="A119" s="44"/>
      <c r="C119" s="70"/>
      <c r="D119" s="70"/>
      <c r="E119" s="70"/>
      <c r="H119" s="79"/>
      <c r="I119" s="79"/>
      <c r="J119" s="81" t="s">
        <v>71</v>
      </c>
      <c r="K119" s="82"/>
      <c r="L119" s="83" t="s">
        <v>72</v>
      </c>
    </row>
    <row r="120" spans="1:19" ht="13.5" thickBot="1">
      <c r="A120" s="84" t="s">
        <v>71</v>
      </c>
      <c r="B120" s="85"/>
      <c r="C120" s="86"/>
      <c r="D120" s="86"/>
      <c r="E120" s="86"/>
      <c r="F120" s="87"/>
      <c r="G120" s="87"/>
      <c r="H120" s="88">
        <f>SUM(H74:H119)</f>
        <v>1344</v>
      </c>
      <c r="I120" s="88"/>
      <c r="J120" s="89">
        <f>SUM(J74:J119)</f>
        <v>2048</v>
      </c>
      <c r="K120" s="90">
        <v>800</v>
      </c>
      <c r="L120" s="91">
        <f>HEX2DEC(K120)</f>
        <v>2048</v>
      </c>
    </row>
    <row r="121" spans="1:19">
      <c r="A121" s="92" t="s">
        <v>135</v>
      </c>
      <c r="B121" s="102"/>
      <c r="C121" s="94" t="s">
        <v>136</v>
      </c>
      <c r="D121" s="94" t="s">
        <v>137</v>
      </c>
      <c r="E121" s="45" t="s">
        <v>138</v>
      </c>
      <c r="F121" s="95" t="str">
        <f>K121</f>
        <v>6300</v>
      </c>
      <c r="G121" s="47">
        <f>L121</f>
        <v>25344</v>
      </c>
      <c r="H121" s="96">
        <v>8</v>
      </c>
      <c r="I121" s="96">
        <v>1</v>
      </c>
      <c r="J121" s="50">
        <f t="shared" ref="J121:J126" si="15">PRODUCT(H121:I121)</f>
        <v>8</v>
      </c>
      <c r="K121" s="51" t="str">
        <f>DEC2HEX(HEX2DEC(K74)+HEX2DEC(K120))</f>
        <v>6300</v>
      </c>
      <c r="L121" s="103">
        <f>HEX2DEC(K121)</f>
        <v>25344</v>
      </c>
      <c r="M121" s="48">
        <v>0</v>
      </c>
      <c r="N121" s="48">
        <v>1</v>
      </c>
      <c r="O121" s="48" t="s">
        <v>139</v>
      </c>
      <c r="P121" s="48" t="s">
        <v>111</v>
      </c>
      <c r="Q121" s="48">
        <v>0</v>
      </c>
      <c r="R121" s="48">
        <v>65535</v>
      </c>
      <c r="S121" s="48" t="s">
        <v>43</v>
      </c>
    </row>
    <row r="122" spans="1:19">
      <c r="A122" s="44" t="s">
        <v>140</v>
      </c>
      <c r="C122" s="45" t="s">
        <v>141</v>
      </c>
      <c r="D122" s="45" t="s">
        <v>142</v>
      </c>
      <c r="E122" s="45" t="s">
        <v>138</v>
      </c>
      <c r="F122" s="47" t="str">
        <f t="shared" ref="F122:F126" si="16">DEC2HEX(G122)</f>
        <v>6308</v>
      </c>
      <c r="G122" s="47">
        <f t="shared" ref="G122:G126" si="17">G121+J121</f>
        <v>25352</v>
      </c>
      <c r="H122" s="48">
        <v>8</v>
      </c>
      <c r="I122" s="48">
        <v>1</v>
      </c>
      <c r="J122" s="50">
        <f t="shared" si="15"/>
        <v>8</v>
      </c>
      <c r="K122" s="77"/>
      <c r="L122" s="48"/>
      <c r="M122" s="48">
        <v>0</v>
      </c>
      <c r="N122" s="48">
        <v>1</v>
      </c>
      <c r="O122" s="48" t="s">
        <v>139</v>
      </c>
      <c r="P122" s="48" t="s">
        <v>111</v>
      </c>
      <c r="Q122" s="48">
        <v>0</v>
      </c>
      <c r="R122" s="48">
        <v>65535</v>
      </c>
      <c r="S122" s="48" t="s">
        <v>43</v>
      </c>
    </row>
    <row r="123" spans="1:19">
      <c r="A123" s="78"/>
      <c r="C123" s="45" t="s">
        <v>143</v>
      </c>
      <c r="D123" s="45" t="s">
        <v>142</v>
      </c>
      <c r="E123" s="45" t="s">
        <v>138</v>
      </c>
      <c r="F123" s="47" t="str">
        <f t="shared" si="16"/>
        <v>6310</v>
      </c>
      <c r="G123" s="47">
        <f t="shared" si="17"/>
        <v>25360</v>
      </c>
      <c r="H123" s="48">
        <v>8</v>
      </c>
      <c r="I123" s="48">
        <v>1</v>
      </c>
      <c r="J123" s="50">
        <f t="shared" si="15"/>
        <v>8</v>
      </c>
      <c r="K123" s="77"/>
      <c r="L123" s="48"/>
      <c r="M123" s="48">
        <v>0</v>
      </c>
      <c r="N123" s="48">
        <v>1</v>
      </c>
      <c r="O123" s="48" t="s">
        <v>139</v>
      </c>
      <c r="P123" s="48" t="s">
        <v>111</v>
      </c>
      <c r="Q123" s="48">
        <v>0</v>
      </c>
      <c r="R123" s="48">
        <v>65535</v>
      </c>
      <c r="S123" s="48" t="s">
        <v>43</v>
      </c>
    </row>
    <row r="124" spans="1:19">
      <c r="A124" s="78"/>
      <c r="C124" s="45" t="s">
        <v>144</v>
      </c>
      <c r="D124" s="45" t="s">
        <v>142</v>
      </c>
      <c r="E124" s="45" t="s">
        <v>145</v>
      </c>
      <c r="F124" s="47" t="str">
        <f t="shared" si="16"/>
        <v>6318</v>
      </c>
      <c r="G124" s="47">
        <f t="shared" si="17"/>
        <v>25368</v>
      </c>
      <c r="H124" s="48">
        <v>8</v>
      </c>
      <c r="I124" s="48">
        <v>4</v>
      </c>
      <c r="J124" s="50">
        <f t="shared" si="15"/>
        <v>32</v>
      </c>
      <c r="K124" s="77"/>
      <c r="L124" s="48"/>
      <c r="M124" s="48">
        <v>0</v>
      </c>
      <c r="N124" s="48">
        <v>1.84467440737095E+19</v>
      </c>
      <c r="O124" s="48" t="s">
        <v>111</v>
      </c>
      <c r="P124" s="48" t="s">
        <v>111</v>
      </c>
      <c r="Q124" s="48">
        <v>0</v>
      </c>
      <c r="R124" s="48">
        <v>1.84467440737095E+19</v>
      </c>
      <c r="S124" s="48" t="s">
        <v>43</v>
      </c>
    </row>
    <row r="125" spans="1:19">
      <c r="A125" s="78"/>
      <c r="C125" s="70" t="s">
        <v>146</v>
      </c>
      <c r="D125" s="70" t="s">
        <v>147</v>
      </c>
      <c r="E125" s="70"/>
      <c r="F125" s="71" t="str">
        <f t="shared" si="16"/>
        <v>6338</v>
      </c>
      <c r="G125" s="71">
        <f>G124+J124</f>
        <v>25400</v>
      </c>
      <c r="H125" s="59">
        <v>16</v>
      </c>
      <c r="I125" s="59">
        <v>4</v>
      </c>
      <c r="J125" s="43">
        <f t="shared" si="15"/>
        <v>64</v>
      </c>
      <c r="K125" s="73"/>
    </row>
    <row r="126" spans="1:19">
      <c r="A126" s="78"/>
      <c r="C126" s="70" t="s">
        <v>148</v>
      </c>
      <c r="D126" s="70" t="s">
        <v>147</v>
      </c>
      <c r="E126" s="70"/>
      <c r="F126" s="71" t="str">
        <f t="shared" si="16"/>
        <v>6378</v>
      </c>
      <c r="G126" s="71">
        <f t="shared" si="17"/>
        <v>25464</v>
      </c>
      <c r="H126" s="59">
        <v>16</v>
      </c>
      <c r="I126" s="59">
        <v>4</v>
      </c>
      <c r="J126" s="43">
        <f t="shared" si="15"/>
        <v>64</v>
      </c>
      <c r="K126" s="73"/>
    </row>
    <row r="127" spans="1:19" ht="13.5" thickBot="1">
      <c r="A127" s="78"/>
      <c r="C127" s="74" t="s">
        <v>58</v>
      </c>
      <c r="D127" s="70"/>
      <c r="F127" s="75" t="str">
        <f>DEC2HEX(G127)</f>
        <v>63B8</v>
      </c>
      <c r="G127" s="75">
        <f>G126+J126</f>
        <v>25528</v>
      </c>
      <c r="I127" s="75">
        <f>J127</f>
        <v>328</v>
      </c>
      <c r="J127" s="75">
        <v>328</v>
      </c>
      <c r="K127" s="73"/>
    </row>
    <row r="128" spans="1:19">
      <c r="A128" s="78"/>
      <c r="J128" s="81" t="s">
        <v>71</v>
      </c>
      <c r="K128" s="82"/>
      <c r="L128" s="83" t="s">
        <v>72</v>
      </c>
    </row>
    <row r="129" spans="1:12" ht="13.5" thickBot="1">
      <c r="A129" s="84" t="s">
        <v>71</v>
      </c>
      <c r="B129" s="85"/>
      <c r="C129" s="86"/>
      <c r="D129" s="85"/>
      <c r="E129" s="85"/>
      <c r="F129" s="87"/>
      <c r="G129" s="87"/>
      <c r="H129" s="88">
        <f>SUM(H121:H126)</f>
        <v>64</v>
      </c>
      <c r="I129" s="88"/>
      <c r="J129" s="89">
        <f>SUM(J121:J128)</f>
        <v>512</v>
      </c>
      <c r="K129" s="90">
        <v>200</v>
      </c>
      <c r="L129" s="91">
        <f>HEX2DEC(K129)</f>
        <v>512</v>
      </c>
    </row>
    <row r="130" spans="1:12">
      <c r="A130" s="92" t="s">
        <v>149</v>
      </c>
      <c r="B130" s="93"/>
      <c r="C130" s="104" t="s">
        <v>150</v>
      </c>
      <c r="D130" s="104"/>
      <c r="E130" s="104"/>
      <c r="F130" s="105" t="str">
        <f>K130</f>
        <v>6500</v>
      </c>
      <c r="G130" s="105">
        <f>L130</f>
        <v>25856</v>
      </c>
      <c r="H130" s="55"/>
      <c r="I130" s="56">
        <f t="shared" ref="I130:I139" si="18">J130</f>
        <v>121</v>
      </c>
      <c r="J130" s="106">
        <f>'Channel data etc'!C55</f>
        <v>121</v>
      </c>
      <c r="K130" s="58" t="str">
        <f>DEC2HEX(HEX2DEC(K121)+HEX2DEC(K129))</f>
        <v>6500</v>
      </c>
      <c r="L130" s="107">
        <f>HEX2DEC(K130)</f>
        <v>25856</v>
      </c>
    </row>
    <row r="131" spans="1:12">
      <c r="A131" s="44" t="s">
        <v>140</v>
      </c>
      <c r="B131" s="70"/>
      <c r="C131" s="74" t="s">
        <v>58</v>
      </c>
      <c r="D131" s="70"/>
      <c r="F131" s="75" t="str">
        <f t="shared" ref="F131:F139" si="19">DEC2HEX(G131)</f>
        <v>6579</v>
      </c>
      <c r="G131" s="75">
        <f t="shared" ref="G131:G139" si="20">G130+J130</f>
        <v>25977</v>
      </c>
      <c r="I131" s="75">
        <f t="shared" si="18"/>
        <v>55</v>
      </c>
      <c r="J131" s="75">
        <v>55</v>
      </c>
      <c r="K131" s="73"/>
    </row>
    <row r="132" spans="1:12">
      <c r="A132" s="44"/>
      <c r="B132" s="70"/>
      <c r="C132" s="60" t="s">
        <v>149</v>
      </c>
      <c r="D132" s="60"/>
      <c r="E132" s="60"/>
      <c r="F132" s="54" t="str">
        <f t="shared" si="19"/>
        <v>65B0</v>
      </c>
      <c r="G132" s="54">
        <f t="shared" si="20"/>
        <v>26032</v>
      </c>
      <c r="H132" s="55"/>
      <c r="I132" s="56">
        <f t="shared" si="18"/>
        <v>121</v>
      </c>
      <c r="J132" s="106">
        <f>'Channel data etc'!C55</f>
        <v>121</v>
      </c>
      <c r="K132" s="61"/>
    </row>
    <row r="133" spans="1:12">
      <c r="A133" s="44"/>
      <c r="B133" s="70"/>
      <c r="C133" s="74" t="s">
        <v>58</v>
      </c>
      <c r="D133" s="70"/>
      <c r="F133" s="75" t="str">
        <f t="shared" si="19"/>
        <v>6629</v>
      </c>
      <c r="G133" s="75">
        <f t="shared" si="20"/>
        <v>26153</v>
      </c>
      <c r="I133" s="75">
        <f t="shared" si="18"/>
        <v>55</v>
      </c>
      <c r="J133" s="75">
        <v>55</v>
      </c>
      <c r="K133" s="73"/>
    </row>
    <row r="134" spans="1:12">
      <c r="A134" s="44"/>
      <c r="B134" s="70"/>
      <c r="C134" s="52" t="s">
        <v>151</v>
      </c>
      <c r="D134" s="60"/>
      <c r="E134" s="60"/>
      <c r="F134" s="54" t="str">
        <f t="shared" si="19"/>
        <v>6660</v>
      </c>
      <c r="G134" s="54">
        <f t="shared" si="20"/>
        <v>26208</v>
      </c>
      <c r="H134" s="55"/>
      <c r="I134" s="56">
        <f>J134</f>
        <v>121</v>
      </c>
      <c r="J134" s="106">
        <f>'Channel data etc'!C55</f>
        <v>121</v>
      </c>
      <c r="K134" s="61"/>
    </row>
    <row r="135" spans="1:12">
      <c r="A135" s="44"/>
      <c r="B135" s="70"/>
      <c r="C135" s="74" t="s">
        <v>58</v>
      </c>
      <c r="D135" s="70"/>
      <c r="F135" s="75" t="str">
        <f t="shared" si="19"/>
        <v>66D9</v>
      </c>
      <c r="G135" s="75">
        <f t="shared" si="20"/>
        <v>26329</v>
      </c>
      <c r="I135" s="75">
        <f>J135</f>
        <v>55</v>
      </c>
      <c r="J135" s="75">
        <v>55</v>
      </c>
      <c r="K135" s="73"/>
    </row>
    <row r="136" spans="1:12">
      <c r="A136" s="44"/>
      <c r="B136" s="70"/>
      <c r="C136" s="60" t="s">
        <v>152</v>
      </c>
      <c r="D136" s="60"/>
      <c r="E136" s="60"/>
      <c r="F136" s="54" t="str">
        <f t="shared" si="19"/>
        <v>6710</v>
      </c>
      <c r="G136" s="54">
        <f t="shared" si="20"/>
        <v>26384</v>
      </c>
      <c r="H136" s="55"/>
      <c r="I136" s="56">
        <f>J136</f>
        <v>121</v>
      </c>
      <c r="J136" s="106">
        <f>'Channel data etc'!C55</f>
        <v>121</v>
      </c>
      <c r="K136" s="61"/>
    </row>
    <row r="137" spans="1:12">
      <c r="A137" s="44"/>
      <c r="B137" s="70"/>
      <c r="C137" s="74" t="s">
        <v>58</v>
      </c>
      <c r="D137" s="70"/>
      <c r="F137" s="75" t="str">
        <f t="shared" si="19"/>
        <v>6789</v>
      </c>
      <c r="G137" s="75">
        <f t="shared" si="20"/>
        <v>26505</v>
      </c>
      <c r="I137" s="75">
        <f>J137</f>
        <v>55</v>
      </c>
      <c r="J137" s="75">
        <v>55</v>
      </c>
      <c r="K137" s="73"/>
    </row>
    <row r="138" spans="1:12">
      <c r="A138" s="44"/>
      <c r="B138" s="70"/>
      <c r="C138" s="60" t="s">
        <v>153</v>
      </c>
      <c r="D138" s="60"/>
      <c r="E138" s="60"/>
      <c r="F138" s="54" t="str">
        <f t="shared" si="19"/>
        <v>67C0</v>
      </c>
      <c r="G138" s="54">
        <f t="shared" si="20"/>
        <v>26560</v>
      </c>
      <c r="H138" s="55"/>
      <c r="I138" s="56">
        <f t="shared" si="18"/>
        <v>121</v>
      </c>
      <c r="J138" s="106">
        <f>'Channel data etc'!C55</f>
        <v>121</v>
      </c>
      <c r="K138" s="61"/>
    </row>
    <row r="139" spans="1:12" ht="13.5" thickBot="1">
      <c r="A139" s="44"/>
      <c r="B139" s="70"/>
      <c r="C139" s="74" t="s">
        <v>58</v>
      </c>
      <c r="D139" s="70"/>
      <c r="F139" s="75" t="str">
        <f t="shared" si="19"/>
        <v>6839</v>
      </c>
      <c r="G139" s="75">
        <f t="shared" si="20"/>
        <v>26681</v>
      </c>
      <c r="I139" s="75">
        <f t="shared" si="18"/>
        <v>199</v>
      </c>
      <c r="J139" s="75">
        <v>199</v>
      </c>
      <c r="K139" s="73"/>
    </row>
    <row r="140" spans="1:12">
      <c r="A140" s="44"/>
      <c r="B140" s="70"/>
      <c r="C140" s="70"/>
      <c r="D140" s="38"/>
      <c r="E140" s="38"/>
      <c r="J140" s="81" t="s">
        <v>71</v>
      </c>
      <c r="K140" s="82"/>
      <c r="L140" s="83" t="s">
        <v>72</v>
      </c>
    </row>
    <row r="141" spans="1:12" ht="13.5" thickBot="1">
      <c r="A141" s="84" t="s">
        <v>71</v>
      </c>
      <c r="B141" s="85"/>
      <c r="C141" s="86"/>
      <c r="D141" s="85"/>
      <c r="E141" s="85"/>
      <c r="F141" s="87"/>
      <c r="G141" s="87"/>
      <c r="H141" s="88"/>
      <c r="I141" s="108"/>
      <c r="J141" s="89">
        <f>SUM(J130:J140)</f>
        <v>1024</v>
      </c>
      <c r="K141" s="90">
        <v>400</v>
      </c>
      <c r="L141" s="91">
        <f>HEX2DEC(K141)</f>
        <v>1024</v>
      </c>
    </row>
    <row r="142" spans="1:12">
      <c r="A142" s="92" t="s">
        <v>154</v>
      </c>
      <c r="B142" s="93"/>
      <c r="C142" s="93" t="s">
        <v>108</v>
      </c>
      <c r="D142" s="93" t="s">
        <v>155</v>
      </c>
      <c r="E142" s="102"/>
      <c r="F142" s="109" t="str">
        <f>K142</f>
        <v>6900</v>
      </c>
      <c r="G142" s="109">
        <f>L142</f>
        <v>26880</v>
      </c>
      <c r="H142" s="110">
        <v>256</v>
      </c>
      <c r="I142" s="110">
        <v>2</v>
      </c>
      <c r="J142" s="43">
        <f t="shared" ref="J142:J151" si="21">PRODUCT(H142:I142)</f>
        <v>512</v>
      </c>
      <c r="K142" s="111" t="str">
        <f>DEC2HEX(HEX2DEC(K130)+HEX2DEC(K141))</f>
        <v>6900</v>
      </c>
      <c r="L142" s="107">
        <f>HEX2DEC(K142)</f>
        <v>26880</v>
      </c>
    </row>
    <row r="143" spans="1:12">
      <c r="A143" s="44" t="s">
        <v>44</v>
      </c>
      <c r="B143" s="70"/>
      <c r="C143" s="70"/>
      <c r="D143" s="70" t="s">
        <v>156</v>
      </c>
      <c r="F143" s="71" t="str">
        <f t="shared" ref="F143:F152" si="22">DEC2HEX(G143)</f>
        <v>6B00</v>
      </c>
      <c r="G143" s="71">
        <f>G142+J142</f>
        <v>27392</v>
      </c>
      <c r="H143" s="59">
        <v>256</v>
      </c>
      <c r="I143" s="59">
        <v>2</v>
      </c>
      <c r="J143" s="43">
        <f t="shared" si="21"/>
        <v>512</v>
      </c>
      <c r="K143" s="73"/>
    </row>
    <row r="144" spans="1:12">
      <c r="A144" s="112"/>
      <c r="B144" s="70"/>
      <c r="D144" s="70" t="s">
        <v>157</v>
      </c>
      <c r="F144" s="71" t="str">
        <f t="shared" si="22"/>
        <v>6D00</v>
      </c>
      <c r="G144" s="71">
        <f t="shared" ref="G144:G151" si="23">G143+J143</f>
        <v>27904</v>
      </c>
      <c r="H144" s="59">
        <v>256</v>
      </c>
      <c r="I144" s="59">
        <v>2</v>
      </c>
      <c r="J144" s="43">
        <f t="shared" si="21"/>
        <v>512</v>
      </c>
      <c r="K144" s="73"/>
    </row>
    <row r="145" spans="1:19">
      <c r="A145" s="113"/>
      <c r="B145" s="70"/>
      <c r="D145" s="38" t="s">
        <v>80</v>
      </c>
      <c r="F145" s="71" t="str">
        <f t="shared" si="22"/>
        <v>6F00</v>
      </c>
      <c r="G145" s="71">
        <f t="shared" si="23"/>
        <v>28416</v>
      </c>
      <c r="H145" s="59">
        <v>256</v>
      </c>
      <c r="I145" s="59">
        <v>2</v>
      </c>
      <c r="J145" s="43">
        <f t="shared" si="21"/>
        <v>512</v>
      </c>
      <c r="K145" s="73"/>
    </row>
    <row r="146" spans="1:19">
      <c r="A146" s="113"/>
      <c r="B146" s="70"/>
      <c r="D146" s="38" t="s">
        <v>81</v>
      </c>
      <c r="F146" s="71" t="str">
        <f t="shared" si="22"/>
        <v>7100</v>
      </c>
      <c r="G146" s="71">
        <f t="shared" si="23"/>
        <v>28928</v>
      </c>
      <c r="H146" s="59">
        <v>256</v>
      </c>
      <c r="I146" s="59">
        <v>2</v>
      </c>
      <c r="J146" s="43">
        <f t="shared" si="21"/>
        <v>512</v>
      </c>
      <c r="K146" s="73"/>
    </row>
    <row r="147" spans="1:19">
      <c r="A147" s="113"/>
      <c r="B147" s="70"/>
      <c r="D147" s="38" t="s">
        <v>82</v>
      </c>
      <c r="F147" s="71" t="str">
        <f t="shared" si="22"/>
        <v>7300</v>
      </c>
      <c r="G147" s="71">
        <f>G146+J146</f>
        <v>29440</v>
      </c>
      <c r="H147" s="59">
        <v>256</v>
      </c>
      <c r="I147" s="59">
        <v>2</v>
      </c>
      <c r="J147" s="43">
        <f>PRODUCT(H147:I147)</f>
        <v>512</v>
      </c>
      <c r="K147" s="73"/>
    </row>
    <row r="148" spans="1:19">
      <c r="A148" s="44"/>
      <c r="B148" s="70"/>
      <c r="C148" s="70" t="s">
        <v>109</v>
      </c>
      <c r="D148" s="70" t="s">
        <v>155</v>
      </c>
      <c r="F148" s="71" t="str">
        <f t="shared" si="22"/>
        <v>7500</v>
      </c>
      <c r="G148" s="71">
        <f>G147+J147</f>
        <v>29952</v>
      </c>
      <c r="H148" s="59">
        <v>256</v>
      </c>
      <c r="I148" s="59">
        <v>2</v>
      </c>
      <c r="J148" s="43">
        <f t="shared" si="21"/>
        <v>512</v>
      </c>
      <c r="K148" s="73"/>
    </row>
    <row r="149" spans="1:19">
      <c r="A149" s="44"/>
      <c r="B149" s="70"/>
      <c r="C149" s="70"/>
      <c r="D149" s="70" t="s">
        <v>156</v>
      </c>
      <c r="F149" s="71" t="str">
        <f t="shared" si="22"/>
        <v>7700</v>
      </c>
      <c r="G149" s="71">
        <f t="shared" si="23"/>
        <v>30464</v>
      </c>
      <c r="H149" s="59">
        <v>256</v>
      </c>
      <c r="I149" s="59">
        <v>2</v>
      </c>
      <c r="J149" s="43">
        <f t="shared" si="21"/>
        <v>512</v>
      </c>
      <c r="K149" s="73"/>
    </row>
    <row r="150" spans="1:19">
      <c r="A150" s="44"/>
      <c r="B150" s="70"/>
      <c r="C150" s="70"/>
      <c r="D150" s="70" t="s">
        <v>157</v>
      </c>
      <c r="F150" s="71" t="str">
        <f t="shared" si="22"/>
        <v>7900</v>
      </c>
      <c r="G150" s="71">
        <f t="shared" si="23"/>
        <v>30976</v>
      </c>
      <c r="H150" s="59">
        <v>256</v>
      </c>
      <c r="I150" s="59">
        <v>2</v>
      </c>
      <c r="J150" s="43">
        <f t="shared" si="21"/>
        <v>512</v>
      </c>
      <c r="K150" s="73"/>
    </row>
    <row r="151" spans="1:19">
      <c r="A151" s="44"/>
      <c r="B151" s="70"/>
      <c r="C151" s="38"/>
      <c r="D151" s="70" t="s">
        <v>158</v>
      </c>
      <c r="F151" s="71" t="str">
        <f t="shared" si="22"/>
        <v>7B00</v>
      </c>
      <c r="G151" s="71">
        <f t="shared" si="23"/>
        <v>31488</v>
      </c>
      <c r="H151" s="59">
        <v>256</v>
      </c>
      <c r="I151" s="59">
        <v>2</v>
      </c>
      <c r="J151" s="43">
        <f t="shared" si="21"/>
        <v>512</v>
      </c>
      <c r="K151" s="73"/>
    </row>
    <row r="152" spans="1:19" ht="13.5" thickBot="1">
      <c r="A152" s="44"/>
      <c r="B152" s="70"/>
      <c r="C152" s="74" t="s">
        <v>58</v>
      </c>
      <c r="F152" s="75" t="str">
        <f t="shared" si="22"/>
        <v>7D00</v>
      </c>
      <c r="G152" s="75">
        <f>G151+J151</f>
        <v>32000</v>
      </c>
      <c r="I152" s="75">
        <f>J152</f>
        <v>512</v>
      </c>
      <c r="J152" s="75">
        <v>512</v>
      </c>
      <c r="K152" s="73"/>
    </row>
    <row r="153" spans="1:19">
      <c r="A153" s="44"/>
      <c r="B153" s="70"/>
      <c r="C153" s="38"/>
      <c r="E153" s="70"/>
      <c r="I153" s="59"/>
      <c r="J153" s="81" t="s">
        <v>71</v>
      </c>
      <c r="K153" s="82"/>
      <c r="L153" s="83" t="s">
        <v>72</v>
      </c>
    </row>
    <row r="154" spans="1:19" ht="13.5" thickBot="1">
      <c r="A154" s="84" t="s">
        <v>71</v>
      </c>
      <c r="B154" s="85"/>
      <c r="C154" s="86"/>
      <c r="D154" s="114"/>
      <c r="E154" s="114"/>
      <c r="F154" s="115"/>
      <c r="G154" s="115"/>
      <c r="H154" s="88"/>
      <c r="I154" s="88"/>
      <c r="J154" s="89">
        <f>SUM(J142:J153)</f>
        <v>5632</v>
      </c>
      <c r="K154" s="90">
        <v>1600</v>
      </c>
      <c r="L154" s="91">
        <f>HEX2DEC(K154)</f>
        <v>5632</v>
      </c>
    </row>
    <row r="155" spans="1:19">
      <c r="A155" s="92" t="s">
        <v>159</v>
      </c>
      <c r="B155" s="93"/>
      <c r="C155" s="93" t="s">
        <v>160</v>
      </c>
      <c r="D155" s="116" t="s">
        <v>161</v>
      </c>
      <c r="E155" s="116"/>
      <c r="F155" s="109" t="str">
        <f>K155</f>
        <v>7F00</v>
      </c>
      <c r="G155" s="109">
        <f>L155</f>
        <v>32512</v>
      </c>
      <c r="H155" s="110"/>
      <c r="I155" s="117">
        <f>J155</f>
        <v>70</v>
      </c>
      <c r="J155" s="118">
        <f>'Channel data etc'!C218</f>
        <v>70</v>
      </c>
      <c r="K155" s="111" t="str">
        <f>DEC2HEX(HEX2DEC(K142)+HEX2DEC(K154))</f>
        <v>7F00</v>
      </c>
      <c r="L155" s="107">
        <f>HEX2DEC(K155)</f>
        <v>32512</v>
      </c>
    </row>
    <row r="156" spans="1:19" ht="13.5" thickBot="1">
      <c r="A156" s="44" t="s">
        <v>140</v>
      </c>
      <c r="B156" s="70"/>
      <c r="C156" s="74" t="s">
        <v>58</v>
      </c>
      <c r="D156" s="38"/>
      <c r="F156" s="75" t="str">
        <f>DEC2HEX(G156)</f>
        <v>7F46</v>
      </c>
      <c r="G156" s="75">
        <f>G155+J155</f>
        <v>32582</v>
      </c>
      <c r="I156" s="75">
        <f>J156</f>
        <v>186</v>
      </c>
      <c r="J156" s="75">
        <v>186</v>
      </c>
      <c r="K156" s="73"/>
    </row>
    <row r="157" spans="1:19">
      <c r="A157" s="44"/>
      <c r="B157" s="70"/>
      <c r="C157" s="70"/>
      <c r="D157" s="38"/>
      <c r="E157" s="74"/>
      <c r="F157" s="75"/>
      <c r="G157" s="75"/>
      <c r="I157" s="59"/>
      <c r="J157" s="81" t="s">
        <v>71</v>
      </c>
      <c r="K157" s="82"/>
      <c r="L157" s="83" t="s">
        <v>72</v>
      </c>
    </row>
    <row r="158" spans="1:19" ht="13.5" thickBot="1">
      <c r="A158" s="84" t="s">
        <v>71</v>
      </c>
      <c r="B158" s="85"/>
      <c r="C158" s="86"/>
      <c r="D158" s="85"/>
      <c r="E158" s="85"/>
      <c r="F158" s="87"/>
      <c r="G158" s="87"/>
      <c r="H158" s="88"/>
      <c r="I158" s="88"/>
      <c r="J158" s="89">
        <f>SUM(J155:J157)</f>
        <v>256</v>
      </c>
      <c r="K158" s="90">
        <v>100</v>
      </c>
      <c r="L158" s="91">
        <f>HEX2DEC(K158)</f>
        <v>256</v>
      </c>
    </row>
    <row r="159" spans="1:19">
      <c r="A159" s="92" t="s">
        <v>162</v>
      </c>
      <c r="B159" s="119"/>
      <c r="C159" s="94" t="s">
        <v>163</v>
      </c>
      <c r="D159" s="94" t="s">
        <v>164</v>
      </c>
      <c r="E159" s="94"/>
      <c r="F159" s="95" t="str">
        <f>K159</f>
        <v>8000</v>
      </c>
      <c r="G159" s="95">
        <f>L159</f>
        <v>32768</v>
      </c>
      <c r="H159" s="96"/>
      <c r="I159" s="49">
        <f t="shared" ref="I159:I173" si="24">J159</f>
        <v>9</v>
      </c>
      <c r="J159" s="120">
        <f>'Channel data etc'!C110</f>
        <v>9</v>
      </c>
      <c r="K159" s="51" t="str">
        <f>DEC2HEX(HEX2DEC(K155)+HEX2DEC(K158))</f>
        <v>8000</v>
      </c>
      <c r="L159" s="103">
        <f>HEX2DEC(K159)</f>
        <v>32768</v>
      </c>
      <c r="M159" s="48"/>
      <c r="N159" s="48"/>
      <c r="O159" s="100" t="s">
        <v>165</v>
      </c>
      <c r="P159" s="48"/>
      <c r="Q159" s="48"/>
      <c r="R159" s="48"/>
      <c r="S159" s="48" t="s">
        <v>166</v>
      </c>
    </row>
    <row r="160" spans="1:19">
      <c r="A160" s="44" t="s">
        <v>140</v>
      </c>
      <c r="B160" s="70"/>
      <c r="C160" s="74" t="s">
        <v>58</v>
      </c>
      <c r="D160" s="70"/>
      <c r="F160" s="75" t="str">
        <f t="shared" ref="F160:F173" si="25">DEC2HEX(G160)</f>
        <v>8009</v>
      </c>
      <c r="G160" s="75">
        <f t="shared" ref="G160:G173" si="26">G159+J159</f>
        <v>32777</v>
      </c>
      <c r="I160" s="75">
        <f t="shared" si="24"/>
        <v>7</v>
      </c>
      <c r="J160" s="75">
        <v>7</v>
      </c>
      <c r="K160" s="121"/>
      <c r="L160" s="122"/>
      <c r="M160" s="122"/>
      <c r="N160" s="122"/>
      <c r="O160" s="123"/>
      <c r="P160" s="122"/>
      <c r="Q160" s="122"/>
      <c r="R160" s="122"/>
      <c r="S160" s="122"/>
    </row>
    <row r="161" spans="1:19">
      <c r="A161" s="44"/>
      <c r="B161" s="70"/>
      <c r="C161" s="45"/>
      <c r="D161" s="45" t="s">
        <v>167</v>
      </c>
      <c r="E161" s="45"/>
      <c r="F161" s="47" t="str">
        <f t="shared" si="25"/>
        <v>8010</v>
      </c>
      <c r="G161" s="47">
        <f t="shared" si="26"/>
        <v>32784</v>
      </c>
      <c r="H161" s="48"/>
      <c r="I161" s="49">
        <f t="shared" si="24"/>
        <v>83</v>
      </c>
      <c r="J161" s="120">
        <f>'Channel data etc'!C129</f>
        <v>83</v>
      </c>
      <c r="K161" s="51"/>
      <c r="L161" s="48"/>
      <c r="M161" s="48"/>
      <c r="N161" s="48"/>
      <c r="O161" s="100" t="s">
        <v>165</v>
      </c>
      <c r="P161" s="48"/>
      <c r="Q161" s="48"/>
      <c r="R161" s="48"/>
      <c r="S161" s="48" t="s">
        <v>166</v>
      </c>
    </row>
    <row r="162" spans="1:19">
      <c r="A162" s="44"/>
      <c r="B162" s="70"/>
      <c r="C162" s="74" t="s">
        <v>58</v>
      </c>
      <c r="D162" s="70"/>
      <c r="F162" s="75" t="str">
        <f t="shared" si="25"/>
        <v>8063</v>
      </c>
      <c r="G162" s="75">
        <f t="shared" si="26"/>
        <v>32867</v>
      </c>
      <c r="I162" s="75">
        <f t="shared" si="24"/>
        <v>13</v>
      </c>
      <c r="J162" s="75">
        <v>13</v>
      </c>
      <c r="K162" s="73"/>
    </row>
    <row r="163" spans="1:19">
      <c r="A163" s="44"/>
      <c r="B163" s="70"/>
      <c r="C163" s="45"/>
      <c r="D163" s="45" t="s">
        <v>168</v>
      </c>
      <c r="E163" s="45"/>
      <c r="F163" s="47" t="str">
        <f t="shared" si="25"/>
        <v>8070</v>
      </c>
      <c r="G163" s="47">
        <f t="shared" si="26"/>
        <v>32880</v>
      </c>
      <c r="H163" s="48"/>
      <c r="I163" s="49">
        <f>J163</f>
        <v>83</v>
      </c>
      <c r="J163" s="120">
        <f>'Channel data etc'!C129</f>
        <v>83</v>
      </c>
      <c r="K163" s="51"/>
    </row>
    <row r="164" spans="1:19">
      <c r="A164" s="44"/>
      <c r="B164" s="70"/>
      <c r="C164" s="74" t="s">
        <v>58</v>
      </c>
      <c r="D164" s="70"/>
      <c r="F164" s="75" t="str">
        <f t="shared" si="25"/>
        <v>80C3</v>
      </c>
      <c r="G164" s="75">
        <f t="shared" si="26"/>
        <v>32963</v>
      </c>
      <c r="I164" s="75">
        <f>J164</f>
        <v>13</v>
      </c>
      <c r="J164" s="75">
        <v>13</v>
      </c>
      <c r="K164" s="124"/>
    </row>
    <row r="165" spans="1:19">
      <c r="A165" s="44"/>
      <c r="B165" s="70"/>
      <c r="C165" s="45"/>
      <c r="D165" s="45" t="s">
        <v>169</v>
      </c>
      <c r="E165" s="45"/>
      <c r="F165" s="47" t="str">
        <f t="shared" si="25"/>
        <v>80D0</v>
      </c>
      <c r="G165" s="47">
        <f t="shared" si="26"/>
        <v>32976</v>
      </c>
      <c r="H165" s="48"/>
      <c r="I165" s="49">
        <f t="shared" si="24"/>
        <v>83</v>
      </c>
      <c r="J165" s="120">
        <f>'Channel data etc'!C129</f>
        <v>83</v>
      </c>
      <c r="K165" s="51"/>
      <c r="L165" s="48"/>
      <c r="M165" s="48"/>
      <c r="N165" s="48"/>
      <c r="O165" s="100" t="s">
        <v>165</v>
      </c>
      <c r="P165" s="48"/>
      <c r="Q165" s="48"/>
      <c r="R165" s="48"/>
      <c r="S165" s="48" t="s">
        <v>166</v>
      </c>
    </row>
    <row r="166" spans="1:19">
      <c r="A166" s="112"/>
      <c r="B166" s="70"/>
      <c r="C166" s="74" t="s">
        <v>58</v>
      </c>
      <c r="D166" s="70"/>
      <c r="F166" s="75" t="str">
        <f t="shared" si="25"/>
        <v>8123</v>
      </c>
      <c r="G166" s="75">
        <f t="shared" si="26"/>
        <v>33059</v>
      </c>
      <c r="I166" s="75">
        <f t="shared" si="24"/>
        <v>13</v>
      </c>
      <c r="J166" s="75">
        <v>13</v>
      </c>
      <c r="K166" s="124"/>
    </row>
    <row r="167" spans="1:19">
      <c r="B167" s="70"/>
      <c r="C167" s="45"/>
      <c r="D167" s="45" t="s">
        <v>170</v>
      </c>
      <c r="E167" s="45"/>
      <c r="F167" s="47" t="str">
        <f t="shared" si="25"/>
        <v>8130</v>
      </c>
      <c r="G167" s="47">
        <f t="shared" si="26"/>
        <v>33072</v>
      </c>
      <c r="H167" s="48"/>
      <c r="I167" s="49">
        <f t="shared" si="24"/>
        <v>83</v>
      </c>
      <c r="J167" s="120">
        <f>'Channel data etc'!C129</f>
        <v>83</v>
      </c>
      <c r="K167" s="51"/>
    </row>
    <row r="168" spans="1:19">
      <c r="B168" s="70"/>
      <c r="C168" s="74" t="s">
        <v>58</v>
      </c>
      <c r="D168" s="70"/>
      <c r="F168" s="75" t="str">
        <f t="shared" si="25"/>
        <v>8183</v>
      </c>
      <c r="G168" s="75">
        <f t="shared" si="26"/>
        <v>33155</v>
      </c>
      <c r="I168" s="75">
        <f t="shared" si="24"/>
        <v>13</v>
      </c>
      <c r="J168" s="75">
        <v>13</v>
      </c>
      <c r="K168" s="124"/>
    </row>
    <row r="169" spans="1:19">
      <c r="B169" s="70"/>
      <c r="C169" s="45"/>
      <c r="D169" s="45" t="s">
        <v>171</v>
      </c>
      <c r="E169" s="45"/>
      <c r="F169" s="47" t="str">
        <f t="shared" si="25"/>
        <v>8190</v>
      </c>
      <c r="G169" s="47">
        <f t="shared" si="26"/>
        <v>33168</v>
      </c>
      <c r="H169" s="48"/>
      <c r="I169" s="49">
        <f t="shared" si="24"/>
        <v>83</v>
      </c>
      <c r="J169" s="120">
        <f>'Channel data etc'!C129</f>
        <v>83</v>
      </c>
      <c r="K169" s="51"/>
    </row>
    <row r="170" spans="1:19">
      <c r="B170" s="70"/>
      <c r="C170" s="74" t="s">
        <v>58</v>
      </c>
      <c r="D170" s="70"/>
      <c r="F170" s="75" t="str">
        <f t="shared" si="25"/>
        <v>81E3</v>
      </c>
      <c r="G170" s="75">
        <f t="shared" si="26"/>
        <v>33251</v>
      </c>
      <c r="I170" s="75">
        <f t="shared" si="24"/>
        <v>13</v>
      </c>
      <c r="J170" s="75">
        <v>13</v>
      </c>
      <c r="K170" s="124"/>
    </row>
    <row r="171" spans="1:19">
      <c r="B171" s="70"/>
      <c r="C171" s="45"/>
      <c r="D171" s="45" t="s">
        <v>172</v>
      </c>
      <c r="E171" s="45"/>
      <c r="F171" s="47" t="str">
        <f t="shared" si="25"/>
        <v>81F0</v>
      </c>
      <c r="G171" s="47">
        <f t="shared" si="26"/>
        <v>33264</v>
      </c>
      <c r="H171" s="48"/>
      <c r="I171" s="49">
        <f t="shared" si="24"/>
        <v>83</v>
      </c>
      <c r="J171" s="120">
        <f>'Channel data etc'!C129</f>
        <v>83</v>
      </c>
      <c r="K171" s="51"/>
    </row>
    <row r="172" spans="1:19">
      <c r="B172" s="70"/>
      <c r="C172" s="74" t="s">
        <v>58</v>
      </c>
      <c r="D172" s="70"/>
      <c r="F172" s="75" t="str">
        <f t="shared" si="25"/>
        <v>8243</v>
      </c>
      <c r="G172" s="75">
        <f t="shared" si="26"/>
        <v>33347</v>
      </c>
      <c r="I172" s="75">
        <f t="shared" si="24"/>
        <v>13</v>
      </c>
      <c r="J172" s="75">
        <v>13</v>
      </c>
      <c r="K172" s="124"/>
    </row>
    <row r="173" spans="1:19">
      <c r="B173" s="70"/>
      <c r="C173" s="45"/>
      <c r="D173" s="45" t="s">
        <v>173</v>
      </c>
      <c r="E173" s="45"/>
      <c r="F173" s="47" t="str">
        <f t="shared" si="25"/>
        <v>8250</v>
      </c>
      <c r="G173" s="47">
        <f t="shared" si="26"/>
        <v>33360</v>
      </c>
      <c r="H173" s="48"/>
      <c r="I173" s="49">
        <f t="shared" si="24"/>
        <v>83</v>
      </c>
      <c r="J173" s="120">
        <f>'Channel data etc'!C129</f>
        <v>83</v>
      </c>
      <c r="K173" s="51"/>
    </row>
    <row r="174" spans="1:19" ht="13.5" thickBot="1">
      <c r="B174" s="70"/>
      <c r="C174" s="74" t="s">
        <v>58</v>
      </c>
      <c r="D174" s="70"/>
      <c r="F174" s="75" t="str">
        <f>DEC2HEX(G174)</f>
        <v>82A3</v>
      </c>
      <c r="G174" s="75">
        <f>G173+J173</f>
        <v>33443</v>
      </c>
      <c r="I174" s="75">
        <f>J174</f>
        <v>93</v>
      </c>
      <c r="J174" s="75">
        <v>93</v>
      </c>
      <c r="K174" s="111"/>
    </row>
    <row r="175" spans="1:19">
      <c r="B175" s="70"/>
      <c r="J175" s="81" t="s">
        <v>71</v>
      </c>
      <c r="K175" s="82"/>
      <c r="L175" s="83" t="s">
        <v>72</v>
      </c>
    </row>
    <row r="176" spans="1:19" ht="13.5" thickBot="1">
      <c r="A176" s="84" t="s">
        <v>71</v>
      </c>
      <c r="B176" s="85"/>
      <c r="C176" s="86"/>
      <c r="D176" s="85"/>
      <c r="E176" s="85"/>
      <c r="F176" s="87"/>
      <c r="G176" s="86"/>
      <c r="H176" s="88"/>
      <c r="I176" s="88"/>
      <c r="J176" s="89">
        <f>SUM(J159:J175)</f>
        <v>768</v>
      </c>
      <c r="K176" s="90">
        <v>300</v>
      </c>
      <c r="L176" s="91">
        <f>HEX2DEC(K176)</f>
        <v>768</v>
      </c>
    </row>
    <row r="177" spans="1:12">
      <c r="A177" s="92" t="s">
        <v>174</v>
      </c>
      <c r="B177" s="119"/>
      <c r="C177" s="104" t="s">
        <v>175</v>
      </c>
      <c r="D177" s="104" t="s">
        <v>164</v>
      </c>
      <c r="E177" s="125"/>
      <c r="F177" s="105" t="str">
        <f>K177</f>
        <v>8300</v>
      </c>
      <c r="G177" s="105">
        <f>L177</f>
        <v>33536</v>
      </c>
      <c r="H177" s="126"/>
      <c r="I177" s="126"/>
      <c r="J177" s="106">
        <f>'Channel data etc'!C71</f>
        <v>11</v>
      </c>
      <c r="K177" s="58" t="str">
        <f>DEC2HEX(HEX2DEC(K159)+HEX2DEC(K176))</f>
        <v>8300</v>
      </c>
      <c r="L177" s="107">
        <f>HEX2DEC(K177)</f>
        <v>33536</v>
      </c>
    </row>
    <row r="178" spans="1:12">
      <c r="A178" s="44"/>
      <c r="B178" s="70"/>
      <c r="C178" s="74" t="s">
        <v>58</v>
      </c>
      <c r="D178" s="70"/>
      <c r="F178" s="75" t="str">
        <f t="shared" ref="F178:F192" si="27">DEC2HEX(G178)</f>
        <v>830B</v>
      </c>
      <c r="G178" s="75">
        <f t="shared" ref="G178:G188" si="28">G177+J177</f>
        <v>33547</v>
      </c>
      <c r="I178" s="75">
        <f t="shared" ref="I178:I192" si="29">J178</f>
        <v>5</v>
      </c>
      <c r="J178" s="75">
        <v>5</v>
      </c>
      <c r="K178" s="121"/>
    </row>
    <row r="179" spans="1:12">
      <c r="A179" s="44"/>
      <c r="B179" s="70"/>
      <c r="C179" s="45"/>
      <c r="D179" s="45" t="s">
        <v>167</v>
      </c>
      <c r="E179" s="45"/>
      <c r="F179" s="47" t="str">
        <f t="shared" si="27"/>
        <v>8310</v>
      </c>
      <c r="G179" s="47">
        <f t="shared" si="28"/>
        <v>33552</v>
      </c>
      <c r="H179" s="48"/>
      <c r="I179" s="49">
        <f t="shared" si="29"/>
        <v>115</v>
      </c>
      <c r="J179" s="120">
        <f>'Channel data etc'!C96</f>
        <v>115</v>
      </c>
      <c r="K179" s="51"/>
    </row>
    <row r="180" spans="1:12">
      <c r="A180" s="44"/>
      <c r="B180" s="70"/>
      <c r="C180" s="74" t="s">
        <v>58</v>
      </c>
      <c r="D180" s="70"/>
      <c r="F180" s="75" t="str">
        <f t="shared" si="27"/>
        <v>8383</v>
      </c>
      <c r="G180" s="75">
        <f t="shared" si="28"/>
        <v>33667</v>
      </c>
      <c r="I180" s="75">
        <f t="shared" si="29"/>
        <v>13</v>
      </c>
      <c r="J180" s="75">
        <v>13</v>
      </c>
      <c r="K180" s="73"/>
    </row>
    <row r="181" spans="1:12">
      <c r="A181" s="44"/>
      <c r="B181" s="70"/>
      <c r="C181" s="45"/>
      <c r="D181" s="45" t="s">
        <v>168</v>
      </c>
      <c r="E181" s="45"/>
      <c r="F181" s="47" t="str">
        <f t="shared" si="27"/>
        <v>8390</v>
      </c>
      <c r="G181" s="47">
        <f t="shared" si="28"/>
        <v>33680</v>
      </c>
      <c r="H181" s="48"/>
      <c r="I181" s="49">
        <f t="shared" si="29"/>
        <v>115</v>
      </c>
      <c r="J181" s="120">
        <f>'Channel data etc'!C96</f>
        <v>115</v>
      </c>
      <c r="K181" s="51"/>
    </row>
    <row r="182" spans="1:12">
      <c r="A182" s="44"/>
      <c r="B182" s="70"/>
      <c r="C182" s="74" t="s">
        <v>58</v>
      </c>
      <c r="D182" s="70"/>
      <c r="F182" s="75" t="str">
        <f t="shared" si="27"/>
        <v>8403</v>
      </c>
      <c r="G182" s="75">
        <f t="shared" si="28"/>
        <v>33795</v>
      </c>
      <c r="I182" s="75">
        <f t="shared" si="29"/>
        <v>13</v>
      </c>
      <c r="J182" s="75">
        <v>13</v>
      </c>
      <c r="K182" s="73"/>
    </row>
    <row r="183" spans="1:12">
      <c r="A183" s="44"/>
      <c r="B183" s="70"/>
      <c r="C183" s="45"/>
      <c r="D183" s="45" t="s">
        <v>169</v>
      </c>
      <c r="E183" s="45"/>
      <c r="F183" s="47" t="str">
        <f t="shared" si="27"/>
        <v>8410</v>
      </c>
      <c r="G183" s="47">
        <f t="shared" si="28"/>
        <v>33808</v>
      </c>
      <c r="H183" s="48"/>
      <c r="I183" s="49">
        <f t="shared" si="29"/>
        <v>115</v>
      </c>
      <c r="J183" s="120">
        <f>'Channel data etc'!C96</f>
        <v>115</v>
      </c>
      <c r="K183" s="51"/>
    </row>
    <row r="184" spans="1:12">
      <c r="A184" s="44"/>
      <c r="B184" s="70"/>
      <c r="C184" s="74" t="s">
        <v>58</v>
      </c>
      <c r="D184" s="70"/>
      <c r="F184" s="75" t="str">
        <f t="shared" si="27"/>
        <v>8483</v>
      </c>
      <c r="G184" s="75">
        <f t="shared" si="28"/>
        <v>33923</v>
      </c>
      <c r="I184" s="75">
        <f t="shared" si="29"/>
        <v>13</v>
      </c>
      <c r="J184" s="75">
        <v>13</v>
      </c>
      <c r="K184" s="73"/>
    </row>
    <row r="185" spans="1:12">
      <c r="A185" s="44"/>
      <c r="B185" s="70"/>
      <c r="C185" s="45"/>
      <c r="D185" s="45" t="s">
        <v>170</v>
      </c>
      <c r="E185" s="45"/>
      <c r="F185" s="47" t="str">
        <f t="shared" si="27"/>
        <v>8490</v>
      </c>
      <c r="G185" s="47">
        <f t="shared" si="28"/>
        <v>33936</v>
      </c>
      <c r="H185" s="48"/>
      <c r="I185" s="49">
        <f t="shared" si="29"/>
        <v>115</v>
      </c>
      <c r="J185" s="120">
        <f>'Channel data etc'!C96</f>
        <v>115</v>
      </c>
      <c r="K185" s="51"/>
    </row>
    <row r="186" spans="1:12">
      <c r="A186" s="44"/>
      <c r="B186" s="70"/>
      <c r="C186" s="74" t="s">
        <v>58</v>
      </c>
      <c r="D186" s="70"/>
      <c r="F186" s="75" t="str">
        <f t="shared" si="27"/>
        <v>8503</v>
      </c>
      <c r="G186" s="75">
        <f t="shared" si="28"/>
        <v>34051</v>
      </c>
      <c r="I186" s="75">
        <f t="shared" si="29"/>
        <v>13</v>
      </c>
      <c r="J186" s="75">
        <v>13</v>
      </c>
      <c r="K186" s="73"/>
    </row>
    <row r="187" spans="1:12">
      <c r="A187" s="44"/>
      <c r="B187" s="70"/>
      <c r="C187" s="45"/>
      <c r="D187" s="45" t="s">
        <v>171</v>
      </c>
      <c r="E187" s="45"/>
      <c r="F187" s="47" t="str">
        <f t="shared" si="27"/>
        <v>8510</v>
      </c>
      <c r="G187" s="47">
        <f t="shared" si="28"/>
        <v>34064</v>
      </c>
      <c r="H187" s="48"/>
      <c r="I187" s="49">
        <f t="shared" si="29"/>
        <v>115</v>
      </c>
      <c r="J187" s="120">
        <f>'Channel data etc'!C96</f>
        <v>115</v>
      </c>
      <c r="K187" s="51"/>
    </row>
    <row r="188" spans="1:12">
      <c r="A188" s="44"/>
      <c r="B188" s="70"/>
      <c r="C188" s="74" t="s">
        <v>58</v>
      </c>
      <c r="D188" s="70"/>
      <c r="F188" s="75" t="str">
        <f t="shared" si="27"/>
        <v>8583</v>
      </c>
      <c r="G188" s="75">
        <f t="shared" si="28"/>
        <v>34179</v>
      </c>
      <c r="I188" s="75">
        <f t="shared" si="29"/>
        <v>13</v>
      </c>
      <c r="J188" s="75">
        <v>13</v>
      </c>
      <c r="K188" s="73"/>
    </row>
    <row r="189" spans="1:12">
      <c r="A189" s="44"/>
      <c r="B189" s="70"/>
      <c r="C189" s="45"/>
      <c r="D189" s="45" t="s">
        <v>172</v>
      </c>
      <c r="E189" s="45"/>
      <c r="F189" s="47" t="str">
        <f t="shared" si="27"/>
        <v>8590</v>
      </c>
      <c r="G189" s="47">
        <f>G188+J188</f>
        <v>34192</v>
      </c>
      <c r="H189" s="48"/>
      <c r="I189" s="49">
        <f t="shared" si="29"/>
        <v>115</v>
      </c>
      <c r="J189" s="120">
        <f>'Channel data etc'!C96</f>
        <v>115</v>
      </c>
      <c r="K189" s="51"/>
    </row>
    <row r="190" spans="1:12">
      <c r="A190" s="44"/>
      <c r="B190" s="70"/>
      <c r="C190" s="74" t="s">
        <v>58</v>
      </c>
      <c r="D190" s="70"/>
      <c r="F190" s="75" t="str">
        <f t="shared" si="27"/>
        <v>8603</v>
      </c>
      <c r="G190" s="75">
        <f>G189+J189</f>
        <v>34307</v>
      </c>
      <c r="I190" s="75">
        <f t="shared" si="29"/>
        <v>13</v>
      </c>
      <c r="J190" s="75">
        <v>13</v>
      </c>
      <c r="K190" s="73"/>
    </row>
    <row r="191" spans="1:12">
      <c r="A191" s="44"/>
      <c r="B191" s="70"/>
      <c r="C191" s="45"/>
      <c r="D191" s="45" t="s">
        <v>173</v>
      </c>
      <c r="E191" s="45"/>
      <c r="F191" s="47" t="str">
        <f t="shared" si="27"/>
        <v>8610</v>
      </c>
      <c r="G191" s="47">
        <f>G190+J190</f>
        <v>34320</v>
      </c>
      <c r="H191" s="48"/>
      <c r="I191" s="49">
        <f t="shared" si="29"/>
        <v>115</v>
      </c>
      <c r="J191" s="120">
        <f>'Channel data etc'!C96</f>
        <v>115</v>
      </c>
      <c r="K191" s="51"/>
    </row>
    <row r="192" spans="1:12">
      <c r="A192" s="44"/>
      <c r="B192" s="70"/>
      <c r="C192" s="74" t="s">
        <v>58</v>
      </c>
      <c r="D192" s="70"/>
      <c r="F192" s="75" t="str">
        <f t="shared" si="27"/>
        <v>8683</v>
      </c>
      <c r="G192" s="75">
        <f>G191+J191</f>
        <v>34435</v>
      </c>
      <c r="I192" s="75">
        <f t="shared" si="29"/>
        <v>13</v>
      </c>
      <c r="J192" s="75">
        <v>13</v>
      </c>
      <c r="K192" s="73"/>
    </row>
    <row r="193" spans="1:19">
      <c r="A193" s="44" t="s">
        <v>140</v>
      </c>
      <c r="B193" s="70"/>
      <c r="C193" s="38" t="s">
        <v>176</v>
      </c>
      <c r="D193" s="70"/>
      <c r="E193" s="70"/>
      <c r="I193" s="59"/>
      <c r="K193" s="73"/>
    </row>
    <row r="194" spans="1:19">
      <c r="A194" s="44"/>
      <c r="B194" s="70"/>
      <c r="C194" s="38" t="s">
        <v>177</v>
      </c>
      <c r="D194" s="70"/>
      <c r="E194" s="70"/>
      <c r="I194" s="59"/>
      <c r="K194" s="73"/>
    </row>
    <row r="195" spans="1:19">
      <c r="A195" s="44"/>
      <c r="B195" s="70"/>
      <c r="C195" s="38" t="s">
        <v>178</v>
      </c>
      <c r="D195" s="70"/>
      <c r="E195" s="70"/>
      <c r="I195" s="59"/>
      <c r="K195" s="73"/>
    </row>
    <row r="196" spans="1:19">
      <c r="A196" s="44"/>
      <c r="B196" s="70"/>
      <c r="C196" s="38" t="s">
        <v>179</v>
      </c>
      <c r="D196" s="70"/>
      <c r="E196" s="70"/>
      <c r="I196" s="59"/>
      <c r="K196" s="73"/>
    </row>
    <row r="197" spans="1:19">
      <c r="A197" s="44"/>
      <c r="B197" s="70"/>
      <c r="C197" s="38" t="s">
        <v>109</v>
      </c>
      <c r="D197" s="70"/>
      <c r="E197" s="70"/>
      <c r="I197" s="59"/>
      <c r="K197" s="73"/>
    </row>
    <row r="198" spans="1:19" ht="13.5" thickBot="1">
      <c r="A198" s="44"/>
      <c r="B198" s="70"/>
      <c r="C198" s="74" t="s">
        <v>58</v>
      </c>
      <c r="D198" s="70"/>
      <c r="F198" s="75" t="str">
        <f>DEC2HEX(G198)</f>
        <v>8690</v>
      </c>
      <c r="G198" s="75">
        <f>G192+J192</f>
        <v>34448</v>
      </c>
      <c r="I198" s="75">
        <f>J198</f>
        <v>112</v>
      </c>
      <c r="J198" s="75">
        <v>112</v>
      </c>
      <c r="K198" s="73"/>
    </row>
    <row r="199" spans="1:19">
      <c r="A199" s="44"/>
      <c r="B199" s="70"/>
      <c r="J199" s="81" t="s">
        <v>71</v>
      </c>
      <c r="K199" s="82"/>
      <c r="L199" s="83" t="s">
        <v>72</v>
      </c>
    </row>
    <row r="200" spans="1:19" ht="13.5" thickBot="1">
      <c r="A200" s="84" t="s">
        <v>71</v>
      </c>
      <c r="B200" s="85"/>
      <c r="C200" s="86"/>
      <c r="D200" s="114"/>
      <c r="E200" s="114"/>
      <c r="F200" s="115"/>
      <c r="G200" s="115"/>
      <c r="H200" s="88"/>
      <c r="I200" s="88"/>
      <c r="J200" s="89">
        <f>SUM(J177:J199)</f>
        <v>1024</v>
      </c>
      <c r="K200" s="90">
        <v>400</v>
      </c>
      <c r="L200" s="91">
        <f>HEX2DEC(K200)</f>
        <v>1024</v>
      </c>
    </row>
    <row r="201" spans="1:19">
      <c r="A201" s="92" t="s">
        <v>180</v>
      </c>
      <c r="B201" s="119"/>
      <c r="C201" s="52" t="s">
        <v>181</v>
      </c>
      <c r="D201" s="104"/>
      <c r="E201" s="127"/>
      <c r="F201" s="105" t="str">
        <f>K201</f>
        <v>8700</v>
      </c>
      <c r="G201" s="105">
        <f>L201</f>
        <v>34560</v>
      </c>
      <c r="H201" s="55"/>
      <c r="I201" s="56">
        <f>J201</f>
        <v>152</v>
      </c>
      <c r="J201" s="106">
        <f>'Channel data etc'!C39</f>
        <v>152</v>
      </c>
      <c r="K201" s="58" t="str">
        <f>DEC2HEX(HEX2DEC(K177)+HEX2DEC(K200))</f>
        <v>8700</v>
      </c>
      <c r="L201" s="107">
        <f>HEX2DEC(K201)</f>
        <v>34560</v>
      </c>
    </row>
    <row r="202" spans="1:19" ht="13.5" thickBot="1">
      <c r="A202" s="44" t="s">
        <v>140</v>
      </c>
      <c r="B202" s="70"/>
      <c r="C202" s="74" t="s">
        <v>58</v>
      </c>
      <c r="D202" s="70"/>
      <c r="F202" s="75" t="str">
        <f>DEC2HEX(G202)</f>
        <v>8798</v>
      </c>
      <c r="G202" s="75">
        <f>G201+J201</f>
        <v>34712</v>
      </c>
      <c r="I202" s="75">
        <f>J202</f>
        <v>360</v>
      </c>
      <c r="J202" s="75">
        <v>360</v>
      </c>
      <c r="K202" s="73"/>
    </row>
    <row r="203" spans="1:19">
      <c r="A203" s="44"/>
      <c r="B203" s="70"/>
      <c r="C203" s="38"/>
      <c r="D203" s="70"/>
      <c r="E203" s="74"/>
      <c r="I203" s="59"/>
      <c r="J203" s="81" t="s">
        <v>71</v>
      </c>
      <c r="K203" s="82"/>
      <c r="L203" s="83" t="s">
        <v>72</v>
      </c>
    </row>
    <row r="204" spans="1:19" ht="13.5" thickBot="1">
      <c r="A204" s="128" t="s">
        <v>71</v>
      </c>
      <c r="B204" s="114"/>
      <c r="C204" s="129"/>
      <c r="D204" s="114"/>
      <c r="E204" s="114"/>
      <c r="F204" s="115"/>
      <c r="G204" s="115"/>
      <c r="H204" s="130"/>
      <c r="I204" s="130"/>
      <c r="J204" s="89">
        <f>SUM(J201:J203)</f>
        <v>512</v>
      </c>
      <c r="K204" s="90">
        <v>200</v>
      </c>
      <c r="L204" s="91">
        <f>HEX2DEC(K204)</f>
        <v>512</v>
      </c>
    </row>
    <row r="205" spans="1:19">
      <c r="A205" s="92" t="s">
        <v>182</v>
      </c>
      <c r="B205" s="102"/>
      <c r="C205" s="94" t="s">
        <v>183</v>
      </c>
      <c r="D205" s="94"/>
      <c r="E205" s="131"/>
      <c r="F205" s="95" t="str">
        <f>K205</f>
        <v>8900</v>
      </c>
      <c r="G205" s="95">
        <f>L205</f>
        <v>35072</v>
      </c>
      <c r="H205" s="132">
        <v>1</v>
      </c>
      <c r="I205" s="132">
        <v>2</v>
      </c>
      <c r="J205" s="48">
        <f>PRODUCT(H205:I205)</f>
        <v>2</v>
      </c>
      <c r="K205" s="51" t="str">
        <f>DEC2HEX(HEX2DEC(K201)+HEX2DEC(K204))</f>
        <v>8900</v>
      </c>
      <c r="L205" s="103">
        <f>HEX2DEC(K205)</f>
        <v>35072</v>
      </c>
      <c r="M205" s="48"/>
      <c r="N205" s="48"/>
      <c r="O205" s="48" t="s">
        <v>111</v>
      </c>
      <c r="P205" s="48" t="s">
        <v>111</v>
      </c>
      <c r="Q205" s="48">
        <v>0</v>
      </c>
      <c r="R205" s="48">
        <v>4294967295</v>
      </c>
      <c r="S205" s="48" t="s">
        <v>43</v>
      </c>
    </row>
    <row r="206" spans="1:19">
      <c r="A206" s="44"/>
      <c r="C206" s="74" t="s">
        <v>58</v>
      </c>
      <c r="D206" s="70"/>
      <c r="F206" s="75" t="str">
        <f t="shared" ref="F206:F214" si="30">DEC2HEX(G206)</f>
        <v>8902</v>
      </c>
      <c r="G206" s="75">
        <f t="shared" ref="G206:G213" si="31">G205+J205</f>
        <v>35074</v>
      </c>
      <c r="I206" s="75">
        <f>J206</f>
        <v>6</v>
      </c>
      <c r="J206" s="75">
        <v>6</v>
      </c>
      <c r="K206" s="73"/>
    </row>
    <row r="207" spans="1:19">
      <c r="A207" s="78" t="s">
        <v>184</v>
      </c>
      <c r="C207" s="45" t="s">
        <v>185</v>
      </c>
      <c r="D207" s="45"/>
      <c r="E207" s="133"/>
      <c r="F207" s="47" t="str">
        <f t="shared" si="30"/>
        <v>8908</v>
      </c>
      <c r="G207" s="47">
        <f t="shared" si="31"/>
        <v>35080</v>
      </c>
      <c r="H207" s="50">
        <v>1</v>
      </c>
      <c r="I207" s="50">
        <v>8</v>
      </c>
      <c r="J207" s="48">
        <f>PRODUCT(H207:I207)</f>
        <v>8</v>
      </c>
      <c r="K207" s="77"/>
      <c r="L207" s="48"/>
      <c r="M207" s="48"/>
      <c r="N207" s="48"/>
      <c r="O207" s="48" t="s">
        <v>111</v>
      </c>
      <c r="P207" s="48" t="s">
        <v>111</v>
      </c>
      <c r="Q207" s="48" t="s">
        <v>186</v>
      </c>
      <c r="R207" s="48"/>
      <c r="S207" s="48" t="s">
        <v>187</v>
      </c>
    </row>
    <row r="208" spans="1:19">
      <c r="A208" s="44" t="s">
        <v>44</v>
      </c>
      <c r="C208" s="45" t="s">
        <v>188</v>
      </c>
      <c r="D208" s="45"/>
      <c r="E208" s="133"/>
      <c r="F208" s="47" t="str">
        <f t="shared" si="30"/>
        <v>8910</v>
      </c>
      <c r="G208" s="47">
        <f t="shared" si="31"/>
        <v>35088</v>
      </c>
      <c r="H208" s="50">
        <v>1</v>
      </c>
      <c r="I208" s="50">
        <v>1</v>
      </c>
      <c r="J208" s="48">
        <f>PRODUCT(H208:I208)</f>
        <v>1</v>
      </c>
      <c r="K208" s="77"/>
      <c r="L208" s="48"/>
      <c r="M208" s="48">
        <v>0</v>
      </c>
      <c r="N208" s="48">
        <v>255</v>
      </c>
      <c r="O208" s="100" t="s">
        <v>189</v>
      </c>
      <c r="P208" s="48"/>
      <c r="Q208" s="48" t="s">
        <v>78</v>
      </c>
      <c r="R208" s="48" t="s">
        <v>190</v>
      </c>
      <c r="S208" s="48" t="s">
        <v>191</v>
      </c>
    </row>
    <row r="209" spans="1:19">
      <c r="A209" s="44"/>
      <c r="C209" s="134" t="s">
        <v>192</v>
      </c>
      <c r="D209" s="45"/>
      <c r="E209" s="133"/>
      <c r="F209" s="47" t="str">
        <f t="shared" si="30"/>
        <v>8911</v>
      </c>
      <c r="G209" s="47">
        <f t="shared" si="31"/>
        <v>35089</v>
      </c>
      <c r="H209" s="50">
        <v>1</v>
      </c>
      <c r="I209" s="50">
        <v>8</v>
      </c>
      <c r="J209" s="48">
        <f>PRODUCT(H209:I209)</f>
        <v>8</v>
      </c>
      <c r="K209" s="77"/>
      <c r="L209" s="48"/>
      <c r="M209" s="48"/>
      <c r="N209" s="48"/>
      <c r="O209" s="48" t="s">
        <v>111</v>
      </c>
      <c r="P209" s="48" t="s">
        <v>111</v>
      </c>
      <c r="Q209" s="48" t="s">
        <v>186</v>
      </c>
      <c r="R209" s="48"/>
      <c r="S209" s="48" t="s">
        <v>187</v>
      </c>
    </row>
    <row r="210" spans="1:19">
      <c r="A210" s="44"/>
      <c r="C210" s="45" t="s">
        <v>193</v>
      </c>
      <c r="D210" s="99" t="s">
        <v>194</v>
      </c>
      <c r="E210" s="133"/>
      <c r="F210" s="47" t="str">
        <f t="shared" si="30"/>
        <v>8919</v>
      </c>
      <c r="G210" s="47">
        <f t="shared" si="31"/>
        <v>35097</v>
      </c>
      <c r="H210" s="50">
        <v>8</v>
      </c>
      <c r="I210" s="50">
        <v>8</v>
      </c>
      <c r="J210" s="48">
        <f>PRODUCT(H210:I210)</f>
        <v>64</v>
      </c>
      <c r="K210" s="77"/>
      <c r="L210" s="48"/>
      <c r="M210" s="48"/>
      <c r="N210" s="48"/>
      <c r="O210" s="48" t="s">
        <v>111</v>
      </c>
      <c r="P210" s="48" t="s">
        <v>111</v>
      </c>
      <c r="Q210" s="48" t="s">
        <v>186</v>
      </c>
      <c r="R210" s="48"/>
      <c r="S210" s="48" t="s">
        <v>187</v>
      </c>
    </row>
    <row r="211" spans="1:19">
      <c r="A211" s="44"/>
      <c r="C211" s="74" t="s">
        <v>58</v>
      </c>
      <c r="D211" s="70"/>
      <c r="F211" s="75" t="str">
        <f t="shared" si="30"/>
        <v>8959</v>
      </c>
      <c r="G211" s="75">
        <f t="shared" si="31"/>
        <v>35161</v>
      </c>
      <c r="I211" s="75">
        <f>J211</f>
        <v>7</v>
      </c>
      <c r="J211" s="75">
        <v>7</v>
      </c>
      <c r="K211" s="73"/>
    </row>
    <row r="212" spans="1:19">
      <c r="A212" s="44"/>
      <c r="C212" s="45" t="s">
        <v>195</v>
      </c>
      <c r="D212" s="99" t="s">
        <v>196</v>
      </c>
      <c r="E212" s="133"/>
      <c r="F212" s="47" t="str">
        <f t="shared" si="30"/>
        <v>8960</v>
      </c>
      <c r="G212" s="47">
        <f t="shared" si="31"/>
        <v>35168</v>
      </c>
      <c r="H212" s="50">
        <v>1</v>
      </c>
      <c r="I212" s="50">
        <v>6</v>
      </c>
      <c r="J212" s="48">
        <f>PRODUCT(H212:I212)</f>
        <v>6</v>
      </c>
      <c r="K212" s="77"/>
      <c r="L212" s="48"/>
      <c r="M212" s="48"/>
      <c r="N212" s="48"/>
      <c r="O212" s="48" t="s">
        <v>111</v>
      </c>
      <c r="P212" s="48" t="s">
        <v>111</v>
      </c>
      <c r="Q212" s="48" t="s">
        <v>197</v>
      </c>
      <c r="R212" s="48"/>
      <c r="S212" s="48" t="s">
        <v>187</v>
      </c>
    </row>
    <row r="213" spans="1:19">
      <c r="A213" s="44"/>
      <c r="C213" s="45" t="s">
        <v>198</v>
      </c>
      <c r="D213" s="99" t="s">
        <v>199</v>
      </c>
      <c r="E213" s="133"/>
      <c r="F213" s="47" t="str">
        <f t="shared" si="30"/>
        <v>8966</v>
      </c>
      <c r="G213" s="47">
        <f t="shared" si="31"/>
        <v>35174</v>
      </c>
      <c r="H213" s="50">
        <v>1</v>
      </c>
      <c r="I213" s="50">
        <v>8</v>
      </c>
      <c r="J213" s="48">
        <f>PRODUCT(H213:I213)</f>
        <v>8</v>
      </c>
      <c r="K213" s="77"/>
      <c r="L213" s="48"/>
      <c r="M213" s="48"/>
      <c r="N213" s="48"/>
      <c r="O213" s="48"/>
      <c r="P213" s="48"/>
      <c r="Q213" s="48"/>
      <c r="R213" s="48"/>
      <c r="S213" s="48"/>
    </row>
    <row r="214" spans="1:19" ht="13.5" thickBot="1">
      <c r="A214" s="78"/>
      <c r="C214" s="74" t="s">
        <v>58</v>
      </c>
      <c r="D214" s="70"/>
      <c r="F214" s="75" t="str">
        <f t="shared" si="30"/>
        <v>896E</v>
      </c>
      <c r="G214" s="75">
        <f>G213+J213</f>
        <v>35182</v>
      </c>
      <c r="I214" s="75">
        <f>J214</f>
        <v>146</v>
      </c>
      <c r="J214" s="75">
        <v>146</v>
      </c>
      <c r="K214" s="73"/>
    </row>
    <row r="215" spans="1:19">
      <c r="A215" s="78"/>
      <c r="C215" s="70"/>
      <c r="D215" s="70"/>
      <c r="E215" s="70"/>
      <c r="I215" s="59"/>
      <c r="J215" s="81" t="s">
        <v>71</v>
      </c>
      <c r="K215" s="82"/>
      <c r="L215" s="83" t="s">
        <v>72</v>
      </c>
    </row>
    <row r="216" spans="1:19" ht="13.5" thickBot="1">
      <c r="A216" s="84" t="s">
        <v>71</v>
      </c>
      <c r="B216" s="85"/>
      <c r="C216" s="86"/>
      <c r="D216" s="114"/>
      <c r="E216" s="114"/>
      <c r="F216" s="115"/>
      <c r="G216" s="115"/>
      <c r="H216" s="88"/>
      <c r="I216" s="88"/>
      <c r="J216" s="89">
        <f>SUM(J205:J215)</f>
        <v>256</v>
      </c>
      <c r="K216" s="90">
        <v>100</v>
      </c>
      <c r="L216" s="91">
        <f>HEX2DEC(K216)</f>
        <v>256</v>
      </c>
    </row>
    <row r="217" spans="1:19">
      <c r="A217" s="92" t="s">
        <v>200</v>
      </c>
      <c r="B217" s="102"/>
      <c r="C217" s="94" t="s">
        <v>201</v>
      </c>
      <c r="D217" s="94" t="s">
        <v>202</v>
      </c>
      <c r="E217" s="94" t="s">
        <v>203</v>
      </c>
      <c r="F217" s="95" t="str">
        <f>K217</f>
        <v>8A00</v>
      </c>
      <c r="G217" s="95">
        <f>L217</f>
        <v>35328</v>
      </c>
      <c r="H217" s="96">
        <v>1</v>
      </c>
      <c r="I217" s="96">
        <v>3</v>
      </c>
      <c r="J217" s="50">
        <f t="shared" ref="J217:J238" si="32">PRODUCT(H217:I217)</f>
        <v>3</v>
      </c>
      <c r="K217" s="51" t="str">
        <f>DEC2HEX(HEX2DEC(K205)+HEX2DEC(K216))</f>
        <v>8A00</v>
      </c>
      <c r="L217" s="103">
        <f>HEX2DEC(K217)</f>
        <v>35328</v>
      </c>
      <c r="M217" s="48"/>
      <c r="N217" s="48"/>
      <c r="O217" s="48"/>
      <c r="P217" s="48"/>
      <c r="Q217" s="100" t="s">
        <v>204</v>
      </c>
      <c r="R217" s="48"/>
      <c r="S217" s="48" t="s">
        <v>205</v>
      </c>
    </row>
    <row r="218" spans="1:19">
      <c r="A218" s="44" t="s">
        <v>140</v>
      </c>
      <c r="C218" s="45" t="s">
        <v>206</v>
      </c>
      <c r="D218" s="46"/>
      <c r="E218" s="45"/>
      <c r="F218" s="47" t="str">
        <f t="shared" ref="F218:F239" si="33">DEC2HEX(G218)</f>
        <v>8A03</v>
      </c>
      <c r="G218" s="47">
        <f>G217+J217</f>
        <v>35331</v>
      </c>
      <c r="H218" s="48">
        <v>1</v>
      </c>
      <c r="I218" s="48">
        <v>1</v>
      </c>
      <c r="J218" s="50">
        <f t="shared" si="32"/>
        <v>1</v>
      </c>
      <c r="K218" s="77"/>
      <c r="L218" s="48"/>
      <c r="M218" s="48">
        <v>0</v>
      </c>
      <c r="N218" s="48">
        <v>65535</v>
      </c>
      <c r="O218" s="100" t="s">
        <v>207</v>
      </c>
      <c r="P218" s="48"/>
      <c r="Q218" s="48">
        <v>0</v>
      </c>
      <c r="R218" s="48">
        <v>65535</v>
      </c>
      <c r="S218" s="48" t="s">
        <v>43</v>
      </c>
    </row>
    <row r="219" spans="1:19">
      <c r="A219" s="78"/>
      <c r="C219" s="45" t="s">
        <v>208</v>
      </c>
      <c r="D219" s="46"/>
      <c r="E219" s="45"/>
      <c r="F219" s="47" t="str">
        <f t="shared" si="33"/>
        <v>8A04</v>
      </c>
      <c r="G219" s="47">
        <f>G218+J218</f>
        <v>35332</v>
      </c>
      <c r="H219" s="48">
        <v>1</v>
      </c>
      <c r="I219" s="48">
        <v>1</v>
      </c>
      <c r="J219" s="50">
        <f t="shared" si="32"/>
        <v>1</v>
      </c>
      <c r="K219" s="77"/>
      <c r="L219" s="48"/>
      <c r="M219" s="48">
        <v>0</v>
      </c>
      <c r="N219" s="48">
        <v>65535</v>
      </c>
      <c r="O219" s="100" t="s">
        <v>209</v>
      </c>
      <c r="P219" s="48"/>
      <c r="Q219" s="48">
        <v>0</v>
      </c>
      <c r="R219" s="48">
        <v>65535</v>
      </c>
      <c r="S219" s="48" t="s">
        <v>43</v>
      </c>
    </row>
    <row r="220" spans="1:19">
      <c r="A220" s="78"/>
      <c r="C220" s="45" t="s">
        <v>210</v>
      </c>
      <c r="D220" s="46"/>
      <c r="E220" s="45" t="s">
        <v>211</v>
      </c>
      <c r="F220" s="47" t="str">
        <f t="shared" si="33"/>
        <v>8A05</v>
      </c>
      <c r="G220" s="47">
        <f>G219+J219</f>
        <v>35333</v>
      </c>
      <c r="H220" s="48">
        <v>1</v>
      </c>
      <c r="I220" s="48">
        <v>1</v>
      </c>
      <c r="J220" s="50">
        <f t="shared" si="32"/>
        <v>1</v>
      </c>
      <c r="K220" s="77"/>
      <c r="L220" s="48"/>
      <c r="M220" s="48">
        <v>0</v>
      </c>
      <c r="N220" s="48">
        <v>65535</v>
      </c>
      <c r="O220" s="48" t="s">
        <v>212</v>
      </c>
      <c r="P220" s="48"/>
      <c r="Q220" s="48">
        <v>0</v>
      </c>
      <c r="R220" s="48">
        <v>65535</v>
      </c>
      <c r="S220" s="48" t="s">
        <v>43</v>
      </c>
    </row>
    <row r="221" spans="1:19">
      <c r="A221" s="78"/>
      <c r="C221" s="45" t="s">
        <v>213</v>
      </c>
      <c r="D221" s="46"/>
      <c r="E221" s="45" t="s">
        <v>211</v>
      </c>
      <c r="F221" s="47" t="str">
        <f t="shared" si="33"/>
        <v>8A06</v>
      </c>
      <c r="G221" s="47">
        <f>G220+J220</f>
        <v>35334</v>
      </c>
      <c r="H221" s="48">
        <v>1</v>
      </c>
      <c r="I221" s="48">
        <v>1</v>
      </c>
      <c r="J221" s="50">
        <f t="shared" si="32"/>
        <v>1</v>
      </c>
      <c r="K221" s="77"/>
      <c r="L221" s="48"/>
      <c r="M221" s="48">
        <v>0</v>
      </c>
      <c r="N221" s="48">
        <v>65535</v>
      </c>
      <c r="O221" s="48" t="s">
        <v>214</v>
      </c>
      <c r="P221" s="48"/>
      <c r="Q221" s="48">
        <v>0</v>
      </c>
      <c r="R221" s="48">
        <v>65535</v>
      </c>
      <c r="S221" s="48" t="s">
        <v>43</v>
      </c>
    </row>
    <row r="222" spans="1:19">
      <c r="A222" s="78"/>
      <c r="C222" s="45" t="s">
        <v>215</v>
      </c>
      <c r="D222" s="45" t="s">
        <v>216</v>
      </c>
      <c r="E222" s="45" t="s">
        <v>203</v>
      </c>
      <c r="F222" s="47" t="str">
        <f t="shared" si="33"/>
        <v>8A07</v>
      </c>
      <c r="G222" s="47">
        <f>G221+J221</f>
        <v>35335</v>
      </c>
      <c r="H222" s="48">
        <v>8</v>
      </c>
      <c r="I222" s="48">
        <v>1</v>
      </c>
      <c r="J222" s="50">
        <f t="shared" si="32"/>
        <v>8</v>
      </c>
      <c r="K222" s="77"/>
      <c r="L222" s="48"/>
      <c r="M222" s="48">
        <v>0</v>
      </c>
      <c r="N222" s="48">
        <v>65535</v>
      </c>
      <c r="O222" s="48" t="s">
        <v>217</v>
      </c>
      <c r="P222" s="48"/>
      <c r="Q222" s="48">
        <v>0</v>
      </c>
      <c r="R222" s="48">
        <v>65535</v>
      </c>
      <c r="S222" s="48" t="s">
        <v>43</v>
      </c>
    </row>
    <row r="223" spans="1:19">
      <c r="A223" s="78"/>
      <c r="C223" s="134" t="s">
        <v>218</v>
      </c>
      <c r="D223" s="134" t="s">
        <v>219</v>
      </c>
      <c r="E223" s="134" t="s">
        <v>211</v>
      </c>
      <c r="F223" s="47" t="str">
        <f t="shared" si="33"/>
        <v>8A0F</v>
      </c>
      <c r="G223" s="47">
        <f t="shared" ref="G223:G239" si="34">G222+J222</f>
        <v>35343</v>
      </c>
      <c r="H223" s="48">
        <v>1</v>
      </c>
      <c r="I223" s="48">
        <v>4</v>
      </c>
      <c r="J223" s="48">
        <f t="shared" si="32"/>
        <v>4</v>
      </c>
      <c r="K223" s="77"/>
      <c r="L223" s="48"/>
      <c r="M223" s="48">
        <v>0</v>
      </c>
      <c r="N223" s="48">
        <v>1</v>
      </c>
      <c r="O223" s="48" t="s">
        <v>139</v>
      </c>
      <c r="P223" s="48"/>
      <c r="Q223" s="48" t="s">
        <v>220</v>
      </c>
      <c r="R223" s="48"/>
      <c r="S223" s="48" t="s">
        <v>221</v>
      </c>
    </row>
    <row r="224" spans="1:19">
      <c r="A224" s="78"/>
      <c r="C224" s="45" t="s">
        <v>222</v>
      </c>
      <c r="D224" s="45" t="s">
        <v>220</v>
      </c>
      <c r="E224" s="45" t="s">
        <v>211</v>
      </c>
      <c r="F224" s="47" t="str">
        <f t="shared" si="33"/>
        <v>8A13</v>
      </c>
      <c r="G224" s="47">
        <f t="shared" si="34"/>
        <v>35347</v>
      </c>
      <c r="H224" s="48">
        <v>1</v>
      </c>
      <c r="I224" s="48">
        <v>4</v>
      </c>
      <c r="J224" s="48">
        <f t="shared" si="32"/>
        <v>4</v>
      </c>
      <c r="K224" s="77"/>
      <c r="L224" s="48"/>
      <c r="M224" s="48"/>
      <c r="N224" s="48"/>
      <c r="O224" s="48"/>
      <c r="P224" s="48"/>
      <c r="Q224" s="48"/>
      <c r="R224" s="48"/>
      <c r="S224" s="48"/>
    </row>
    <row r="225" spans="1:19">
      <c r="A225" s="78"/>
      <c r="C225" s="74" t="s">
        <v>58</v>
      </c>
      <c r="D225" s="70"/>
      <c r="F225" s="75" t="str">
        <f t="shared" si="33"/>
        <v>8A17</v>
      </c>
      <c r="G225" s="75">
        <f t="shared" si="34"/>
        <v>35351</v>
      </c>
      <c r="I225" s="75">
        <f>J225</f>
        <v>2</v>
      </c>
      <c r="J225" s="75">
        <v>2</v>
      </c>
      <c r="K225" s="73"/>
    </row>
    <row r="226" spans="1:19">
      <c r="A226" s="135"/>
      <c r="C226" s="60" t="s">
        <v>223</v>
      </c>
      <c r="D226" s="60" t="s">
        <v>220</v>
      </c>
      <c r="E226" s="60" t="s">
        <v>211</v>
      </c>
      <c r="F226" s="54" t="str">
        <f t="shared" si="33"/>
        <v>8A19</v>
      </c>
      <c r="G226" s="54">
        <f t="shared" si="34"/>
        <v>35353</v>
      </c>
      <c r="H226" s="55">
        <v>1</v>
      </c>
      <c r="I226" s="55">
        <v>4</v>
      </c>
      <c r="J226" s="55">
        <f t="shared" si="32"/>
        <v>4</v>
      </c>
      <c r="K226" s="61"/>
    </row>
    <row r="227" spans="1:19">
      <c r="A227" s="37"/>
      <c r="C227" s="74" t="s">
        <v>58</v>
      </c>
      <c r="D227" s="70"/>
      <c r="F227" s="75" t="str">
        <f t="shared" si="33"/>
        <v>8A1D</v>
      </c>
      <c r="G227" s="75">
        <f t="shared" si="34"/>
        <v>35357</v>
      </c>
      <c r="I227" s="75">
        <f>J227</f>
        <v>2</v>
      </c>
      <c r="J227" s="75">
        <v>2</v>
      </c>
      <c r="K227" s="73"/>
    </row>
    <row r="228" spans="1:19">
      <c r="C228" s="60" t="s">
        <v>224</v>
      </c>
      <c r="D228" s="60" t="s">
        <v>220</v>
      </c>
      <c r="E228" s="60" t="s">
        <v>211</v>
      </c>
      <c r="F228" s="54" t="str">
        <f t="shared" si="33"/>
        <v>8A1F</v>
      </c>
      <c r="G228" s="54">
        <f t="shared" si="34"/>
        <v>35359</v>
      </c>
      <c r="H228" s="55">
        <v>1</v>
      </c>
      <c r="I228" s="55">
        <v>4</v>
      </c>
      <c r="J228" s="55">
        <f t="shared" ref="J228" si="35">PRODUCT(H228:I228)</f>
        <v>4</v>
      </c>
      <c r="K228" s="61"/>
    </row>
    <row r="229" spans="1:19">
      <c r="C229" s="74" t="s">
        <v>58</v>
      </c>
      <c r="D229" s="70"/>
      <c r="F229" s="75" t="str">
        <f t="shared" si="33"/>
        <v>8A23</v>
      </c>
      <c r="G229" s="75">
        <f t="shared" si="34"/>
        <v>35363</v>
      </c>
      <c r="I229" s="75">
        <f>J229</f>
        <v>2</v>
      </c>
      <c r="J229" s="75">
        <v>2</v>
      </c>
      <c r="K229" s="73"/>
    </row>
    <row r="230" spans="1:19">
      <c r="A230" s="78"/>
      <c r="B230" s="37"/>
      <c r="C230" s="60" t="s">
        <v>225</v>
      </c>
      <c r="D230" s="60" t="s">
        <v>226</v>
      </c>
      <c r="E230" s="60" t="s">
        <v>211</v>
      </c>
      <c r="F230" s="54" t="str">
        <f t="shared" si="33"/>
        <v>8A25</v>
      </c>
      <c r="G230" s="54">
        <f t="shared" si="34"/>
        <v>35365</v>
      </c>
      <c r="H230" s="55">
        <v>1</v>
      </c>
      <c r="I230" s="55">
        <v>4</v>
      </c>
      <c r="J230" s="48">
        <f t="shared" si="32"/>
        <v>4</v>
      </c>
      <c r="K230" s="61"/>
    </row>
    <row r="231" spans="1:19">
      <c r="A231" s="78"/>
      <c r="C231" s="74" t="s">
        <v>58</v>
      </c>
      <c r="D231" s="70"/>
      <c r="F231" s="75" t="str">
        <f t="shared" si="33"/>
        <v>8A29</v>
      </c>
      <c r="G231" s="75">
        <f t="shared" si="34"/>
        <v>35369</v>
      </c>
      <c r="I231" s="75">
        <f>J231</f>
        <v>6</v>
      </c>
      <c r="J231" s="75">
        <v>6</v>
      </c>
      <c r="K231" s="73"/>
    </row>
    <row r="232" spans="1:19">
      <c r="A232" s="78"/>
      <c r="C232" s="45" t="s">
        <v>227</v>
      </c>
      <c r="D232" s="45" t="s">
        <v>228</v>
      </c>
      <c r="E232" s="45" t="s">
        <v>211</v>
      </c>
      <c r="F232" s="47" t="str">
        <f t="shared" si="33"/>
        <v>8A2F</v>
      </c>
      <c r="G232" s="47">
        <f t="shared" si="34"/>
        <v>35375</v>
      </c>
      <c r="H232" s="48">
        <v>5</v>
      </c>
      <c r="I232" s="48">
        <v>1</v>
      </c>
      <c r="J232" s="48">
        <f t="shared" si="32"/>
        <v>5</v>
      </c>
      <c r="K232" s="77"/>
      <c r="L232" s="48"/>
      <c r="M232" s="48">
        <v>0</v>
      </c>
      <c r="N232" s="48">
        <v>65535</v>
      </c>
      <c r="O232" s="48" t="s">
        <v>111</v>
      </c>
      <c r="P232" s="48" t="s">
        <v>111</v>
      </c>
      <c r="Q232" s="48">
        <v>0</v>
      </c>
      <c r="R232" s="48">
        <v>65535</v>
      </c>
      <c r="S232" s="48" t="s">
        <v>43</v>
      </c>
    </row>
    <row r="233" spans="1:19">
      <c r="A233" s="78"/>
      <c r="C233" s="62" t="s">
        <v>229</v>
      </c>
      <c r="D233" s="62" t="s">
        <v>230</v>
      </c>
      <c r="E233" s="63"/>
      <c r="F233" s="64" t="str">
        <f t="shared" si="33"/>
        <v>8A34</v>
      </c>
      <c r="G233" s="64">
        <f t="shared" si="34"/>
        <v>35380</v>
      </c>
      <c r="H233" s="65">
        <v>5</v>
      </c>
      <c r="I233" s="65">
        <v>1</v>
      </c>
      <c r="J233" s="65">
        <f t="shared" si="32"/>
        <v>5</v>
      </c>
      <c r="K233" s="68"/>
    </row>
    <row r="234" spans="1:19">
      <c r="A234" s="78"/>
      <c r="C234" s="45" t="s">
        <v>231</v>
      </c>
      <c r="D234" s="45" t="s">
        <v>228</v>
      </c>
      <c r="E234" s="45" t="s">
        <v>211</v>
      </c>
      <c r="F234" s="47" t="str">
        <f t="shared" si="33"/>
        <v>8A39</v>
      </c>
      <c r="G234" s="47">
        <f t="shared" si="34"/>
        <v>35385</v>
      </c>
      <c r="H234" s="48">
        <v>5</v>
      </c>
      <c r="I234" s="48">
        <v>3</v>
      </c>
      <c r="J234" s="48">
        <f t="shared" si="32"/>
        <v>15</v>
      </c>
      <c r="K234" s="77"/>
      <c r="L234" s="48"/>
      <c r="M234" s="48"/>
      <c r="N234" s="48"/>
      <c r="O234" s="48"/>
      <c r="P234" s="48"/>
      <c r="Q234" s="100" t="s">
        <v>232</v>
      </c>
      <c r="R234" s="48"/>
      <c r="S234" s="48" t="s">
        <v>205</v>
      </c>
    </row>
    <row r="235" spans="1:19">
      <c r="A235" s="78"/>
      <c r="B235" s="37"/>
      <c r="C235" s="45" t="s">
        <v>233</v>
      </c>
      <c r="D235" s="45"/>
      <c r="E235" s="45" t="s">
        <v>211</v>
      </c>
      <c r="F235" s="47" t="str">
        <f t="shared" si="33"/>
        <v>8A48</v>
      </c>
      <c r="G235" s="47">
        <f t="shared" si="34"/>
        <v>35400</v>
      </c>
      <c r="H235" s="48">
        <v>1</v>
      </c>
      <c r="I235" s="48">
        <v>4</v>
      </c>
      <c r="J235" s="48">
        <f t="shared" si="32"/>
        <v>4</v>
      </c>
      <c r="K235" s="77"/>
      <c r="L235" s="48"/>
      <c r="M235" s="48"/>
      <c r="N235" s="48"/>
      <c r="O235" s="48"/>
      <c r="P235" s="48"/>
      <c r="Q235" s="100"/>
      <c r="R235" s="48"/>
      <c r="S235" s="48"/>
    </row>
    <row r="236" spans="1:19">
      <c r="A236" s="78"/>
      <c r="B236" s="37"/>
      <c r="C236" s="45" t="s">
        <v>234</v>
      </c>
      <c r="D236" s="45"/>
      <c r="E236" s="45" t="s">
        <v>211</v>
      </c>
      <c r="F236" s="47" t="str">
        <f t="shared" si="33"/>
        <v>8A4C</v>
      </c>
      <c r="G236" s="47">
        <f t="shared" si="34"/>
        <v>35404</v>
      </c>
      <c r="H236" s="48">
        <v>1</v>
      </c>
      <c r="I236" s="48">
        <v>4</v>
      </c>
      <c r="J236" s="48">
        <f t="shared" si="32"/>
        <v>4</v>
      </c>
      <c r="K236" s="77"/>
      <c r="L236" s="48"/>
      <c r="M236" s="48"/>
      <c r="N236" s="48"/>
      <c r="O236" s="48"/>
      <c r="P236" s="48"/>
      <c r="Q236" s="100"/>
      <c r="R236" s="48"/>
      <c r="S236" s="48"/>
    </row>
    <row r="237" spans="1:19">
      <c r="A237" s="78"/>
      <c r="B237" s="37"/>
      <c r="C237" s="45" t="s">
        <v>235</v>
      </c>
      <c r="D237" s="45"/>
      <c r="E237" s="45" t="s">
        <v>211</v>
      </c>
      <c r="F237" s="47" t="str">
        <f t="shared" si="33"/>
        <v>8A50</v>
      </c>
      <c r="G237" s="47">
        <f t="shared" si="34"/>
        <v>35408</v>
      </c>
      <c r="H237" s="48">
        <v>1</v>
      </c>
      <c r="I237" s="48">
        <v>4</v>
      </c>
      <c r="J237" s="48">
        <f t="shared" si="32"/>
        <v>4</v>
      </c>
      <c r="K237" s="77"/>
      <c r="L237" s="48"/>
      <c r="M237" s="48"/>
      <c r="N237" s="48"/>
      <c r="O237" s="48"/>
      <c r="P237" s="48"/>
      <c r="Q237" s="100"/>
      <c r="R237" s="48"/>
      <c r="S237" s="48"/>
    </row>
    <row r="238" spans="1:19">
      <c r="A238" s="78"/>
      <c r="B238" s="37"/>
      <c r="C238" s="45" t="s">
        <v>236</v>
      </c>
      <c r="D238" s="45"/>
      <c r="E238" s="45" t="s">
        <v>211</v>
      </c>
      <c r="F238" s="47" t="str">
        <f t="shared" si="33"/>
        <v>8A54</v>
      </c>
      <c r="G238" s="47">
        <f t="shared" si="34"/>
        <v>35412</v>
      </c>
      <c r="H238" s="48">
        <v>1</v>
      </c>
      <c r="I238" s="48">
        <v>4</v>
      </c>
      <c r="J238" s="48">
        <f t="shared" si="32"/>
        <v>4</v>
      </c>
      <c r="K238" s="77"/>
      <c r="L238" s="48"/>
      <c r="M238" s="48"/>
      <c r="N238" s="48"/>
      <c r="O238" s="48"/>
      <c r="P238" s="48"/>
      <c r="Q238" s="100"/>
      <c r="R238" s="48"/>
      <c r="S238" s="48"/>
    </row>
    <row r="239" spans="1:19">
      <c r="A239" s="78"/>
      <c r="C239" s="74" t="s">
        <v>58</v>
      </c>
      <c r="D239" s="70"/>
      <c r="F239" s="75" t="str">
        <f t="shared" si="33"/>
        <v>8A58</v>
      </c>
      <c r="G239" s="75">
        <f t="shared" si="34"/>
        <v>35416</v>
      </c>
      <c r="I239" s="75">
        <f>J239</f>
        <v>8</v>
      </c>
      <c r="J239" s="75">
        <v>8</v>
      </c>
      <c r="K239" s="73"/>
    </row>
    <row r="240" spans="1:19">
      <c r="A240" s="78"/>
      <c r="C240" s="70" t="s">
        <v>237</v>
      </c>
      <c r="D240" s="70" t="s">
        <v>202</v>
      </c>
      <c r="E240" s="70"/>
      <c r="F240" s="71" t="str">
        <f>DEC2HEX(G240)</f>
        <v>8A60</v>
      </c>
      <c r="G240" s="71">
        <f>G239+J239</f>
        <v>35424</v>
      </c>
      <c r="H240" s="59">
        <v>1</v>
      </c>
      <c r="I240" s="59">
        <v>3</v>
      </c>
      <c r="J240" s="59">
        <f>PRODUCT(H240:I240)</f>
        <v>3</v>
      </c>
      <c r="K240" s="73"/>
    </row>
    <row r="241" spans="1:19">
      <c r="A241" s="78"/>
      <c r="C241" s="70" t="s">
        <v>238</v>
      </c>
      <c r="D241" s="70" t="s">
        <v>202</v>
      </c>
      <c r="E241" s="70"/>
      <c r="F241" s="71" t="str">
        <f>DEC2HEX(G241)</f>
        <v>8A63</v>
      </c>
      <c r="G241" s="71">
        <f>G240+J240</f>
        <v>35427</v>
      </c>
      <c r="H241" s="59">
        <v>1</v>
      </c>
      <c r="I241" s="59">
        <v>3</v>
      </c>
      <c r="J241" s="59">
        <f>PRODUCT(H241:I241)</f>
        <v>3</v>
      </c>
      <c r="K241" s="73"/>
    </row>
    <row r="242" spans="1:19">
      <c r="A242" s="78"/>
      <c r="C242" s="70" t="s">
        <v>239</v>
      </c>
      <c r="D242" s="70"/>
      <c r="E242" s="70"/>
      <c r="F242" s="71" t="str">
        <f>DEC2HEX(G242)</f>
        <v>8A66</v>
      </c>
      <c r="G242" s="71">
        <f>G241+J241</f>
        <v>35430</v>
      </c>
      <c r="H242" s="59">
        <v>1</v>
      </c>
      <c r="I242" s="59">
        <v>2</v>
      </c>
      <c r="J242" s="59">
        <f>PRODUCT(H242:I242)</f>
        <v>2</v>
      </c>
      <c r="K242" s="73"/>
    </row>
    <row r="243" spans="1:19" ht="13.5" thickBot="1">
      <c r="A243" s="78"/>
      <c r="C243" s="74" t="s">
        <v>58</v>
      </c>
      <c r="D243" s="70"/>
      <c r="F243" s="75" t="str">
        <f>DEC2HEX(G243)</f>
        <v>8A68</v>
      </c>
      <c r="G243" s="75">
        <f>G242+J242</f>
        <v>35432</v>
      </c>
      <c r="I243" s="75">
        <f>J243</f>
        <v>408</v>
      </c>
      <c r="J243" s="75">
        <v>408</v>
      </c>
      <c r="K243" s="73"/>
    </row>
    <row r="244" spans="1:19">
      <c r="A244" s="78"/>
      <c r="J244" s="81" t="s">
        <v>71</v>
      </c>
      <c r="K244" s="82"/>
      <c r="L244" s="83" t="s">
        <v>72</v>
      </c>
    </row>
    <row r="245" spans="1:19" ht="13.5" thickBot="1">
      <c r="A245" s="84" t="s">
        <v>71</v>
      </c>
      <c r="B245" s="85"/>
      <c r="C245" s="129"/>
      <c r="D245" s="114"/>
      <c r="E245" s="114"/>
      <c r="F245" s="115"/>
      <c r="G245" s="115"/>
      <c r="H245" s="136"/>
      <c r="I245" s="88"/>
      <c r="J245" s="89">
        <f>SUM(J217:J244)</f>
        <v>512</v>
      </c>
      <c r="K245" s="90">
        <v>200</v>
      </c>
      <c r="L245" s="91">
        <f>HEX2DEC(K245)</f>
        <v>512</v>
      </c>
    </row>
    <row r="246" spans="1:19">
      <c r="A246" s="92" t="s">
        <v>240</v>
      </c>
      <c r="B246" s="102"/>
      <c r="C246" s="94" t="s">
        <v>241</v>
      </c>
      <c r="D246" s="137" t="s">
        <v>242</v>
      </c>
      <c r="E246" s="137" t="s">
        <v>243</v>
      </c>
      <c r="F246" s="95" t="str">
        <f>K246</f>
        <v>8C00</v>
      </c>
      <c r="G246" s="95">
        <f>L246</f>
        <v>35840</v>
      </c>
      <c r="H246" s="96">
        <v>1</v>
      </c>
      <c r="I246" s="96">
        <v>1</v>
      </c>
      <c r="J246" s="48">
        <f t="shared" ref="J246:J263" si="36">PRODUCT(H246:I246)</f>
        <v>1</v>
      </c>
      <c r="K246" s="51" t="str">
        <f>DEC2HEX(HEX2DEC(K217)+HEX2DEC(K245))</f>
        <v>8C00</v>
      </c>
      <c r="L246" s="103">
        <f>HEX2DEC(K246)</f>
        <v>35840</v>
      </c>
      <c r="M246" s="48">
        <v>0</v>
      </c>
      <c r="N246" s="48">
        <v>65535</v>
      </c>
      <c r="O246" s="48">
        <v>1</v>
      </c>
      <c r="P246" s="48" t="s">
        <v>111</v>
      </c>
      <c r="Q246" s="48">
        <v>0</v>
      </c>
      <c r="R246" s="48">
        <v>65535</v>
      </c>
      <c r="S246" s="48" t="s">
        <v>43</v>
      </c>
    </row>
    <row r="247" spans="1:19">
      <c r="A247" s="44" t="s">
        <v>140</v>
      </c>
      <c r="C247" s="45"/>
      <c r="D247" s="99" t="s">
        <v>244</v>
      </c>
      <c r="E247" s="99" t="s">
        <v>243</v>
      </c>
      <c r="F247" s="47" t="str">
        <f t="shared" ref="F247:F310" si="37">DEC2HEX(G247)</f>
        <v>8C01</v>
      </c>
      <c r="G247" s="47">
        <f t="shared" ref="G247:G309" si="38">G246+J246</f>
        <v>35841</v>
      </c>
      <c r="H247" s="48">
        <v>1</v>
      </c>
      <c r="I247" s="48">
        <v>1</v>
      </c>
      <c r="J247" s="48">
        <f t="shared" si="36"/>
        <v>1</v>
      </c>
      <c r="K247" s="77"/>
      <c r="L247" s="48"/>
      <c r="M247" s="48">
        <v>0</v>
      </c>
      <c r="N247" s="48">
        <v>65535</v>
      </c>
      <c r="O247" s="48">
        <v>1</v>
      </c>
      <c r="P247" s="48" t="s">
        <v>111</v>
      </c>
      <c r="Q247" s="48">
        <v>0</v>
      </c>
      <c r="R247" s="48">
        <v>65535</v>
      </c>
      <c r="S247" s="48" t="s">
        <v>43</v>
      </c>
    </row>
    <row r="248" spans="1:19">
      <c r="A248" s="44"/>
      <c r="C248" s="45"/>
      <c r="D248" s="138" t="s">
        <v>245</v>
      </c>
      <c r="E248" s="138" t="s">
        <v>243</v>
      </c>
      <c r="F248" s="47" t="str">
        <f t="shared" si="37"/>
        <v>8C02</v>
      </c>
      <c r="G248" s="47">
        <f t="shared" si="38"/>
        <v>35842</v>
      </c>
      <c r="H248" s="48">
        <v>1</v>
      </c>
      <c r="I248" s="48">
        <v>2</v>
      </c>
      <c r="J248" s="48">
        <f t="shared" si="36"/>
        <v>2</v>
      </c>
      <c r="K248" s="77"/>
      <c r="L248" s="48"/>
      <c r="M248" s="48">
        <v>0</v>
      </c>
      <c r="N248" s="48">
        <v>4294967295</v>
      </c>
      <c r="O248" s="48">
        <v>1</v>
      </c>
      <c r="P248" s="48" t="s">
        <v>111</v>
      </c>
      <c r="Q248" s="48">
        <v>0</v>
      </c>
      <c r="R248" s="48">
        <v>4294967295</v>
      </c>
      <c r="S248" s="48" t="s">
        <v>43</v>
      </c>
    </row>
    <row r="249" spans="1:19">
      <c r="A249" s="44"/>
      <c r="C249" s="52" t="s">
        <v>246</v>
      </c>
      <c r="D249" s="52" t="s">
        <v>247</v>
      </c>
      <c r="E249" s="53"/>
      <c r="F249" s="54" t="str">
        <f t="shared" si="37"/>
        <v>8C04</v>
      </c>
      <c r="G249" s="54">
        <f t="shared" si="38"/>
        <v>35844</v>
      </c>
      <c r="H249" s="55">
        <v>1</v>
      </c>
      <c r="I249" s="55">
        <v>2</v>
      </c>
      <c r="J249" s="55">
        <f t="shared" si="36"/>
        <v>2</v>
      </c>
      <c r="K249" s="61"/>
    </row>
    <row r="250" spans="1:19">
      <c r="A250" s="44"/>
      <c r="C250" s="52" t="s">
        <v>248</v>
      </c>
      <c r="D250" s="52" t="s">
        <v>249</v>
      </c>
      <c r="E250" s="53"/>
      <c r="F250" s="54" t="str">
        <f t="shared" si="37"/>
        <v>8C06</v>
      </c>
      <c r="G250" s="54">
        <f t="shared" si="38"/>
        <v>35846</v>
      </c>
      <c r="H250" s="55">
        <v>1</v>
      </c>
      <c r="I250" s="55">
        <v>2</v>
      </c>
      <c r="J250" s="55">
        <f t="shared" si="36"/>
        <v>2</v>
      </c>
      <c r="K250" s="61"/>
    </row>
    <row r="251" spans="1:19">
      <c r="A251" s="44"/>
      <c r="C251" s="139"/>
      <c r="D251" s="52" t="s">
        <v>250</v>
      </c>
      <c r="E251" s="53"/>
      <c r="F251" s="54" t="str">
        <f t="shared" si="37"/>
        <v>8C08</v>
      </c>
      <c r="G251" s="54">
        <f t="shared" si="38"/>
        <v>35848</v>
      </c>
      <c r="H251" s="55">
        <v>1</v>
      </c>
      <c r="I251" s="55">
        <v>2</v>
      </c>
      <c r="J251" s="55">
        <f t="shared" si="36"/>
        <v>2</v>
      </c>
      <c r="K251" s="61"/>
    </row>
    <row r="252" spans="1:19">
      <c r="A252" s="44"/>
      <c r="C252" s="139"/>
      <c r="D252" s="52" t="s">
        <v>251</v>
      </c>
      <c r="E252" s="53"/>
      <c r="F252" s="54" t="str">
        <f t="shared" si="37"/>
        <v>8C0A</v>
      </c>
      <c r="G252" s="54">
        <f t="shared" si="38"/>
        <v>35850</v>
      </c>
      <c r="H252" s="55">
        <v>1</v>
      </c>
      <c r="I252" s="55">
        <v>2</v>
      </c>
      <c r="J252" s="55">
        <f t="shared" si="36"/>
        <v>2</v>
      </c>
      <c r="K252" s="61"/>
    </row>
    <row r="253" spans="1:19">
      <c r="A253" s="78"/>
      <c r="C253" s="52" t="s">
        <v>252</v>
      </c>
      <c r="D253" s="52" t="s">
        <v>253</v>
      </c>
      <c r="E253" s="52" t="s">
        <v>254</v>
      </c>
      <c r="F253" s="54" t="str">
        <f t="shared" si="37"/>
        <v>8C0C</v>
      </c>
      <c r="G253" s="54">
        <f t="shared" si="38"/>
        <v>35852</v>
      </c>
      <c r="H253" s="55">
        <v>1</v>
      </c>
      <c r="I253" s="55">
        <v>1</v>
      </c>
      <c r="J253" s="55">
        <f t="shared" si="36"/>
        <v>1</v>
      </c>
      <c r="K253" s="61"/>
    </row>
    <row r="254" spans="1:19">
      <c r="A254" s="78"/>
      <c r="C254" s="52"/>
      <c r="D254" s="52" t="s">
        <v>253</v>
      </c>
      <c r="E254" s="52" t="s">
        <v>255</v>
      </c>
      <c r="F254" s="54" t="str">
        <f t="shared" si="37"/>
        <v>8C0D</v>
      </c>
      <c r="G254" s="54">
        <f t="shared" si="38"/>
        <v>35853</v>
      </c>
      <c r="H254" s="55">
        <v>1</v>
      </c>
      <c r="I254" s="55">
        <v>1</v>
      </c>
      <c r="J254" s="55">
        <f t="shared" si="36"/>
        <v>1</v>
      </c>
      <c r="K254" s="61"/>
    </row>
    <row r="255" spans="1:19">
      <c r="A255" s="78"/>
      <c r="C255" s="52"/>
      <c r="D255" s="52" t="s">
        <v>253</v>
      </c>
      <c r="E255" s="52" t="s">
        <v>256</v>
      </c>
      <c r="F255" s="54" t="str">
        <f t="shared" si="37"/>
        <v>8C0E</v>
      </c>
      <c r="G255" s="54">
        <f t="shared" si="38"/>
        <v>35854</v>
      </c>
      <c r="H255" s="55">
        <v>1</v>
      </c>
      <c r="I255" s="55">
        <v>1</v>
      </c>
      <c r="J255" s="55">
        <f t="shared" si="36"/>
        <v>1</v>
      </c>
      <c r="K255" s="61"/>
    </row>
    <row r="256" spans="1:19">
      <c r="A256" s="78"/>
      <c r="C256" s="52"/>
      <c r="D256" s="52" t="s">
        <v>253</v>
      </c>
      <c r="E256" s="52" t="s">
        <v>257</v>
      </c>
      <c r="F256" s="54" t="str">
        <f t="shared" si="37"/>
        <v>8C0F</v>
      </c>
      <c r="G256" s="54">
        <f t="shared" si="38"/>
        <v>35855</v>
      </c>
      <c r="H256" s="55">
        <v>1</v>
      </c>
      <c r="I256" s="55">
        <v>1</v>
      </c>
      <c r="J256" s="55">
        <f t="shared" si="36"/>
        <v>1</v>
      </c>
      <c r="K256" s="61"/>
    </row>
    <row r="257" spans="1:11">
      <c r="A257" s="78"/>
      <c r="C257" s="52"/>
      <c r="D257" s="140" t="s">
        <v>258</v>
      </c>
      <c r="E257" s="141" t="s">
        <v>259</v>
      </c>
      <c r="F257" s="54" t="str">
        <f t="shared" si="37"/>
        <v>8C10</v>
      </c>
      <c r="G257" s="54">
        <f>G256+J256</f>
        <v>35856</v>
      </c>
      <c r="H257" s="55">
        <v>1</v>
      </c>
      <c r="I257" s="55">
        <v>1</v>
      </c>
      <c r="J257" s="55">
        <f t="shared" si="36"/>
        <v>1</v>
      </c>
      <c r="K257" s="61"/>
    </row>
    <row r="258" spans="1:11">
      <c r="A258" s="78"/>
      <c r="C258" s="52"/>
      <c r="D258" s="142" t="s">
        <v>260</v>
      </c>
      <c r="E258" s="143" t="s">
        <v>259</v>
      </c>
      <c r="F258" s="54" t="str">
        <f t="shared" si="37"/>
        <v>8C11</v>
      </c>
      <c r="G258" s="54">
        <f t="shared" si="38"/>
        <v>35857</v>
      </c>
      <c r="H258" s="55">
        <v>1</v>
      </c>
      <c r="I258" s="55">
        <v>1</v>
      </c>
      <c r="J258" s="55">
        <f t="shared" si="36"/>
        <v>1</v>
      </c>
      <c r="K258" s="61"/>
    </row>
    <row r="259" spans="1:11">
      <c r="A259" s="78"/>
      <c r="C259" s="52"/>
      <c r="D259" s="142" t="s">
        <v>261</v>
      </c>
      <c r="E259" s="143" t="s">
        <v>262</v>
      </c>
      <c r="F259" s="54" t="str">
        <f t="shared" si="37"/>
        <v>8C12</v>
      </c>
      <c r="G259" s="54">
        <f t="shared" si="38"/>
        <v>35858</v>
      </c>
      <c r="H259" s="55">
        <v>1</v>
      </c>
      <c r="I259" s="55">
        <v>3</v>
      </c>
      <c r="J259" s="55">
        <f t="shared" si="36"/>
        <v>3</v>
      </c>
      <c r="K259" s="61"/>
    </row>
    <row r="260" spans="1:11">
      <c r="A260" s="78"/>
      <c r="C260" s="52"/>
      <c r="D260" s="142" t="s">
        <v>263</v>
      </c>
      <c r="E260" s="143"/>
      <c r="F260" s="54" t="str">
        <f t="shared" si="37"/>
        <v>8C15</v>
      </c>
      <c r="G260" s="54">
        <f t="shared" si="38"/>
        <v>35861</v>
      </c>
      <c r="H260" s="55">
        <v>1</v>
      </c>
      <c r="I260" s="55">
        <v>2</v>
      </c>
      <c r="J260" s="55">
        <f t="shared" si="36"/>
        <v>2</v>
      </c>
      <c r="K260" s="61"/>
    </row>
    <row r="261" spans="1:11">
      <c r="A261" s="78"/>
      <c r="C261" s="52"/>
      <c r="D261" s="142" t="s">
        <v>264</v>
      </c>
      <c r="E261" s="143"/>
      <c r="F261" s="54" t="str">
        <f t="shared" si="37"/>
        <v>8C17</v>
      </c>
      <c r="G261" s="54">
        <f t="shared" si="38"/>
        <v>35863</v>
      </c>
      <c r="H261" s="55">
        <v>1</v>
      </c>
      <c r="I261" s="55">
        <v>2</v>
      </c>
      <c r="J261" s="55">
        <f t="shared" si="36"/>
        <v>2</v>
      </c>
      <c r="K261" s="61"/>
    </row>
    <row r="262" spans="1:11">
      <c r="A262" s="78"/>
      <c r="C262" s="52"/>
      <c r="D262" s="142" t="s">
        <v>265</v>
      </c>
      <c r="E262" s="143"/>
      <c r="F262" s="54" t="str">
        <f t="shared" si="37"/>
        <v>8C19</v>
      </c>
      <c r="G262" s="54">
        <f t="shared" si="38"/>
        <v>35865</v>
      </c>
      <c r="H262" s="55">
        <v>1</v>
      </c>
      <c r="I262" s="55">
        <v>2</v>
      </c>
      <c r="J262" s="55">
        <f t="shared" si="36"/>
        <v>2</v>
      </c>
      <c r="K262" s="61"/>
    </row>
    <row r="263" spans="1:11">
      <c r="A263" s="78"/>
      <c r="C263" s="52"/>
      <c r="D263" s="144" t="s">
        <v>266</v>
      </c>
      <c r="E263" s="145"/>
      <c r="F263" s="54" t="str">
        <f t="shared" si="37"/>
        <v>8C1B</v>
      </c>
      <c r="G263" s="54">
        <f t="shared" si="38"/>
        <v>35867</v>
      </c>
      <c r="H263" s="55">
        <v>1</v>
      </c>
      <c r="I263" s="55">
        <v>1</v>
      </c>
      <c r="J263" s="55">
        <f t="shared" si="36"/>
        <v>1</v>
      </c>
      <c r="K263" s="61"/>
    </row>
    <row r="264" spans="1:11">
      <c r="A264" s="78"/>
      <c r="C264" s="74" t="s">
        <v>58</v>
      </c>
      <c r="F264" s="75" t="str">
        <f t="shared" si="37"/>
        <v>8C1C</v>
      </c>
      <c r="G264" s="75">
        <f>G263+J263</f>
        <v>35868</v>
      </c>
      <c r="I264" s="75">
        <f>J264</f>
        <v>4</v>
      </c>
      <c r="J264" s="75">
        <v>4</v>
      </c>
      <c r="K264" s="73"/>
    </row>
    <row r="265" spans="1:11">
      <c r="A265" s="78"/>
      <c r="C265" s="52" t="s">
        <v>267</v>
      </c>
      <c r="D265" s="52" t="s">
        <v>268</v>
      </c>
      <c r="E265" s="52" t="s">
        <v>269</v>
      </c>
      <c r="F265" s="54" t="str">
        <f t="shared" si="37"/>
        <v>8C20</v>
      </c>
      <c r="G265" s="54">
        <f t="shared" si="38"/>
        <v>35872</v>
      </c>
      <c r="H265" s="55">
        <v>1</v>
      </c>
      <c r="I265" s="55">
        <v>1</v>
      </c>
      <c r="J265" s="55">
        <f>PRODUCT(H265:I265)</f>
        <v>1</v>
      </c>
      <c r="K265" s="61"/>
    </row>
    <row r="266" spans="1:11">
      <c r="A266" s="78"/>
      <c r="C266" s="52"/>
      <c r="D266" s="52" t="s">
        <v>270</v>
      </c>
      <c r="E266" s="52" t="s">
        <v>262</v>
      </c>
      <c r="F266" s="54" t="str">
        <f t="shared" si="37"/>
        <v>8C21</v>
      </c>
      <c r="G266" s="54">
        <f t="shared" si="38"/>
        <v>35873</v>
      </c>
      <c r="H266" s="55">
        <v>1</v>
      </c>
      <c r="I266" s="55">
        <v>3</v>
      </c>
      <c r="J266" s="55">
        <f>PRODUCT(H266:I266)</f>
        <v>3</v>
      </c>
      <c r="K266" s="61"/>
    </row>
    <row r="267" spans="1:11">
      <c r="A267" s="78"/>
      <c r="C267" s="52"/>
      <c r="D267" s="52" t="s">
        <v>271</v>
      </c>
      <c r="E267" s="52" t="s">
        <v>272</v>
      </c>
      <c r="F267" s="54" t="str">
        <f t="shared" si="37"/>
        <v>8C24</v>
      </c>
      <c r="G267" s="54">
        <f t="shared" si="38"/>
        <v>35876</v>
      </c>
      <c r="H267" s="55">
        <v>1</v>
      </c>
      <c r="I267" s="55">
        <v>2</v>
      </c>
      <c r="J267" s="55">
        <f>PRODUCT(H267:I267)</f>
        <v>2</v>
      </c>
      <c r="K267" s="61"/>
    </row>
    <row r="268" spans="1:11">
      <c r="A268" s="78"/>
      <c r="C268" s="52"/>
      <c r="D268" s="52" t="s">
        <v>273</v>
      </c>
      <c r="E268" s="53"/>
      <c r="F268" s="54" t="str">
        <f t="shared" si="37"/>
        <v>8C26</v>
      </c>
      <c r="G268" s="54">
        <f t="shared" si="38"/>
        <v>35878</v>
      </c>
      <c r="H268" s="55">
        <v>1</v>
      </c>
      <c r="I268" s="55">
        <v>2</v>
      </c>
      <c r="J268" s="55">
        <f>PRODUCT(H268:I268)</f>
        <v>2</v>
      </c>
      <c r="K268" s="61"/>
    </row>
    <row r="269" spans="1:11">
      <c r="A269" s="78"/>
      <c r="C269" s="52"/>
      <c r="D269" s="52" t="s">
        <v>274</v>
      </c>
      <c r="E269" s="146" t="s">
        <v>275</v>
      </c>
      <c r="F269" s="54" t="str">
        <f t="shared" si="37"/>
        <v>8C28</v>
      </c>
      <c r="G269" s="54">
        <f t="shared" si="38"/>
        <v>35880</v>
      </c>
      <c r="H269" s="55">
        <v>1</v>
      </c>
      <c r="I269" s="55">
        <v>1</v>
      </c>
      <c r="J269" s="55">
        <f>PRODUCT(H269:I269)</f>
        <v>1</v>
      </c>
      <c r="K269" s="61"/>
    </row>
    <row r="270" spans="1:11">
      <c r="A270" s="78"/>
      <c r="C270" s="74" t="s">
        <v>58</v>
      </c>
      <c r="F270" s="75" t="str">
        <f t="shared" si="37"/>
        <v>8C29</v>
      </c>
      <c r="G270" s="75">
        <f>G269+J269</f>
        <v>35881</v>
      </c>
      <c r="I270" s="75">
        <f>J270</f>
        <v>7</v>
      </c>
      <c r="J270" s="75">
        <v>7</v>
      </c>
      <c r="K270" s="73"/>
    </row>
    <row r="271" spans="1:11">
      <c r="A271" s="78"/>
      <c r="C271" s="52" t="s">
        <v>276</v>
      </c>
      <c r="D271" s="140" t="s">
        <v>277</v>
      </c>
      <c r="E271" s="141"/>
      <c r="F271" s="54" t="str">
        <f t="shared" si="37"/>
        <v>8C30</v>
      </c>
      <c r="G271" s="54">
        <f t="shared" si="38"/>
        <v>35888</v>
      </c>
      <c r="H271" s="55">
        <v>1</v>
      </c>
      <c r="I271" s="55">
        <v>1</v>
      </c>
      <c r="J271" s="55">
        <f t="shared" ref="J271:J278" si="39">PRODUCT(H271:I271)</f>
        <v>1</v>
      </c>
      <c r="K271" s="61"/>
    </row>
    <row r="272" spans="1:11">
      <c r="A272" s="78"/>
      <c r="C272" s="52"/>
      <c r="D272" s="142" t="s">
        <v>278</v>
      </c>
      <c r="E272" s="143" t="s">
        <v>279</v>
      </c>
      <c r="F272" s="54" t="str">
        <f t="shared" si="37"/>
        <v>8C31</v>
      </c>
      <c r="G272" s="54">
        <f t="shared" si="38"/>
        <v>35889</v>
      </c>
      <c r="H272" s="55">
        <v>1</v>
      </c>
      <c r="I272" s="55">
        <v>1</v>
      </c>
      <c r="J272" s="55">
        <f t="shared" si="39"/>
        <v>1</v>
      </c>
      <c r="K272" s="61"/>
    </row>
    <row r="273" spans="1:11">
      <c r="A273" s="78"/>
      <c r="C273" s="52"/>
      <c r="D273" s="144" t="s">
        <v>280</v>
      </c>
      <c r="E273" s="145" t="s">
        <v>262</v>
      </c>
      <c r="F273" s="54" t="str">
        <f t="shared" si="37"/>
        <v>8C32</v>
      </c>
      <c r="G273" s="54">
        <f t="shared" si="38"/>
        <v>35890</v>
      </c>
      <c r="H273" s="55">
        <v>1</v>
      </c>
      <c r="I273" s="55">
        <v>3</v>
      </c>
      <c r="J273" s="55">
        <f t="shared" si="39"/>
        <v>3</v>
      </c>
      <c r="K273" s="61"/>
    </row>
    <row r="274" spans="1:11">
      <c r="A274" s="78"/>
      <c r="C274" s="52"/>
      <c r="D274" s="140" t="s">
        <v>281</v>
      </c>
      <c r="E274" s="141" t="s">
        <v>262</v>
      </c>
      <c r="F274" s="54" t="str">
        <f t="shared" si="37"/>
        <v>8C35</v>
      </c>
      <c r="G274" s="54">
        <f t="shared" si="38"/>
        <v>35893</v>
      </c>
      <c r="H274" s="55">
        <v>1</v>
      </c>
      <c r="I274" s="55">
        <v>3</v>
      </c>
      <c r="J274" s="55">
        <f t="shared" si="39"/>
        <v>3</v>
      </c>
      <c r="K274" s="61"/>
    </row>
    <row r="275" spans="1:11">
      <c r="A275" s="78"/>
      <c r="C275" s="52"/>
      <c r="D275" s="144" t="s">
        <v>282</v>
      </c>
      <c r="E275" s="145"/>
      <c r="F275" s="54" t="str">
        <f t="shared" si="37"/>
        <v>8C38</v>
      </c>
      <c r="G275" s="54">
        <f>G274+J274</f>
        <v>35896</v>
      </c>
      <c r="H275" s="55">
        <v>1</v>
      </c>
      <c r="I275" s="55">
        <v>1</v>
      </c>
      <c r="J275" s="55">
        <f t="shared" si="39"/>
        <v>1</v>
      </c>
      <c r="K275" s="61"/>
    </row>
    <row r="276" spans="1:11">
      <c r="A276" s="78"/>
      <c r="C276" s="52"/>
      <c r="D276" s="52" t="s">
        <v>283</v>
      </c>
      <c r="E276" s="52"/>
      <c r="F276" s="54" t="str">
        <f t="shared" si="37"/>
        <v>8C39</v>
      </c>
      <c r="G276" s="54">
        <f t="shared" si="38"/>
        <v>35897</v>
      </c>
      <c r="H276" s="55">
        <v>1</v>
      </c>
      <c r="I276" s="55">
        <v>1</v>
      </c>
      <c r="J276" s="55">
        <f t="shared" si="39"/>
        <v>1</v>
      </c>
      <c r="K276" s="61"/>
    </row>
    <row r="277" spans="1:11">
      <c r="A277" s="78"/>
      <c r="C277" s="52"/>
      <c r="D277" s="52" t="s">
        <v>284</v>
      </c>
      <c r="E277" s="52"/>
      <c r="F277" s="54" t="str">
        <f t="shared" si="37"/>
        <v>8C3A</v>
      </c>
      <c r="G277" s="54">
        <f t="shared" si="38"/>
        <v>35898</v>
      </c>
      <c r="H277" s="55">
        <v>1</v>
      </c>
      <c r="I277" s="55">
        <v>1</v>
      </c>
      <c r="J277" s="55">
        <f t="shared" si="39"/>
        <v>1</v>
      </c>
      <c r="K277" s="61"/>
    </row>
    <row r="278" spans="1:11">
      <c r="A278" s="78"/>
      <c r="C278" s="146" t="s">
        <v>285</v>
      </c>
      <c r="D278" s="52" t="s">
        <v>286</v>
      </c>
      <c r="E278" s="52"/>
      <c r="F278" s="54" t="str">
        <f t="shared" si="37"/>
        <v>8C3B</v>
      </c>
      <c r="G278" s="54">
        <f t="shared" si="38"/>
        <v>35899</v>
      </c>
      <c r="H278" s="55">
        <v>1</v>
      </c>
      <c r="I278" s="55">
        <v>1</v>
      </c>
      <c r="J278" s="55">
        <f t="shared" si="39"/>
        <v>1</v>
      </c>
      <c r="K278" s="61"/>
    </row>
    <row r="279" spans="1:11">
      <c r="A279" s="78"/>
      <c r="C279" s="74" t="s">
        <v>58</v>
      </c>
      <c r="F279" s="75" t="str">
        <f t="shared" si="37"/>
        <v>8C3C</v>
      </c>
      <c r="G279" s="75">
        <f t="shared" si="38"/>
        <v>35900</v>
      </c>
      <c r="I279" s="75">
        <f>J279</f>
        <v>20</v>
      </c>
      <c r="J279" s="75">
        <v>20</v>
      </c>
      <c r="K279" s="73"/>
    </row>
    <row r="280" spans="1:11">
      <c r="A280" s="78"/>
      <c r="C280" s="52" t="s">
        <v>287</v>
      </c>
      <c r="D280" s="140" t="s">
        <v>288</v>
      </c>
      <c r="E280" s="141"/>
      <c r="F280" s="54" t="str">
        <f t="shared" si="37"/>
        <v>8C50</v>
      </c>
      <c r="G280" s="54">
        <f t="shared" si="38"/>
        <v>35920</v>
      </c>
      <c r="H280" s="55">
        <v>1</v>
      </c>
      <c r="I280" s="55">
        <v>1</v>
      </c>
      <c r="J280" s="55">
        <f>PRODUCT(H280:I280)</f>
        <v>1</v>
      </c>
      <c r="K280" s="61"/>
    </row>
    <row r="281" spans="1:11">
      <c r="A281" s="78"/>
      <c r="C281" s="52"/>
      <c r="D281" s="142" t="s">
        <v>278</v>
      </c>
      <c r="E281" s="143" t="s">
        <v>279</v>
      </c>
      <c r="F281" s="54" t="str">
        <f t="shared" si="37"/>
        <v>8C51</v>
      </c>
      <c r="G281" s="54">
        <f t="shared" si="38"/>
        <v>35921</v>
      </c>
      <c r="H281" s="55">
        <v>1</v>
      </c>
      <c r="I281" s="55">
        <v>1</v>
      </c>
      <c r="J281" s="55">
        <f>PRODUCT(H281:I281)</f>
        <v>1</v>
      </c>
      <c r="K281" s="61"/>
    </row>
    <row r="282" spans="1:11">
      <c r="A282" s="78"/>
      <c r="C282" s="52"/>
      <c r="D282" s="144" t="s">
        <v>270</v>
      </c>
      <c r="E282" s="145" t="s">
        <v>262</v>
      </c>
      <c r="F282" s="54" t="str">
        <f t="shared" si="37"/>
        <v>8C52</v>
      </c>
      <c r="G282" s="54">
        <f t="shared" si="38"/>
        <v>35922</v>
      </c>
      <c r="H282" s="55">
        <v>1</v>
      </c>
      <c r="I282" s="55">
        <v>3</v>
      </c>
      <c r="J282" s="55">
        <f>PRODUCT(H282:I282)</f>
        <v>3</v>
      </c>
      <c r="K282" s="61"/>
    </row>
    <row r="283" spans="1:11">
      <c r="A283" s="78"/>
      <c r="C283" s="146" t="s">
        <v>285</v>
      </c>
      <c r="D283" s="52" t="s">
        <v>286</v>
      </c>
      <c r="E283" s="53"/>
      <c r="F283" s="54" t="str">
        <f t="shared" si="37"/>
        <v>8C55</v>
      </c>
      <c r="G283" s="54">
        <f>G282+J282</f>
        <v>35925</v>
      </c>
      <c r="H283" s="55">
        <v>1</v>
      </c>
      <c r="I283" s="55">
        <v>1</v>
      </c>
      <c r="J283" s="55">
        <f>PRODUCT(H283:I283)</f>
        <v>1</v>
      </c>
      <c r="K283" s="61"/>
    </row>
    <row r="284" spans="1:11">
      <c r="A284" s="78"/>
      <c r="C284" s="74" t="s">
        <v>58</v>
      </c>
      <c r="F284" s="75" t="str">
        <f t="shared" si="37"/>
        <v>8C56</v>
      </c>
      <c r="G284" s="75">
        <f t="shared" si="38"/>
        <v>35926</v>
      </c>
      <c r="I284" s="75">
        <f>J284</f>
        <v>10</v>
      </c>
      <c r="J284" s="75">
        <v>10</v>
      </c>
      <c r="K284" s="73"/>
    </row>
    <row r="285" spans="1:11">
      <c r="A285" s="78"/>
      <c r="C285" s="52" t="s">
        <v>289</v>
      </c>
      <c r="D285" s="140" t="s">
        <v>268</v>
      </c>
      <c r="E285" s="141" t="s">
        <v>290</v>
      </c>
      <c r="F285" s="54" t="str">
        <f t="shared" si="37"/>
        <v>8C60</v>
      </c>
      <c r="G285" s="54">
        <f t="shared" si="38"/>
        <v>35936</v>
      </c>
      <c r="H285" s="55">
        <v>1</v>
      </c>
      <c r="I285" s="55">
        <v>1</v>
      </c>
      <c r="J285" s="55">
        <f t="shared" ref="J285:J293" si="40">PRODUCT(H285:I285)</f>
        <v>1</v>
      </c>
      <c r="K285" s="61"/>
    </row>
    <row r="286" spans="1:11">
      <c r="A286" s="78"/>
      <c r="C286" s="52"/>
      <c r="D286" s="142" t="s">
        <v>270</v>
      </c>
      <c r="E286" s="147" t="s">
        <v>291</v>
      </c>
      <c r="F286" s="54" t="str">
        <f t="shared" si="37"/>
        <v>8C61</v>
      </c>
      <c r="G286" s="54">
        <f t="shared" si="38"/>
        <v>35937</v>
      </c>
      <c r="H286" s="55">
        <v>1</v>
      </c>
      <c r="I286" s="55">
        <v>3</v>
      </c>
      <c r="J286" s="55">
        <f t="shared" si="40"/>
        <v>3</v>
      </c>
      <c r="K286" s="61"/>
    </row>
    <row r="287" spans="1:11">
      <c r="A287" s="78"/>
      <c r="C287" s="148" t="s">
        <v>292</v>
      </c>
      <c r="D287" s="142" t="s">
        <v>293</v>
      </c>
      <c r="E287" s="147"/>
      <c r="F287" s="54" t="str">
        <f t="shared" si="37"/>
        <v>8C64</v>
      </c>
      <c r="G287" s="54">
        <f t="shared" si="38"/>
        <v>35940</v>
      </c>
      <c r="H287" s="55">
        <v>1</v>
      </c>
      <c r="I287" s="55">
        <v>8</v>
      </c>
      <c r="J287" s="55">
        <f t="shared" si="40"/>
        <v>8</v>
      </c>
      <c r="K287" s="61"/>
    </row>
    <row r="288" spans="1:11">
      <c r="A288" s="78"/>
      <c r="C288" s="146" t="s">
        <v>294</v>
      </c>
      <c r="D288" s="142" t="s">
        <v>295</v>
      </c>
      <c r="E288" s="143" t="s">
        <v>296</v>
      </c>
      <c r="F288" s="54" t="str">
        <f t="shared" si="37"/>
        <v>8C6C</v>
      </c>
      <c r="G288" s="54">
        <f t="shared" si="38"/>
        <v>35948</v>
      </c>
      <c r="H288" s="55">
        <v>1</v>
      </c>
      <c r="I288" s="55">
        <v>4</v>
      </c>
      <c r="J288" s="55">
        <f t="shared" si="40"/>
        <v>4</v>
      </c>
      <c r="K288" s="61"/>
    </row>
    <row r="289" spans="1:11">
      <c r="A289" s="78"/>
      <c r="C289" s="146" t="s">
        <v>297</v>
      </c>
      <c r="D289" s="142" t="s">
        <v>298</v>
      </c>
      <c r="E289" s="145"/>
      <c r="F289" s="54" t="str">
        <f t="shared" si="37"/>
        <v>8C70</v>
      </c>
      <c r="G289" s="54">
        <f t="shared" si="38"/>
        <v>35952</v>
      </c>
      <c r="H289" s="55">
        <v>1</v>
      </c>
      <c r="I289" s="55">
        <v>2</v>
      </c>
      <c r="J289" s="55">
        <f t="shared" si="40"/>
        <v>2</v>
      </c>
      <c r="K289" s="61"/>
    </row>
    <row r="290" spans="1:11">
      <c r="A290" s="78"/>
      <c r="C290" s="74" t="s">
        <v>58</v>
      </c>
      <c r="D290" s="149"/>
      <c r="E290" s="149"/>
      <c r="F290" s="75" t="str">
        <f t="shared" si="37"/>
        <v>8C72</v>
      </c>
      <c r="G290" s="75">
        <f>G289+J289</f>
        <v>35954</v>
      </c>
      <c r="I290" s="75">
        <f>J290</f>
        <v>14</v>
      </c>
      <c r="J290" s="75">
        <v>14</v>
      </c>
      <c r="K290" s="73"/>
    </row>
    <row r="291" spans="1:11">
      <c r="A291" s="78"/>
      <c r="C291" s="23"/>
      <c r="D291" s="150" t="s">
        <v>288</v>
      </c>
      <c r="E291" s="151"/>
      <c r="F291" s="152" t="str">
        <f t="shared" si="37"/>
        <v>8C80</v>
      </c>
      <c r="G291" s="152">
        <f>G290+J290</f>
        <v>35968</v>
      </c>
      <c r="H291" s="153">
        <v>1</v>
      </c>
      <c r="I291" s="153">
        <v>1</v>
      </c>
      <c r="J291" s="153">
        <f t="shared" si="40"/>
        <v>1</v>
      </c>
      <c r="K291" s="154"/>
    </row>
    <row r="292" spans="1:11">
      <c r="A292" s="78"/>
      <c r="B292" s="155" t="s">
        <v>299</v>
      </c>
      <c r="C292" s="156" t="s">
        <v>294</v>
      </c>
      <c r="D292" s="157" t="s">
        <v>278</v>
      </c>
      <c r="E292" s="158" t="s">
        <v>279</v>
      </c>
      <c r="F292" s="152" t="str">
        <f t="shared" si="37"/>
        <v>8C81</v>
      </c>
      <c r="G292" s="152">
        <f t="shared" si="38"/>
        <v>35969</v>
      </c>
      <c r="H292" s="153">
        <v>1</v>
      </c>
      <c r="I292" s="153">
        <v>1</v>
      </c>
      <c r="J292" s="153">
        <f t="shared" si="40"/>
        <v>1</v>
      </c>
      <c r="K292" s="154"/>
    </row>
    <row r="293" spans="1:11">
      <c r="A293" s="78"/>
      <c r="C293" s="156" t="s">
        <v>297</v>
      </c>
      <c r="D293" s="157" t="s">
        <v>298</v>
      </c>
      <c r="E293" s="158"/>
      <c r="F293" s="152" t="str">
        <f t="shared" si="37"/>
        <v>8C82</v>
      </c>
      <c r="G293" s="152">
        <f t="shared" si="38"/>
        <v>35970</v>
      </c>
      <c r="H293" s="153">
        <v>1</v>
      </c>
      <c r="I293" s="153">
        <v>2</v>
      </c>
      <c r="J293" s="153">
        <f t="shared" si="40"/>
        <v>2</v>
      </c>
      <c r="K293" s="154"/>
    </row>
    <row r="294" spans="1:11">
      <c r="A294" s="78"/>
      <c r="C294" s="74" t="s">
        <v>58</v>
      </c>
      <c r="D294" s="149"/>
      <c r="E294" s="149"/>
      <c r="F294" s="75" t="str">
        <f t="shared" si="37"/>
        <v>8C84</v>
      </c>
      <c r="G294" s="75">
        <f>G293+J293</f>
        <v>35972</v>
      </c>
      <c r="I294" s="75">
        <f>J294</f>
        <v>12</v>
      </c>
      <c r="J294" s="75">
        <v>12</v>
      </c>
      <c r="K294" s="73"/>
    </row>
    <row r="295" spans="1:11">
      <c r="A295" s="78"/>
      <c r="C295" s="52" t="s">
        <v>300</v>
      </c>
      <c r="D295" s="52" t="s">
        <v>301</v>
      </c>
      <c r="E295" s="146"/>
      <c r="F295" s="54" t="str">
        <f t="shared" si="37"/>
        <v>8C90</v>
      </c>
      <c r="G295" s="54">
        <f t="shared" si="38"/>
        <v>35984</v>
      </c>
      <c r="H295" s="55">
        <v>1</v>
      </c>
      <c r="I295" s="55">
        <v>1</v>
      </c>
      <c r="J295" s="55">
        <f t="shared" ref="J295:J310" si="41">PRODUCT(H295:I295)</f>
        <v>1</v>
      </c>
      <c r="K295" s="61"/>
    </row>
    <row r="296" spans="1:11">
      <c r="A296" s="78"/>
      <c r="C296" s="146" t="s">
        <v>302</v>
      </c>
      <c r="D296" s="52" t="s">
        <v>303</v>
      </c>
      <c r="E296" s="52"/>
      <c r="F296" s="54" t="str">
        <f t="shared" si="37"/>
        <v>8C91</v>
      </c>
      <c r="G296" s="54">
        <f t="shared" si="38"/>
        <v>35985</v>
      </c>
      <c r="H296" s="55">
        <v>1</v>
      </c>
      <c r="I296" s="55">
        <v>1</v>
      </c>
      <c r="J296" s="55">
        <f t="shared" si="41"/>
        <v>1</v>
      </c>
      <c r="K296" s="61"/>
    </row>
    <row r="297" spans="1:11">
      <c r="A297" s="78"/>
      <c r="C297" s="159" t="s">
        <v>304</v>
      </c>
      <c r="D297" s="140" t="s">
        <v>305</v>
      </c>
      <c r="E297" s="141"/>
      <c r="F297" s="54" t="str">
        <f t="shared" si="37"/>
        <v>8C92</v>
      </c>
      <c r="G297" s="54">
        <f>G296+J296</f>
        <v>35986</v>
      </c>
      <c r="H297" s="55">
        <v>1</v>
      </c>
      <c r="I297" s="55">
        <v>1</v>
      </c>
      <c r="J297" s="55">
        <f t="shared" si="41"/>
        <v>1</v>
      </c>
      <c r="K297" s="61"/>
    </row>
    <row r="298" spans="1:11">
      <c r="A298" s="78"/>
      <c r="C298" s="52"/>
      <c r="D298" s="142" t="s">
        <v>306</v>
      </c>
      <c r="E298" s="143" t="s">
        <v>279</v>
      </c>
      <c r="F298" s="54" t="str">
        <f t="shared" si="37"/>
        <v>8C93</v>
      </c>
      <c r="G298" s="54">
        <f t="shared" si="38"/>
        <v>35987</v>
      </c>
      <c r="H298" s="55">
        <v>1</v>
      </c>
      <c r="I298" s="55">
        <v>1</v>
      </c>
      <c r="J298" s="55">
        <f t="shared" si="41"/>
        <v>1</v>
      </c>
      <c r="K298" s="61"/>
    </row>
    <row r="299" spans="1:11">
      <c r="A299" s="78"/>
      <c r="C299" s="146" t="s">
        <v>307</v>
      </c>
      <c r="D299" s="142" t="s">
        <v>308</v>
      </c>
      <c r="E299" s="143"/>
      <c r="F299" s="54" t="str">
        <f t="shared" si="37"/>
        <v>8C94</v>
      </c>
      <c r="G299" s="54">
        <f t="shared" si="38"/>
        <v>35988</v>
      </c>
      <c r="H299" s="55">
        <v>1</v>
      </c>
      <c r="I299" s="55">
        <v>33</v>
      </c>
      <c r="J299" s="55">
        <f t="shared" si="41"/>
        <v>33</v>
      </c>
      <c r="K299" s="61"/>
    </row>
    <row r="300" spans="1:11">
      <c r="A300" s="78"/>
      <c r="C300" s="146"/>
      <c r="D300" s="140" t="s">
        <v>309</v>
      </c>
      <c r="E300" s="141"/>
      <c r="F300" s="54" t="str">
        <f t="shared" si="37"/>
        <v>8CB5</v>
      </c>
      <c r="G300" s="54">
        <f t="shared" si="38"/>
        <v>36021</v>
      </c>
      <c r="H300" s="55">
        <v>1</v>
      </c>
      <c r="I300" s="55">
        <v>1</v>
      </c>
      <c r="J300" s="55">
        <f t="shared" si="41"/>
        <v>1</v>
      </c>
      <c r="K300" s="61"/>
    </row>
    <row r="301" spans="1:11">
      <c r="A301" s="78"/>
      <c r="C301" s="52"/>
      <c r="D301" s="142" t="s">
        <v>310</v>
      </c>
      <c r="E301" s="143" t="s">
        <v>279</v>
      </c>
      <c r="F301" s="54" t="str">
        <f t="shared" si="37"/>
        <v>8CB6</v>
      </c>
      <c r="G301" s="54">
        <f t="shared" si="38"/>
        <v>36022</v>
      </c>
      <c r="H301" s="55">
        <v>1</v>
      </c>
      <c r="I301" s="55">
        <v>1</v>
      </c>
      <c r="J301" s="55">
        <f t="shared" si="41"/>
        <v>1</v>
      </c>
      <c r="K301" s="61"/>
    </row>
    <row r="302" spans="1:11">
      <c r="A302" s="78"/>
      <c r="C302" s="146" t="s">
        <v>311</v>
      </c>
      <c r="D302" s="142" t="s">
        <v>312</v>
      </c>
      <c r="E302" s="143"/>
      <c r="F302" s="54" t="str">
        <f t="shared" si="37"/>
        <v>8CB7</v>
      </c>
      <c r="G302" s="54">
        <f t="shared" si="38"/>
        <v>36023</v>
      </c>
      <c r="H302" s="55">
        <v>1</v>
      </c>
      <c r="I302" s="55">
        <v>22</v>
      </c>
      <c r="J302" s="55">
        <f t="shared" si="41"/>
        <v>22</v>
      </c>
      <c r="K302" s="61"/>
    </row>
    <row r="303" spans="1:11">
      <c r="A303" s="78"/>
      <c r="C303" s="146"/>
      <c r="D303" s="140" t="s">
        <v>313</v>
      </c>
      <c r="E303" s="141"/>
      <c r="F303" s="54" t="str">
        <f t="shared" si="37"/>
        <v>8CCD</v>
      </c>
      <c r="G303" s="54">
        <f t="shared" si="38"/>
        <v>36045</v>
      </c>
      <c r="H303" s="55">
        <v>1</v>
      </c>
      <c r="I303" s="55">
        <v>1</v>
      </c>
      <c r="J303" s="55">
        <f t="shared" si="41"/>
        <v>1</v>
      </c>
      <c r="K303" s="61"/>
    </row>
    <row r="304" spans="1:11">
      <c r="A304" s="78"/>
      <c r="C304" s="146" t="s">
        <v>314</v>
      </c>
      <c r="D304" s="142" t="s">
        <v>315</v>
      </c>
      <c r="E304" s="143" t="s">
        <v>279</v>
      </c>
      <c r="F304" s="54" t="str">
        <f t="shared" si="37"/>
        <v>8CCE</v>
      </c>
      <c r="G304" s="54">
        <f t="shared" si="38"/>
        <v>36046</v>
      </c>
      <c r="H304" s="55">
        <v>1</v>
      </c>
      <c r="I304" s="55">
        <v>1</v>
      </c>
      <c r="J304" s="55">
        <f t="shared" si="41"/>
        <v>1</v>
      </c>
      <c r="K304" s="61"/>
    </row>
    <row r="305" spans="1:19">
      <c r="A305" s="78"/>
      <c r="C305" s="146" t="s">
        <v>316</v>
      </c>
      <c r="D305" s="142" t="s">
        <v>317</v>
      </c>
      <c r="E305" s="143"/>
      <c r="F305" s="54" t="str">
        <f t="shared" si="37"/>
        <v>8CCF</v>
      </c>
      <c r="G305" s="54">
        <f t="shared" si="38"/>
        <v>36047</v>
      </c>
      <c r="H305" s="55">
        <v>1</v>
      </c>
      <c r="I305" s="55">
        <v>1</v>
      </c>
      <c r="J305" s="55">
        <f t="shared" si="41"/>
        <v>1</v>
      </c>
      <c r="K305" s="61"/>
    </row>
    <row r="306" spans="1:19">
      <c r="A306" s="78"/>
      <c r="C306" s="52"/>
      <c r="D306" s="142" t="s">
        <v>318</v>
      </c>
      <c r="E306" s="143" t="s">
        <v>279</v>
      </c>
      <c r="F306" s="54" t="str">
        <f t="shared" si="37"/>
        <v>8CD0</v>
      </c>
      <c r="G306" s="54">
        <f t="shared" si="38"/>
        <v>36048</v>
      </c>
      <c r="H306" s="55">
        <v>1</v>
      </c>
      <c r="I306" s="55">
        <v>1</v>
      </c>
      <c r="J306" s="55">
        <f t="shared" si="41"/>
        <v>1</v>
      </c>
      <c r="K306" s="61"/>
    </row>
    <row r="307" spans="1:19">
      <c r="A307" s="78"/>
      <c r="C307" s="146" t="s">
        <v>319</v>
      </c>
      <c r="D307" s="142" t="s">
        <v>320</v>
      </c>
      <c r="E307" s="143"/>
      <c r="F307" s="54" t="str">
        <f t="shared" si="37"/>
        <v>8CD1</v>
      </c>
      <c r="G307" s="54">
        <f t="shared" si="38"/>
        <v>36049</v>
      </c>
      <c r="H307" s="55">
        <v>1</v>
      </c>
      <c r="I307" s="55">
        <v>2</v>
      </c>
      <c r="J307" s="55">
        <f t="shared" si="41"/>
        <v>2</v>
      </c>
      <c r="K307" s="61"/>
    </row>
    <row r="308" spans="1:19">
      <c r="A308" s="78"/>
      <c r="C308" s="146"/>
      <c r="D308" s="140" t="s">
        <v>321</v>
      </c>
      <c r="E308" s="141"/>
      <c r="F308" s="54" t="str">
        <f t="shared" si="37"/>
        <v>8CD3</v>
      </c>
      <c r="G308" s="54">
        <f t="shared" si="38"/>
        <v>36051</v>
      </c>
      <c r="H308" s="55">
        <v>1</v>
      </c>
      <c r="I308" s="55">
        <v>1</v>
      </c>
      <c r="J308" s="55">
        <f t="shared" si="41"/>
        <v>1</v>
      </c>
      <c r="K308" s="61"/>
    </row>
    <row r="309" spans="1:19">
      <c r="A309" s="78"/>
      <c r="C309" s="146"/>
      <c r="D309" s="142" t="s">
        <v>322</v>
      </c>
      <c r="E309" s="143" t="s">
        <v>279</v>
      </c>
      <c r="F309" s="54" t="str">
        <f t="shared" si="37"/>
        <v>8CD4</v>
      </c>
      <c r="G309" s="54">
        <f t="shared" si="38"/>
        <v>36052</v>
      </c>
      <c r="H309" s="55">
        <v>1</v>
      </c>
      <c r="I309" s="55">
        <v>1</v>
      </c>
      <c r="J309" s="55">
        <f t="shared" si="41"/>
        <v>1</v>
      </c>
      <c r="K309" s="61"/>
    </row>
    <row r="310" spans="1:19">
      <c r="A310" s="78"/>
      <c r="C310" s="146" t="s">
        <v>323</v>
      </c>
      <c r="D310" s="144" t="s">
        <v>324</v>
      </c>
      <c r="E310" s="145"/>
      <c r="F310" s="54" t="str">
        <f t="shared" si="37"/>
        <v>8CD5</v>
      </c>
      <c r="G310" s="54">
        <f>G309+J309</f>
        <v>36053</v>
      </c>
      <c r="H310" s="55">
        <v>1</v>
      </c>
      <c r="I310" s="55">
        <v>3</v>
      </c>
      <c r="J310" s="55">
        <f t="shared" si="41"/>
        <v>3</v>
      </c>
      <c r="K310" s="61"/>
    </row>
    <row r="311" spans="1:19">
      <c r="A311" s="78"/>
      <c r="C311" s="74" t="s">
        <v>58</v>
      </c>
      <c r="F311" s="75" t="str">
        <f t="shared" ref="F311:F319" si="42">DEC2HEX(G311)</f>
        <v>8CD8</v>
      </c>
      <c r="G311" s="75">
        <f t="shared" ref="G311:G315" si="43">G310+J310</f>
        <v>36056</v>
      </c>
      <c r="I311" s="75">
        <f>J311</f>
        <v>8</v>
      </c>
      <c r="J311" s="75">
        <v>8</v>
      </c>
      <c r="K311" s="73"/>
    </row>
    <row r="312" spans="1:19">
      <c r="A312" s="78"/>
      <c r="C312" s="52" t="s">
        <v>325</v>
      </c>
      <c r="D312" s="52" t="s">
        <v>326</v>
      </c>
      <c r="E312" s="52"/>
      <c r="F312" s="54" t="str">
        <f t="shared" si="42"/>
        <v>8CE0</v>
      </c>
      <c r="G312" s="54">
        <f t="shared" si="43"/>
        <v>36064</v>
      </c>
      <c r="H312" s="56">
        <v>1</v>
      </c>
      <c r="I312" s="56">
        <v>2</v>
      </c>
      <c r="J312" s="56">
        <f t="shared" ref="J312:J315" si="44">PRODUCT(H312:I312)</f>
        <v>2</v>
      </c>
      <c r="K312" s="160"/>
    </row>
    <row r="313" spans="1:19">
      <c r="A313" s="78"/>
      <c r="C313" s="52" t="s">
        <v>327</v>
      </c>
      <c r="D313" s="52" t="s">
        <v>328</v>
      </c>
      <c r="E313" s="52"/>
      <c r="F313" s="54" t="str">
        <f t="shared" si="42"/>
        <v>8CE2</v>
      </c>
      <c r="G313" s="54">
        <f t="shared" si="43"/>
        <v>36066</v>
      </c>
      <c r="H313" s="56">
        <v>1</v>
      </c>
      <c r="I313" s="56">
        <v>2</v>
      </c>
      <c r="J313" s="56">
        <f t="shared" si="44"/>
        <v>2</v>
      </c>
      <c r="K313" s="160"/>
    </row>
    <row r="314" spans="1:19">
      <c r="A314" s="78"/>
      <c r="C314" s="52" t="s">
        <v>329</v>
      </c>
      <c r="D314" s="146" t="s">
        <v>330</v>
      </c>
      <c r="E314" s="52"/>
      <c r="F314" s="54" t="str">
        <f t="shared" si="42"/>
        <v>8CE4</v>
      </c>
      <c r="G314" s="54">
        <f t="shared" si="43"/>
        <v>36068</v>
      </c>
      <c r="H314" s="56">
        <v>1</v>
      </c>
      <c r="I314" s="56">
        <v>1</v>
      </c>
      <c r="J314" s="56">
        <f t="shared" si="44"/>
        <v>1</v>
      </c>
      <c r="K314" s="160"/>
    </row>
    <row r="315" spans="1:19">
      <c r="A315" s="78"/>
      <c r="C315" s="52" t="s">
        <v>331</v>
      </c>
      <c r="D315" s="161" t="s">
        <v>332</v>
      </c>
      <c r="E315" s="52"/>
      <c r="F315" s="54" t="str">
        <f t="shared" si="42"/>
        <v>8CE5</v>
      </c>
      <c r="G315" s="54">
        <f t="shared" si="43"/>
        <v>36069</v>
      </c>
      <c r="H315" s="56">
        <v>1</v>
      </c>
      <c r="I315" s="56">
        <v>1</v>
      </c>
      <c r="J315" s="56">
        <f t="shared" si="44"/>
        <v>1</v>
      </c>
      <c r="K315" s="160"/>
    </row>
    <row r="316" spans="1:19">
      <c r="A316" s="78"/>
      <c r="B316" s="37"/>
      <c r="C316" s="45" t="s">
        <v>333</v>
      </c>
      <c r="D316" s="45"/>
      <c r="E316" s="45"/>
      <c r="F316" s="47" t="str">
        <f>DEC2HEX(G316)</f>
        <v>8CE6</v>
      </c>
      <c r="G316" s="47">
        <f>G315+J315</f>
        <v>36070</v>
      </c>
      <c r="H316" s="48">
        <v>1</v>
      </c>
      <c r="I316" s="48">
        <v>2</v>
      </c>
      <c r="J316" s="48">
        <f>PRODUCT(H316:I316)</f>
        <v>2</v>
      </c>
      <c r="K316" s="77"/>
      <c r="L316" s="48"/>
      <c r="M316" s="48"/>
      <c r="N316" s="48"/>
      <c r="O316" s="48"/>
      <c r="P316" s="48"/>
      <c r="Q316" s="100"/>
      <c r="R316" s="48"/>
      <c r="S316" s="48"/>
    </row>
    <row r="317" spans="1:19">
      <c r="A317" s="78"/>
      <c r="B317" s="37"/>
      <c r="C317" s="45" t="s">
        <v>334</v>
      </c>
      <c r="D317" s="45"/>
      <c r="E317" s="45"/>
      <c r="F317" s="47" t="str">
        <f>DEC2HEX(G317)</f>
        <v>8CE8</v>
      </c>
      <c r="G317" s="47">
        <f>G316+J316</f>
        <v>36072</v>
      </c>
      <c r="H317" s="48">
        <v>1</v>
      </c>
      <c r="I317" s="48">
        <v>2</v>
      </c>
      <c r="J317" s="48">
        <f>PRODUCT(H317:I317)</f>
        <v>2</v>
      </c>
      <c r="K317" s="77"/>
      <c r="L317" s="48"/>
      <c r="M317" s="48"/>
      <c r="N317" s="48"/>
      <c r="O317" s="48"/>
      <c r="P317" s="48"/>
      <c r="Q317" s="100"/>
      <c r="R317" s="48"/>
      <c r="S317" s="48"/>
    </row>
    <row r="318" spans="1:19">
      <c r="A318" s="78"/>
      <c r="B318" s="37"/>
      <c r="C318" s="45" t="s">
        <v>335</v>
      </c>
      <c r="D318" s="45"/>
      <c r="E318" s="45"/>
      <c r="F318" s="47" t="str">
        <f>DEC2HEX(G318)</f>
        <v>8CEA</v>
      </c>
      <c r="G318" s="47">
        <f>G317+J317</f>
        <v>36074</v>
      </c>
      <c r="H318" s="48">
        <v>1</v>
      </c>
      <c r="I318" s="48">
        <v>1</v>
      </c>
      <c r="J318" s="48">
        <f>PRODUCT(H318:I318)</f>
        <v>1</v>
      </c>
      <c r="K318" s="77"/>
      <c r="L318" s="48"/>
      <c r="M318" s="48"/>
      <c r="N318" s="48"/>
      <c r="O318" s="48"/>
      <c r="P318" s="48"/>
      <c r="Q318" s="100"/>
      <c r="R318" s="48"/>
      <c r="S318" s="48"/>
    </row>
    <row r="319" spans="1:19">
      <c r="A319" s="78"/>
      <c r="C319" s="74" t="s">
        <v>58</v>
      </c>
      <c r="F319" s="75" t="str">
        <f t="shared" si="42"/>
        <v>8CEB</v>
      </c>
      <c r="G319" s="75">
        <f>G318+J318</f>
        <v>36075</v>
      </c>
      <c r="I319" s="75">
        <f>J319</f>
        <v>533</v>
      </c>
      <c r="J319" s="75">
        <v>533</v>
      </c>
      <c r="K319" s="162"/>
    </row>
    <row r="320" spans="1:19">
      <c r="A320" s="78"/>
      <c r="C320" s="37"/>
      <c r="I320" s="59"/>
      <c r="K320" s="73"/>
    </row>
    <row r="321" spans="1:19">
      <c r="A321" s="78"/>
      <c r="C321" t="s">
        <v>336</v>
      </c>
      <c r="I321" s="59"/>
      <c r="K321" s="73"/>
    </row>
    <row r="322" spans="1:19">
      <c r="A322" s="78"/>
      <c r="C322" s="38" t="s">
        <v>337</v>
      </c>
      <c r="I322" s="59"/>
      <c r="K322" s="73"/>
    </row>
    <row r="323" spans="1:19">
      <c r="A323" s="78"/>
      <c r="C323" s="38" t="s">
        <v>338</v>
      </c>
      <c r="F323"/>
      <c r="G323"/>
      <c r="I323" s="59"/>
      <c r="K323" s="73"/>
      <c r="L323"/>
    </row>
    <row r="324" spans="1:19">
      <c r="A324" s="78"/>
      <c r="C324" s="38" t="s">
        <v>339</v>
      </c>
      <c r="I324" s="59"/>
      <c r="K324" s="73"/>
    </row>
    <row r="325" spans="1:19">
      <c r="A325" s="78"/>
      <c r="C325" s="38" t="s">
        <v>340</v>
      </c>
      <c r="I325" s="59"/>
      <c r="K325" s="73"/>
    </row>
    <row r="326" spans="1:19">
      <c r="A326" s="78"/>
      <c r="C326" s="38" t="s">
        <v>341</v>
      </c>
      <c r="I326" s="59"/>
      <c r="K326" s="73"/>
    </row>
    <row r="327" spans="1:19">
      <c r="A327" s="78"/>
      <c r="C327" s="38" t="s">
        <v>342</v>
      </c>
      <c r="I327" s="59"/>
      <c r="K327" s="73"/>
    </row>
    <row r="328" spans="1:19" ht="13.5" thickBot="1">
      <c r="A328" s="78"/>
      <c r="C328" s="38" t="s">
        <v>343</v>
      </c>
      <c r="I328" s="59"/>
      <c r="K328" s="73"/>
    </row>
    <row r="329" spans="1:19">
      <c r="A329" s="78"/>
      <c r="C329" s="74"/>
      <c r="F329" s="75"/>
      <c r="G329" s="75"/>
      <c r="I329" s="75"/>
      <c r="J329" s="81" t="s">
        <v>71</v>
      </c>
      <c r="K329" s="82"/>
      <c r="L329" s="83" t="s">
        <v>72</v>
      </c>
    </row>
    <row r="330" spans="1:19" ht="13.5" thickBot="1">
      <c r="A330" s="84" t="s">
        <v>71</v>
      </c>
      <c r="B330" s="85"/>
      <c r="C330" s="86"/>
      <c r="D330" s="114"/>
      <c r="E330" s="114"/>
      <c r="F330" s="115"/>
      <c r="G330" s="115"/>
      <c r="H330" s="88"/>
      <c r="I330" s="88"/>
      <c r="J330" s="89">
        <f>SUM(J246:J329)</f>
        <v>768</v>
      </c>
      <c r="K330" s="90">
        <v>300</v>
      </c>
      <c r="L330" s="91">
        <f>HEX2DEC(K330)</f>
        <v>768</v>
      </c>
    </row>
    <row r="331" spans="1:19">
      <c r="A331" s="44" t="s">
        <v>344</v>
      </c>
      <c r="C331" s="94" t="s">
        <v>345</v>
      </c>
      <c r="D331" s="94" t="s">
        <v>230</v>
      </c>
      <c r="E331" s="94"/>
      <c r="F331" s="95" t="str">
        <f>K331</f>
        <v>8F00</v>
      </c>
      <c r="G331" s="95">
        <f>L331</f>
        <v>36608</v>
      </c>
      <c r="H331" s="96">
        <v>5</v>
      </c>
      <c r="I331" s="48">
        <v>1</v>
      </c>
      <c r="J331" s="48">
        <f t="shared" ref="J331:J349" si="45">PRODUCT(H331:I331)</f>
        <v>5</v>
      </c>
      <c r="K331" s="51" t="str">
        <f>DEC2HEX(HEX2DEC(K246)+HEX2DEC(K330))</f>
        <v>8F00</v>
      </c>
      <c r="L331" s="103">
        <f>HEX2DEC(K331)</f>
        <v>36608</v>
      </c>
      <c r="M331" s="48">
        <v>0</v>
      </c>
      <c r="N331" s="48">
        <v>65535</v>
      </c>
      <c r="O331" s="100" t="s">
        <v>346</v>
      </c>
      <c r="P331" s="48"/>
      <c r="Q331" s="48">
        <v>0</v>
      </c>
      <c r="R331" s="48">
        <v>65535</v>
      </c>
      <c r="S331" s="48" t="s">
        <v>43</v>
      </c>
    </row>
    <row r="332" spans="1:19">
      <c r="A332" s="44" t="s">
        <v>347</v>
      </c>
      <c r="C332" s="45" t="s">
        <v>348</v>
      </c>
      <c r="D332" s="45" t="s">
        <v>230</v>
      </c>
      <c r="E332" s="45"/>
      <c r="F332" s="47" t="str">
        <f t="shared" ref="F332:F354" si="46">DEC2HEX(G332)</f>
        <v>8F05</v>
      </c>
      <c r="G332" s="47">
        <f t="shared" ref="G332:G354" si="47">G331+J331</f>
        <v>36613</v>
      </c>
      <c r="H332" s="48">
        <v>5</v>
      </c>
      <c r="I332" s="48">
        <v>1</v>
      </c>
      <c r="J332" s="48">
        <f t="shared" si="45"/>
        <v>5</v>
      </c>
      <c r="K332" s="77"/>
      <c r="L332" s="48"/>
      <c r="M332" s="48">
        <v>0</v>
      </c>
      <c r="N332" s="48">
        <v>65535</v>
      </c>
      <c r="O332" s="100" t="s">
        <v>346</v>
      </c>
      <c r="P332" s="48"/>
      <c r="Q332" s="48">
        <v>0</v>
      </c>
      <c r="R332" s="48">
        <v>65535</v>
      </c>
      <c r="S332" s="48" t="s">
        <v>43</v>
      </c>
    </row>
    <row r="333" spans="1:19">
      <c r="A333" s="78"/>
      <c r="C333" s="134" t="s">
        <v>349</v>
      </c>
      <c r="D333" s="138" t="s">
        <v>350</v>
      </c>
      <c r="E333" s="45"/>
      <c r="F333" s="47" t="str">
        <f t="shared" si="46"/>
        <v>8F0A</v>
      </c>
      <c r="G333" s="47">
        <f>G332+J332</f>
        <v>36618</v>
      </c>
      <c r="H333" s="48">
        <v>1</v>
      </c>
      <c r="I333" s="48">
        <v>1</v>
      </c>
      <c r="J333" s="48">
        <f t="shared" si="45"/>
        <v>1</v>
      </c>
      <c r="K333" s="77"/>
      <c r="L333" s="48"/>
      <c r="M333" s="48">
        <v>0</v>
      </c>
      <c r="N333" s="48">
        <v>65535</v>
      </c>
      <c r="O333" s="100" t="s">
        <v>346</v>
      </c>
      <c r="P333" s="48"/>
      <c r="Q333" s="48">
        <v>0</v>
      </c>
      <c r="R333" s="48">
        <v>65535</v>
      </c>
      <c r="S333" s="48" t="s">
        <v>43</v>
      </c>
    </row>
    <row r="334" spans="1:19">
      <c r="A334" s="78"/>
      <c r="C334" s="45" t="s">
        <v>351</v>
      </c>
      <c r="D334" s="45" t="s">
        <v>352</v>
      </c>
      <c r="E334" s="45"/>
      <c r="F334" s="47" t="str">
        <f t="shared" si="46"/>
        <v>8F0B</v>
      </c>
      <c r="G334" s="47">
        <f t="shared" si="47"/>
        <v>36619</v>
      </c>
      <c r="H334" s="48">
        <v>8</v>
      </c>
      <c r="I334" s="48">
        <v>1</v>
      </c>
      <c r="J334" s="48">
        <f t="shared" si="45"/>
        <v>8</v>
      </c>
      <c r="K334" s="77"/>
      <c r="L334" s="48"/>
      <c r="M334" s="48">
        <v>0</v>
      </c>
      <c r="N334" s="48">
        <v>65535</v>
      </c>
      <c r="O334" s="100" t="s">
        <v>346</v>
      </c>
      <c r="P334" s="48"/>
      <c r="Q334" s="48">
        <v>0</v>
      </c>
      <c r="R334" s="48">
        <v>65535</v>
      </c>
      <c r="S334" s="48" t="s">
        <v>43</v>
      </c>
    </row>
    <row r="335" spans="1:19">
      <c r="A335" s="78"/>
      <c r="C335" s="45" t="s">
        <v>353</v>
      </c>
      <c r="D335" s="45" t="s">
        <v>352</v>
      </c>
      <c r="E335" s="45"/>
      <c r="F335" s="47" t="str">
        <f t="shared" si="46"/>
        <v>8F13</v>
      </c>
      <c r="G335" s="47">
        <f t="shared" si="47"/>
        <v>36627</v>
      </c>
      <c r="H335" s="48">
        <v>8</v>
      </c>
      <c r="I335" s="48">
        <v>1</v>
      </c>
      <c r="J335" s="48">
        <f t="shared" si="45"/>
        <v>8</v>
      </c>
      <c r="K335" s="77"/>
      <c r="L335" s="48"/>
      <c r="M335" s="48">
        <v>0</v>
      </c>
      <c r="N335" s="48">
        <v>65535</v>
      </c>
      <c r="O335" s="100" t="s">
        <v>346</v>
      </c>
      <c r="P335" s="48"/>
      <c r="Q335" s="48">
        <v>0</v>
      </c>
      <c r="R335" s="48">
        <v>65535</v>
      </c>
      <c r="S335" s="48" t="s">
        <v>43</v>
      </c>
    </row>
    <row r="336" spans="1:19">
      <c r="A336" s="78"/>
      <c r="B336" s="37"/>
      <c r="C336" s="45" t="s">
        <v>354</v>
      </c>
      <c r="D336" s="99" t="s">
        <v>355</v>
      </c>
      <c r="E336" s="45"/>
      <c r="F336" s="47" t="str">
        <f t="shared" si="46"/>
        <v>8F1B</v>
      </c>
      <c r="G336" s="47">
        <f>G335+J335</f>
        <v>36635</v>
      </c>
      <c r="H336" s="48">
        <v>1</v>
      </c>
      <c r="I336" s="48">
        <v>1</v>
      </c>
      <c r="J336" s="48">
        <f t="shared" si="45"/>
        <v>1</v>
      </c>
      <c r="K336" s="77"/>
      <c r="L336" s="48"/>
      <c r="M336" s="48"/>
      <c r="N336" s="48"/>
      <c r="O336" s="100"/>
      <c r="P336" s="48"/>
      <c r="Q336" s="48"/>
      <c r="R336" s="48"/>
      <c r="S336" s="48"/>
    </row>
    <row r="337" spans="1:19">
      <c r="A337" s="78"/>
      <c r="B337" s="37"/>
      <c r="C337" s="45" t="s">
        <v>356</v>
      </c>
      <c r="D337" s="99" t="s">
        <v>355</v>
      </c>
      <c r="E337" s="45"/>
      <c r="F337" s="47" t="str">
        <f t="shared" si="46"/>
        <v>8F1C</v>
      </c>
      <c r="G337" s="47">
        <f>G336+J336</f>
        <v>36636</v>
      </c>
      <c r="H337" s="48">
        <v>1</v>
      </c>
      <c r="I337" s="48">
        <v>1</v>
      </c>
      <c r="J337" s="48">
        <f t="shared" si="45"/>
        <v>1</v>
      </c>
      <c r="K337" s="77"/>
      <c r="L337" s="48"/>
      <c r="M337" s="48"/>
      <c r="N337" s="48"/>
      <c r="O337" s="100"/>
      <c r="P337" s="48"/>
      <c r="Q337" s="48"/>
      <c r="R337" s="48"/>
      <c r="S337" s="48"/>
    </row>
    <row r="338" spans="1:19">
      <c r="A338" s="78"/>
      <c r="B338" s="37"/>
      <c r="C338" s="45" t="s">
        <v>357</v>
      </c>
      <c r="D338" s="99" t="s">
        <v>355</v>
      </c>
      <c r="E338" s="45"/>
      <c r="F338" s="47" t="str">
        <f t="shared" si="46"/>
        <v>8F1D</v>
      </c>
      <c r="G338" s="47">
        <f>G337+J337</f>
        <v>36637</v>
      </c>
      <c r="H338" s="48">
        <v>1</v>
      </c>
      <c r="I338" s="48">
        <v>1</v>
      </c>
      <c r="J338" s="48">
        <f t="shared" si="45"/>
        <v>1</v>
      </c>
      <c r="K338" s="77"/>
      <c r="L338" s="48"/>
      <c r="M338" s="48"/>
      <c r="N338" s="48"/>
      <c r="O338" s="100"/>
      <c r="P338" s="48"/>
      <c r="Q338" s="48"/>
      <c r="R338" s="48"/>
      <c r="S338" s="48"/>
    </row>
    <row r="339" spans="1:19">
      <c r="A339" s="78"/>
      <c r="B339" s="37"/>
      <c r="C339" s="45" t="s">
        <v>358</v>
      </c>
      <c r="D339" s="99" t="s">
        <v>355</v>
      </c>
      <c r="E339" s="45"/>
      <c r="F339" s="47" t="str">
        <f t="shared" si="46"/>
        <v>8F1E</v>
      </c>
      <c r="G339" s="47">
        <f>G338+J338</f>
        <v>36638</v>
      </c>
      <c r="H339" s="48">
        <v>1</v>
      </c>
      <c r="I339" s="48">
        <v>1</v>
      </c>
      <c r="J339" s="48">
        <f t="shared" si="45"/>
        <v>1</v>
      </c>
      <c r="K339" s="77"/>
      <c r="L339" s="48"/>
      <c r="M339" s="48"/>
      <c r="N339" s="48"/>
      <c r="O339" s="100"/>
      <c r="P339" s="48"/>
      <c r="Q339" s="48"/>
      <c r="R339" s="48"/>
      <c r="S339" s="48"/>
    </row>
    <row r="340" spans="1:19">
      <c r="A340" s="78"/>
      <c r="B340" s="37"/>
      <c r="C340" s="60" t="s">
        <v>359</v>
      </c>
      <c r="D340" s="60" t="s">
        <v>360</v>
      </c>
      <c r="E340" s="60"/>
      <c r="F340" s="54" t="str">
        <f t="shared" si="46"/>
        <v>8F1F</v>
      </c>
      <c r="G340" s="54">
        <f>G339+J339</f>
        <v>36639</v>
      </c>
      <c r="H340" s="55">
        <v>1</v>
      </c>
      <c r="I340" s="55">
        <v>1</v>
      </c>
      <c r="J340" s="55">
        <f t="shared" si="45"/>
        <v>1</v>
      </c>
      <c r="K340" s="61"/>
      <c r="O340" s="163"/>
    </row>
    <row r="341" spans="1:19">
      <c r="A341" s="78"/>
      <c r="B341" s="37"/>
      <c r="C341" s="60" t="s">
        <v>361</v>
      </c>
      <c r="D341" s="60" t="s">
        <v>360</v>
      </c>
      <c r="E341" s="60"/>
      <c r="F341" s="54" t="str">
        <f t="shared" si="46"/>
        <v>8F20</v>
      </c>
      <c r="G341" s="54">
        <f t="shared" si="47"/>
        <v>36640</v>
      </c>
      <c r="H341" s="55">
        <v>1</v>
      </c>
      <c r="I341" s="55">
        <v>1</v>
      </c>
      <c r="J341" s="55">
        <f t="shared" si="45"/>
        <v>1</v>
      </c>
      <c r="K341" s="61"/>
      <c r="O341" s="163"/>
    </row>
    <row r="342" spans="1:19">
      <c r="A342" s="78"/>
      <c r="B342" s="37"/>
      <c r="C342" s="60" t="s">
        <v>362</v>
      </c>
      <c r="D342" s="60" t="s">
        <v>363</v>
      </c>
      <c r="E342" s="60"/>
      <c r="F342" s="54" t="str">
        <f t="shared" si="46"/>
        <v>8F21</v>
      </c>
      <c r="G342" s="54">
        <f t="shared" si="47"/>
        <v>36641</v>
      </c>
      <c r="H342" s="55">
        <v>8</v>
      </c>
      <c r="I342" s="55">
        <v>1</v>
      </c>
      <c r="J342" s="55">
        <f t="shared" si="45"/>
        <v>8</v>
      </c>
      <c r="K342" s="61"/>
      <c r="O342" s="163"/>
    </row>
    <row r="343" spans="1:19">
      <c r="A343" s="78"/>
      <c r="B343" s="37"/>
      <c r="C343" s="74" t="s">
        <v>364</v>
      </c>
      <c r="D343" s="70"/>
      <c r="F343" s="75" t="str">
        <f t="shared" si="46"/>
        <v>8F29</v>
      </c>
      <c r="G343" s="75">
        <f t="shared" si="47"/>
        <v>36649</v>
      </c>
      <c r="I343" s="75">
        <f>J343</f>
        <v>8</v>
      </c>
      <c r="J343" s="75">
        <v>8</v>
      </c>
      <c r="K343" s="73"/>
      <c r="O343" s="163"/>
    </row>
    <row r="344" spans="1:19">
      <c r="A344" s="78"/>
      <c r="B344" s="37"/>
      <c r="C344" s="60" t="s">
        <v>365</v>
      </c>
      <c r="D344" s="60"/>
      <c r="E344" s="60"/>
      <c r="F344" s="54" t="str">
        <f>DEC2HEX(G344)</f>
        <v>8F31</v>
      </c>
      <c r="G344" s="54">
        <f>G343+J343</f>
        <v>36657</v>
      </c>
      <c r="H344" s="55">
        <v>1</v>
      </c>
      <c r="I344" s="55">
        <v>1</v>
      </c>
      <c r="J344" s="55">
        <f>PRODUCT(H344:I344)</f>
        <v>1</v>
      </c>
      <c r="K344" s="61"/>
      <c r="O344" s="163"/>
    </row>
    <row r="345" spans="1:19">
      <c r="A345" s="78"/>
      <c r="B345" s="37"/>
      <c r="C345" s="60" t="s">
        <v>366</v>
      </c>
      <c r="D345" s="60"/>
      <c r="E345" s="60"/>
      <c r="F345" s="54" t="str">
        <f>DEC2HEX(G345)</f>
        <v>8F32</v>
      </c>
      <c r="G345" s="54">
        <f>G344+J344</f>
        <v>36658</v>
      </c>
      <c r="H345" s="55">
        <v>1</v>
      </c>
      <c r="I345" s="55">
        <v>1</v>
      </c>
      <c r="J345" s="55">
        <f>PRODUCT(H345:I345)</f>
        <v>1</v>
      </c>
      <c r="K345" s="61"/>
      <c r="O345" s="163"/>
    </row>
    <row r="346" spans="1:19">
      <c r="A346" s="78"/>
      <c r="B346" s="37"/>
      <c r="C346" s="60" t="s">
        <v>367</v>
      </c>
      <c r="D346" s="60"/>
      <c r="E346" s="60"/>
      <c r="F346" s="54" t="str">
        <f>DEC2HEX(G346)</f>
        <v>8F33</v>
      </c>
      <c r="G346" s="54">
        <f>G345+J345</f>
        <v>36659</v>
      </c>
      <c r="H346" s="55">
        <v>1</v>
      </c>
      <c r="I346" s="55">
        <v>1</v>
      </c>
      <c r="J346" s="55">
        <f>PRODUCT(H346:I346)</f>
        <v>1</v>
      </c>
      <c r="K346" s="61"/>
      <c r="O346" s="163"/>
    </row>
    <row r="347" spans="1:19">
      <c r="A347" s="78"/>
      <c r="B347" s="37"/>
      <c r="C347" s="60" t="s">
        <v>368</v>
      </c>
      <c r="D347" s="60"/>
      <c r="E347" s="60"/>
      <c r="F347" s="54" t="str">
        <f>DEC2HEX(G347)</f>
        <v>8F34</v>
      </c>
      <c r="G347" s="54">
        <f>G346+J346</f>
        <v>36660</v>
      </c>
      <c r="H347" s="55">
        <v>1</v>
      </c>
      <c r="I347" s="55">
        <v>1</v>
      </c>
      <c r="J347" s="55">
        <f>PRODUCT(H347:I347)</f>
        <v>1</v>
      </c>
      <c r="K347" s="61"/>
      <c r="O347" s="163"/>
    </row>
    <row r="348" spans="1:19">
      <c r="A348" s="78"/>
      <c r="C348" s="70" t="s">
        <v>369</v>
      </c>
      <c r="D348" s="70"/>
      <c r="E348" s="70"/>
      <c r="F348" s="71" t="str">
        <f t="shared" si="46"/>
        <v>8F35</v>
      </c>
      <c r="G348" s="71">
        <f>G347+J347</f>
        <v>36661</v>
      </c>
      <c r="H348" s="59">
        <v>1</v>
      </c>
      <c r="I348" s="59">
        <v>1</v>
      </c>
      <c r="J348" s="59">
        <f t="shared" si="45"/>
        <v>1</v>
      </c>
      <c r="K348" s="73"/>
    </row>
    <row r="349" spans="1:19">
      <c r="A349" s="78"/>
      <c r="C349" s="70" t="s">
        <v>370</v>
      </c>
      <c r="D349" s="70" t="s">
        <v>371</v>
      </c>
      <c r="E349" t="s">
        <v>372</v>
      </c>
      <c r="F349" s="71" t="str">
        <f t="shared" si="46"/>
        <v>8F36</v>
      </c>
      <c r="G349" s="71">
        <f t="shared" si="47"/>
        <v>36662</v>
      </c>
      <c r="H349" s="59">
        <v>8</v>
      </c>
      <c r="I349" s="59">
        <v>1</v>
      </c>
      <c r="J349" s="59">
        <f t="shared" si="45"/>
        <v>8</v>
      </c>
      <c r="K349" s="73"/>
    </row>
    <row r="350" spans="1:19">
      <c r="A350" s="78"/>
      <c r="C350" s="74" t="s">
        <v>58</v>
      </c>
      <c r="D350" s="70"/>
      <c r="F350" s="75" t="str">
        <f t="shared" si="46"/>
        <v>8F3E</v>
      </c>
      <c r="G350" s="75">
        <f>G349+J349</f>
        <v>36670</v>
      </c>
      <c r="I350" s="75">
        <f>J350</f>
        <v>50</v>
      </c>
      <c r="J350" s="75">
        <v>50</v>
      </c>
      <c r="K350" s="73"/>
    </row>
    <row r="351" spans="1:19">
      <c r="A351" s="78"/>
      <c r="B351" s="37"/>
      <c r="C351" s="60" t="s">
        <v>373</v>
      </c>
      <c r="D351" s="60"/>
      <c r="E351" s="53"/>
      <c r="F351" s="54" t="str">
        <f t="shared" si="46"/>
        <v>8F70</v>
      </c>
      <c r="G351" s="54">
        <f>G350+J350</f>
        <v>36720</v>
      </c>
      <c r="H351" s="55">
        <v>1</v>
      </c>
      <c r="I351" s="55">
        <v>1</v>
      </c>
      <c r="J351" s="55">
        <f>PRODUCT(H351:I351)</f>
        <v>1</v>
      </c>
      <c r="K351" s="61"/>
    </row>
    <row r="352" spans="1:19">
      <c r="A352" s="78"/>
      <c r="C352" s="70" t="s">
        <v>374</v>
      </c>
      <c r="D352" s="70" t="s">
        <v>375</v>
      </c>
      <c r="E352" s="70"/>
      <c r="F352" s="71" t="str">
        <f t="shared" si="46"/>
        <v>8F71</v>
      </c>
      <c r="G352" s="71">
        <f>G351+J351</f>
        <v>36721</v>
      </c>
      <c r="H352" s="59">
        <v>1</v>
      </c>
      <c r="I352" s="59">
        <v>8</v>
      </c>
      <c r="J352" s="59">
        <f>PRODUCT(H352:I352)</f>
        <v>8</v>
      </c>
      <c r="K352" s="73"/>
    </row>
    <row r="353" spans="1:12">
      <c r="A353" s="78"/>
      <c r="C353" s="70" t="s">
        <v>376</v>
      </c>
      <c r="D353" s="70" t="s">
        <v>375</v>
      </c>
      <c r="E353" s="70"/>
      <c r="F353" s="71" t="str">
        <f t="shared" si="46"/>
        <v>8F79</v>
      </c>
      <c r="G353" s="71">
        <f t="shared" si="47"/>
        <v>36729</v>
      </c>
      <c r="H353" s="59">
        <v>1</v>
      </c>
      <c r="I353" s="59">
        <v>8</v>
      </c>
      <c r="J353" s="59">
        <f>PRODUCT(H353:I353)</f>
        <v>8</v>
      </c>
      <c r="K353" s="73"/>
    </row>
    <row r="354" spans="1:12" ht="13.5" thickBot="1">
      <c r="A354" s="78"/>
      <c r="C354" s="74" t="s">
        <v>58</v>
      </c>
      <c r="D354" s="70"/>
      <c r="F354" s="75" t="str">
        <f t="shared" si="46"/>
        <v>8F81</v>
      </c>
      <c r="G354" s="75">
        <f t="shared" si="47"/>
        <v>36737</v>
      </c>
      <c r="I354" s="75">
        <f>J354</f>
        <v>127</v>
      </c>
      <c r="J354" s="75">
        <v>127</v>
      </c>
      <c r="K354" s="73"/>
    </row>
    <row r="355" spans="1:12">
      <c r="A355" s="78"/>
      <c r="C355" s="38"/>
      <c r="D355" s="70"/>
      <c r="E355" s="74"/>
      <c r="F355" s="75"/>
      <c r="G355" s="75"/>
      <c r="I355" s="59"/>
      <c r="J355" s="81" t="s">
        <v>71</v>
      </c>
      <c r="K355" s="82"/>
      <c r="L355" s="83" t="s">
        <v>72</v>
      </c>
    </row>
    <row r="356" spans="1:12" ht="13.5" thickBot="1">
      <c r="A356" s="84" t="s">
        <v>71</v>
      </c>
      <c r="B356" s="85"/>
      <c r="C356" s="86"/>
      <c r="D356" s="85"/>
      <c r="E356" s="85"/>
      <c r="F356" s="87"/>
      <c r="G356" s="87"/>
      <c r="H356" s="88"/>
      <c r="I356" s="88"/>
      <c r="J356" s="89">
        <f>SUM(J331:J355)</f>
        <v>256</v>
      </c>
      <c r="K356" s="90">
        <v>100</v>
      </c>
      <c r="L356" s="91">
        <f>HEX2DEC(K356)</f>
        <v>256</v>
      </c>
    </row>
    <row r="357" spans="1:12">
      <c r="A357" s="92" t="s">
        <v>377</v>
      </c>
      <c r="B357" s="93"/>
      <c r="C357" s="70" t="s">
        <v>378</v>
      </c>
      <c r="D357" s="38"/>
      <c r="F357" s="71" t="str">
        <f>K357</f>
        <v>9000</v>
      </c>
      <c r="G357" s="71">
        <f>L357</f>
        <v>36864</v>
      </c>
      <c r="I357" s="79">
        <f t="shared" ref="I357:I360" si="48">J357</f>
        <v>43</v>
      </c>
      <c r="J357" s="118">
        <f>'Channel data etc'!C169</f>
        <v>43</v>
      </c>
      <c r="K357" s="111" t="str">
        <f>DEC2HEX(HEX2DEC(K331)+HEX2DEC(K356))</f>
        <v>9000</v>
      </c>
      <c r="L357" s="107">
        <f>HEX2DEC(K357)</f>
        <v>36864</v>
      </c>
    </row>
    <row r="358" spans="1:12">
      <c r="A358" s="44" t="s">
        <v>140</v>
      </c>
      <c r="B358" s="70"/>
      <c r="C358" s="74" t="s">
        <v>58</v>
      </c>
      <c r="D358" s="38"/>
      <c r="F358" s="75" t="str">
        <f>DEC2HEX(G358)</f>
        <v>902B</v>
      </c>
      <c r="G358" s="75">
        <f>G357+J357</f>
        <v>36907</v>
      </c>
      <c r="I358" s="75">
        <f t="shared" si="48"/>
        <v>85</v>
      </c>
      <c r="J358" s="75">
        <v>85</v>
      </c>
      <c r="K358" s="73"/>
    </row>
    <row r="359" spans="1:12">
      <c r="A359" s="44" t="s">
        <v>379</v>
      </c>
      <c r="B359" s="70"/>
      <c r="C359" s="70" t="s">
        <v>380</v>
      </c>
      <c r="D359" s="38"/>
      <c r="E359" s="38"/>
      <c r="F359" s="71" t="str">
        <f>DEC2HEX(G359)</f>
        <v>9080</v>
      </c>
      <c r="G359" s="71">
        <f>G358+J358</f>
        <v>36992</v>
      </c>
      <c r="H359"/>
      <c r="I359" s="79">
        <f t="shared" si="48"/>
        <v>43</v>
      </c>
      <c r="J359" s="118">
        <f>'Channel data etc'!C200</f>
        <v>43</v>
      </c>
      <c r="K359" s="73"/>
    </row>
    <row r="360" spans="1:12" ht="13.5" thickBot="1">
      <c r="A360" s="44"/>
      <c r="B360" s="70"/>
      <c r="C360" s="74" t="s">
        <v>58</v>
      </c>
      <c r="D360" s="38"/>
      <c r="F360" s="75" t="str">
        <f>DEC2HEX(G360)</f>
        <v>90AB</v>
      </c>
      <c r="G360" s="75">
        <f>G359+J359</f>
        <v>37035</v>
      </c>
      <c r="I360" s="75">
        <f t="shared" si="48"/>
        <v>341</v>
      </c>
      <c r="J360" s="75">
        <v>341</v>
      </c>
      <c r="K360" s="73"/>
    </row>
    <row r="361" spans="1:12">
      <c r="A361" s="44"/>
      <c r="B361" s="70"/>
      <c r="C361" s="70"/>
      <c r="D361" s="38"/>
      <c r="E361" s="74"/>
      <c r="F361" s="75"/>
      <c r="G361" s="75"/>
      <c r="I361" s="59"/>
      <c r="J361" s="81" t="s">
        <v>71</v>
      </c>
      <c r="K361" s="82"/>
      <c r="L361" s="83" t="s">
        <v>72</v>
      </c>
    </row>
    <row r="362" spans="1:12" ht="13.5" thickBot="1">
      <c r="A362" s="128" t="s">
        <v>71</v>
      </c>
      <c r="B362" s="114"/>
      <c r="C362" s="129"/>
      <c r="D362" s="114"/>
      <c r="E362" s="114"/>
      <c r="F362" s="115"/>
      <c r="G362" s="115"/>
      <c r="H362" s="136"/>
      <c r="I362" s="136"/>
      <c r="J362" s="89">
        <f>SUM(J357:J361)</f>
        <v>512</v>
      </c>
      <c r="K362" s="90">
        <v>200</v>
      </c>
      <c r="L362" s="91">
        <f>HEX2DEC(K362)</f>
        <v>512</v>
      </c>
    </row>
    <row r="363" spans="1:12">
      <c r="A363" s="164"/>
      <c r="B363" s="102"/>
      <c r="C363" s="102"/>
      <c r="D363" s="102"/>
      <c r="E363" s="102"/>
      <c r="F363" s="109"/>
      <c r="G363" s="109"/>
      <c r="H363" s="110"/>
      <c r="I363" s="110"/>
      <c r="K363" s="111" t="str">
        <f>DEC2HEX(HEX2DEC(K331)+HEX2DEC(K356))</f>
        <v>9000</v>
      </c>
      <c r="L363" s="107">
        <f>HEX2DEC(K363)</f>
        <v>36864</v>
      </c>
    </row>
    <row r="364" spans="1:12">
      <c r="A364" s="44" t="s">
        <v>381</v>
      </c>
      <c r="I364" s="59"/>
      <c r="K364" s="73"/>
    </row>
    <row r="365" spans="1:12">
      <c r="A365" s="78"/>
      <c r="D365" s="70"/>
      <c r="E365" s="70"/>
      <c r="I365" s="59"/>
      <c r="K365" s="73"/>
    </row>
    <row r="366" spans="1:12" ht="13.5" thickBot="1">
      <c r="A366" s="165"/>
      <c r="B366" s="166"/>
      <c r="C366" s="166"/>
      <c r="D366" s="166"/>
      <c r="E366" s="166"/>
      <c r="F366" s="167"/>
      <c r="G366" s="167"/>
      <c r="H366" s="168"/>
      <c r="I366" s="168"/>
      <c r="J366" s="168"/>
      <c r="K366" s="169"/>
    </row>
    <row r="367" spans="1:12" ht="13.5" thickTop="1">
      <c r="I367" s="59"/>
      <c r="K367" s="59"/>
    </row>
    <row r="368" spans="1:12">
      <c r="C368" s="170"/>
      <c r="I368" s="59"/>
      <c r="K368" s="59"/>
    </row>
    <row r="369" spans="9:11">
      <c r="I369" s="59"/>
      <c r="K369" s="59"/>
    </row>
    <row r="370" spans="9:11">
      <c r="I370" s="59"/>
      <c r="K370" s="59"/>
    </row>
    <row r="371" spans="9:11">
      <c r="I371" s="59"/>
      <c r="K371" s="59"/>
    </row>
    <row r="372" spans="9:11">
      <c r="I372" s="59"/>
      <c r="K372" s="5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3"/>
  <sheetViews>
    <sheetView workbookViewId="0">
      <selection activeCell="E79" sqref="E79"/>
    </sheetView>
  </sheetViews>
  <sheetFormatPr defaultRowHeight="12.75"/>
  <cols>
    <col min="1" max="1" width="22.28515625" style="70" bestFit="1" customWidth="1"/>
    <col min="2" max="2" width="22.140625" customWidth="1"/>
    <col min="3" max="3" width="15.140625" style="59" customWidth="1"/>
    <col min="4" max="4" width="14.5703125" style="59" customWidth="1"/>
    <col min="5" max="5" width="40.85546875" customWidth="1"/>
    <col min="6" max="6" width="5.7109375" style="43" customWidth="1"/>
    <col min="7" max="7" width="19.5703125" bestFit="1" customWidth="1"/>
    <col min="8" max="8" width="8.5703125" customWidth="1"/>
    <col min="9" max="9" width="27" style="171" bestFit="1" customWidth="1"/>
  </cols>
  <sheetData>
    <row r="1" spans="1:7" ht="13.5" thickBot="1"/>
    <row r="2" spans="1:7">
      <c r="A2" s="172" t="s">
        <v>382</v>
      </c>
      <c r="B2" s="173"/>
      <c r="C2" s="174"/>
      <c r="D2" s="173"/>
      <c r="E2" s="173"/>
      <c r="F2" s="173"/>
      <c r="G2" s="175"/>
    </row>
    <row r="3" spans="1:7">
      <c r="A3" s="176" t="s">
        <v>383</v>
      </c>
      <c r="B3" s="53"/>
      <c r="C3" s="56" t="s">
        <v>384</v>
      </c>
      <c r="D3" s="56" t="s">
        <v>43</v>
      </c>
      <c r="E3" s="52" t="s">
        <v>385</v>
      </c>
      <c r="F3" s="53"/>
      <c r="G3" s="177"/>
    </row>
    <row r="4" spans="1:7">
      <c r="A4" s="178"/>
      <c r="B4" s="53"/>
      <c r="C4" s="56"/>
      <c r="D4" s="56" t="s">
        <v>94</v>
      </c>
      <c r="E4" s="52" t="s">
        <v>386</v>
      </c>
      <c r="F4" s="53"/>
      <c r="G4" s="177"/>
    </row>
    <row r="5" spans="1:7">
      <c r="A5" s="178"/>
      <c r="B5" s="53"/>
      <c r="C5" s="55" t="s">
        <v>181</v>
      </c>
      <c r="D5" s="55"/>
      <c r="E5" s="53" t="s">
        <v>387</v>
      </c>
      <c r="F5" s="57"/>
      <c r="G5" s="177"/>
    </row>
    <row r="6" spans="1:7">
      <c r="A6" s="178"/>
      <c r="B6" s="53"/>
      <c r="C6" s="55" t="s">
        <v>388</v>
      </c>
      <c r="D6" s="55"/>
      <c r="E6" s="53" t="s">
        <v>387</v>
      </c>
      <c r="F6" s="57"/>
      <c r="G6" s="177"/>
    </row>
    <row r="7" spans="1:7">
      <c r="A7" s="178"/>
      <c r="B7" s="53"/>
      <c r="C7" s="55" t="s">
        <v>389</v>
      </c>
      <c r="D7" s="55"/>
      <c r="E7" s="53" t="s">
        <v>390</v>
      </c>
      <c r="F7" s="57"/>
      <c r="G7" s="177"/>
    </row>
    <row r="8" spans="1:7">
      <c r="A8" s="178"/>
      <c r="B8" s="53"/>
      <c r="C8" s="55" t="s">
        <v>391</v>
      </c>
      <c r="D8" s="55"/>
      <c r="E8" s="53" t="s">
        <v>392</v>
      </c>
      <c r="F8" s="57"/>
      <c r="G8" s="177"/>
    </row>
    <row r="9" spans="1:7">
      <c r="A9" s="178"/>
      <c r="B9" s="53"/>
      <c r="C9" s="55" t="s">
        <v>393</v>
      </c>
      <c r="D9" s="55"/>
      <c r="E9" s="53" t="s">
        <v>390</v>
      </c>
      <c r="F9" s="57"/>
      <c r="G9" s="177"/>
    </row>
    <row r="10" spans="1:7">
      <c r="A10" s="178"/>
      <c r="B10" s="53"/>
      <c r="C10" s="55" t="s">
        <v>394</v>
      </c>
      <c r="D10" s="55"/>
      <c r="E10" s="53" t="s">
        <v>392</v>
      </c>
      <c r="F10" s="57"/>
      <c r="G10" s="177"/>
    </row>
    <row r="11" spans="1:7">
      <c r="A11" s="178"/>
      <c r="B11" s="53"/>
      <c r="C11" s="55" t="s">
        <v>59</v>
      </c>
      <c r="D11" s="55"/>
      <c r="E11" s="53" t="s">
        <v>390</v>
      </c>
      <c r="F11" s="57"/>
      <c r="G11" s="177"/>
    </row>
    <row r="12" spans="1:7">
      <c r="A12" s="178"/>
      <c r="B12" s="53"/>
      <c r="C12" s="55"/>
      <c r="D12" s="53"/>
      <c r="E12" s="53"/>
      <c r="F12" s="57"/>
      <c r="G12" s="177"/>
    </row>
    <row r="13" spans="1:7">
      <c r="A13" s="178" t="s">
        <v>395</v>
      </c>
      <c r="B13" s="53"/>
      <c r="C13" s="55"/>
      <c r="D13" s="55"/>
      <c r="E13" s="53"/>
      <c r="F13" s="57"/>
      <c r="G13" s="177"/>
    </row>
    <row r="14" spans="1:7">
      <c r="A14" s="176" t="s">
        <v>396</v>
      </c>
      <c r="B14" s="60"/>
      <c r="C14" s="53" t="s">
        <v>397</v>
      </c>
      <c r="D14" s="55"/>
      <c r="E14" s="53" t="s">
        <v>398</v>
      </c>
      <c r="F14" s="53"/>
      <c r="G14" s="177"/>
    </row>
    <row r="15" spans="1:7">
      <c r="A15" s="178"/>
      <c r="B15" s="60"/>
      <c r="C15" s="57" t="s">
        <v>399</v>
      </c>
      <c r="D15" s="53" t="s">
        <v>400</v>
      </c>
      <c r="E15" s="52" t="s">
        <v>401</v>
      </c>
      <c r="F15" s="57"/>
      <c r="G15" s="177"/>
    </row>
    <row r="16" spans="1:7">
      <c r="A16" s="178"/>
      <c r="B16" s="53"/>
      <c r="C16" s="55"/>
      <c r="D16" s="53" t="s">
        <v>402</v>
      </c>
      <c r="E16" s="52" t="s">
        <v>403</v>
      </c>
      <c r="F16" s="57"/>
      <c r="G16" s="177"/>
    </row>
    <row r="17" spans="1:9">
      <c r="A17" s="178"/>
      <c r="B17" s="53"/>
      <c r="C17" s="57" t="s">
        <v>404</v>
      </c>
      <c r="D17" s="53" t="s">
        <v>405</v>
      </c>
      <c r="E17" s="53" t="s">
        <v>406</v>
      </c>
      <c r="F17" s="57"/>
      <c r="G17" s="177"/>
    </row>
    <row r="18" spans="1:9" ht="13.5" thickBot="1">
      <c r="A18" s="179"/>
      <c r="B18" s="180"/>
      <c r="C18" s="181"/>
      <c r="D18" s="180" t="s">
        <v>402</v>
      </c>
      <c r="E18" s="182" t="s">
        <v>407</v>
      </c>
      <c r="F18" s="181"/>
      <c r="G18" s="183"/>
    </row>
    <row r="20" spans="1:9" ht="13.5" thickBot="1"/>
    <row r="21" spans="1:9">
      <c r="A21" s="172"/>
      <c r="B21" s="184" t="s">
        <v>408</v>
      </c>
      <c r="C21" s="185" t="s">
        <v>409</v>
      </c>
      <c r="D21" s="185" t="s">
        <v>410</v>
      </c>
      <c r="E21" s="184"/>
      <c r="F21" s="185"/>
      <c r="G21" s="186"/>
      <c r="H21" s="187"/>
    </row>
    <row r="22" spans="1:9">
      <c r="A22" s="178" t="s">
        <v>411</v>
      </c>
      <c r="B22" s="60"/>
      <c r="C22" s="57"/>
      <c r="D22" s="57"/>
      <c r="E22" s="60"/>
      <c r="F22" s="57"/>
      <c r="G22" s="188"/>
      <c r="H22" s="70"/>
    </row>
    <row r="23" spans="1:9">
      <c r="A23" s="189" t="s">
        <v>412</v>
      </c>
      <c r="B23" s="53" t="s">
        <v>413</v>
      </c>
      <c r="C23" s="55">
        <v>1</v>
      </c>
      <c r="D23" s="55">
        <v>1</v>
      </c>
      <c r="E23" s="53"/>
      <c r="F23" s="57" t="s">
        <v>414</v>
      </c>
      <c r="G23" s="190" t="s">
        <v>415</v>
      </c>
    </row>
    <row r="24" spans="1:9">
      <c r="A24" s="191"/>
      <c r="B24" s="23" t="s">
        <v>416</v>
      </c>
      <c r="C24" s="153">
        <v>1</v>
      </c>
      <c r="D24" s="153">
        <v>1</v>
      </c>
      <c r="E24" s="23" t="s">
        <v>417</v>
      </c>
      <c r="F24" s="152" t="s">
        <v>414</v>
      </c>
      <c r="G24" s="192" t="s">
        <v>418</v>
      </c>
    </row>
    <row r="25" spans="1:9">
      <c r="A25" s="191"/>
      <c r="B25" s="193" t="s">
        <v>419</v>
      </c>
      <c r="C25" s="194">
        <v>1</v>
      </c>
      <c r="D25" s="194">
        <v>2</v>
      </c>
      <c r="E25" s="193"/>
      <c r="F25" s="195" t="s">
        <v>420</v>
      </c>
      <c r="G25" s="196" t="s">
        <v>421</v>
      </c>
      <c r="I25" s="197"/>
    </row>
    <row r="26" spans="1:9">
      <c r="A26" s="178"/>
      <c r="B26" s="53" t="s">
        <v>268</v>
      </c>
      <c r="C26" s="55">
        <v>1</v>
      </c>
      <c r="D26" s="55">
        <v>1</v>
      </c>
      <c r="E26" s="53"/>
      <c r="F26" s="57" t="s">
        <v>422</v>
      </c>
      <c r="G26" s="190" t="s">
        <v>423</v>
      </c>
    </row>
    <row r="27" spans="1:9">
      <c r="A27" s="178"/>
      <c r="B27" s="53" t="s">
        <v>205</v>
      </c>
      <c r="C27" s="55">
        <v>3</v>
      </c>
      <c r="D27" s="55">
        <v>6</v>
      </c>
      <c r="E27" s="52" t="s">
        <v>424</v>
      </c>
      <c r="F27" s="57" t="s">
        <v>422</v>
      </c>
      <c r="G27" s="190" t="s">
        <v>425</v>
      </c>
    </row>
    <row r="28" spans="1:9">
      <c r="A28" s="178"/>
      <c r="B28" s="52" t="s">
        <v>426</v>
      </c>
      <c r="C28" s="56">
        <v>1</v>
      </c>
      <c r="D28" s="56">
        <v>1</v>
      </c>
      <c r="E28" s="52" t="s">
        <v>427</v>
      </c>
      <c r="F28" s="57" t="s">
        <v>422</v>
      </c>
      <c r="G28" s="190" t="s">
        <v>428</v>
      </c>
      <c r="H28" s="198"/>
    </row>
    <row r="29" spans="1:9">
      <c r="A29" s="178"/>
      <c r="B29" s="193" t="s">
        <v>429</v>
      </c>
      <c r="C29" s="194">
        <v>1</v>
      </c>
      <c r="D29" s="194">
        <v>1</v>
      </c>
      <c r="E29" s="193" t="s">
        <v>430</v>
      </c>
      <c r="F29" s="195" t="s">
        <v>420</v>
      </c>
      <c r="G29" s="196" t="s">
        <v>431</v>
      </c>
      <c r="I29" s="197"/>
    </row>
    <row r="30" spans="1:9">
      <c r="A30" s="178"/>
      <c r="B30" s="193" t="s">
        <v>432</v>
      </c>
      <c r="C30" s="194">
        <v>1</v>
      </c>
      <c r="D30" s="194">
        <v>1</v>
      </c>
      <c r="E30" s="193" t="s">
        <v>433</v>
      </c>
      <c r="F30" s="195"/>
      <c r="G30" s="199"/>
      <c r="H30" s="198"/>
      <c r="I30" s="197"/>
    </row>
    <row r="31" spans="1:9">
      <c r="A31" s="178"/>
      <c r="B31" s="193" t="s">
        <v>58</v>
      </c>
      <c r="C31" s="194">
        <v>6</v>
      </c>
      <c r="D31" s="194">
        <v>0</v>
      </c>
      <c r="E31" s="193" t="s">
        <v>434</v>
      </c>
      <c r="F31" s="195"/>
      <c r="G31" s="199"/>
      <c r="H31" s="198"/>
      <c r="I31" s="197"/>
    </row>
    <row r="32" spans="1:9">
      <c r="A32" s="178"/>
      <c r="B32" s="200" t="s">
        <v>435</v>
      </c>
      <c r="C32" s="57">
        <f>SUM(C19:C31)</f>
        <v>16</v>
      </c>
      <c r="D32" s="194"/>
      <c r="E32" s="193"/>
      <c r="F32" s="195"/>
      <c r="G32" s="199"/>
      <c r="H32" s="198"/>
      <c r="I32" s="197"/>
    </row>
    <row r="33" spans="1:9">
      <c r="A33" s="189" t="s">
        <v>436</v>
      </c>
      <c r="B33" s="53" t="s">
        <v>270</v>
      </c>
      <c r="C33" s="55">
        <v>3</v>
      </c>
      <c r="D33" s="55">
        <v>6</v>
      </c>
      <c r="E33" s="53" t="s">
        <v>262</v>
      </c>
      <c r="F33" s="57" t="s">
        <v>420</v>
      </c>
      <c r="G33" s="190" t="s">
        <v>437</v>
      </c>
    </row>
    <row r="34" spans="1:9">
      <c r="A34" s="178"/>
      <c r="B34" s="53" t="s">
        <v>438</v>
      </c>
      <c r="C34" s="55">
        <v>1</v>
      </c>
      <c r="D34" s="55">
        <v>1</v>
      </c>
      <c r="E34" s="53"/>
      <c r="F34" s="57" t="s">
        <v>420</v>
      </c>
      <c r="G34" s="190" t="s">
        <v>439</v>
      </c>
    </row>
    <row r="35" spans="1:9">
      <c r="A35" s="178"/>
      <c r="B35" s="53" t="s">
        <v>429</v>
      </c>
      <c r="C35" s="55">
        <v>2</v>
      </c>
      <c r="D35" s="55">
        <v>4</v>
      </c>
      <c r="E35" s="53"/>
      <c r="F35" s="57" t="s">
        <v>420</v>
      </c>
      <c r="G35" s="190" t="s">
        <v>431</v>
      </c>
    </row>
    <row r="36" spans="1:9">
      <c r="A36" s="178"/>
      <c r="B36" s="53" t="s">
        <v>440</v>
      </c>
      <c r="C36" s="55">
        <v>1</v>
      </c>
      <c r="D36" s="55">
        <v>1</v>
      </c>
      <c r="E36" s="52" t="s">
        <v>441</v>
      </c>
      <c r="F36" s="57" t="s">
        <v>420</v>
      </c>
      <c r="G36" s="190" t="s">
        <v>442</v>
      </c>
    </row>
    <row r="37" spans="1:9">
      <c r="A37" s="178"/>
      <c r="B37" s="193" t="s">
        <v>58</v>
      </c>
      <c r="C37" s="194">
        <v>9</v>
      </c>
      <c r="D37" s="194">
        <v>0</v>
      </c>
      <c r="E37" s="193" t="s">
        <v>443</v>
      </c>
      <c r="F37" s="57"/>
      <c r="G37" s="190"/>
    </row>
    <row r="38" spans="1:9">
      <c r="A38" s="178"/>
      <c r="B38" s="53" t="s">
        <v>444</v>
      </c>
      <c r="C38" s="55">
        <v>120</v>
      </c>
      <c r="D38" s="55">
        <v>240</v>
      </c>
      <c r="E38" s="52" t="s">
        <v>445</v>
      </c>
      <c r="F38" s="57" t="s">
        <v>420</v>
      </c>
      <c r="G38" s="190" t="s">
        <v>446</v>
      </c>
    </row>
    <row r="39" spans="1:9">
      <c r="A39" s="178"/>
      <c r="B39" s="200" t="s">
        <v>435</v>
      </c>
      <c r="C39" s="57">
        <f>SUM(C23:C31,C33:C38)</f>
        <v>152</v>
      </c>
      <c r="D39" s="55"/>
      <c r="E39" s="52" t="s">
        <v>447</v>
      </c>
      <c r="F39" s="57"/>
      <c r="G39" s="177"/>
    </row>
    <row r="40" spans="1:9">
      <c r="A40" s="178"/>
      <c r="B40" s="53"/>
      <c r="C40" s="55"/>
      <c r="D40" s="55"/>
      <c r="E40" s="52" t="s">
        <v>448</v>
      </c>
      <c r="F40" s="57"/>
      <c r="G40" s="177"/>
    </row>
    <row r="41" spans="1:9" ht="13.5" thickBot="1">
      <c r="A41" s="179"/>
      <c r="B41" s="180"/>
      <c r="C41" s="201"/>
      <c r="D41" s="201"/>
      <c r="E41" s="202" t="s">
        <v>449</v>
      </c>
      <c r="F41" s="181"/>
      <c r="G41" s="183"/>
    </row>
    <row r="43" spans="1:9" ht="13.5" thickBot="1">
      <c r="B43" s="187"/>
      <c r="C43" s="43"/>
      <c r="E43" s="203"/>
    </row>
    <row r="44" spans="1:9">
      <c r="A44" s="172"/>
      <c r="B44" s="184" t="s">
        <v>408</v>
      </c>
      <c r="C44" s="185" t="s">
        <v>409</v>
      </c>
      <c r="D44" s="185" t="s">
        <v>410</v>
      </c>
      <c r="E44" s="184"/>
      <c r="F44" s="185"/>
      <c r="G44" s="186"/>
      <c r="H44" s="187"/>
    </row>
    <row r="45" spans="1:9">
      <c r="A45" s="204" t="s">
        <v>149</v>
      </c>
      <c r="B45" s="200"/>
      <c r="C45" s="205"/>
      <c r="D45" s="205"/>
      <c r="E45" s="200"/>
      <c r="F45" s="205"/>
      <c r="G45" s="206"/>
      <c r="H45" s="187"/>
    </row>
    <row r="46" spans="1:9">
      <c r="A46" s="189" t="s">
        <v>164</v>
      </c>
      <c r="B46" s="52" t="s">
        <v>413</v>
      </c>
      <c r="C46" s="55">
        <v>1</v>
      </c>
      <c r="D46" s="55">
        <v>1</v>
      </c>
      <c r="E46" s="53"/>
      <c r="F46" s="57" t="s">
        <v>91</v>
      </c>
      <c r="G46" s="190" t="s">
        <v>450</v>
      </c>
    </row>
    <row r="47" spans="1:9">
      <c r="A47" s="207"/>
      <c r="B47" s="52" t="s">
        <v>451</v>
      </c>
      <c r="C47" s="56">
        <v>1</v>
      </c>
      <c r="D47" s="56">
        <v>1</v>
      </c>
      <c r="E47" s="53"/>
      <c r="F47" s="57" t="s">
        <v>422</v>
      </c>
      <c r="G47" s="190" t="s">
        <v>452</v>
      </c>
    </row>
    <row r="48" spans="1:9">
      <c r="A48" s="207"/>
      <c r="B48" s="193" t="s">
        <v>419</v>
      </c>
      <c r="C48" s="194">
        <v>1</v>
      </c>
      <c r="D48" s="194">
        <v>2</v>
      </c>
      <c r="E48" s="193"/>
      <c r="F48" s="195" t="s">
        <v>420</v>
      </c>
      <c r="G48" s="196" t="s">
        <v>453</v>
      </c>
      <c r="I48" s="197"/>
    </row>
    <row r="49" spans="1:9">
      <c r="A49" s="207"/>
      <c r="B49" s="193" t="s">
        <v>454</v>
      </c>
      <c r="C49" s="194">
        <v>1</v>
      </c>
      <c r="D49" s="194">
        <v>1</v>
      </c>
      <c r="E49" s="193"/>
      <c r="F49" s="195" t="s">
        <v>422</v>
      </c>
      <c r="G49" s="196" t="s">
        <v>455</v>
      </c>
      <c r="I49" s="197"/>
    </row>
    <row r="50" spans="1:9">
      <c r="A50" s="207"/>
      <c r="B50" s="52" t="s">
        <v>205</v>
      </c>
      <c r="C50" s="55">
        <v>3</v>
      </c>
      <c r="D50" s="55">
        <v>6</v>
      </c>
      <c r="E50" s="53" t="s">
        <v>456</v>
      </c>
      <c r="F50" s="57" t="s">
        <v>422</v>
      </c>
      <c r="G50" s="190" t="s">
        <v>457</v>
      </c>
    </row>
    <row r="51" spans="1:9">
      <c r="A51" s="178"/>
      <c r="B51" s="52" t="s">
        <v>426</v>
      </c>
      <c r="C51" s="56">
        <v>1</v>
      </c>
      <c r="D51" s="56">
        <v>1</v>
      </c>
      <c r="E51" s="52" t="s">
        <v>458</v>
      </c>
      <c r="F51" s="57" t="s">
        <v>422</v>
      </c>
      <c r="G51" s="190" t="s">
        <v>459</v>
      </c>
      <c r="H51" s="198"/>
    </row>
    <row r="52" spans="1:9">
      <c r="A52" s="178"/>
      <c r="B52" s="193" t="s">
        <v>58</v>
      </c>
      <c r="C52" s="194">
        <v>8</v>
      </c>
      <c r="D52" s="194">
        <v>0</v>
      </c>
      <c r="E52" s="193"/>
      <c r="F52" s="195"/>
      <c r="G52" s="199"/>
      <c r="H52" s="198"/>
      <c r="I52" s="197"/>
    </row>
    <row r="53" spans="1:9">
      <c r="A53" s="178"/>
      <c r="B53" s="200" t="s">
        <v>435</v>
      </c>
      <c r="C53" s="57">
        <f>SUM(C46:C52)</f>
        <v>16</v>
      </c>
      <c r="D53" s="194"/>
      <c r="E53" s="193"/>
      <c r="F53" s="195"/>
      <c r="G53" s="199"/>
      <c r="H53" s="198"/>
      <c r="I53" s="197"/>
    </row>
    <row r="54" spans="1:9">
      <c r="A54" s="189" t="s">
        <v>436</v>
      </c>
      <c r="B54" s="52" t="s">
        <v>460</v>
      </c>
      <c r="C54" s="55">
        <v>105</v>
      </c>
      <c r="D54" s="55"/>
      <c r="E54" s="53" t="s">
        <v>461</v>
      </c>
      <c r="F54" s="57" t="s">
        <v>420</v>
      </c>
      <c r="G54" s="190" t="s">
        <v>462</v>
      </c>
      <c r="I54" s="208"/>
    </row>
    <row r="55" spans="1:9">
      <c r="A55" s="178"/>
      <c r="B55" s="200" t="s">
        <v>435</v>
      </c>
      <c r="C55" s="57">
        <f>SUM(C46:C52,C54)</f>
        <v>121</v>
      </c>
      <c r="D55" s="57"/>
      <c r="E55" s="53"/>
      <c r="F55" s="57"/>
      <c r="G55" s="177"/>
    </row>
    <row r="56" spans="1:9" ht="13.5" thickBot="1">
      <c r="A56" s="179"/>
      <c r="B56" s="182" t="s">
        <v>463</v>
      </c>
      <c r="C56" s="209" t="s">
        <v>464</v>
      </c>
      <c r="D56" s="181"/>
      <c r="E56" s="180"/>
      <c r="F56" s="181"/>
      <c r="G56" s="183"/>
    </row>
    <row r="57" spans="1:9">
      <c r="B57" s="38"/>
      <c r="C57" s="210"/>
      <c r="D57" s="43"/>
    </row>
    <row r="58" spans="1:9" ht="13.5" thickBot="1"/>
    <row r="59" spans="1:9">
      <c r="A59" s="172"/>
      <c r="B59" s="184" t="s">
        <v>408</v>
      </c>
      <c r="C59" s="185" t="s">
        <v>409</v>
      </c>
      <c r="D59" s="185" t="s">
        <v>410</v>
      </c>
      <c r="E59" s="184"/>
      <c r="F59" s="185"/>
      <c r="G59" s="186"/>
      <c r="H59" s="187"/>
    </row>
    <row r="60" spans="1:9">
      <c r="A60" s="178" t="s">
        <v>174</v>
      </c>
      <c r="B60" s="53"/>
      <c r="C60" s="55"/>
      <c r="D60" s="55"/>
      <c r="E60" s="53"/>
      <c r="F60" s="57"/>
      <c r="G60" s="177"/>
    </row>
    <row r="61" spans="1:9">
      <c r="A61" s="189" t="s">
        <v>164</v>
      </c>
      <c r="B61" s="53" t="s">
        <v>413</v>
      </c>
      <c r="C61" s="55">
        <v>1</v>
      </c>
      <c r="D61" s="55">
        <v>1</v>
      </c>
      <c r="E61" s="53"/>
      <c r="F61" s="57" t="s">
        <v>414</v>
      </c>
      <c r="G61" s="177" t="s">
        <v>465</v>
      </c>
    </row>
    <row r="62" spans="1:9">
      <c r="A62" s="178"/>
      <c r="B62" s="52" t="s">
        <v>451</v>
      </c>
      <c r="C62" s="56">
        <v>1</v>
      </c>
      <c r="D62" s="56">
        <v>1</v>
      </c>
      <c r="E62" s="53"/>
      <c r="F62" s="57" t="s">
        <v>422</v>
      </c>
      <c r="G62" s="177" t="s">
        <v>466</v>
      </c>
    </row>
    <row r="63" spans="1:9">
      <c r="A63" s="211"/>
      <c r="B63" s="193" t="s">
        <v>419</v>
      </c>
      <c r="C63" s="194">
        <v>1</v>
      </c>
      <c r="D63" s="194">
        <v>2</v>
      </c>
      <c r="E63" s="193"/>
      <c r="F63" s="195" t="s">
        <v>420</v>
      </c>
      <c r="G63" s="196" t="s">
        <v>467</v>
      </c>
      <c r="I63" s="197"/>
    </row>
    <row r="64" spans="1:9">
      <c r="A64" s="211"/>
      <c r="B64" s="193" t="s">
        <v>454</v>
      </c>
      <c r="C64" s="194">
        <v>1</v>
      </c>
      <c r="D64" s="194">
        <v>1</v>
      </c>
      <c r="E64" s="193"/>
      <c r="F64" s="195" t="s">
        <v>422</v>
      </c>
      <c r="G64" s="196" t="s">
        <v>468</v>
      </c>
      <c r="I64" s="197"/>
    </row>
    <row r="65" spans="1:10">
      <c r="A65" s="178"/>
      <c r="B65" s="52" t="s">
        <v>205</v>
      </c>
      <c r="C65" s="56">
        <v>3</v>
      </c>
      <c r="D65" s="56">
        <v>6</v>
      </c>
      <c r="E65" s="52" t="s">
        <v>424</v>
      </c>
      <c r="F65" s="57" t="s">
        <v>422</v>
      </c>
      <c r="G65" s="190" t="s">
        <v>469</v>
      </c>
      <c r="H65" s="38"/>
    </row>
    <row r="66" spans="1:10">
      <c r="A66" s="178"/>
      <c r="B66" s="52" t="s">
        <v>426</v>
      </c>
      <c r="C66" s="56">
        <v>1</v>
      </c>
      <c r="D66" s="56">
        <v>1</v>
      </c>
      <c r="E66" s="52" t="s">
        <v>427</v>
      </c>
      <c r="F66" s="57" t="s">
        <v>422</v>
      </c>
      <c r="G66" s="190" t="s">
        <v>470</v>
      </c>
      <c r="H66" s="38"/>
    </row>
    <row r="67" spans="1:10">
      <c r="A67" s="178"/>
      <c r="B67" s="193" t="s">
        <v>429</v>
      </c>
      <c r="C67" s="194">
        <v>1</v>
      </c>
      <c r="D67" s="194">
        <v>1</v>
      </c>
      <c r="E67" s="193" t="s">
        <v>471</v>
      </c>
      <c r="F67" s="195" t="s">
        <v>420</v>
      </c>
      <c r="G67" s="196" t="s">
        <v>472</v>
      </c>
      <c r="I67" s="197"/>
    </row>
    <row r="68" spans="1:10">
      <c r="A68" s="178"/>
      <c r="B68" s="52" t="s">
        <v>473</v>
      </c>
      <c r="C68" s="56">
        <v>1</v>
      </c>
      <c r="D68" s="56">
        <v>1</v>
      </c>
      <c r="E68" s="52"/>
      <c r="F68" s="57"/>
      <c r="G68" s="190"/>
      <c r="H68" s="38"/>
      <c r="J68" s="38"/>
    </row>
    <row r="69" spans="1:10">
      <c r="A69" s="178"/>
      <c r="B69" s="23" t="s">
        <v>474</v>
      </c>
      <c r="C69" s="153">
        <v>1</v>
      </c>
      <c r="D69" s="153">
        <v>1</v>
      </c>
      <c r="E69" s="52"/>
      <c r="F69" s="57"/>
      <c r="G69" s="190"/>
      <c r="H69" s="38"/>
      <c r="J69" s="38"/>
    </row>
    <row r="70" spans="1:10">
      <c r="A70" s="178"/>
      <c r="B70" s="193"/>
      <c r="C70" s="194"/>
      <c r="D70" s="194"/>
      <c r="E70" s="193"/>
      <c r="F70" s="195"/>
      <c r="G70" s="196"/>
      <c r="I70" s="197"/>
    </row>
    <row r="71" spans="1:10">
      <c r="A71" s="178"/>
      <c r="B71" s="200" t="s">
        <v>435</v>
      </c>
      <c r="C71" s="57">
        <f>SUM(C60:C69)</f>
        <v>11</v>
      </c>
      <c r="D71" s="194"/>
      <c r="E71" s="193"/>
      <c r="F71" s="195"/>
      <c r="G71" s="196"/>
      <c r="I71" s="197"/>
    </row>
    <row r="72" spans="1:10">
      <c r="A72" s="178"/>
      <c r="B72" s="53"/>
      <c r="C72" s="55"/>
      <c r="D72" s="55"/>
      <c r="E72" s="53"/>
      <c r="F72" s="57"/>
      <c r="G72" s="177"/>
    </row>
    <row r="73" spans="1:10">
      <c r="A73" s="189" t="s">
        <v>475</v>
      </c>
      <c r="B73" s="53" t="s">
        <v>476</v>
      </c>
      <c r="C73" s="55">
        <v>3</v>
      </c>
      <c r="D73" s="55">
        <v>6</v>
      </c>
      <c r="E73" s="53"/>
      <c r="F73" s="57" t="s">
        <v>420</v>
      </c>
      <c r="G73" s="177" t="s">
        <v>477</v>
      </c>
    </row>
    <row r="74" spans="1:10">
      <c r="A74" s="212" t="s">
        <v>478</v>
      </c>
      <c r="B74" s="53" t="s">
        <v>479</v>
      </c>
      <c r="C74" s="55">
        <v>3</v>
      </c>
      <c r="D74" s="55">
        <v>6</v>
      </c>
      <c r="E74" s="53" t="s">
        <v>262</v>
      </c>
      <c r="F74" s="57" t="s">
        <v>420</v>
      </c>
      <c r="G74" s="177"/>
    </row>
    <row r="75" spans="1:10">
      <c r="A75" s="212"/>
      <c r="B75" s="53" t="s">
        <v>480</v>
      </c>
      <c r="C75" s="55">
        <v>1</v>
      </c>
      <c r="D75" s="55">
        <v>1</v>
      </c>
      <c r="E75" s="53"/>
      <c r="F75" s="57" t="s">
        <v>420</v>
      </c>
      <c r="G75" s="177"/>
    </row>
    <row r="76" spans="1:10" ht="11.25" customHeight="1">
      <c r="A76" s="211">
        <v>8</v>
      </c>
      <c r="B76" s="53" t="s">
        <v>481</v>
      </c>
      <c r="C76" s="55">
        <v>1</v>
      </c>
      <c r="D76" s="55">
        <v>1</v>
      </c>
      <c r="E76" s="52" t="s">
        <v>441</v>
      </c>
      <c r="F76" s="57" t="s">
        <v>420</v>
      </c>
      <c r="G76" s="177"/>
    </row>
    <row r="77" spans="1:10">
      <c r="A77" s="213" t="s">
        <v>482</v>
      </c>
      <c r="B77" s="53" t="s">
        <v>483</v>
      </c>
      <c r="C77" s="55">
        <v>1</v>
      </c>
      <c r="D77" s="55">
        <v>1</v>
      </c>
      <c r="E77" s="53"/>
      <c r="F77" s="57" t="s">
        <v>420</v>
      </c>
      <c r="G77" s="177"/>
    </row>
    <row r="78" spans="1:10">
      <c r="A78" s="212"/>
      <c r="B78" s="52" t="s">
        <v>484</v>
      </c>
      <c r="C78" s="55">
        <v>3</v>
      </c>
      <c r="D78" s="55">
        <v>6</v>
      </c>
      <c r="E78" s="53"/>
      <c r="F78" s="57"/>
      <c r="G78" s="177"/>
    </row>
    <row r="79" spans="1:10">
      <c r="A79" s="212"/>
      <c r="B79" s="53" t="s">
        <v>485</v>
      </c>
      <c r="C79" s="55">
        <v>1</v>
      </c>
      <c r="D79" s="55">
        <v>2</v>
      </c>
      <c r="E79" s="53"/>
      <c r="F79" s="57" t="s">
        <v>420</v>
      </c>
      <c r="G79" s="177"/>
    </row>
    <row r="80" spans="1:10">
      <c r="A80" s="212"/>
      <c r="B80" s="53" t="s">
        <v>486</v>
      </c>
      <c r="C80" s="55">
        <v>4</v>
      </c>
      <c r="D80" s="55">
        <v>8</v>
      </c>
      <c r="E80" s="53"/>
      <c r="F80" s="57" t="s">
        <v>420</v>
      </c>
      <c r="G80" s="177"/>
    </row>
    <row r="81" spans="1:7">
      <c r="A81" s="178"/>
      <c r="B81" s="53" t="s">
        <v>487</v>
      </c>
      <c r="C81" s="55">
        <v>3</v>
      </c>
      <c r="D81" s="55">
        <v>6</v>
      </c>
      <c r="E81" s="53" t="s">
        <v>262</v>
      </c>
      <c r="F81" s="57" t="s">
        <v>420</v>
      </c>
      <c r="G81" s="177"/>
    </row>
    <row r="82" spans="1:7">
      <c r="A82" s="178"/>
      <c r="B82" s="53" t="s">
        <v>488</v>
      </c>
      <c r="C82" s="55">
        <v>1</v>
      </c>
      <c r="D82" s="55">
        <v>1</v>
      </c>
      <c r="E82" s="53"/>
      <c r="F82" s="57" t="s">
        <v>420</v>
      </c>
      <c r="G82" s="177"/>
    </row>
    <row r="83" spans="1:7">
      <c r="A83" s="212"/>
      <c r="B83" s="53" t="s">
        <v>489</v>
      </c>
      <c r="C83" s="55">
        <v>1</v>
      </c>
      <c r="D83" s="55">
        <v>1</v>
      </c>
      <c r="E83" s="52" t="s">
        <v>441</v>
      </c>
      <c r="F83" s="57" t="s">
        <v>420</v>
      </c>
      <c r="G83" s="177"/>
    </row>
    <row r="84" spans="1:7">
      <c r="A84" s="212"/>
      <c r="B84" s="53" t="s">
        <v>490</v>
      </c>
      <c r="C84" s="55">
        <v>1</v>
      </c>
      <c r="D84" s="55">
        <v>1</v>
      </c>
      <c r="E84" s="53"/>
      <c r="F84" s="57" t="s">
        <v>420</v>
      </c>
      <c r="G84" s="177"/>
    </row>
    <row r="85" spans="1:7">
      <c r="A85" s="212"/>
      <c r="B85" s="52" t="s">
        <v>491</v>
      </c>
      <c r="C85" s="55">
        <v>3</v>
      </c>
      <c r="D85" s="55">
        <v>6</v>
      </c>
      <c r="E85" s="53"/>
      <c r="F85" s="57"/>
      <c r="G85" s="177"/>
    </row>
    <row r="86" spans="1:7">
      <c r="A86" s="212"/>
      <c r="B86" s="53" t="s">
        <v>492</v>
      </c>
      <c r="C86" s="55">
        <v>1</v>
      </c>
      <c r="D86" s="55">
        <v>2</v>
      </c>
      <c r="E86" s="53"/>
      <c r="F86" s="57" t="s">
        <v>420</v>
      </c>
      <c r="G86" s="177"/>
    </row>
    <row r="87" spans="1:7">
      <c r="A87" s="212"/>
      <c r="B87" s="53" t="s">
        <v>493</v>
      </c>
      <c r="C87" s="55">
        <v>4</v>
      </c>
      <c r="D87" s="55">
        <v>8</v>
      </c>
      <c r="E87" s="53"/>
      <c r="F87" s="57" t="s">
        <v>420</v>
      </c>
      <c r="G87" s="177"/>
    </row>
    <row r="88" spans="1:7">
      <c r="A88" s="212"/>
      <c r="B88" s="53" t="s">
        <v>494</v>
      </c>
      <c r="C88" s="55">
        <f>SUM(C74:C80) *(A76 - 3)</f>
        <v>70</v>
      </c>
      <c r="D88" s="55"/>
      <c r="E88" s="53"/>
      <c r="F88" s="57" t="s">
        <v>420</v>
      </c>
      <c r="G88" s="177"/>
    </row>
    <row r="89" spans="1:7">
      <c r="A89" s="212"/>
      <c r="B89" s="53" t="s">
        <v>495</v>
      </c>
      <c r="C89" s="55">
        <v>3</v>
      </c>
      <c r="D89" s="55">
        <v>6</v>
      </c>
      <c r="E89" s="53" t="s">
        <v>262</v>
      </c>
      <c r="F89" s="57" t="s">
        <v>420</v>
      </c>
      <c r="G89" s="177"/>
    </row>
    <row r="90" spans="1:7">
      <c r="A90" s="212"/>
      <c r="B90" s="53" t="s">
        <v>496</v>
      </c>
      <c r="C90" s="55">
        <v>1</v>
      </c>
      <c r="D90" s="55">
        <v>1</v>
      </c>
      <c r="E90" s="53"/>
      <c r="F90" s="57" t="s">
        <v>420</v>
      </c>
      <c r="G90" s="177"/>
    </row>
    <row r="91" spans="1:7" ht="11.25" customHeight="1">
      <c r="A91" s="212"/>
      <c r="B91" s="53" t="s">
        <v>497</v>
      </c>
      <c r="C91" s="55">
        <v>1</v>
      </c>
      <c r="D91" s="55">
        <v>1</v>
      </c>
      <c r="E91" s="52" t="s">
        <v>441</v>
      </c>
      <c r="F91" s="57" t="s">
        <v>420</v>
      </c>
      <c r="G91" s="177"/>
    </row>
    <row r="92" spans="1:7">
      <c r="A92" s="212"/>
      <c r="B92" s="53" t="s">
        <v>498</v>
      </c>
      <c r="C92" s="55">
        <v>1</v>
      </c>
      <c r="D92" s="55">
        <v>1</v>
      </c>
      <c r="E92" s="53"/>
      <c r="F92" s="57" t="s">
        <v>420</v>
      </c>
      <c r="G92" s="177"/>
    </row>
    <row r="93" spans="1:7">
      <c r="A93" s="212"/>
      <c r="B93" s="52" t="s">
        <v>491</v>
      </c>
      <c r="C93" s="55">
        <v>3</v>
      </c>
      <c r="D93" s="55">
        <v>6</v>
      </c>
      <c r="E93" s="53"/>
      <c r="F93" s="57"/>
      <c r="G93" s="177"/>
    </row>
    <row r="94" spans="1:7">
      <c r="A94" s="212"/>
      <c r="B94" s="53" t="s">
        <v>499</v>
      </c>
      <c r="C94" s="55">
        <v>1</v>
      </c>
      <c r="D94" s="55">
        <v>2</v>
      </c>
      <c r="E94" s="53"/>
      <c r="F94" s="57" t="s">
        <v>420</v>
      </c>
      <c r="G94" s="177"/>
    </row>
    <row r="95" spans="1:7">
      <c r="A95" s="212"/>
      <c r="B95" s="53" t="s">
        <v>500</v>
      </c>
      <c r="C95" s="55">
        <v>4</v>
      </c>
      <c r="D95" s="55">
        <v>8</v>
      </c>
      <c r="E95" s="53"/>
      <c r="F95" s="57" t="s">
        <v>420</v>
      </c>
      <c r="G95" s="177"/>
    </row>
    <row r="96" spans="1:7">
      <c r="A96" s="212"/>
      <c r="B96" s="200" t="s">
        <v>435</v>
      </c>
      <c r="C96" s="57">
        <f>SUM(C73:C95)</f>
        <v>115</v>
      </c>
      <c r="D96" s="55"/>
      <c r="E96" s="52"/>
      <c r="F96" s="57"/>
      <c r="G96" s="177"/>
    </row>
    <row r="97" spans="1:9">
      <c r="A97" s="212"/>
      <c r="B97" s="200"/>
      <c r="C97" s="57"/>
      <c r="D97" s="55"/>
      <c r="E97" s="52"/>
      <c r="F97" s="57"/>
      <c r="G97" s="177"/>
    </row>
    <row r="98" spans="1:9" ht="13.5" thickBot="1">
      <c r="A98" s="214" t="s">
        <v>501</v>
      </c>
      <c r="B98" s="182" t="s">
        <v>502</v>
      </c>
      <c r="C98" s="181"/>
      <c r="D98" s="201"/>
      <c r="E98" s="182" t="s">
        <v>503</v>
      </c>
      <c r="F98" s="181"/>
      <c r="G98" s="183"/>
    </row>
    <row r="99" spans="1:9">
      <c r="A99" s="215"/>
      <c r="B99" s="187"/>
      <c r="C99" s="43"/>
      <c r="E99" s="38"/>
    </row>
    <row r="100" spans="1:9" ht="13.5" thickBot="1">
      <c r="A100" s="215"/>
      <c r="H100" s="187"/>
    </row>
    <row r="101" spans="1:9">
      <c r="A101" s="172"/>
      <c r="B101" s="184" t="s">
        <v>408</v>
      </c>
      <c r="C101" s="185" t="s">
        <v>409</v>
      </c>
      <c r="D101" s="185" t="s">
        <v>410</v>
      </c>
      <c r="E101" s="184"/>
      <c r="F101" s="185"/>
      <c r="G101" s="186"/>
      <c r="H101" s="187"/>
    </row>
    <row r="102" spans="1:9">
      <c r="A102" s="178" t="s">
        <v>162</v>
      </c>
      <c r="B102" s="200"/>
      <c r="C102" s="205"/>
      <c r="D102" s="205"/>
      <c r="E102" s="200"/>
      <c r="F102" s="205"/>
      <c r="G102" s="206"/>
    </row>
    <row r="103" spans="1:9">
      <c r="A103" s="189" t="s">
        <v>164</v>
      </c>
      <c r="B103" s="53" t="s">
        <v>413</v>
      </c>
      <c r="C103" s="55">
        <v>1</v>
      </c>
      <c r="D103" s="55">
        <v>1</v>
      </c>
      <c r="E103" s="53"/>
      <c r="F103" s="57" t="s">
        <v>414</v>
      </c>
      <c r="G103" s="190" t="s">
        <v>504</v>
      </c>
    </row>
    <row r="104" spans="1:9">
      <c r="A104" s="189"/>
      <c r="B104" s="52" t="s">
        <v>451</v>
      </c>
      <c r="C104" s="56">
        <v>1</v>
      </c>
      <c r="D104" s="56">
        <v>1</v>
      </c>
      <c r="E104" s="53"/>
      <c r="F104" s="57" t="s">
        <v>422</v>
      </c>
      <c r="G104" s="177" t="s">
        <v>505</v>
      </c>
      <c r="I104" s="197"/>
    </row>
    <row r="105" spans="1:9">
      <c r="A105" s="211"/>
      <c r="B105" s="193" t="s">
        <v>419</v>
      </c>
      <c r="C105" s="194">
        <v>1</v>
      </c>
      <c r="D105" s="194">
        <v>2</v>
      </c>
      <c r="E105" s="193"/>
      <c r="F105" s="195" t="s">
        <v>420</v>
      </c>
      <c r="G105" s="196" t="s">
        <v>506</v>
      </c>
      <c r="I105" s="197"/>
    </row>
    <row r="106" spans="1:9">
      <c r="A106" s="211"/>
      <c r="B106" s="193" t="s">
        <v>454</v>
      </c>
      <c r="C106" s="194">
        <v>1</v>
      </c>
      <c r="D106" s="194">
        <v>1</v>
      </c>
      <c r="E106" s="193"/>
      <c r="F106" s="195" t="s">
        <v>422</v>
      </c>
      <c r="G106" s="196" t="s">
        <v>507</v>
      </c>
      <c r="H106" s="38"/>
    </row>
    <row r="107" spans="1:9">
      <c r="A107" s="178"/>
      <c r="B107" s="52" t="s">
        <v>205</v>
      </c>
      <c r="C107" s="56">
        <v>3</v>
      </c>
      <c r="D107" s="56">
        <v>6</v>
      </c>
      <c r="E107" s="52" t="s">
        <v>424</v>
      </c>
      <c r="F107" s="57" t="s">
        <v>422</v>
      </c>
      <c r="G107" s="190" t="s">
        <v>508</v>
      </c>
      <c r="H107" s="38"/>
    </row>
    <row r="108" spans="1:9">
      <c r="A108" s="178"/>
      <c r="B108" s="52" t="s">
        <v>426</v>
      </c>
      <c r="C108" s="56">
        <v>1</v>
      </c>
      <c r="D108" s="56">
        <v>1</v>
      </c>
      <c r="E108" s="52" t="s">
        <v>427</v>
      </c>
      <c r="F108" s="57" t="s">
        <v>422</v>
      </c>
      <c r="G108" s="190" t="s">
        <v>509</v>
      </c>
      <c r="I108" s="197"/>
    </row>
    <row r="109" spans="1:9">
      <c r="A109" s="178"/>
      <c r="B109" s="193" t="s">
        <v>429</v>
      </c>
      <c r="C109" s="194">
        <v>1</v>
      </c>
      <c r="D109" s="194">
        <v>1</v>
      </c>
      <c r="E109" s="193" t="s">
        <v>471</v>
      </c>
      <c r="F109" s="195" t="s">
        <v>420</v>
      </c>
      <c r="G109" s="196" t="s">
        <v>510</v>
      </c>
      <c r="I109" s="197"/>
    </row>
    <row r="110" spans="1:9">
      <c r="A110" s="178"/>
      <c r="B110" s="200" t="s">
        <v>435</v>
      </c>
      <c r="C110" s="57">
        <f>SUM(C103:C109)</f>
        <v>9</v>
      </c>
      <c r="D110" s="194"/>
      <c r="E110" s="193"/>
      <c r="F110" s="195"/>
      <c r="G110" s="196"/>
    </row>
    <row r="111" spans="1:9">
      <c r="A111" s="178"/>
      <c r="B111" s="53"/>
      <c r="C111" s="55"/>
      <c r="D111" s="55"/>
      <c r="E111" s="53"/>
      <c r="F111" s="57"/>
      <c r="G111" s="177"/>
    </row>
    <row r="112" spans="1:9">
      <c r="A112" s="189" t="s">
        <v>475</v>
      </c>
      <c r="B112" s="53" t="s">
        <v>476</v>
      </c>
      <c r="C112" s="55">
        <v>3</v>
      </c>
      <c r="D112" s="55">
        <v>6</v>
      </c>
      <c r="E112" s="53"/>
      <c r="F112" s="57" t="s">
        <v>420</v>
      </c>
      <c r="G112" s="177" t="s">
        <v>511</v>
      </c>
    </row>
    <row r="113" spans="1:7" ht="11.25" customHeight="1">
      <c r="A113" s="212" t="s">
        <v>478</v>
      </c>
      <c r="B113" s="53" t="s">
        <v>479</v>
      </c>
      <c r="C113" s="55">
        <v>3</v>
      </c>
      <c r="D113" s="55">
        <v>6</v>
      </c>
      <c r="E113" s="53" t="s">
        <v>262</v>
      </c>
      <c r="F113" s="57" t="s">
        <v>420</v>
      </c>
      <c r="G113" s="177"/>
    </row>
    <row r="114" spans="1:7">
      <c r="A114" s="211">
        <v>8</v>
      </c>
      <c r="B114" s="53" t="s">
        <v>481</v>
      </c>
      <c r="C114" s="55">
        <v>1</v>
      </c>
      <c r="D114" s="55">
        <v>1</v>
      </c>
      <c r="E114" s="52" t="s">
        <v>441</v>
      </c>
      <c r="F114" s="57" t="s">
        <v>420</v>
      </c>
      <c r="G114" s="177"/>
    </row>
    <row r="115" spans="1:7">
      <c r="A115" s="213" t="s">
        <v>482</v>
      </c>
      <c r="B115" s="53" t="s">
        <v>483</v>
      </c>
      <c r="C115" s="55">
        <v>1</v>
      </c>
      <c r="D115" s="55">
        <v>1</v>
      </c>
      <c r="E115" s="53"/>
      <c r="F115" s="57" t="s">
        <v>420</v>
      </c>
      <c r="G115" s="177"/>
    </row>
    <row r="116" spans="1:7">
      <c r="A116" s="212"/>
      <c r="B116" s="53" t="s">
        <v>485</v>
      </c>
      <c r="C116" s="55">
        <v>1</v>
      </c>
      <c r="D116" s="55">
        <v>2</v>
      </c>
      <c r="E116" s="53"/>
      <c r="F116" s="57" t="s">
        <v>420</v>
      </c>
      <c r="G116" s="177"/>
    </row>
    <row r="117" spans="1:7">
      <c r="A117" s="212"/>
      <c r="B117" s="53" t="s">
        <v>486</v>
      </c>
      <c r="C117" s="55">
        <v>4</v>
      </c>
      <c r="D117" s="55">
        <v>8</v>
      </c>
      <c r="E117" s="53"/>
      <c r="F117" s="57" t="s">
        <v>420</v>
      </c>
      <c r="G117" s="177"/>
    </row>
    <row r="118" spans="1:7">
      <c r="A118" s="178"/>
      <c r="B118" s="53" t="s">
        <v>487</v>
      </c>
      <c r="C118" s="55">
        <v>3</v>
      </c>
      <c r="D118" s="55">
        <v>6</v>
      </c>
      <c r="E118" s="52" t="s">
        <v>262</v>
      </c>
      <c r="F118" s="57" t="s">
        <v>420</v>
      </c>
      <c r="G118" s="177"/>
    </row>
    <row r="119" spans="1:7">
      <c r="A119" s="212"/>
      <c r="B119" s="53" t="s">
        <v>489</v>
      </c>
      <c r="C119" s="55">
        <v>1</v>
      </c>
      <c r="D119" s="55">
        <v>1</v>
      </c>
      <c r="E119" s="52" t="s">
        <v>441</v>
      </c>
      <c r="F119" s="57" t="s">
        <v>420</v>
      </c>
      <c r="G119" s="177"/>
    </row>
    <row r="120" spans="1:7">
      <c r="A120" s="212"/>
      <c r="B120" s="53" t="s">
        <v>490</v>
      </c>
      <c r="C120" s="55">
        <v>1</v>
      </c>
      <c r="D120" s="55">
        <v>1</v>
      </c>
      <c r="E120" s="53"/>
      <c r="F120" s="57" t="s">
        <v>420</v>
      </c>
      <c r="G120" s="177"/>
    </row>
    <row r="121" spans="1:7">
      <c r="A121" s="212"/>
      <c r="B121" s="53" t="s">
        <v>492</v>
      </c>
      <c r="C121" s="55">
        <v>1</v>
      </c>
      <c r="D121" s="55">
        <v>2</v>
      </c>
      <c r="E121" s="53"/>
      <c r="F121" s="57" t="s">
        <v>420</v>
      </c>
      <c r="G121" s="177"/>
    </row>
    <row r="122" spans="1:7">
      <c r="A122" s="212"/>
      <c r="B122" s="53" t="s">
        <v>493</v>
      </c>
      <c r="C122" s="55">
        <v>4</v>
      </c>
      <c r="D122" s="55">
        <v>8</v>
      </c>
      <c r="E122" s="53"/>
      <c r="F122" s="57" t="s">
        <v>420</v>
      </c>
      <c r="G122" s="177"/>
    </row>
    <row r="123" spans="1:7">
      <c r="A123" s="212"/>
      <c r="B123" s="53" t="s">
        <v>494</v>
      </c>
      <c r="C123" s="55">
        <f>SUM(C113:C117) *(A114 - 3)</f>
        <v>50</v>
      </c>
      <c r="D123" s="55"/>
      <c r="E123" s="53"/>
      <c r="F123" s="57" t="s">
        <v>420</v>
      </c>
      <c r="G123" s="177"/>
    </row>
    <row r="124" spans="1:7" ht="11.25" customHeight="1">
      <c r="A124" s="212"/>
      <c r="B124" s="53" t="s">
        <v>495</v>
      </c>
      <c r="C124" s="55">
        <v>3</v>
      </c>
      <c r="D124" s="55">
        <v>6</v>
      </c>
      <c r="E124" s="53" t="s">
        <v>262</v>
      </c>
      <c r="F124" s="57" t="s">
        <v>420</v>
      </c>
      <c r="G124" s="177"/>
    </row>
    <row r="125" spans="1:7">
      <c r="A125" s="212"/>
      <c r="B125" s="53" t="s">
        <v>497</v>
      </c>
      <c r="C125" s="55">
        <v>1</v>
      </c>
      <c r="D125" s="55">
        <v>1</v>
      </c>
      <c r="E125" s="52" t="s">
        <v>441</v>
      </c>
      <c r="F125" s="57" t="s">
        <v>420</v>
      </c>
      <c r="G125" s="177"/>
    </row>
    <row r="126" spans="1:7">
      <c r="A126" s="212"/>
      <c r="B126" s="53" t="s">
        <v>498</v>
      </c>
      <c r="C126" s="55">
        <v>1</v>
      </c>
      <c r="D126" s="55">
        <v>1</v>
      </c>
      <c r="E126" s="53"/>
      <c r="F126" s="57" t="s">
        <v>420</v>
      </c>
      <c r="G126" s="177"/>
    </row>
    <row r="127" spans="1:7">
      <c r="A127" s="212"/>
      <c r="B127" s="53" t="s">
        <v>499</v>
      </c>
      <c r="C127" s="55">
        <v>1</v>
      </c>
      <c r="D127" s="55">
        <v>2</v>
      </c>
      <c r="E127" s="53"/>
      <c r="F127" s="57" t="s">
        <v>420</v>
      </c>
      <c r="G127" s="177"/>
    </row>
    <row r="128" spans="1:7">
      <c r="A128" s="212"/>
      <c r="B128" s="53" t="s">
        <v>500</v>
      </c>
      <c r="C128" s="55">
        <v>4</v>
      </c>
      <c r="D128" s="55">
        <v>8</v>
      </c>
      <c r="E128" s="53"/>
      <c r="F128" s="57" t="s">
        <v>420</v>
      </c>
      <c r="G128" s="177"/>
    </row>
    <row r="129" spans="1:9">
      <c r="A129" s="212"/>
      <c r="B129" s="200" t="s">
        <v>435</v>
      </c>
      <c r="C129" s="57">
        <f>SUM(C112:C128)</f>
        <v>83</v>
      </c>
      <c r="D129" s="55"/>
      <c r="E129" s="52"/>
      <c r="F129" s="57"/>
      <c r="G129" s="177"/>
    </row>
    <row r="130" spans="1:9">
      <c r="A130" s="212"/>
      <c r="B130" s="200"/>
      <c r="C130" s="57"/>
      <c r="D130" s="55"/>
      <c r="E130" s="52"/>
      <c r="F130" s="57"/>
      <c r="G130" s="177"/>
    </row>
    <row r="131" spans="1:9" ht="13.5" thickBot="1">
      <c r="A131" s="214" t="s">
        <v>501</v>
      </c>
      <c r="B131" s="182" t="s">
        <v>502</v>
      </c>
      <c r="C131" s="181"/>
      <c r="D131" s="201"/>
      <c r="E131" s="182" t="s">
        <v>503</v>
      </c>
      <c r="F131" s="181"/>
      <c r="G131" s="183"/>
    </row>
    <row r="132" spans="1:9">
      <c r="A132" s="215"/>
      <c r="B132" s="187"/>
      <c r="C132" s="43"/>
      <c r="E132" s="38"/>
    </row>
    <row r="133" spans="1:9" ht="13.5" thickBot="1">
      <c r="A133" s="215"/>
      <c r="B133" s="187"/>
      <c r="C133" s="43"/>
      <c r="E133" s="38"/>
      <c r="H133" s="187"/>
    </row>
    <row r="134" spans="1:9">
      <c r="A134" s="216"/>
      <c r="B134" s="217" t="s">
        <v>408</v>
      </c>
      <c r="C134" s="218" t="s">
        <v>409</v>
      </c>
      <c r="D134" s="218" t="s">
        <v>410</v>
      </c>
      <c r="E134" s="217"/>
      <c r="F134" s="218"/>
      <c r="G134" s="219"/>
    </row>
    <row r="135" spans="1:9">
      <c r="A135" s="220" t="s">
        <v>512</v>
      </c>
      <c r="B135" t="s">
        <v>513</v>
      </c>
      <c r="G135" s="221"/>
    </row>
    <row r="136" spans="1:9">
      <c r="A136" s="222" t="s">
        <v>514</v>
      </c>
      <c r="B136" t="s">
        <v>515</v>
      </c>
      <c r="C136" s="59">
        <v>1</v>
      </c>
      <c r="D136" s="59">
        <v>1</v>
      </c>
      <c r="F136" s="43" t="s">
        <v>422</v>
      </c>
      <c r="G136" s="223" t="s">
        <v>516</v>
      </c>
    </row>
    <row r="137" spans="1:9">
      <c r="A137" s="222"/>
      <c r="B137" t="s">
        <v>270</v>
      </c>
      <c r="C137" s="59">
        <v>3</v>
      </c>
      <c r="D137" s="59">
        <v>6</v>
      </c>
      <c r="E137" t="s">
        <v>262</v>
      </c>
      <c r="F137" s="43" t="s">
        <v>420</v>
      </c>
      <c r="G137" s="223" t="s">
        <v>517</v>
      </c>
    </row>
    <row r="138" spans="1:9">
      <c r="A138" s="220"/>
      <c r="B138" t="s">
        <v>438</v>
      </c>
      <c r="C138" s="59">
        <v>1</v>
      </c>
      <c r="D138" s="59">
        <v>1</v>
      </c>
      <c r="E138" t="s">
        <v>518</v>
      </c>
      <c r="F138" s="43" t="s">
        <v>420</v>
      </c>
      <c r="G138" s="223" t="s">
        <v>519</v>
      </c>
    </row>
    <row r="139" spans="1:9">
      <c r="A139" s="220"/>
      <c r="B139" t="s">
        <v>440</v>
      </c>
      <c r="C139" s="59">
        <v>1</v>
      </c>
      <c r="D139" s="59">
        <v>1</v>
      </c>
      <c r="F139" s="43" t="s">
        <v>420</v>
      </c>
      <c r="G139" s="223" t="s">
        <v>520</v>
      </c>
    </row>
    <row r="140" spans="1:9" s="70" customFormat="1">
      <c r="A140" s="220"/>
      <c r="B140" t="s">
        <v>521</v>
      </c>
      <c r="C140" s="59">
        <v>4</v>
      </c>
      <c r="D140" s="59">
        <v>8</v>
      </c>
      <c r="E140"/>
      <c r="F140" s="43" t="s">
        <v>420</v>
      </c>
      <c r="G140" s="223" t="s">
        <v>522</v>
      </c>
      <c r="I140" s="224"/>
    </row>
    <row r="141" spans="1:9" s="70" customFormat="1">
      <c r="A141" s="220"/>
      <c r="B141" s="187" t="s">
        <v>435</v>
      </c>
      <c r="C141" s="43">
        <f>SUM(C136:C140)</f>
        <v>10</v>
      </c>
      <c r="D141" s="43"/>
      <c r="F141" s="43"/>
      <c r="G141" s="225"/>
      <c r="I141" s="224"/>
    </row>
    <row r="142" spans="1:9" s="70" customFormat="1">
      <c r="A142" s="220"/>
      <c r="B142" s="187"/>
      <c r="C142" s="43"/>
      <c r="D142" s="43"/>
      <c r="F142" s="43"/>
      <c r="G142" s="225"/>
      <c r="I142" s="224"/>
    </row>
    <row r="143" spans="1:9">
      <c r="A143" s="226" t="s">
        <v>523</v>
      </c>
      <c r="B143" s="198" t="s">
        <v>270</v>
      </c>
      <c r="C143" s="227">
        <v>3</v>
      </c>
      <c r="D143" s="227">
        <v>6</v>
      </c>
      <c r="E143" s="198" t="s">
        <v>262</v>
      </c>
      <c r="F143" s="228" t="s">
        <v>422</v>
      </c>
      <c r="G143" s="225"/>
    </row>
    <row r="144" spans="1:9">
      <c r="A144" s="229"/>
      <c r="B144" s="198" t="s">
        <v>438</v>
      </c>
      <c r="C144" s="227">
        <v>1</v>
      </c>
      <c r="D144" s="227">
        <v>1</v>
      </c>
      <c r="E144" s="198"/>
      <c r="F144" s="228" t="s">
        <v>420</v>
      </c>
      <c r="G144" s="221"/>
    </row>
    <row r="145" spans="1:9">
      <c r="A145" s="229"/>
      <c r="B145" s="198" t="s">
        <v>440</v>
      </c>
      <c r="C145" s="227">
        <v>1</v>
      </c>
      <c r="D145" s="227">
        <v>1</v>
      </c>
      <c r="E145" s="198"/>
      <c r="F145" s="228" t="s">
        <v>420</v>
      </c>
      <c r="G145" s="221"/>
    </row>
    <row r="146" spans="1:9">
      <c r="A146" s="229"/>
      <c r="B146" s="198" t="s">
        <v>521</v>
      </c>
      <c r="C146" s="227">
        <v>4</v>
      </c>
      <c r="D146" s="227">
        <v>8</v>
      </c>
      <c r="E146" s="198"/>
      <c r="F146" s="228" t="s">
        <v>420</v>
      </c>
      <c r="G146" s="221"/>
    </row>
    <row r="147" spans="1:9" s="70" customFormat="1">
      <c r="A147" s="229"/>
      <c r="B147" s="230" t="s">
        <v>435</v>
      </c>
      <c r="C147" s="228">
        <f>SUM(C143:C146)</f>
        <v>9</v>
      </c>
      <c r="D147" s="228"/>
      <c r="E147" s="215"/>
      <c r="F147" s="228"/>
      <c r="G147" s="221"/>
      <c r="I147" s="224"/>
    </row>
    <row r="148" spans="1:9" ht="13.5" thickBot="1">
      <c r="A148" s="231"/>
      <c r="B148" s="232"/>
      <c r="C148" s="233"/>
      <c r="D148" s="233"/>
      <c r="E148" s="234"/>
      <c r="F148" s="233"/>
      <c r="G148" s="235"/>
    </row>
    <row r="150" spans="1:9" ht="13.5" thickBot="1">
      <c r="H150" s="187"/>
    </row>
    <row r="151" spans="1:9">
      <c r="A151" s="216"/>
      <c r="B151" s="217" t="s">
        <v>408</v>
      </c>
      <c r="C151" s="218" t="s">
        <v>409</v>
      </c>
      <c r="D151" s="218" t="s">
        <v>410</v>
      </c>
      <c r="E151" s="217"/>
      <c r="F151" s="218"/>
      <c r="G151" s="219"/>
    </row>
    <row r="152" spans="1:9">
      <c r="A152" s="220" t="s">
        <v>377</v>
      </c>
      <c r="G152" s="221"/>
    </row>
    <row r="153" spans="1:9">
      <c r="A153" s="222" t="s">
        <v>514</v>
      </c>
      <c r="B153" t="s">
        <v>515</v>
      </c>
      <c r="C153" s="59">
        <v>1</v>
      </c>
      <c r="D153" s="59">
        <v>1</v>
      </c>
      <c r="F153" s="43" t="s">
        <v>422</v>
      </c>
      <c r="G153" s="223" t="s">
        <v>524</v>
      </c>
    </row>
    <row r="154" spans="1:9">
      <c r="A154" s="220"/>
      <c r="B154" t="s">
        <v>270</v>
      </c>
      <c r="C154" s="59">
        <v>3</v>
      </c>
      <c r="D154" s="59">
        <v>6</v>
      </c>
      <c r="E154" t="s">
        <v>262</v>
      </c>
      <c r="F154" s="43" t="s">
        <v>420</v>
      </c>
      <c r="G154" s="223" t="s">
        <v>525</v>
      </c>
    </row>
    <row r="155" spans="1:9">
      <c r="A155" s="220"/>
      <c r="B155" t="s">
        <v>438</v>
      </c>
      <c r="C155" s="59">
        <v>1</v>
      </c>
      <c r="D155" s="59">
        <v>1</v>
      </c>
      <c r="F155" s="43" t="s">
        <v>420</v>
      </c>
      <c r="G155" s="223" t="s">
        <v>526</v>
      </c>
    </row>
    <row r="156" spans="1:9">
      <c r="A156" s="220"/>
      <c r="B156" t="s">
        <v>527</v>
      </c>
      <c r="C156" s="59">
        <v>1</v>
      </c>
      <c r="D156" s="59">
        <v>2</v>
      </c>
      <c r="E156" t="s">
        <v>528</v>
      </c>
      <c r="F156" s="43" t="s">
        <v>420</v>
      </c>
      <c r="G156" s="223" t="s">
        <v>529</v>
      </c>
      <c r="H156" s="198"/>
      <c r="I156" s="197"/>
    </row>
    <row r="157" spans="1:9">
      <c r="A157" s="229"/>
      <c r="B157" s="198" t="s">
        <v>530</v>
      </c>
      <c r="C157" s="227">
        <v>1</v>
      </c>
      <c r="D157" s="227">
        <v>1</v>
      </c>
      <c r="E157" s="198" t="s">
        <v>531</v>
      </c>
      <c r="F157" s="228" t="s">
        <v>420</v>
      </c>
      <c r="G157" s="236" t="s">
        <v>532</v>
      </c>
    </row>
    <row r="158" spans="1:9">
      <c r="A158" s="220"/>
      <c r="B158" t="s">
        <v>440</v>
      </c>
      <c r="C158" s="59">
        <v>1</v>
      </c>
      <c r="D158" s="59">
        <v>1</v>
      </c>
      <c r="F158" s="43" t="s">
        <v>420</v>
      </c>
      <c r="G158" s="223" t="s">
        <v>533</v>
      </c>
    </row>
    <row r="159" spans="1:9">
      <c r="A159" s="220"/>
      <c r="B159" t="s">
        <v>205</v>
      </c>
      <c r="C159" s="59">
        <v>3</v>
      </c>
      <c r="D159" s="59">
        <v>6</v>
      </c>
      <c r="E159" t="s">
        <v>534</v>
      </c>
      <c r="F159" s="43" t="s">
        <v>420</v>
      </c>
      <c r="G159" s="223" t="s">
        <v>535</v>
      </c>
    </row>
    <row r="160" spans="1:9">
      <c r="A160" s="220"/>
      <c r="B160" t="s">
        <v>521</v>
      </c>
      <c r="C160" s="59">
        <v>4</v>
      </c>
      <c r="D160" s="59">
        <v>8</v>
      </c>
      <c r="F160" s="43" t="s">
        <v>420</v>
      </c>
      <c r="G160" s="223" t="s">
        <v>536</v>
      </c>
      <c r="H160" s="198"/>
      <c r="I160" s="197"/>
    </row>
    <row r="161" spans="1:9">
      <c r="A161" s="220"/>
      <c r="B161" s="198" t="s">
        <v>205</v>
      </c>
      <c r="C161" s="227">
        <v>3</v>
      </c>
      <c r="D161" s="227">
        <v>6</v>
      </c>
      <c r="F161" s="228" t="s">
        <v>420</v>
      </c>
      <c r="G161" s="223" t="s">
        <v>537</v>
      </c>
      <c r="H161" s="198"/>
      <c r="I161" s="197"/>
    </row>
    <row r="162" spans="1:9">
      <c r="A162" s="220"/>
      <c r="B162" s="198" t="s">
        <v>521</v>
      </c>
      <c r="C162" s="227">
        <v>4</v>
      </c>
      <c r="D162" s="227">
        <v>8</v>
      </c>
      <c r="F162" s="228" t="s">
        <v>420</v>
      </c>
      <c r="G162" s="223" t="s">
        <v>538</v>
      </c>
      <c r="H162" s="198"/>
    </row>
    <row r="163" spans="1:9">
      <c r="A163" s="220"/>
      <c r="B163" s="198" t="s">
        <v>205</v>
      </c>
      <c r="C163" s="227">
        <v>3</v>
      </c>
      <c r="D163" s="227">
        <v>6</v>
      </c>
      <c r="F163" s="228" t="s">
        <v>420</v>
      </c>
      <c r="G163" s="223" t="s">
        <v>539</v>
      </c>
      <c r="H163" s="198"/>
      <c r="I163" s="237"/>
    </row>
    <row r="164" spans="1:9">
      <c r="A164" s="220"/>
      <c r="B164" s="198" t="s">
        <v>521</v>
      </c>
      <c r="C164" s="227">
        <v>4</v>
      </c>
      <c r="D164" s="227">
        <v>8</v>
      </c>
      <c r="F164" s="228" t="s">
        <v>420</v>
      </c>
      <c r="G164" s="223" t="s">
        <v>540</v>
      </c>
      <c r="H164" s="198"/>
    </row>
    <row r="165" spans="1:9">
      <c r="A165" s="220"/>
      <c r="B165" s="198" t="s">
        <v>205</v>
      </c>
      <c r="C165" s="227">
        <v>3</v>
      </c>
      <c r="D165" s="227">
        <v>6</v>
      </c>
      <c r="F165" s="228" t="s">
        <v>420</v>
      </c>
      <c r="G165" s="223" t="s">
        <v>541</v>
      </c>
      <c r="H165" s="198"/>
    </row>
    <row r="166" spans="1:9">
      <c r="A166" s="220"/>
      <c r="B166" s="198" t="s">
        <v>521</v>
      </c>
      <c r="C166" s="227">
        <v>4</v>
      </c>
      <c r="D166" s="227">
        <v>8</v>
      </c>
      <c r="F166" s="228" t="s">
        <v>420</v>
      </c>
      <c r="G166" s="223" t="s">
        <v>542</v>
      </c>
      <c r="H166" s="198"/>
    </row>
    <row r="167" spans="1:9">
      <c r="A167" s="220"/>
      <c r="B167" s="198" t="s">
        <v>205</v>
      </c>
      <c r="C167" s="227">
        <v>3</v>
      </c>
      <c r="D167" s="227">
        <v>6</v>
      </c>
      <c r="F167" s="228" t="s">
        <v>420</v>
      </c>
      <c r="G167" s="223" t="s">
        <v>543</v>
      </c>
      <c r="H167" s="198"/>
    </row>
    <row r="168" spans="1:9" s="70" customFormat="1">
      <c r="A168" s="220"/>
      <c r="B168" s="198" t="s">
        <v>521</v>
      </c>
      <c r="C168" s="227">
        <v>4</v>
      </c>
      <c r="D168" s="227">
        <v>8</v>
      </c>
      <c r="E168"/>
      <c r="F168" s="228" t="s">
        <v>420</v>
      </c>
      <c r="G168" s="223" t="s">
        <v>544</v>
      </c>
      <c r="I168" s="171"/>
    </row>
    <row r="169" spans="1:9" s="70" customFormat="1">
      <c r="A169" s="220"/>
      <c r="B169" s="187" t="s">
        <v>435</v>
      </c>
      <c r="C169" s="43">
        <f>SUM(C153:C168)</f>
        <v>43</v>
      </c>
      <c r="D169" s="43"/>
      <c r="F169" s="43"/>
      <c r="G169" s="225"/>
      <c r="I169" s="224"/>
    </row>
    <row r="170" spans="1:9" s="70" customFormat="1">
      <c r="A170" s="220"/>
      <c r="B170" s="187"/>
      <c r="C170" s="43"/>
      <c r="D170" s="43"/>
      <c r="F170" s="43"/>
      <c r="G170" s="225"/>
      <c r="I170" s="224"/>
    </row>
    <row r="171" spans="1:9">
      <c r="A171" s="226" t="s">
        <v>523</v>
      </c>
      <c r="B171" s="198" t="s">
        <v>270</v>
      </c>
      <c r="C171" s="227">
        <v>3</v>
      </c>
      <c r="D171" s="227">
        <v>6</v>
      </c>
      <c r="E171" s="198" t="s">
        <v>262</v>
      </c>
      <c r="F171" s="228" t="s">
        <v>422</v>
      </c>
      <c r="G171" s="225"/>
    </row>
    <row r="172" spans="1:9">
      <c r="A172" s="229"/>
      <c r="B172" s="198" t="s">
        <v>205</v>
      </c>
      <c r="C172" s="227">
        <v>3</v>
      </c>
      <c r="D172" s="227">
        <v>6</v>
      </c>
      <c r="E172" s="198" t="s">
        <v>534</v>
      </c>
      <c r="F172" s="228" t="s">
        <v>420</v>
      </c>
      <c r="G172" s="221"/>
    </row>
    <row r="173" spans="1:9">
      <c r="A173" s="229"/>
      <c r="B173" s="198" t="s">
        <v>438</v>
      </c>
      <c r="C173" s="227">
        <v>1</v>
      </c>
      <c r="D173" s="227">
        <v>1</v>
      </c>
      <c r="E173" s="198"/>
      <c r="F173" s="228" t="s">
        <v>420</v>
      </c>
      <c r="G173" s="221"/>
    </row>
    <row r="174" spans="1:9">
      <c r="A174" s="229"/>
      <c r="B174" s="198" t="s">
        <v>527</v>
      </c>
      <c r="C174" s="227">
        <v>1</v>
      </c>
      <c r="D174" s="227">
        <v>2</v>
      </c>
      <c r="E174" s="198" t="s">
        <v>545</v>
      </c>
      <c r="F174" s="228" t="s">
        <v>420</v>
      </c>
      <c r="G174" s="221"/>
    </row>
    <row r="175" spans="1:9">
      <c r="A175" s="229"/>
      <c r="B175" s="198" t="s">
        <v>530</v>
      </c>
      <c r="C175" s="227">
        <v>1</v>
      </c>
      <c r="D175" s="227">
        <v>1</v>
      </c>
      <c r="E175" s="198" t="s">
        <v>531</v>
      </c>
      <c r="F175" s="228" t="s">
        <v>420</v>
      </c>
      <c r="G175" s="221"/>
    </row>
    <row r="176" spans="1:9">
      <c r="A176" s="229"/>
      <c r="B176" s="198" t="s">
        <v>440</v>
      </c>
      <c r="C176" s="227">
        <v>1</v>
      </c>
      <c r="D176" s="227">
        <v>1</v>
      </c>
      <c r="E176" s="198"/>
      <c r="F176" s="228" t="s">
        <v>420</v>
      </c>
      <c r="G176" s="221"/>
    </row>
    <row r="177" spans="1:9">
      <c r="A177" s="229"/>
      <c r="B177" s="198" t="s">
        <v>521</v>
      </c>
      <c r="C177" s="227">
        <v>4</v>
      </c>
      <c r="D177" s="227">
        <v>8</v>
      </c>
      <c r="E177" s="198"/>
      <c r="F177" s="228" t="s">
        <v>420</v>
      </c>
      <c r="G177" s="221"/>
    </row>
    <row r="178" spans="1:9" s="70" customFormat="1">
      <c r="A178" s="220"/>
      <c r="B178" s="230" t="s">
        <v>435</v>
      </c>
      <c r="C178" s="228">
        <f>SUM(C171:C177)</f>
        <v>14</v>
      </c>
      <c r="D178" s="43"/>
      <c r="F178" s="43"/>
      <c r="G178" s="221"/>
      <c r="I178" s="224"/>
    </row>
    <row r="179" spans="1:9" s="70" customFormat="1" ht="13.5" thickBot="1">
      <c r="A179" s="231"/>
      <c r="B179" s="238"/>
      <c r="C179" s="238"/>
      <c r="D179" s="234"/>
      <c r="E179" s="234"/>
      <c r="F179" s="234"/>
      <c r="G179" s="235"/>
      <c r="I179" s="224"/>
    </row>
    <row r="180" spans="1:9">
      <c r="B180" s="215"/>
      <c r="C180" s="215"/>
      <c r="D180" s="70"/>
      <c r="E180" s="70"/>
      <c r="F180" s="70"/>
      <c r="G180" s="70"/>
    </row>
    <row r="181" spans="1:9" ht="13.5" thickBot="1">
      <c r="H181" s="187"/>
    </row>
    <row r="182" spans="1:9">
      <c r="A182" s="216"/>
      <c r="B182" s="217" t="s">
        <v>408</v>
      </c>
      <c r="C182" s="218" t="s">
        <v>409</v>
      </c>
      <c r="D182" s="218" t="s">
        <v>410</v>
      </c>
      <c r="E182" s="217"/>
      <c r="F182" s="218"/>
      <c r="G182" s="219"/>
    </row>
    <row r="183" spans="1:9">
      <c r="A183" s="220" t="s">
        <v>379</v>
      </c>
      <c r="G183" s="221"/>
    </row>
    <row r="184" spans="1:9">
      <c r="A184" s="222" t="s">
        <v>514</v>
      </c>
      <c r="B184" t="s">
        <v>515</v>
      </c>
      <c r="C184" s="59">
        <v>1</v>
      </c>
      <c r="D184" s="59">
        <v>1</v>
      </c>
      <c r="F184" s="43" t="s">
        <v>422</v>
      </c>
      <c r="G184" s="223" t="s">
        <v>546</v>
      </c>
    </row>
    <row r="185" spans="1:9">
      <c r="A185" s="220"/>
      <c r="B185" t="s">
        <v>270</v>
      </c>
      <c r="C185" s="59">
        <v>3</v>
      </c>
      <c r="D185" s="59">
        <v>6</v>
      </c>
      <c r="E185" t="s">
        <v>547</v>
      </c>
      <c r="F185" s="43" t="s">
        <v>420</v>
      </c>
      <c r="G185" s="223" t="s">
        <v>548</v>
      </c>
    </row>
    <row r="186" spans="1:9">
      <c r="A186" s="220"/>
      <c r="B186" t="s">
        <v>438</v>
      </c>
      <c r="C186" s="59">
        <v>1</v>
      </c>
      <c r="D186" s="59">
        <v>1</v>
      </c>
      <c r="F186" s="43" t="s">
        <v>420</v>
      </c>
      <c r="G186" s="223" t="s">
        <v>549</v>
      </c>
    </row>
    <row r="187" spans="1:9">
      <c r="A187" s="220"/>
      <c r="B187" t="s">
        <v>527</v>
      </c>
      <c r="C187" s="59">
        <v>1</v>
      </c>
      <c r="D187" s="59">
        <v>2</v>
      </c>
      <c r="E187" t="s">
        <v>528</v>
      </c>
      <c r="F187" s="43" t="s">
        <v>420</v>
      </c>
      <c r="G187" s="223" t="s">
        <v>550</v>
      </c>
      <c r="H187" s="198"/>
      <c r="I187" s="197"/>
    </row>
    <row r="188" spans="1:9">
      <c r="A188" s="229"/>
      <c r="B188" s="198" t="s">
        <v>530</v>
      </c>
      <c r="C188" s="227">
        <v>1</v>
      </c>
      <c r="D188" s="227">
        <v>1</v>
      </c>
      <c r="E188" s="198" t="s">
        <v>531</v>
      </c>
      <c r="F188" s="228" t="s">
        <v>420</v>
      </c>
      <c r="G188" s="236" t="s">
        <v>551</v>
      </c>
    </row>
    <row r="189" spans="1:9">
      <c r="A189" s="220"/>
      <c r="B189" t="s">
        <v>440</v>
      </c>
      <c r="C189" s="59">
        <v>1</v>
      </c>
      <c r="D189" s="59">
        <v>1</v>
      </c>
      <c r="F189" s="43" t="s">
        <v>420</v>
      </c>
      <c r="G189" s="223" t="s">
        <v>552</v>
      </c>
    </row>
    <row r="190" spans="1:9">
      <c r="A190" s="220"/>
      <c r="B190" t="s">
        <v>205</v>
      </c>
      <c r="C190" s="59">
        <v>3</v>
      </c>
      <c r="D190" s="59">
        <v>6</v>
      </c>
      <c r="E190" t="s">
        <v>534</v>
      </c>
      <c r="F190" s="43" t="s">
        <v>420</v>
      </c>
      <c r="G190" s="223" t="s">
        <v>553</v>
      </c>
    </row>
    <row r="191" spans="1:9">
      <c r="A191" s="220"/>
      <c r="B191" t="s">
        <v>521</v>
      </c>
      <c r="C191" s="59">
        <v>4</v>
      </c>
      <c r="D191" s="59">
        <v>8</v>
      </c>
      <c r="F191" s="43" t="s">
        <v>420</v>
      </c>
      <c r="G191" s="223" t="s">
        <v>554</v>
      </c>
      <c r="H191" s="198"/>
      <c r="I191" s="197"/>
    </row>
    <row r="192" spans="1:9">
      <c r="A192" s="220"/>
      <c r="B192" s="198" t="s">
        <v>205</v>
      </c>
      <c r="C192" s="227">
        <v>3</v>
      </c>
      <c r="D192" s="227">
        <v>6</v>
      </c>
      <c r="F192" s="228" t="s">
        <v>420</v>
      </c>
      <c r="G192" s="223" t="s">
        <v>555</v>
      </c>
      <c r="H192" s="198"/>
      <c r="I192" s="197"/>
    </row>
    <row r="193" spans="1:9">
      <c r="A193" s="220"/>
      <c r="B193" s="198" t="s">
        <v>521</v>
      </c>
      <c r="C193" s="227">
        <v>4</v>
      </c>
      <c r="D193" s="227">
        <v>8</v>
      </c>
      <c r="F193" s="228" t="s">
        <v>420</v>
      </c>
      <c r="G193" s="223" t="s">
        <v>556</v>
      </c>
      <c r="H193" s="198"/>
    </row>
    <row r="194" spans="1:9">
      <c r="A194" s="220"/>
      <c r="B194" s="198" t="s">
        <v>205</v>
      </c>
      <c r="C194" s="227">
        <v>3</v>
      </c>
      <c r="D194" s="227">
        <v>6</v>
      </c>
      <c r="F194" s="228" t="s">
        <v>420</v>
      </c>
      <c r="G194" s="223" t="s">
        <v>557</v>
      </c>
      <c r="H194" s="198"/>
      <c r="I194" s="237"/>
    </row>
    <row r="195" spans="1:9">
      <c r="A195" s="220"/>
      <c r="B195" s="198" t="s">
        <v>521</v>
      </c>
      <c r="C195" s="227">
        <v>4</v>
      </c>
      <c r="D195" s="227">
        <v>8</v>
      </c>
      <c r="F195" s="228" t="s">
        <v>420</v>
      </c>
      <c r="G195" s="223" t="s">
        <v>558</v>
      </c>
      <c r="H195" s="198"/>
    </row>
    <row r="196" spans="1:9">
      <c r="A196" s="220"/>
      <c r="B196" s="198" t="s">
        <v>205</v>
      </c>
      <c r="C196" s="227">
        <v>3</v>
      </c>
      <c r="D196" s="227">
        <v>6</v>
      </c>
      <c r="F196" s="228" t="s">
        <v>420</v>
      </c>
      <c r="G196" s="223" t="s">
        <v>559</v>
      </c>
      <c r="H196" s="198"/>
    </row>
    <row r="197" spans="1:9">
      <c r="A197" s="220"/>
      <c r="B197" s="198" t="s">
        <v>521</v>
      </c>
      <c r="C197" s="227">
        <v>4</v>
      </c>
      <c r="D197" s="227">
        <v>8</v>
      </c>
      <c r="F197" s="228" t="s">
        <v>420</v>
      </c>
      <c r="G197" s="223" t="s">
        <v>560</v>
      </c>
      <c r="H197" s="198"/>
    </row>
    <row r="198" spans="1:9">
      <c r="A198" s="220"/>
      <c r="B198" s="198" t="s">
        <v>205</v>
      </c>
      <c r="C198" s="227">
        <v>3</v>
      </c>
      <c r="D198" s="227">
        <v>6</v>
      </c>
      <c r="F198" s="228" t="s">
        <v>420</v>
      </c>
      <c r="G198" s="223" t="s">
        <v>561</v>
      </c>
      <c r="H198" s="198"/>
    </row>
    <row r="199" spans="1:9" s="70" customFormat="1">
      <c r="A199" s="220"/>
      <c r="B199" s="198" t="s">
        <v>521</v>
      </c>
      <c r="C199" s="227">
        <v>4</v>
      </c>
      <c r="D199" s="227">
        <v>8</v>
      </c>
      <c r="E199"/>
      <c r="F199" s="228" t="s">
        <v>420</v>
      </c>
      <c r="G199" s="223" t="s">
        <v>562</v>
      </c>
      <c r="I199" s="224"/>
    </row>
    <row r="200" spans="1:9" s="70" customFormat="1">
      <c r="A200" s="220"/>
      <c r="B200" s="187" t="s">
        <v>435</v>
      </c>
      <c r="C200" s="43">
        <f>SUM(C184:C199)</f>
        <v>43</v>
      </c>
      <c r="D200" s="43"/>
      <c r="F200" s="43"/>
      <c r="G200" s="225"/>
      <c r="I200" s="224"/>
    </row>
    <row r="201" spans="1:9" s="70" customFormat="1">
      <c r="A201" s="220"/>
      <c r="B201" s="187"/>
      <c r="C201" s="43"/>
      <c r="D201" s="43"/>
      <c r="F201" s="43"/>
      <c r="G201" s="225"/>
      <c r="I201" s="224"/>
    </row>
    <row r="202" spans="1:9">
      <c r="A202" s="226" t="s">
        <v>523</v>
      </c>
      <c r="B202" s="198" t="s">
        <v>270</v>
      </c>
      <c r="C202" s="227">
        <v>3</v>
      </c>
      <c r="D202" s="227">
        <v>6</v>
      </c>
      <c r="E202" s="198" t="s">
        <v>262</v>
      </c>
      <c r="F202" s="228" t="s">
        <v>422</v>
      </c>
      <c r="G202" s="225"/>
    </row>
    <row r="203" spans="1:9">
      <c r="A203" s="229"/>
      <c r="B203" s="198" t="s">
        <v>205</v>
      </c>
      <c r="C203" s="227">
        <v>3</v>
      </c>
      <c r="D203" s="227">
        <v>6</v>
      </c>
      <c r="E203" s="198" t="s">
        <v>534</v>
      </c>
      <c r="F203" s="228" t="s">
        <v>420</v>
      </c>
      <c r="G203" s="221"/>
    </row>
    <row r="204" spans="1:9">
      <c r="A204" s="229"/>
      <c r="B204" s="198" t="s">
        <v>438</v>
      </c>
      <c r="C204" s="227">
        <v>1</v>
      </c>
      <c r="D204" s="227">
        <v>1</v>
      </c>
      <c r="E204" s="198"/>
      <c r="F204" s="228" t="s">
        <v>420</v>
      </c>
      <c r="G204" s="221"/>
    </row>
    <row r="205" spans="1:9">
      <c r="A205" s="229"/>
      <c r="B205" s="198" t="s">
        <v>527</v>
      </c>
      <c r="C205" s="227">
        <v>1</v>
      </c>
      <c r="D205" s="227">
        <v>2</v>
      </c>
      <c r="E205" s="198" t="s">
        <v>545</v>
      </c>
      <c r="F205" s="228" t="s">
        <v>420</v>
      </c>
      <c r="G205" s="221"/>
    </row>
    <row r="206" spans="1:9">
      <c r="A206" s="229"/>
      <c r="B206" s="198" t="s">
        <v>530</v>
      </c>
      <c r="C206" s="227">
        <v>1</v>
      </c>
      <c r="D206" s="227">
        <v>1</v>
      </c>
      <c r="E206" s="198" t="s">
        <v>531</v>
      </c>
      <c r="F206" s="228" t="s">
        <v>420</v>
      </c>
      <c r="G206" s="221"/>
    </row>
    <row r="207" spans="1:9">
      <c r="A207" s="229"/>
      <c r="B207" s="198" t="s">
        <v>440</v>
      </c>
      <c r="C207" s="227">
        <v>1</v>
      </c>
      <c r="D207" s="227">
        <v>1</v>
      </c>
      <c r="E207" s="198"/>
      <c r="F207" s="228" t="s">
        <v>420</v>
      </c>
      <c r="G207" s="221"/>
    </row>
    <row r="208" spans="1:9">
      <c r="A208" s="229"/>
      <c r="B208" s="198" t="s">
        <v>521</v>
      </c>
      <c r="C208" s="227">
        <v>4</v>
      </c>
      <c r="D208" s="227">
        <v>8</v>
      </c>
      <c r="E208" s="198"/>
      <c r="F208" s="228" t="s">
        <v>420</v>
      </c>
      <c r="G208" s="221"/>
    </row>
    <row r="209" spans="1:9" ht="13.5" thickBot="1">
      <c r="A209" s="239"/>
      <c r="B209" s="240" t="s">
        <v>435</v>
      </c>
      <c r="C209" s="241">
        <f>SUM(C202:C208)</f>
        <v>14</v>
      </c>
      <c r="D209" s="241"/>
      <c r="E209" s="238"/>
      <c r="F209" s="241"/>
      <c r="G209" s="242"/>
    </row>
    <row r="210" spans="1:9" ht="13.5" thickBot="1">
      <c r="B210" s="187"/>
      <c r="C210" s="43"/>
      <c r="D210" s="43"/>
      <c r="E210" s="70"/>
      <c r="H210" s="187"/>
    </row>
    <row r="211" spans="1:9">
      <c r="A211" s="216"/>
      <c r="B211" s="217" t="s">
        <v>408</v>
      </c>
      <c r="C211" s="218" t="s">
        <v>409</v>
      </c>
      <c r="D211" s="218" t="s">
        <v>410</v>
      </c>
      <c r="E211" s="217"/>
      <c r="F211" s="218"/>
      <c r="G211" s="219"/>
    </row>
    <row r="212" spans="1:9" s="155" customFormat="1">
      <c r="A212" s="243" t="s">
        <v>59</v>
      </c>
      <c r="B212" s="187"/>
      <c r="C212" s="43"/>
      <c r="D212" s="43"/>
      <c r="E212" s="70"/>
      <c r="F212" s="43"/>
      <c r="G212" s="221"/>
      <c r="I212" s="244"/>
    </row>
    <row r="213" spans="1:9" s="155" customFormat="1">
      <c r="B213" s="155" t="s">
        <v>515</v>
      </c>
      <c r="C213" s="245">
        <v>1</v>
      </c>
      <c r="D213" s="245">
        <v>1</v>
      </c>
      <c r="E213" s="155" t="s">
        <v>563</v>
      </c>
      <c r="F213" s="246" t="s">
        <v>422</v>
      </c>
      <c r="G213" s="247" t="s">
        <v>564</v>
      </c>
      <c r="I213" s="244"/>
    </row>
    <row r="214" spans="1:9" s="155" customFormat="1">
      <c r="A214" s="243"/>
      <c r="B214" s="155" t="s">
        <v>270</v>
      </c>
      <c r="C214" s="245">
        <v>3</v>
      </c>
      <c r="D214" s="245">
        <v>6</v>
      </c>
      <c r="E214" s="155" t="s">
        <v>565</v>
      </c>
      <c r="F214" s="246" t="s">
        <v>420</v>
      </c>
      <c r="G214" s="247" t="s">
        <v>566</v>
      </c>
      <c r="I214" s="244"/>
    </row>
    <row r="215" spans="1:9" s="155" customFormat="1">
      <c r="A215" s="243"/>
      <c r="B215" s="155" t="s">
        <v>438</v>
      </c>
      <c r="C215" s="245">
        <v>1</v>
      </c>
      <c r="D215" s="245">
        <v>1</v>
      </c>
      <c r="E215" s="155" t="s">
        <v>567</v>
      </c>
      <c r="F215" s="246" t="s">
        <v>420</v>
      </c>
      <c r="G215" s="247" t="s">
        <v>568</v>
      </c>
      <c r="I215" s="244"/>
    </row>
    <row r="216" spans="1:9" s="155" customFormat="1">
      <c r="A216" s="243"/>
      <c r="B216" s="155" t="s">
        <v>440</v>
      </c>
      <c r="C216" s="245">
        <v>1</v>
      </c>
      <c r="D216" s="245">
        <v>1</v>
      </c>
      <c r="E216" s="155" t="s">
        <v>569</v>
      </c>
      <c r="F216" s="246" t="s">
        <v>420</v>
      </c>
      <c r="G216" s="247" t="s">
        <v>570</v>
      </c>
      <c r="I216" s="244"/>
    </row>
    <row r="217" spans="1:9" s="155" customFormat="1">
      <c r="A217" s="243"/>
      <c r="B217" s="155" t="s">
        <v>571</v>
      </c>
      <c r="C217" s="245">
        <v>64</v>
      </c>
      <c r="D217" s="245">
        <v>128</v>
      </c>
      <c r="E217" s="155" t="s">
        <v>572</v>
      </c>
      <c r="F217" s="246" t="s">
        <v>420</v>
      </c>
      <c r="G217" s="247" t="s">
        <v>573</v>
      </c>
      <c r="I217" s="244"/>
    </row>
    <row r="218" spans="1:9" ht="13.5" thickBot="1">
      <c r="A218" s="248"/>
      <c r="B218" s="249" t="s">
        <v>435</v>
      </c>
      <c r="C218" s="250">
        <f>SUM(C213:C217)</f>
        <v>70</v>
      </c>
      <c r="D218" s="250"/>
      <c r="E218" s="251"/>
      <c r="F218" s="250"/>
      <c r="G218" s="252"/>
    </row>
    <row r="219" spans="1:9">
      <c r="B219" s="187"/>
      <c r="C219" s="43"/>
      <c r="D219" s="43"/>
      <c r="E219" s="70"/>
    </row>
    <row r="220" spans="1:9">
      <c r="C220" s="43"/>
      <c r="D220" s="43"/>
      <c r="E220" s="70"/>
    </row>
    <row r="221" spans="1:9">
      <c r="C221" s="43"/>
      <c r="D221" s="43"/>
      <c r="E221" s="70"/>
    </row>
    <row r="222" spans="1:9">
      <c r="C222" s="43"/>
      <c r="D222" s="43"/>
      <c r="E222" s="70"/>
    </row>
    <row r="223" spans="1:9">
      <c r="A223" s="38"/>
      <c r="B223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E34" sqref="E34"/>
    </sheetView>
  </sheetViews>
  <sheetFormatPr defaultRowHeight="12.75"/>
  <cols>
    <col min="1" max="1" width="34.7109375" bestFit="1" customWidth="1"/>
    <col min="2" max="2" width="11.85546875" style="59" bestFit="1" customWidth="1"/>
    <col min="3" max="3" width="12.7109375" style="59" bestFit="1" customWidth="1"/>
    <col min="4" max="4" width="24" bestFit="1" customWidth="1"/>
    <col min="5" max="5" width="19.42578125" bestFit="1" customWidth="1"/>
    <col min="6" max="6" width="11.28515625" bestFit="1" customWidth="1"/>
    <col min="7" max="7" width="16.28515625" bestFit="1" customWidth="1"/>
    <col min="8" max="8" width="14.85546875" style="59" bestFit="1" customWidth="1"/>
    <col min="9" max="9" width="20.140625" bestFit="1" customWidth="1"/>
    <col min="11" max="11" width="13.7109375" bestFit="1" customWidth="1"/>
    <col min="12" max="12" width="8.85546875"/>
  </cols>
  <sheetData>
    <row r="1" spans="1:12" ht="13.5" thickBot="1">
      <c r="A1" s="253" t="s">
        <v>270</v>
      </c>
      <c r="B1" s="254" t="s">
        <v>574</v>
      </c>
      <c r="C1" s="254" t="s">
        <v>575</v>
      </c>
      <c r="D1" s="3"/>
      <c r="E1" s="255" t="s">
        <v>23</v>
      </c>
      <c r="F1" s="255" t="s">
        <v>24</v>
      </c>
      <c r="G1" s="256" t="s">
        <v>25</v>
      </c>
      <c r="H1" s="256" t="s">
        <v>26</v>
      </c>
      <c r="I1" s="256" t="s">
        <v>576</v>
      </c>
      <c r="J1" s="256" t="s">
        <v>28</v>
      </c>
      <c r="K1" s="257" t="s">
        <v>29</v>
      </c>
    </row>
    <row r="2" spans="1:12">
      <c r="A2" s="258" t="s">
        <v>39</v>
      </c>
      <c r="B2" s="259" t="s">
        <v>577</v>
      </c>
      <c r="C2" s="259"/>
      <c r="D2" s="260" t="str">
        <f>'Full map Auto'!C2</f>
        <v>Active imp</v>
      </c>
      <c r="E2" s="261" t="str">
        <f>'Full map Auto'!D2</f>
        <v>kWh</v>
      </c>
      <c r="F2" s="262"/>
      <c r="G2" s="263">
        <f>'Full map Auto'!F2</f>
        <v>5000</v>
      </c>
      <c r="H2" s="264">
        <f>'Full map Auto'!G2</f>
        <v>20480</v>
      </c>
      <c r="I2" s="265">
        <f>'Full map Auto'!H2</f>
        <v>1</v>
      </c>
      <c r="J2" s="265">
        <f>'Full map Auto'!I2</f>
        <v>4</v>
      </c>
      <c r="K2" s="266">
        <f>PRODUCT(I2:J2)</f>
        <v>4</v>
      </c>
      <c r="L2" s="43"/>
    </row>
    <row r="3" spans="1:12">
      <c r="A3" s="267" t="s">
        <v>45</v>
      </c>
      <c r="B3" s="268" t="s">
        <v>577</v>
      </c>
      <c r="C3" s="268"/>
      <c r="D3" s="269" t="str">
        <f>'Full map Auto'!C3</f>
        <v>Active exp</v>
      </c>
      <c r="E3" s="261" t="str">
        <f>'Full map Auto'!D3</f>
        <v>kWh</v>
      </c>
      <c r="F3" s="261"/>
      <c r="G3" s="263" t="str">
        <f>'Full map Auto'!F3</f>
        <v>5004</v>
      </c>
      <c r="H3" s="264">
        <f>'Full map Auto'!G3</f>
        <v>20484</v>
      </c>
      <c r="I3" s="265">
        <f>'Full map Auto'!H3</f>
        <v>1</v>
      </c>
      <c r="J3" s="265">
        <f>'Full map Auto'!I3</f>
        <v>4</v>
      </c>
      <c r="K3" s="266">
        <f t="shared" ref="K3:K43" si="0">PRODUCT(I3:J3)</f>
        <v>4</v>
      </c>
      <c r="L3" s="70"/>
    </row>
    <row r="4" spans="1:12">
      <c r="A4" s="267" t="s">
        <v>47</v>
      </c>
      <c r="B4" s="268" t="s">
        <v>577</v>
      </c>
      <c r="C4" s="268"/>
      <c r="D4" s="269" t="str">
        <f>'Full map Auto'!C5</f>
        <v>Reactive imp</v>
      </c>
      <c r="E4" s="261" t="str">
        <f>'Full map Auto'!D5</f>
        <v>kvarh</v>
      </c>
      <c r="F4" s="261"/>
      <c r="G4" s="263" t="str">
        <f>'Full map Auto'!F5</f>
        <v>500C</v>
      </c>
      <c r="H4" s="264">
        <f>'Full map Auto'!G5</f>
        <v>20492</v>
      </c>
      <c r="I4" s="265">
        <f>'Full map Auto'!H5</f>
        <v>1</v>
      </c>
      <c r="J4" s="265">
        <f>'Full map Auto'!I5</f>
        <v>4</v>
      </c>
      <c r="K4" s="266">
        <f t="shared" si="0"/>
        <v>4</v>
      </c>
      <c r="L4" s="70"/>
    </row>
    <row r="5" spans="1:12">
      <c r="A5" s="267" t="s">
        <v>49</v>
      </c>
      <c r="B5" s="268" t="s">
        <v>577</v>
      </c>
      <c r="C5" s="268"/>
      <c r="D5" s="269" t="str">
        <f>'Full map Auto'!C6</f>
        <v>Reactive exp</v>
      </c>
      <c r="E5" s="261" t="str">
        <f>'Full map Auto'!D6</f>
        <v>kvarh</v>
      </c>
      <c r="F5" s="261"/>
      <c r="G5" s="263" t="str">
        <f>'Full map Auto'!F6</f>
        <v>5010</v>
      </c>
      <c r="H5" s="264">
        <f>'Full map Auto'!G6</f>
        <v>20496</v>
      </c>
      <c r="I5" s="265">
        <f>'Full map Auto'!H6</f>
        <v>1</v>
      </c>
      <c r="J5" s="265">
        <f>'Full map Auto'!I6</f>
        <v>4</v>
      </c>
      <c r="K5" s="266">
        <f t="shared" si="0"/>
        <v>4</v>
      </c>
    </row>
    <row r="6" spans="1:12">
      <c r="A6" s="267" t="s">
        <v>578</v>
      </c>
      <c r="B6" s="268" t="s">
        <v>577</v>
      </c>
      <c r="C6" s="268"/>
      <c r="D6" s="269" t="str">
        <f>'Full map Auto'!C21</f>
        <v>Active imp</v>
      </c>
      <c r="E6" s="261" t="str">
        <f>'Full map Auto'!D21</f>
        <v>kWh</v>
      </c>
      <c r="F6" s="270" t="s">
        <v>579</v>
      </c>
      <c r="G6" s="263" t="str">
        <f>'Full map Auto'!F21</f>
        <v>5170</v>
      </c>
      <c r="H6" s="264">
        <f>'Full map Auto'!G21</f>
        <v>20848</v>
      </c>
      <c r="I6" s="265">
        <v>4</v>
      </c>
      <c r="J6" s="265">
        <f>'Full map Auto'!I21</f>
        <v>4</v>
      </c>
      <c r="K6" s="266">
        <f t="shared" si="0"/>
        <v>16</v>
      </c>
    </row>
    <row r="7" spans="1:12">
      <c r="A7" s="267" t="s">
        <v>580</v>
      </c>
      <c r="B7" s="268" t="s">
        <v>577</v>
      </c>
      <c r="C7" s="268"/>
      <c r="D7" s="70" t="str">
        <f>'Full map Auto'!C23</f>
        <v>Reactive imp</v>
      </c>
      <c r="E7" s="261" t="str">
        <f>'Full map Auto'!D23</f>
        <v>kvarh</v>
      </c>
      <c r="F7" s="270" t="s">
        <v>579</v>
      </c>
      <c r="G7" s="263" t="str">
        <f>'Full map Auto'!F23</f>
        <v>51B0</v>
      </c>
      <c r="H7" s="79">
        <f>'Full map Auto'!G23</f>
        <v>20912</v>
      </c>
      <c r="I7" s="265">
        <v>4</v>
      </c>
      <c r="J7" s="265">
        <f>'Full map Auto'!I23</f>
        <v>4</v>
      </c>
      <c r="K7" s="266">
        <f t="shared" si="0"/>
        <v>16</v>
      </c>
    </row>
    <row r="8" spans="1:12">
      <c r="A8" s="267" t="s">
        <v>75</v>
      </c>
      <c r="B8" s="268" t="s">
        <v>577</v>
      </c>
      <c r="C8" s="268"/>
      <c r="D8" s="70" t="str">
        <f>'Full map Auto'!C74</f>
        <v>Voltages</v>
      </c>
      <c r="E8" s="261" t="str">
        <f>'Full map Auto'!D74</f>
        <v>L1..L3</v>
      </c>
      <c r="F8" s="261"/>
      <c r="G8" s="263" t="str">
        <f>'Full map Auto'!F74</f>
        <v>5B00</v>
      </c>
      <c r="H8" s="271">
        <f>'Full map Auto'!G74</f>
        <v>23296</v>
      </c>
      <c r="I8" s="268">
        <f>'Full map Auto'!H74</f>
        <v>3</v>
      </c>
      <c r="J8" s="268">
        <f>'Full map Auto'!I74</f>
        <v>2</v>
      </c>
      <c r="K8" s="266">
        <f t="shared" si="0"/>
        <v>6</v>
      </c>
    </row>
    <row r="9" spans="1:12">
      <c r="A9" s="267"/>
      <c r="B9" s="268" t="s">
        <v>577</v>
      </c>
      <c r="C9" s="268"/>
      <c r="D9" s="70"/>
      <c r="E9" s="261" t="str">
        <f>'Full map Auto'!D75</f>
        <v>L1-L2</v>
      </c>
      <c r="F9" s="261"/>
      <c r="G9" s="263" t="str">
        <f>'Full map Auto'!F75</f>
        <v>5B06</v>
      </c>
      <c r="H9" s="271">
        <f>'Full map Auto'!G75</f>
        <v>23302</v>
      </c>
      <c r="I9" s="268">
        <f>'Full map Auto'!H75</f>
        <v>1</v>
      </c>
      <c r="J9" s="268">
        <f>'Full map Auto'!I75</f>
        <v>2</v>
      </c>
      <c r="K9" s="266">
        <f t="shared" si="0"/>
        <v>2</v>
      </c>
    </row>
    <row r="10" spans="1:12">
      <c r="A10" s="267"/>
      <c r="B10" s="268" t="s">
        <v>577</v>
      </c>
      <c r="C10" s="268"/>
      <c r="D10" s="70"/>
      <c r="E10" s="261" t="str">
        <f>'Full map Auto'!D76</f>
        <v>L3-L2</v>
      </c>
      <c r="F10" s="261"/>
      <c r="G10" s="263" t="str">
        <f>'Full map Auto'!F76</f>
        <v>5B08</v>
      </c>
      <c r="H10" s="271">
        <f>'Full map Auto'!G76</f>
        <v>23304</v>
      </c>
      <c r="I10" s="268">
        <f>'Full map Auto'!H76</f>
        <v>1</v>
      </c>
      <c r="J10" s="268">
        <f>'Full map Auto'!I76</f>
        <v>2</v>
      </c>
      <c r="K10" s="266">
        <f t="shared" si="0"/>
        <v>2</v>
      </c>
    </row>
    <row r="11" spans="1:12">
      <c r="A11" s="267" t="s">
        <v>83</v>
      </c>
      <c r="B11" s="268" t="s">
        <v>577</v>
      </c>
      <c r="C11" s="268"/>
      <c r="D11" s="70" t="str">
        <f>'Full map Auto'!C78</f>
        <v>Currents</v>
      </c>
      <c r="E11" s="270" t="s">
        <v>63</v>
      </c>
      <c r="F11" s="261"/>
      <c r="G11" s="263" t="str">
        <f>'Full map Auto'!F78</f>
        <v>5B0C</v>
      </c>
      <c r="H11" s="271">
        <f>'Full map Auto'!G78</f>
        <v>23308</v>
      </c>
      <c r="I11" s="272">
        <v>3</v>
      </c>
      <c r="J11" s="268">
        <f>'Full map Auto'!I78</f>
        <v>2</v>
      </c>
      <c r="K11" s="266">
        <f t="shared" si="0"/>
        <v>6</v>
      </c>
    </row>
    <row r="12" spans="1:12">
      <c r="A12" s="267" t="s">
        <v>581</v>
      </c>
      <c r="B12" s="268" t="s">
        <v>577</v>
      </c>
      <c r="C12" s="268"/>
      <c r="D12" s="273" t="str">
        <f>'Full map Auto'!C79</f>
        <v>Powers</v>
      </c>
      <c r="E12" s="38" t="str">
        <f>'Full map Auto'!D79</f>
        <v>Active</v>
      </c>
      <c r="F12" s="261" t="str">
        <f>'Full map Auto'!E79</f>
        <v>Total, L1..L3</v>
      </c>
      <c r="G12" s="263" t="str">
        <f>'Full map Auto'!F79</f>
        <v>5B14</v>
      </c>
      <c r="H12" s="271">
        <f>'Full map Auto'!G79</f>
        <v>23316</v>
      </c>
      <c r="I12" s="268">
        <f>'Full map Auto'!H79</f>
        <v>4</v>
      </c>
      <c r="J12" s="268">
        <f>'Full map Auto'!I79</f>
        <v>2</v>
      </c>
      <c r="K12" s="266">
        <f t="shared" si="0"/>
        <v>8</v>
      </c>
    </row>
    <row r="13" spans="1:12">
      <c r="A13" s="267"/>
      <c r="B13" s="268" t="s">
        <v>577</v>
      </c>
      <c r="C13" s="268"/>
      <c r="D13" s="273"/>
      <c r="E13" s="261" t="str">
        <f>'Full map Auto'!D80</f>
        <v>Reactive</v>
      </c>
      <c r="F13" s="261" t="str">
        <f>'Full map Auto'!E80</f>
        <v>Total, L1..L3</v>
      </c>
      <c r="G13" s="263" t="str">
        <f>'Full map Auto'!F80</f>
        <v>5B1C</v>
      </c>
      <c r="H13" s="271">
        <f>'Full map Auto'!G80</f>
        <v>23324</v>
      </c>
      <c r="I13" s="268">
        <f>'Full map Auto'!H80</f>
        <v>4</v>
      </c>
      <c r="J13" s="268">
        <f>'Full map Auto'!I80</f>
        <v>2</v>
      </c>
      <c r="K13" s="266">
        <f t="shared" si="0"/>
        <v>8</v>
      </c>
    </row>
    <row r="14" spans="1:12">
      <c r="A14" s="267"/>
      <c r="B14" s="268" t="s">
        <v>577</v>
      </c>
      <c r="C14" s="268"/>
      <c r="D14" s="273"/>
      <c r="E14" s="261" t="str">
        <f>'Full map Auto'!D81</f>
        <v>Apparent</v>
      </c>
      <c r="F14" s="261" t="str">
        <f>'Full map Auto'!E81</f>
        <v>Total, L1..L3</v>
      </c>
      <c r="G14" s="263" t="str">
        <f>'Full map Auto'!F81</f>
        <v>5B24</v>
      </c>
      <c r="H14" s="271">
        <f>'Full map Auto'!G81</f>
        <v>23332</v>
      </c>
      <c r="I14" s="268">
        <f>'Full map Auto'!H81</f>
        <v>4</v>
      </c>
      <c r="J14" s="268">
        <f>'Full map Auto'!I81</f>
        <v>2</v>
      </c>
      <c r="K14" s="266">
        <f t="shared" si="0"/>
        <v>8</v>
      </c>
    </row>
    <row r="15" spans="1:12">
      <c r="A15" s="267" t="s">
        <v>100</v>
      </c>
      <c r="B15" s="268" t="s">
        <v>577</v>
      </c>
      <c r="C15" s="268"/>
      <c r="D15" s="70" t="str">
        <f>'Full map Auto'!C82</f>
        <v>Frequency</v>
      </c>
      <c r="E15" s="261"/>
      <c r="F15" s="261"/>
      <c r="G15" s="263" t="str">
        <f>'Full map Auto'!F82</f>
        <v>5B2C</v>
      </c>
      <c r="H15" s="271">
        <f>'Full map Auto'!G82</f>
        <v>23340</v>
      </c>
      <c r="I15" s="268">
        <f>'Full map Auto'!H82</f>
        <v>1</v>
      </c>
      <c r="J15" s="268">
        <f>'Full map Auto'!I82</f>
        <v>1</v>
      </c>
      <c r="K15" s="266">
        <f t="shared" si="0"/>
        <v>1</v>
      </c>
    </row>
    <row r="16" spans="1:12">
      <c r="A16" s="267" t="s">
        <v>103</v>
      </c>
      <c r="B16" s="268" t="s">
        <v>577</v>
      </c>
      <c r="C16" s="268"/>
      <c r="D16" s="70" t="str">
        <f>'Full map Auto'!C83</f>
        <v>Phase angles</v>
      </c>
      <c r="E16" s="261" t="str">
        <f>'Full map Auto'!D83</f>
        <v>Power</v>
      </c>
      <c r="F16" s="261" t="str">
        <f>'Full map Auto'!E83</f>
        <v>Total, L1..L3</v>
      </c>
      <c r="G16" s="263" t="str">
        <f>'Full map Auto'!F83</f>
        <v>5B2D</v>
      </c>
      <c r="H16" s="271">
        <f>'Full map Auto'!G83</f>
        <v>23341</v>
      </c>
      <c r="I16" s="268">
        <f>'Full map Auto'!H83</f>
        <v>4</v>
      </c>
      <c r="J16" s="268">
        <f>'Full map Auto'!I83</f>
        <v>1</v>
      </c>
      <c r="K16" s="266">
        <f t="shared" si="0"/>
        <v>4</v>
      </c>
    </row>
    <row r="17" spans="1:11">
      <c r="A17" s="267"/>
      <c r="B17" s="268" t="s">
        <v>577</v>
      </c>
      <c r="C17" s="268"/>
      <c r="D17" s="70"/>
      <c r="E17" s="261" t="str">
        <f>'Full map Auto'!D84</f>
        <v>Voltage</v>
      </c>
      <c r="F17" s="261" t="str">
        <f>'Full map Auto'!E84</f>
        <v>L1..L3</v>
      </c>
      <c r="G17" s="263" t="str">
        <f>'Full map Auto'!F84</f>
        <v>5B31</v>
      </c>
      <c r="H17" s="271">
        <f>'Full map Auto'!G84</f>
        <v>23345</v>
      </c>
      <c r="I17" s="268">
        <f>'Full map Auto'!H84</f>
        <v>3</v>
      </c>
      <c r="J17" s="268">
        <f>'Full map Auto'!I84</f>
        <v>1</v>
      </c>
      <c r="K17" s="266">
        <f t="shared" si="0"/>
        <v>3</v>
      </c>
    </row>
    <row r="18" spans="1:11">
      <c r="A18" s="267"/>
      <c r="B18" s="268" t="s">
        <v>577</v>
      </c>
      <c r="C18" s="268"/>
      <c r="D18" s="70"/>
      <c r="E18" s="261" t="str">
        <f>'Full map Auto'!D88</f>
        <v>Current</v>
      </c>
      <c r="F18" s="261" t="str">
        <f>'Full map Auto'!E88</f>
        <v>L1..L3</v>
      </c>
      <c r="G18" s="263" t="str">
        <f>'Full map Auto'!F88</f>
        <v>5B37</v>
      </c>
      <c r="H18" s="271">
        <f>'Full map Auto'!G88</f>
        <v>23351</v>
      </c>
      <c r="I18" s="268">
        <f>'Full map Auto'!H88</f>
        <v>3</v>
      </c>
      <c r="J18" s="268">
        <f>'Full map Auto'!I88</f>
        <v>1</v>
      </c>
      <c r="K18" s="266">
        <f t="shared" si="0"/>
        <v>3</v>
      </c>
    </row>
    <row r="19" spans="1:11">
      <c r="A19" s="267" t="s">
        <v>110</v>
      </c>
      <c r="B19" s="268" t="s">
        <v>577</v>
      </c>
      <c r="C19" s="268"/>
      <c r="D19" s="70" t="str">
        <f>'Full map Auto'!C89</f>
        <v>Power factors</v>
      </c>
      <c r="E19" s="261"/>
      <c r="F19" s="261" t="str">
        <f>'Full map Auto'!E89</f>
        <v>Total, L1..L3</v>
      </c>
      <c r="G19" s="263" t="str">
        <f>'Full map Auto'!F89</f>
        <v>5B3A</v>
      </c>
      <c r="H19" s="271">
        <f>'Full map Auto'!G89</f>
        <v>23354</v>
      </c>
      <c r="I19" s="268">
        <f>'Full map Auto'!H89</f>
        <v>4</v>
      </c>
      <c r="J19" s="268">
        <f>'Full map Auto'!I89</f>
        <v>1</v>
      </c>
      <c r="K19" s="266">
        <f t="shared" si="0"/>
        <v>4</v>
      </c>
    </row>
    <row r="20" spans="1:11">
      <c r="A20" s="267" t="s">
        <v>114</v>
      </c>
      <c r="B20" s="268" t="s">
        <v>577</v>
      </c>
      <c r="C20" s="268"/>
      <c r="D20" s="70" t="str">
        <f>'Full map Auto'!C90</f>
        <v>Current quadrant</v>
      </c>
      <c r="E20" s="261"/>
      <c r="F20" s="261" t="str">
        <f>'Full map Auto'!E90</f>
        <v>Total, L1..L3</v>
      </c>
      <c r="G20" s="274" t="str">
        <f>'Full map Auto'!F90</f>
        <v>5B3E</v>
      </c>
      <c r="H20" s="271">
        <f>'Full map Auto'!G90</f>
        <v>23358</v>
      </c>
      <c r="I20" s="268">
        <f>'Full map Auto'!H90</f>
        <v>4</v>
      </c>
      <c r="J20" s="268">
        <f>'Full map Auto'!I90</f>
        <v>1</v>
      </c>
      <c r="K20" s="266">
        <f t="shared" si="0"/>
        <v>4</v>
      </c>
    </row>
    <row r="21" spans="1:11">
      <c r="A21" s="267" t="s">
        <v>141</v>
      </c>
      <c r="B21" s="268" t="s">
        <v>577</v>
      </c>
      <c r="C21" s="268"/>
      <c r="D21" s="70" t="str">
        <f>'Full map Auto'!C121</f>
        <v>Outputs</v>
      </c>
      <c r="E21" s="270" t="s">
        <v>582</v>
      </c>
      <c r="F21" s="261" t="str">
        <f>'Full map Auto'!E121</f>
        <v>(1 Reg each)</v>
      </c>
      <c r="G21" s="263" t="str">
        <f>'Full map Auto'!F121</f>
        <v>6300</v>
      </c>
      <c r="H21" s="271">
        <f>'Full map Auto'!G121</f>
        <v>25344</v>
      </c>
      <c r="I21" s="268">
        <f>'Full map Auto'!H121</f>
        <v>8</v>
      </c>
      <c r="J21" s="268">
        <f>'Full map Auto'!I121</f>
        <v>1</v>
      </c>
      <c r="K21" s="266">
        <f t="shared" si="0"/>
        <v>8</v>
      </c>
    </row>
    <row r="22" spans="1:11">
      <c r="A22" s="267" t="s">
        <v>136</v>
      </c>
      <c r="B22" s="268" t="s">
        <v>577</v>
      </c>
      <c r="C22" s="268" t="s">
        <v>577</v>
      </c>
      <c r="D22" s="70" t="str">
        <f>'Full map Auto'!C122</f>
        <v>Inputs</v>
      </c>
      <c r="E22" s="270" t="s">
        <v>583</v>
      </c>
      <c r="F22" s="261" t="str">
        <f>'Full map Auto'!E122</f>
        <v>(1 Reg each)</v>
      </c>
      <c r="G22" s="263" t="str">
        <f>'Full map Auto'!F122</f>
        <v>6308</v>
      </c>
      <c r="H22" s="271">
        <f>'Full map Auto'!G122</f>
        <v>25352</v>
      </c>
      <c r="I22" s="268">
        <f>'Full map Auto'!H122</f>
        <v>8</v>
      </c>
      <c r="J22" s="268">
        <f>'Full map Auto'!I122</f>
        <v>1</v>
      </c>
      <c r="K22" s="266">
        <f t="shared" si="0"/>
        <v>8</v>
      </c>
    </row>
    <row r="23" spans="1:11">
      <c r="A23" s="267" t="s">
        <v>143</v>
      </c>
      <c r="B23" s="268" t="s">
        <v>577</v>
      </c>
      <c r="C23" s="268"/>
      <c r="D23" s="70" t="str">
        <f>'Full map Auto'!C123</f>
        <v>Stored inputs</v>
      </c>
      <c r="E23" s="270" t="s">
        <v>582</v>
      </c>
      <c r="F23" s="261" t="str">
        <f>'Full map Auto'!E123</f>
        <v>(1 Reg each)</v>
      </c>
      <c r="G23" s="263" t="str">
        <f>'Full map Auto'!F123</f>
        <v>6310</v>
      </c>
      <c r="H23" s="271">
        <f>'Full map Auto'!G123</f>
        <v>25360</v>
      </c>
      <c r="I23" s="268">
        <f>'Full map Auto'!H123</f>
        <v>8</v>
      </c>
      <c r="J23" s="268">
        <f>'Full map Auto'!I123</f>
        <v>1</v>
      </c>
      <c r="K23" s="266">
        <f>PRODUCT(I23:J23)</f>
        <v>8</v>
      </c>
    </row>
    <row r="24" spans="1:11">
      <c r="A24" s="267" t="s">
        <v>144</v>
      </c>
      <c r="B24" s="268" t="s">
        <v>577</v>
      </c>
      <c r="C24" s="268"/>
      <c r="D24" s="70" t="str">
        <f>'Full map Auto'!C124</f>
        <v>Counters</v>
      </c>
      <c r="E24" s="270" t="s">
        <v>582</v>
      </c>
      <c r="F24" s="261"/>
      <c r="G24" s="263" t="str">
        <f>'Full map Auto'!F124</f>
        <v>6318</v>
      </c>
      <c r="H24" s="271">
        <f>'Full map Auto'!G124</f>
        <v>25368</v>
      </c>
      <c r="I24" s="272">
        <v>2</v>
      </c>
      <c r="J24" s="268">
        <f>'Full map Auto'!I124</f>
        <v>4</v>
      </c>
      <c r="K24" s="266">
        <f t="shared" si="0"/>
        <v>8</v>
      </c>
    </row>
    <row r="25" spans="1:11">
      <c r="A25" s="267" t="s">
        <v>584</v>
      </c>
      <c r="B25" s="268" t="s">
        <v>577</v>
      </c>
      <c r="C25" s="268"/>
      <c r="D25" s="70" t="str">
        <f>'Full map Auto'!C205</f>
        <v>Serial number(s)</v>
      </c>
      <c r="E25" s="261"/>
      <c r="F25" s="275"/>
      <c r="G25" s="263" t="str">
        <f>'Full map Auto'!F205</f>
        <v>8900</v>
      </c>
      <c r="H25" s="271">
        <f>'Full map Auto'!G205</f>
        <v>35072</v>
      </c>
      <c r="I25" s="268">
        <f>'Full map Auto'!H205</f>
        <v>1</v>
      </c>
      <c r="J25" s="268">
        <f>'Full map Auto'!I205</f>
        <v>2</v>
      </c>
      <c r="K25" s="266">
        <f t="shared" si="0"/>
        <v>2</v>
      </c>
    </row>
    <row r="26" spans="1:11">
      <c r="A26" s="267" t="s">
        <v>585</v>
      </c>
      <c r="B26" s="268" t="s">
        <v>577</v>
      </c>
      <c r="C26" s="268"/>
      <c r="D26" s="70" t="str">
        <f>'Full map Auto'!C207</f>
        <v>Meter firmware version</v>
      </c>
      <c r="E26" s="261"/>
      <c r="F26" s="275"/>
      <c r="G26" s="263" t="str">
        <f>'Full map Auto'!F207</f>
        <v>8908</v>
      </c>
      <c r="H26" s="271">
        <f>'Full map Auto'!G207</f>
        <v>35080</v>
      </c>
      <c r="I26" s="268">
        <f>'Full map Auto'!H207</f>
        <v>1</v>
      </c>
      <c r="J26" s="268">
        <f>'Full map Auto'!I207</f>
        <v>8</v>
      </c>
      <c r="K26" s="266">
        <f t="shared" si="0"/>
        <v>8</v>
      </c>
    </row>
    <row r="27" spans="1:11">
      <c r="A27" s="267" t="s">
        <v>201</v>
      </c>
      <c r="B27" s="268" t="s">
        <v>577</v>
      </c>
      <c r="C27" s="268" t="s">
        <v>577</v>
      </c>
      <c r="D27" s="70" t="str">
        <f>'Full map Auto'!C217</f>
        <v>Date Time</v>
      </c>
      <c r="E27" s="261" t="str">
        <f>'Full map Auto'!D217</f>
        <v>YYMMDD:HHMMSS</v>
      </c>
      <c r="F27" s="261"/>
      <c r="G27" s="263" t="str">
        <f>'Full map Auto'!F217</f>
        <v>8A00</v>
      </c>
      <c r="H27" s="271">
        <f>'Full map Auto'!G217</f>
        <v>35328</v>
      </c>
      <c r="I27" s="268">
        <f>'Full map Auto'!H217</f>
        <v>1</v>
      </c>
      <c r="J27" s="276">
        <f>'Full map Auto'!I217</f>
        <v>3</v>
      </c>
      <c r="K27" s="266">
        <f t="shared" si="0"/>
        <v>3</v>
      </c>
    </row>
    <row r="28" spans="1:11">
      <c r="A28" s="267" t="s">
        <v>206</v>
      </c>
      <c r="B28" s="268" t="s">
        <v>577</v>
      </c>
      <c r="C28" s="268"/>
      <c r="D28" s="70" t="str">
        <f>'Full map Auto'!C218</f>
        <v>Day of week</v>
      </c>
      <c r="E28" s="261"/>
      <c r="F28" s="261"/>
      <c r="G28" s="263" t="str">
        <f>'Full map Auto'!F218</f>
        <v>8A03</v>
      </c>
      <c r="H28" s="271">
        <f>'Full map Auto'!G218</f>
        <v>35331</v>
      </c>
      <c r="I28" s="268">
        <f>'Full map Auto'!H218</f>
        <v>1</v>
      </c>
      <c r="J28" s="276">
        <f>'Full map Auto'!I218</f>
        <v>1</v>
      </c>
      <c r="K28" s="266">
        <f t="shared" si="0"/>
        <v>1</v>
      </c>
    </row>
    <row r="29" spans="1:11">
      <c r="A29" s="267" t="s">
        <v>586</v>
      </c>
      <c r="B29" s="268" t="s">
        <v>577</v>
      </c>
      <c r="C29" s="268"/>
      <c r="D29" s="70" t="str">
        <f>'Full map Auto'!C219</f>
        <v>DST active</v>
      </c>
      <c r="E29" s="261"/>
      <c r="F29" s="261"/>
      <c r="G29" s="263" t="str">
        <f>'Full map Auto'!F219</f>
        <v>8A04</v>
      </c>
      <c r="H29" s="271">
        <f>'Full map Auto'!G219</f>
        <v>35332</v>
      </c>
      <c r="I29" s="268">
        <f>'Full map Auto'!H219</f>
        <v>1</v>
      </c>
      <c r="J29" s="276">
        <f>'Full map Auto'!I219</f>
        <v>1</v>
      </c>
      <c r="K29" s="266">
        <f t="shared" si="0"/>
        <v>1</v>
      </c>
    </row>
    <row r="30" spans="1:11">
      <c r="A30" s="267" t="s">
        <v>212</v>
      </c>
      <c r="B30" s="268" t="s">
        <v>577</v>
      </c>
      <c r="C30" s="268"/>
      <c r="D30" s="70" t="str">
        <f>'Full map Auto'!C220</f>
        <v>Active day type</v>
      </c>
      <c r="E30" s="261"/>
      <c r="F30" s="261"/>
      <c r="G30" s="263" t="str">
        <f>'Full map Auto'!F220</f>
        <v>8A05</v>
      </c>
      <c r="H30" s="271">
        <f>'Full map Auto'!G220</f>
        <v>35333</v>
      </c>
      <c r="I30" s="268">
        <f>'Full map Auto'!H220</f>
        <v>1</v>
      </c>
      <c r="J30" s="276">
        <f>'Full map Auto'!I220</f>
        <v>1</v>
      </c>
      <c r="K30" s="266">
        <f t="shared" si="0"/>
        <v>1</v>
      </c>
    </row>
    <row r="31" spans="1:11">
      <c r="A31" s="267" t="s">
        <v>587</v>
      </c>
      <c r="B31" s="268" t="s">
        <v>577</v>
      </c>
      <c r="C31" s="268"/>
      <c r="D31" s="70" t="str">
        <f>'Full map Auto'!C221</f>
        <v>Active season</v>
      </c>
      <c r="E31" s="261"/>
      <c r="F31" s="261"/>
      <c r="G31" s="263" t="str">
        <f>'Full map Auto'!F221</f>
        <v>8A06</v>
      </c>
      <c r="H31" s="271">
        <f>'Full map Auto'!G221</f>
        <v>35334</v>
      </c>
      <c r="I31" s="268">
        <f>'Full map Auto'!H221</f>
        <v>1</v>
      </c>
      <c r="J31" s="276">
        <f>'Full map Auto'!I221</f>
        <v>1</v>
      </c>
      <c r="K31" s="266">
        <f t="shared" si="0"/>
        <v>1</v>
      </c>
    </row>
    <row r="32" spans="1:11">
      <c r="A32" s="267" t="s">
        <v>588</v>
      </c>
      <c r="B32" s="268" t="s">
        <v>577</v>
      </c>
      <c r="C32" s="268"/>
      <c r="D32" s="70" t="str">
        <f>'Full map Auto'!C222</f>
        <v>Current tariff (1-4)</v>
      </c>
      <c r="E32" s="277" t="s">
        <v>589</v>
      </c>
      <c r="F32" s="278"/>
      <c r="G32" s="263" t="str">
        <f>'Full map Auto'!F222</f>
        <v>8A07</v>
      </c>
      <c r="H32" s="271">
        <f>'Full map Auto'!G222</f>
        <v>35335</v>
      </c>
      <c r="I32" s="272">
        <v>1</v>
      </c>
      <c r="J32" s="276">
        <f>'Full map Auto'!I222</f>
        <v>1</v>
      </c>
      <c r="K32" s="266">
        <f t="shared" si="0"/>
        <v>1</v>
      </c>
    </row>
    <row r="33" spans="1:11">
      <c r="A33" s="267" t="s">
        <v>590</v>
      </c>
      <c r="B33" s="268" t="s">
        <v>577</v>
      </c>
      <c r="C33" s="268"/>
      <c r="D33" s="273" t="str">
        <f>'Full map Auto'!C223</f>
        <v>Error flags (old meters)</v>
      </c>
      <c r="E33" s="279" t="s">
        <v>219</v>
      </c>
      <c r="F33" s="261"/>
      <c r="G33" s="263" t="str">
        <f>'Full map Auto'!F223</f>
        <v>8A0F</v>
      </c>
      <c r="H33" s="271">
        <f>'Full map Auto'!G223</f>
        <v>35343</v>
      </c>
      <c r="I33" s="272">
        <v>1</v>
      </c>
      <c r="J33" s="268">
        <f>'Full map Auto'!I223</f>
        <v>4</v>
      </c>
      <c r="K33" s="266">
        <f t="shared" si="0"/>
        <v>4</v>
      </c>
    </row>
    <row r="34" spans="1:11">
      <c r="A34" s="267" t="s">
        <v>591</v>
      </c>
      <c r="B34" s="268" t="s">
        <v>577</v>
      </c>
      <c r="C34" s="268"/>
      <c r="D34" s="273" t="str">
        <f>'Full map Auto'!C232</f>
        <v>Power fail counters</v>
      </c>
      <c r="E34" s="270" t="s">
        <v>592</v>
      </c>
      <c r="F34" s="261"/>
      <c r="G34" s="263" t="str">
        <f>'Full map Auto'!F232</f>
        <v>8A2F</v>
      </c>
      <c r="H34" s="271">
        <f>'Full map Auto'!G232</f>
        <v>35375</v>
      </c>
      <c r="I34" s="272">
        <v>1</v>
      </c>
      <c r="J34" s="268">
        <f>'Full map Auto'!I232</f>
        <v>1</v>
      </c>
      <c r="K34" s="266">
        <f t="shared" si="0"/>
        <v>1</v>
      </c>
    </row>
    <row r="35" spans="1:11">
      <c r="A35" s="267" t="s">
        <v>593</v>
      </c>
      <c r="B35" s="268" t="s">
        <v>577</v>
      </c>
      <c r="C35" s="268"/>
      <c r="D35" s="273" t="str">
        <f>'Full map Auto'!C234</f>
        <v>Power outage time(s)</v>
      </c>
      <c r="E35" s="270" t="s">
        <v>592</v>
      </c>
      <c r="F35" s="261"/>
      <c r="G35" s="263" t="str">
        <f>'Full map Auto'!F234</f>
        <v>8A39</v>
      </c>
      <c r="H35" s="271">
        <f>'Full map Auto'!G234</f>
        <v>35385</v>
      </c>
      <c r="I35" s="272">
        <v>1</v>
      </c>
      <c r="J35" s="268">
        <f>'Full map Auto'!I234</f>
        <v>3</v>
      </c>
      <c r="K35" s="266">
        <f t="shared" si="0"/>
        <v>3</v>
      </c>
    </row>
    <row r="36" spans="1:11">
      <c r="A36" s="267" t="s">
        <v>594</v>
      </c>
      <c r="B36" s="276"/>
      <c r="C36" s="268" t="s">
        <v>577</v>
      </c>
      <c r="D36" s="273" t="str">
        <f>'Full map Auto'!C331</f>
        <v>Reset PF counters</v>
      </c>
      <c r="E36" s="270" t="s">
        <v>592</v>
      </c>
      <c r="F36" s="261"/>
      <c r="G36" s="263" t="str">
        <f>'Full map Auto'!F331</f>
        <v>8F00</v>
      </c>
      <c r="H36" s="271">
        <f>'Full map Auto'!G331</f>
        <v>36608</v>
      </c>
      <c r="I36" s="272">
        <v>1</v>
      </c>
      <c r="J36" s="268">
        <f>'Full map Auto'!I331</f>
        <v>1</v>
      </c>
      <c r="K36" s="266">
        <f>PRODUCT(I36:J36)</f>
        <v>1</v>
      </c>
    </row>
    <row r="37" spans="1:11">
      <c r="A37" s="267" t="s">
        <v>348</v>
      </c>
      <c r="B37" s="276"/>
      <c r="C37" s="268" t="s">
        <v>577</v>
      </c>
      <c r="D37" s="273" t="str">
        <f>'Full map Auto'!C332</f>
        <v>Reset outage time</v>
      </c>
      <c r="E37" s="270" t="s">
        <v>592</v>
      </c>
      <c r="F37" s="261"/>
      <c r="G37" s="263" t="str">
        <f>'Full map Auto'!F332</f>
        <v>8F05</v>
      </c>
      <c r="H37" s="271">
        <f>'Full map Auto'!G332</f>
        <v>36613</v>
      </c>
      <c r="I37" s="272">
        <v>1</v>
      </c>
      <c r="J37" s="268">
        <f>'Full map Auto'!I332</f>
        <v>1</v>
      </c>
      <c r="K37" s="266">
        <f>PRODUCT(I37:J37)</f>
        <v>1</v>
      </c>
    </row>
    <row r="38" spans="1:11">
      <c r="A38" s="267" t="s">
        <v>595</v>
      </c>
      <c r="B38" s="276"/>
      <c r="C38" s="268" t="s">
        <v>577</v>
      </c>
      <c r="D38" s="273" t="str">
        <f>'Full map Auto'!C333</f>
        <v>Reset active energy (tariff 1)</v>
      </c>
      <c r="E38" s="261" t="str">
        <f>'Full map Auto'!D333</f>
        <v>Resettable energy reg (old meters)</v>
      </c>
      <c r="F38" s="261"/>
      <c r="G38" s="263" t="str">
        <f>'Full map Auto'!F333</f>
        <v>8F0A</v>
      </c>
      <c r="H38" s="271">
        <f>'Full map Auto'!G333</f>
        <v>36618</v>
      </c>
      <c r="I38" s="268">
        <f>'Full map Auto'!H333</f>
        <v>1</v>
      </c>
      <c r="J38" s="268">
        <f>'Full map Auto'!I333</f>
        <v>1</v>
      </c>
      <c r="K38" s="266">
        <f>PRODUCT(I38:J38)</f>
        <v>1</v>
      </c>
    </row>
    <row r="39" spans="1:11">
      <c r="A39" s="267" t="s">
        <v>351</v>
      </c>
      <c r="B39" s="276"/>
      <c r="C39" s="268" t="s">
        <v>577</v>
      </c>
      <c r="D39" s="273" t="str">
        <f>'Full map Auto'!C334</f>
        <v>Reset input counters</v>
      </c>
      <c r="E39" s="270" t="s">
        <v>582</v>
      </c>
      <c r="F39" s="261"/>
      <c r="G39" s="263" t="str">
        <f>'Full map Auto'!F334</f>
        <v>8F0B</v>
      </c>
      <c r="H39" s="271">
        <f>'Full map Auto'!G334</f>
        <v>36619</v>
      </c>
      <c r="I39" s="272">
        <v>2</v>
      </c>
      <c r="J39" s="268">
        <f>'Full map Auto'!I334</f>
        <v>1</v>
      </c>
      <c r="K39" s="266">
        <f t="shared" si="0"/>
        <v>2</v>
      </c>
    </row>
    <row r="40" spans="1:11">
      <c r="A40" s="267" t="s">
        <v>353</v>
      </c>
      <c r="B40" s="276"/>
      <c r="C40" s="268" t="s">
        <v>577</v>
      </c>
      <c r="D40" s="273" t="str">
        <f>'Full map Auto'!C335</f>
        <v>Reset stored states</v>
      </c>
      <c r="E40" s="270" t="s">
        <v>582</v>
      </c>
      <c r="F40" s="261"/>
      <c r="G40" s="263" t="str">
        <f>'Full map Auto'!F335</f>
        <v>8F13</v>
      </c>
      <c r="H40" s="271">
        <f>'Full map Auto'!G335</f>
        <v>36627</v>
      </c>
      <c r="I40" s="272">
        <v>2</v>
      </c>
      <c r="J40" s="268">
        <f>'Full map Auto'!I335</f>
        <v>1</v>
      </c>
      <c r="K40" s="266">
        <f t="shared" si="0"/>
        <v>2</v>
      </c>
    </row>
    <row r="41" spans="1:11">
      <c r="A41" s="267" t="s">
        <v>241</v>
      </c>
      <c r="B41" s="268" t="s">
        <v>577</v>
      </c>
      <c r="C41" s="268"/>
      <c r="D41" s="273" t="str">
        <f>'Full map Auto'!C246</f>
        <v>Transformer ratios</v>
      </c>
      <c r="E41" s="261" t="str">
        <f>'Full map Auto'!D246</f>
        <v>Current transf ratio</v>
      </c>
      <c r="F41" s="261"/>
      <c r="G41" s="263" t="str">
        <f>'Full map Auto'!F246</f>
        <v>8C00</v>
      </c>
      <c r="H41" s="271">
        <f>'Full map Auto'!G246</f>
        <v>35840</v>
      </c>
      <c r="I41" s="268">
        <f>'Full map Auto'!H246</f>
        <v>1</v>
      </c>
      <c r="J41" s="268">
        <f>'Full map Auto'!I246</f>
        <v>1</v>
      </c>
      <c r="K41" s="266">
        <f t="shared" si="0"/>
        <v>1</v>
      </c>
    </row>
    <row r="42" spans="1:11">
      <c r="A42" s="267"/>
      <c r="B42" s="268" t="s">
        <v>577</v>
      </c>
      <c r="C42" s="268"/>
      <c r="D42" s="273"/>
      <c r="E42" s="261" t="str">
        <f>'Full map Auto'!D247</f>
        <v>Voltage transf ratio</v>
      </c>
      <c r="F42" s="261"/>
      <c r="G42" s="263" t="str">
        <f>'Full map Auto'!F247</f>
        <v>8C01</v>
      </c>
      <c r="H42" s="271">
        <f>'Full map Auto'!G247</f>
        <v>35841</v>
      </c>
      <c r="I42" s="268">
        <f>'Full map Auto'!H247</f>
        <v>1</v>
      </c>
      <c r="J42" s="268">
        <f>'Full map Auto'!I247</f>
        <v>1</v>
      </c>
      <c r="K42" s="266">
        <f t="shared" si="0"/>
        <v>1</v>
      </c>
    </row>
    <row r="43" spans="1:11" ht="13.5" thickBot="1">
      <c r="A43" s="280"/>
      <c r="B43" s="281" t="s">
        <v>577</v>
      </c>
      <c r="C43" s="281"/>
      <c r="D43" s="282"/>
      <c r="E43" s="283" t="str">
        <f>'Full map Auto'!D248</f>
        <v>Total transf ratio</v>
      </c>
      <c r="F43" s="283"/>
      <c r="G43" s="284" t="str">
        <f>'Full map Auto'!F248</f>
        <v>8C02</v>
      </c>
      <c r="H43" s="285">
        <f>'Full map Auto'!G248</f>
        <v>35842</v>
      </c>
      <c r="I43" s="281">
        <f>'Full map Auto'!H248</f>
        <v>1</v>
      </c>
      <c r="J43" s="281">
        <f>'Full map Auto'!I248</f>
        <v>2</v>
      </c>
      <c r="K43" s="286">
        <f t="shared" si="0"/>
        <v>2</v>
      </c>
    </row>
    <row r="46" spans="1:11">
      <c r="A46" s="279" t="s">
        <v>596</v>
      </c>
    </row>
    <row r="49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2"/>
  <sheetViews>
    <sheetView workbookViewId="0">
      <selection activeCell="D26" sqref="D26"/>
    </sheetView>
  </sheetViews>
  <sheetFormatPr defaultRowHeight="12.75"/>
  <cols>
    <col min="1" max="1" width="10.42578125" bestFit="1" customWidth="1"/>
    <col min="2" max="2" width="42.7109375" style="393" bestFit="1" customWidth="1"/>
    <col min="3" max="3" width="10.7109375" style="59" bestFit="1" customWidth="1"/>
    <col min="4" max="5" width="10.7109375" customWidth="1"/>
    <col min="6" max="6" width="10.7109375" style="59" customWidth="1"/>
    <col min="7" max="7" width="8.85546875" style="391"/>
    <col min="8" max="8" width="7.85546875" style="268" bestFit="1" customWidth="1"/>
    <col min="9" max="9" width="9.7109375" style="392" bestFit="1" customWidth="1"/>
    <col min="10" max="10" width="9.85546875" style="59" bestFit="1" customWidth="1"/>
    <col min="11" max="11" width="6.28515625" style="59" bestFit="1" customWidth="1"/>
    <col min="12" max="12" width="2.28515625" style="59" bestFit="1" customWidth="1"/>
    <col min="13" max="14" width="3" style="59" bestFit="1" customWidth="1"/>
    <col min="15" max="15" width="8.85546875" style="59" bestFit="1" customWidth="1"/>
    <col min="16" max="16" width="4" style="59" bestFit="1" customWidth="1"/>
    <col min="17" max="17" width="44" style="386" customWidth="1"/>
    <col min="18" max="18" width="28.28515625" bestFit="1" customWidth="1"/>
    <col min="19" max="19" width="18.85546875" bestFit="1" customWidth="1"/>
    <col min="20" max="20" width="16.85546875" bestFit="1" customWidth="1"/>
    <col min="21" max="21" width="7" style="59" bestFit="1" customWidth="1"/>
    <col min="22" max="22" width="7.28515625" style="59" bestFit="1" customWidth="1"/>
    <col min="24" max="24" width="22.42578125" bestFit="1" customWidth="1"/>
  </cols>
  <sheetData>
    <row r="1" spans="1:24" ht="30.75" thickBot="1">
      <c r="A1" s="287" t="s">
        <v>597</v>
      </c>
      <c r="B1" s="288" t="s">
        <v>598</v>
      </c>
      <c r="C1" s="289" t="s">
        <v>599</v>
      </c>
      <c r="D1" s="290"/>
      <c r="E1" s="290"/>
      <c r="F1" s="291" t="s">
        <v>600</v>
      </c>
      <c r="G1" s="291" t="s">
        <v>600</v>
      </c>
      <c r="H1" s="292" t="s">
        <v>599</v>
      </c>
      <c r="I1" s="293"/>
      <c r="J1" s="289"/>
      <c r="K1" s="256" t="s">
        <v>601</v>
      </c>
      <c r="L1" s="256"/>
      <c r="M1" s="256"/>
      <c r="N1" s="256"/>
      <c r="O1" s="256"/>
      <c r="P1" s="256"/>
      <c r="Q1" s="294"/>
    </row>
    <row r="2" spans="1:24" s="43" customFormat="1" ht="13.5" thickBot="1">
      <c r="A2" s="295"/>
      <c r="B2" s="295"/>
      <c r="C2" s="296" t="s">
        <v>602</v>
      </c>
      <c r="D2" s="296" t="s">
        <v>603</v>
      </c>
      <c r="E2" s="296" t="s">
        <v>604</v>
      </c>
      <c r="F2" s="296" t="s">
        <v>605</v>
      </c>
      <c r="G2" s="297" t="s">
        <v>606</v>
      </c>
      <c r="H2" s="298" t="s">
        <v>28</v>
      </c>
      <c r="I2" s="299" t="s">
        <v>603</v>
      </c>
      <c r="J2" s="299" t="s">
        <v>604</v>
      </c>
      <c r="K2" s="257" t="s">
        <v>86</v>
      </c>
      <c r="L2" s="295" t="s">
        <v>607</v>
      </c>
      <c r="M2" s="295" t="s">
        <v>608</v>
      </c>
      <c r="N2" s="295" t="s">
        <v>609</v>
      </c>
      <c r="O2" s="295" t="s">
        <v>610</v>
      </c>
      <c r="P2" s="296" t="s">
        <v>611</v>
      </c>
      <c r="Q2" s="300" t="s">
        <v>612</v>
      </c>
      <c r="R2" s="43" t="s">
        <v>613</v>
      </c>
      <c r="S2" s="43" t="s">
        <v>614</v>
      </c>
      <c r="T2" s="43" t="s">
        <v>615</v>
      </c>
      <c r="U2" s="43" t="s">
        <v>35</v>
      </c>
      <c r="V2" s="43" t="s">
        <v>438</v>
      </c>
      <c r="W2" s="43" t="s">
        <v>616</v>
      </c>
      <c r="X2" s="43" t="s">
        <v>617</v>
      </c>
    </row>
    <row r="3" spans="1:24" ht="15" thickBot="1">
      <c r="A3" s="301" t="s">
        <v>618</v>
      </c>
      <c r="B3" s="302" t="s">
        <v>619</v>
      </c>
      <c r="C3" s="303"/>
      <c r="D3" s="304"/>
      <c r="E3" s="304"/>
      <c r="F3" s="305" t="s">
        <v>620</v>
      </c>
      <c r="G3" s="306" t="s">
        <v>621</v>
      </c>
      <c r="H3" s="307" t="s">
        <v>622</v>
      </c>
      <c r="I3" s="308" t="s">
        <v>187</v>
      </c>
      <c r="J3" s="309" t="s">
        <v>623</v>
      </c>
      <c r="K3" s="310">
        <v>0</v>
      </c>
      <c r="L3" s="311">
        <v>0</v>
      </c>
      <c r="M3" s="311">
        <v>96</v>
      </c>
      <c r="N3" s="311">
        <v>1</v>
      </c>
      <c r="O3" s="311">
        <v>0</v>
      </c>
      <c r="P3" s="312">
        <v>255</v>
      </c>
      <c r="Q3" s="313" t="s">
        <v>624</v>
      </c>
      <c r="R3" s="70" t="s">
        <v>625</v>
      </c>
      <c r="S3" t="s">
        <v>626</v>
      </c>
      <c r="U3" s="59">
        <v>255</v>
      </c>
      <c r="V3" s="59">
        <v>0</v>
      </c>
      <c r="W3" t="s">
        <v>627</v>
      </c>
      <c r="X3" t="s">
        <v>628</v>
      </c>
    </row>
    <row r="4" spans="1:24" ht="16.5" thickBot="1">
      <c r="A4" s="301" t="s">
        <v>629</v>
      </c>
      <c r="B4" s="314" t="s">
        <v>630</v>
      </c>
      <c r="C4" s="315"/>
      <c r="D4" s="316"/>
      <c r="E4" s="316"/>
      <c r="F4" s="315"/>
      <c r="G4" s="317" t="s">
        <v>631</v>
      </c>
      <c r="H4" s="318">
        <v>8</v>
      </c>
      <c r="I4" s="319" t="s">
        <v>632</v>
      </c>
      <c r="J4" s="309" t="s">
        <v>633</v>
      </c>
      <c r="K4" s="320">
        <v>1</v>
      </c>
      <c r="L4" s="321">
        <v>0</v>
      </c>
      <c r="M4" s="321">
        <v>1</v>
      </c>
      <c r="N4" s="321">
        <v>8</v>
      </c>
      <c r="O4" s="321">
        <v>0</v>
      </c>
      <c r="P4" s="322">
        <v>255</v>
      </c>
      <c r="Q4" s="323" t="s">
        <v>634</v>
      </c>
      <c r="R4" t="s">
        <v>635</v>
      </c>
      <c r="S4" s="324" t="s">
        <v>636</v>
      </c>
      <c r="T4" s="324"/>
      <c r="V4" s="59">
        <v>-3</v>
      </c>
      <c r="W4" t="s">
        <v>627</v>
      </c>
      <c r="X4" t="s">
        <v>628</v>
      </c>
    </row>
    <row r="5" spans="1:24" ht="18.75">
      <c r="A5" s="325" t="s">
        <v>637</v>
      </c>
      <c r="B5" s="325" t="s">
        <v>637</v>
      </c>
      <c r="C5" s="325" t="s">
        <v>637</v>
      </c>
      <c r="D5" s="325" t="s">
        <v>637</v>
      </c>
      <c r="E5" s="325" t="s">
        <v>637</v>
      </c>
      <c r="F5" s="315"/>
      <c r="G5" s="317" t="s">
        <v>638</v>
      </c>
      <c r="H5" s="318">
        <v>8</v>
      </c>
      <c r="I5" s="319" t="s">
        <v>639</v>
      </c>
      <c r="J5" s="309" t="s">
        <v>640</v>
      </c>
      <c r="K5" s="320">
        <v>1</v>
      </c>
      <c r="L5" s="321">
        <v>0</v>
      </c>
      <c r="M5" s="321">
        <v>1</v>
      </c>
      <c r="N5" s="321">
        <v>8</v>
      </c>
      <c r="O5" s="321">
        <v>0</v>
      </c>
      <c r="P5" s="322">
        <v>255</v>
      </c>
      <c r="Q5" s="323" t="s">
        <v>641</v>
      </c>
      <c r="R5" t="s">
        <v>635</v>
      </c>
      <c r="S5" s="324" t="s">
        <v>636</v>
      </c>
      <c r="T5" s="324"/>
      <c r="V5" s="59" t="s">
        <v>642</v>
      </c>
      <c r="W5" t="s">
        <v>627</v>
      </c>
      <c r="X5" t="s">
        <v>628</v>
      </c>
    </row>
    <row r="6" spans="1:24" ht="15" thickBot="1">
      <c r="A6" s="301" t="s">
        <v>643</v>
      </c>
      <c r="B6" s="314" t="s">
        <v>644</v>
      </c>
      <c r="C6" s="315"/>
      <c r="D6" s="316"/>
      <c r="E6" s="316"/>
      <c r="F6" s="315"/>
      <c r="G6" s="317" t="s">
        <v>645</v>
      </c>
      <c r="H6" s="318">
        <v>8</v>
      </c>
      <c r="I6" s="319" t="s">
        <v>639</v>
      </c>
      <c r="J6" s="309" t="s">
        <v>640</v>
      </c>
      <c r="K6" s="320">
        <v>1</v>
      </c>
      <c r="L6" s="321">
        <v>0</v>
      </c>
      <c r="M6" s="321">
        <v>1</v>
      </c>
      <c r="N6" s="321">
        <v>8</v>
      </c>
      <c r="O6" s="321">
        <v>1</v>
      </c>
      <c r="P6" s="322">
        <v>255</v>
      </c>
      <c r="Q6" s="326" t="s">
        <v>646</v>
      </c>
      <c r="R6" t="s">
        <v>635</v>
      </c>
      <c r="S6" s="324" t="s">
        <v>636</v>
      </c>
      <c r="T6" s="324"/>
      <c r="V6" s="59" t="s">
        <v>642</v>
      </c>
      <c r="W6" t="s">
        <v>627</v>
      </c>
      <c r="X6" t="s">
        <v>628</v>
      </c>
    </row>
    <row r="7" spans="1:24" ht="15" thickBot="1">
      <c r="A7" s="301" t="s">
        <v>647</v>
      </c>
      <c r="B7" s="314" t="s">
        <v>648</v>
      </c>
      <c r="C7" s="315"/>
      <c r="D7" s="316"/>
      <c r="E7" s="316"/>
      <c r="F7" s="315"/>
      <c r="G7" s="317" t="s">
        <v>649</v>
      </c>
      <c r="H7" s="318">
        <v>8</v>
      </c>
      <c r="I7" s="319" t="s">
        <v>639</v>
      </c>
      <c r="J7" s="309" t="s">
        <v>640</v>
      </c>
      <c r="K7" s="320">
        <v>1</v>
      </c>
      <c r="L7" s="321">
        <v>0</v>
      </c>
      <c r="M7" s="321">
        <v>1</v>
      </c>
      <c r="N7" s="321">
        <v>8</v>
      </c>
      <c r="O7" s="321">
        <v>2</v>
      </c>
      <c r="P7" s="322">
        <v>255</v>
      </c>
      <c r="Q7" s="326" t="s">
        <v>646</v>
      </c>
      <c r="R7" t="s">
        <v>635</v>
      </c>
      <c r="S7" s="324" t="s">
        <v>636</v>
      </c>
      <c r="T7" s="324"/>
      <c r="V7" s="59" t="s">
        <v>642</v>
      </c>
      <c r="W7" t="s">
        <v>627</v>
      </c>
      <c r="X7" t="s">
        <v>628</v>
      </c>
    </row>
    <row r="8" spans="1:24" ht="15" thickBot="1">
      <c r="A8" s="301" t="s">
        <v>650</v>
      </c>
      <c r="B8" s="314" t="s">
        <v>651</v>
      </c>
      <c r="C8" s="315"/>
      <c r="D8" s="316"/>
      <c r="E8" s="316"/>
      <c r="F8" s="315"/>
      <c r="G8" s="317" t="s">
        <v>652</v>
      </c>
      <c r="H8" s="318">
        <v>8</v>
      </c>
      <c r="I8" s="319" t="s">
        <v>639</v>
      </c>
      <c r="J8" s="309" t="s">
        <v>640</v>
      </c>
      <c r="K8" s="320">
        <v>1</v>
      </c>
      <c r="L8" s="321">
        <v>0</v>
      </c>
      <c r="M8" s="321">
        <v>1</v>
      </c>
      <c r="N8" s="321">
        <v>8</v>
      </c>
      <c r="O8" s="321">
        <v>3</v>
      </c>
      <c r="P8" s="322">
        <v>255</v>
      </c>
      <c r="Q8" s="326" t="s">
        <v>646</v>
      </c>
      <c r="R8" t="s">
        <v>635</v>
      </c>
      <c r="S8" s="324" t="s">
        <v>636</v>
      </c>
      <c r="T8" s="324"/>
      <c r="V8" s="59" t="s">
        <v>642</v>
      </c>
      <c r="W8" t="s">
        <v>627</v>
      </c>
      <c r="X8" t="s">
        <v>628</v>
      </c>
    </row>
    <row r="9" spans="1:24" ht="15" thickBot="1">
      <c r="A9" s="301" t="s">
        <v>653</v>
      </c>
      <c r="B9" s="314" t="s">
        <v>654</v>
      </c>
      <c r="C9" s="315"/>
      <c r="D9" s="316"/>
      <c r="E9" s="316"/>
      <c r="F9" s="315"/>
      <c r="G9" s="317" t="s">
        <v>655</v>
      </c>
      <c r="H9" s="318">
        <v>8</v>
      </c>
      <c r="I9" s="319" t="s">
        <v>639</v>
      </c>
      <c r="J9" s="309" t="s">
        <v>640</v>
      </c>
      <c r="K9" s="320">
        <v>1</v>
      </c>
      <c r="L9" s="321">
        <v>0</v>
      </c>
      <c r="M9" s="321">
        <v>1</v>
      </c>
      <c r="N9" s="321">
        <v>8</v>
      </c>
      <c r="O9" s="321">
        <v>4</v>
      </c>
      <c r="P9" s="322">
        <v>255</v>
      </c>
      <c r="Q9" s="326" t="s">
        <v>646</v>
      </c>
      <c r="R9" t="s">
        <v>635</v>
      </c>
      <c r="S9" s="324" t="s">
        <v>636</v>
      </c>
      <c r="T9" s="324"/>
      <c r="V9" s="59" t="s">
        <v>642</v>
      </c>
      <c r="W9" t="s">
        <v>627</v>
      </c>
      <c r="X9" t="s">
        <v>628</v>
      </c>
    </row>
    <row r="10" spans="1:24" ht="16.5" thickBot="1">
      <c r="A10" s="301" t="s">
        <v>656</v>
      </c>
      <c r="B10" s="314" t="s">
        <v>657</v>
      </c>
      <c r="C10" s="315"/>
      <c r="D10" s="316"/>
      <c r="E10" s="316"/>
      <c r="F10" s="315"/>
      <c r="G10" s="317">
        <v>1080</v>
      </c>
      <c r="H10" s="318">
        <v>8</v>
      </c>
      <c r="I10" s="319" t="s">
        <v>632</v>
      </c>
      <c r="J10" s="309" t="s">
        <v>633</v>
      </c>
      <c r="K10" s="320">
        <v>1</v>
      </c>
      <c r="L10" s="321">
        <v>0</v>
      </c>
      <c r="M10" s="321">
        <v>3</v>
      </c>
      <c r="N10" s="321">
        <v>8</v>
      </c>
      <c r="O10" s="321">
        <v>0</v>
      </c>
      <c r="P10" s="322">
        <v>255</v>
      </c>
      <c r="Q10" s="327" t="s">
        <v>658</v>
      </c>
      <c r="R10" t="s">
        <v>635</v>
      </c>
      <c r="S10" s="324" t="s">
        <v>636</v>
      </c>
      <c r="T10" s="324"/>
      <c r="V10" s="59">
        <v>-3</v>
      </c>
      <c r="W10" t="s">
        <v>627</v>
      </c>
      <c r="X10" t="s">
        <v>628</v>
      </c>
    </row>
    <row r="11" spans="1:24" ht="18.75">
      <c r="A11" s="325" t="s">
        <v>637</v>
      </c>
      <c r="B11" s="325" t="s">
        <v>637</v>
      </c>
      <c r="C11" s="325" t="s">
        <v>637</v>
      </c>
      <c r="D11" s="325" t="s">
        <v>637</v>
      </c>
      <c r="E11" s="325" t="s">
        <v>637</v>
      </c>
      <c r="F11" s="315"/>
      <c r="G11" s="317" t="s">
        <v>659</v>
      </c>
      <c r="H11" s="318">
        <v>8</v>
      </c>
      <c r="I11" s="319" t="s">
        <v>639</v>
      </c>
      <c r="J11" s="309" t="s">
        <v>640</v>
      </c>
      <c r="K11" s="320">
        <v>1</v>
      </c>
      <c r="L11" s="321">
        <v>0</v>
      </c>
      <c r="M11" s="321">
        <v>3</v>
      </c>
      <c r="N11" s="321">
        <v>8</v>
      </c>
      <c r="O11" s="321">
        <v>0</v>
      </c>
      <c r="P11" s="322">
        <v>255</v>
      </c>
      <c r="Q11" s="323" t="s">
        <v>641</v>
      </c>
      <c r="R11" t="s">
        <v>635</v>
      </c>
      <c r="S11" s="324" t="s">
        <v>636</v>
      </c>
      <c r="T11" s="324"/>
      <c r="V11" s="59" t="s">
        <v>642</v>
      </c>
      <c r="W11" t="s">
        <v>627</v>
      </c>
      <c r="X11" t="s">
        <v>628</v>
      </c>
    </row>
    <row r="12" spans="1:24" ht="15" thickBot="1">
      <c r="A12" s="301" t="s">
        <v>660</v>
      </c>
      <c r="B12" s="314" t="s">
        <v>661</v>
      </c>
      <c r="C12" s="328"/>
      <c r="D12" s="329"/>
      <c r="E12" s="329"/>
      <c r="F12" s="328"/>
      <c r="G12" s="330" t="s">
        <v>623</v>
      </c>
      <c r="H12" s="331" t="s">
        <v>662</v>
      </c>
      <c r="I12" s="332" t="s">
        <v>623</v>
      </c>
      <c r="J12" s="333" t="s">
        <v>623</v>
      </c>
      <c r="K12" s="320">
        <v>1</v>
      </c>
      <c r="L12" s="321">
        <v>0</v>
      </c>
      <c r="M12" s="321">
        <v>3</v>
      </c>
      <c r="N12" s="321">
        <v>8</v>
      </c>
      <c r="O12" s="321">
        <v>1</v>
      </c>
      <c r="P12" s="322">
        <v>255</v>
      </c>
      <c r="Q12" s="326" t="s">
        <v>646</v>
      </c>
      <c r="R12" t="s">
        <v>635</v>
      </c>
      <c r="S12" s="324" t="s">
        <v>636</v>
      </c>
      <c r="T12" s="324"/>
      <c r="V12" s="59" t="s">
        <v>642</v>
      </c>
      <c r="W12" t="s">
        <v>627</v>
      </c>
      <c r="X12" t="s">
        <v>628</v>
      </c>
    </row>
    <row r="13" spans="1:24" ht="15" thickBot="1">
      <c r="A13" s="301" t="s">
        <v>663</v>
      </c>
      <c r="B13" s="314" t="s">
        <v>664</v>
      </c>
      <c r="C13" s="315"/>
      <c r="D13" s="316"/>
      <c r="E13" s="316"/>
      <c r="F13" s="315"/>
      <c r="G13" s="330" t="s">
        <v>623</v>
      </c>
      <c r="H13" s="331" t="s">
        <v>662</v>
      </c>
      <c r="I13" s="332" t="s">
        <v>623</v>
      </c>
      <c r="J13" s="333" t="s">
        <v>623</v>
      </c>
      <c r="K13" s="320">
        <v>1</v>
      </c>
      <c r="L13" s="321">
        <v>0</v>
      </c>
      <c r="M13" s="321">
        <v>3</v>
      </c>
      <c r="N13" s="321">
        <v>8</v>
      </c>
      <c r="O13" s="321">
        <v>2</v>
      </c>
      <c r="P13" s="322">
        <v>255</v>
      </c>
      <c r="Q13" s="326" t="s">
        <v>646</v>
      </c>
      <c r="R13" t="s">
        <v>635</v>
      </c>
      <c r="S13" s="324" t="s">
        <v>636</v>
      </c>
      <c r="T13" s="324"/>
      <c r="V13" s="59" t="s">
        <v>642</v>
      </c>
      <c r="W13" t="s">
        <v>627</v>
      </c>
      <c r="X13" t="s">
        <v>628</v>
      </c>
    </row>
    <row r="14" spans="1:24" ht="15" thickBot="1">
      <c r="A14" s="301" t="s">
        <v>665</v>
      </c>
      <c r="B14" s="314" t="s">
        <v>666</v>
      </c>
      <c r="C14" s="315"/>
      <c r="D14" s="316"/>
      <c r="E14" s="316"/>
      <c r="F14" s="315"/>
      <c r="G14" s="330" t="s">
        <v>623</v>
      </c>
      <c r="H14" s="331" t="s">
        <v>662</v>
      </c>
      <c r="I14" s="332" t="s">
        <v>623</v>
      </c>
      <c r="J14" s="333" t="s">
        <v>623</v>
      </c>
      <c r="K14" s="320">
        <v>1</v>
      </c>
      <c r="L14" s="321">
        <v>0</v>
      </c>
      <c r="M14" s="321">
        <v>3</v>
      </c>
      <c r="N14" s="321">
        <v>8</v>
      </c>
      <c r="O14" s="321">
        <v>3</v>
      </c>
      <c r="P14" s="322">
        <v>255</v>
      </c>
      <c r="Q14" s="326" t="s">
        <v>646</v>
      </c>
      <c r="R14" t="s">
        <v>635</v>
      </c>
      <c r="S14" s="324" t="s">
        <v>636</v>
      </c>
      <c r="T14" s="324"/>
      <c r="V14" s="59" t="s">
        <v>642</v>
      </c>
      <c r="W14" t="s">
        <v>627</v>
      </c>
      <c r="X14" t="s">
        <v>628</v>
      </c>
    </row>
    <row r="15" spans="1:24" ht="15" thickBot="1">
      <c r="A15" s="301" t="s">
        <v>667</v>
      </c>
      <c r="B15" s="314" t="s">
        <v>668</v>
      </c>
      <c r="C15" s="315"/>
      <c r="D15" s="316"/>
      <c r="E15" s="316"/>
      <c r="F15" s="315"/>
      <c r="G15" s="330" t="s">
        <v>623</v>
      </c>
      <c r="H15" s="331" t="s">
        <v>662</v>
      </c>
      <c r="I15" s="332" t="s">
        <v>623</v>
      </c>
      <c r="J15" s="333" t="s">
        <v>623</v>
      </c>
      <c r="K15" s="320">
        <v>1</v>
      </c>
      <c r="L15" s="321">
        <v>0</v>
      </c>
      <c r="M15" s="321">
        <v>3</v>
      </c>
      <c r="N15" s="321">
        <v>8</v>
      </c>
      <c r="O15" s="321">
        <v>4</v>
      </c>
      <c r="P15" s="322">
        <v>255</v>
      </c>
      <c r="Q15" s="326" t="s">
        <v>646</v>
      </c>
      <c r="R15" t="s">
        <v>635</v>
      </c>
      <c r="S15" s="324" t="s">
        <v>636</v>
      </c>
      <c r="T15" s="324"/>
      <c r="V15" s="59" t="s">
        <v>642</v>
      </c>
      <c r="W15" t="s">
        <v>627</v>
      </c>
      <c r="X15" t="s">
        <v>628</v>
      </c>
    </row>
    <row r="16" spans="1:24" s="342" customFormat="1" ht="34.5" thickBot="1">
      <c r="A16" s="301" t="s">
        <v>669</v>
      </c>
      <c r="B16" s="314" t="s">
        <v>670</v>
      </c>
      <c r="C16" s="315"/>
      <c r="D16" s="316"/>
      <c r="E16" s="316"/>
      <c r="F16" s="315"/>
      <c r="G16" s="334" t="s">
        <v>671</v>
      </c>
      <c r="H16" s="335"/>
      <c r="I16" s="336"/>
      <c r="J16" s="337"/>
      <c r="K16" s="338">
        <v>0</v>
      </c>
      <c r="L16" s="339">
        <v>0</v>
      </c>
      <c r="M16" s="339">
        <v>96</v>
      </c>
      <c r="N16" s="339">
        <v>14</v>
      </c>
      <c r="O16" s="339">
        <v>0</v>
      </c>
      <c r="P16" s="340">
        <v>255</v>
      </c>
      <c r="Q16" s="341" t="s">
        <v>672</v>
      </c>
      <c r="R16" s="70" t="s">
        <v>673</v>
      </c>
      <c r="U16" s="101"/>
      <c r="V16" s="101"/>
      <c r="W16" t="s">
        <v>627</v>
      </c>
      <c r="X16" t="s">
        <v>628</v>
      </c>
    </row>
    <row r="17" spans="1:24" s="351" customFormat="1" ht="15" thickBot="1">
      <c r="A17" s="343" t="s">
        <v>674</v>
      </c>
      <c r="B17" s="344" t="s">
        <v>675</v>
      </c>
      <c r="C17" s="345"/>
      <c r="D17" s="346"/>
      <c r="E17" s="346"/>
      <c r="F17" s="345"/>
      <c r="G17" s="330" t="s">
        <v>623</v>
      </c>
      <c r="H17" s="347"/>
      <c r="I17" s="332" t="s">
        <v>623</v>
      </c>
      <c r="J17" s="333" t="s">
        <v>623</v>
      </c>
      <c r="K17" s="348">
        <v>1</v>
      </c>
      <c r="L17" s="349">
        <v>0</v>
      </c>
      <c r="M17" s="349">
        <v>0</v>
      </c>
      <c r="N17" s="349">
        <v>4</v>
      </c>
      <c r="O17" s="349">
        <v>4</v>
      </c>
      <c r="P17" s="340">
        <v>255</v>
      </c>
      <c r="Q17" s="350" t="s">
        <v>676</v>
      </c>
      <c r="R17" s="351" t="s">
        <v>677</v>
      </c>
      <c r="U17" s="72"/>
      <c r="V17" s="72"/>
      <c r="W17" t="s">
        <v>627</v>
      </c>
    </row>
    <row r="18" spans="1:24" ht="15" thickBot="1">
      <c r="A18" s="301" t="s">
        <v>678</v>
      </c>
      <c r="B18" s="314" t="s">
        <v>679</v>
      </c>
      <c r="C18" s="315"/>
      <c r="D18" s="316"/>
      <c r="E18" s="316"/>
      <c r="F18" s="315"/>
      <c r="G18" s="317" t="s">
        <v>680</v>
      </c>
      <c r="H18" s="318">
        <v>2</v>
      </c>
      <c r="I18" s="319" t="s">
        <v>632</v>
      </c>
      <c r="J18" s="309" t="s">
        <v>623</v>
      </c>
      <c r="K18" s="320">
        <v>1</v>
      </c>
      <c r="L18" s="321">
        <v>0</v>
      </c>
      <c r="M18" s="321">
        <v>0</v>
      </c>
      <c r="N18" s="321">
        <v>4</v>
      </c>
      <c r="O18" s="321">
        <v>2</v>
      </c>
      <c r="P18" s="340">
        <v>255</v>
      </c>
      <c r="Q18" s="352" t="s">
        <v>681</v>
      </c>
      <c r="R18" s="38" t="s">
        <v>682</v>
      </c>
      <c r="S18" s="324" t="s">
        <v>683</v>
      </c>
      <c r="T18" s="324"/>
      <c r="W18" t="s">
        <v>627</v>
      </c>
      <c r="X18" t="s">
        <v>628</v>
      </c>
    </row>
    <row r="19" spans="1:24" ht="15" thickBot="1">
      <c r="A19" s="301" t="s">
        <v>684</v>
      </c>
      <c r="B19" s="314" t="s">
        <v>685</v>
      </c>
      <c r="C19" s="315"/>
      <c r="D19" s="316"/>
      <c r="E19" s="316"/>
      <c r="F19" s="315"/>
      <c r="G19" s="317" t="s">
        <v>686</v>
      </c>
      <c r="H19" s="318">
        <v>2</v>
      </c>
      <c r="I19" s="319" t="s">
        <v>632</v>
      </c>
      <c r="J19" s="309" t="s">
        <v>623</v>
      </c>
      <c r="K19" s="320">
        <v>1</v>
      </c>
      <c r="L19" s="321">
        <v>0</v>
      </c>
      <c r="M19" s="321">
        <v>0</v>
      </c>
      <c r="N19" s="321">
        <v>4</v>
      </c>
      <c r="O19" s="321">
        <v>3</v>
      </c>
      <c r="P19" s="340">
        <v>255</v>
      </c>
      <c r="Q19" s="352" t="s">
        <v>687</v>
      </c>
      <c r="R19" s="38" t="s">
        <v>682</v>
      </c>
      <c r="S19" s="324" t="s">
        <v>683</v>
      </c>
      <c r="T19" s="324"/>
      <c r="W19" t="s">
        <v>627</v>
      </c>
      <c r="X19" t="s">
        <v>628</v>
      </c>
    </row>
    <row r="20" spans="1:24" ht="15" thickBot="1">
      <c r="A20" s="301" t="s">
        <v>688</v>
      </c>
      <c r="B20" s="314" t="s">
        <v>689</v>
      </c>
      <c r="C20" s="315"/>
      <c r="D20" s="316"/>
      <c r="E20" s="316"/>
      <c r="F20" s="315"/>
      <c r="G20" s="317" t="s">
        <v>690</v>
      </c>
      <c r="H20" s="318">
        <v>6</v>
      </c>
      <c r="I20" s="319" t="s">
        <v>691</v>
      </c>
      <c r="J20" s="309" t="s">
        <v>692</v>
      </c>
      <c r="K20" s="338">
        <v>0</v>
      </c>
      <c r="L20" s="339">
        <v>0</v>
      </c>
      <c r="M20" s="339">
        <v>1</v>
      </c>
      <c r="N20" s="339">
        <v>0</v>
      </c>
      <c r="O20" s="339">
        <v>0</v>
      </c>
      <c r="P20" s="322">
        <v>255</v>
      </c>
      <c r="Q20" s="352" t="s">
        <v>693</v>
      </c>
      <c r="R20" s="38" t="s">
        <v>694</v>
      </c>
      <c r="S20" t="s">
        <v>695</v>
      </c>
      <c r="W20" t="s">
        <v>627</v>
      </c>
      <c r="X20" t="s">
        <v>696</v>
      </c>
    </row>
    <row r="21" spans="1:24" s="279" customFormat="1" ht="15" thickBot="1">
      <c r="A21" s="353" t="s">
        <v>697</v>
      </c>
      <c r="B21" s="354" t="s">
        <v>698</v>
      </c>
      <c r="C21" s="355"/>
      <c r="D21" s="356"/>
      <c r="E21" s="356"/>
      <c r="F21" s="355"/>
      <c r="G21" s="317" t="s">
        <v>699</v>
      </c>
      <c r="H21" s="318">
        <v>6</v>
      </c>
      <c r="I21" s="319" t="s">
        <v>691</v>
      </c>
      <c r="J21" s="309" t="s">
        <v>700</v>
      </c>
      <c r="K21" s="338">
        <v>0</v>
      </c>
      <c r="L21" s="339">
        <v>0</v>
      </c>
      <c r="M21" s="339">
        <v>1</v>
      </c>
      <c r="N21" s="339">
        <v>0</v>
      </c>
      <c r="O21" s="339">
        <v>0</v>
      </c>
      <c r="P21" s="340">
        <v>255</v>
      </c>
      <c r="Q21" s="357" t="s">
        <v>693</v>
      </c>
      <c r="R21" s="38" t="s">
        <v>694</v>
      </c>
      <c r="S21" t="s">
        <v>695</v>
      </c>
      <c r="U21" s="358"/>
      <c r="V21" s="358"/>
      <c r="W21" t="s">
        <v>627</v>
      </c>
      <c r="X21" t="s">
        <v>701</v>
      </c>
    </row>
    <row r="22" spans="1:24" s="342" customFormat="1" ht="15" thickBot="1">
      <c r="A22" s="301" t="s">
        <v>702</v>
      </c>
      <c r="B22" s="314" t="s">
        <v>703</v>
      </c>
      <c r="C22" s="359"/>
      <c r="D22" s="360"/>
      <c r="E22" s="360"/>
      <c r="F22" s="359"/>
      <c r="G22" s="330" t="s">
        <v>623</v>
      </c>
      <c r="H22" s="347"/>
      <c r="I22" s="332" t="s">
        <v>623</v>
      </c>
      <c r="J22" s="333" t="s">
        <v>623</v>
      </c>
      <c r="K22" s="338">
        <v>0</v>
      </c>
      <c r="L22" s="339">
        <v>0</v>
      </c>
      <c r="M22" s="339">
        <v>1</v>
      </c>
      <c r="N22" s="339">
        <v>0</v>
      </c>
      <c r="O22" s="339">
        <v>0</v>
      </c>
      <c r="P22" s="340">
        <v>255</v>
      </c>
      <c r="Q22" s="341" t="s">
        <v>704</v>
      </c>
      <c r="R22" s="38" t="s">
        <v>694</v>
      </c>
      <c r="S22" s="38" t="s">
        <v>705</v>
      </c>
      <c r="U22" s="101"/>
      <c r="V22" s="101"/>
      <c r="W22" t="s">
        <v>627</v>
      </c>
      <c r="X22" s="38" t="s">
        <v>706</v>
      </c>
    </row>
    <row r="23" spans="1:24" ht="15" thickBot="1">
      <c r="A23" s="301" t="s">
        <v>707</v>
      </c>
      <c r="B23" s="314" t="s">
        <v>708</v>
      </c>
      <c r="C23" s="315"/>
      <c r="D23" s="316"/>
      <c r="E23" s="316"/>
      <c r="F23" s="315"/>
      <c r="G23" s="330" t="s">
        <v>623</v>
      </c>
      <c r="H23" s="335"/>
      <c r="I23" s="332" t="s">
        <v>623</v>
      </c>
      <c r="J23" s="333" t="s">
        <v>623</v>
      </c>
      <c r="K23" s="320">
        <v>0</v>
      </c>
      <c r="L23" s="321">
        <v>0</v>
      </c>
      <c r="M23" s="321">
        <v>97</v>
      </c>
      <c r="N23" s="321">
        <v>97</v>
      </c>
      <c r="O23" s="321">
        <v>0</v>
      </c>
      <c r="P23" s="322">
        <v>255</v>
      </c>
      <c r="Q23" s="352" t="s">
        <v>709</v>
      </c>
      <c r="R23" s="70" t="s">
        <v>625</v>
      </c>
      <c r="S23" t="s">
        <v>710</v>
      </c>
      <c r="T23" t="s">
        <v>711</v>
      </c>
      <c r="U23" s="59">
        <v>255</v>
      </c>
      <c r="V23" s="59">
        <v>0</v>
      </c>
      <c r="W23" t="s">
        <v>627</v>
      </c>
      <c r="X23" s="38" t="s">
        <v>628</v>
      </c>
    </row>
    <row r="24" spans="1:24" ht="15" thickBot="1">
      <c r="A24" s="301" t="s">
        <v>712</v>
      </c>
      <c r="B24" s="314" t="s">
        <v>713</v>
      </c>
      <c r="C24" s="315"/>
      <c r="D24" s="316"/>
      <c r="E24" s="316"/>
      <c r="F24" s="315"/>
      <c r="G24" s="330" t="s">
        <v>623</v>
      </c>
      <c r="H24" s="335"/>
      <c r="I24" s="332" t="s">
        <v>623</v>
      </c>
      <c r="J24" s="333" t="s">
        <v>623</v>
      </c>
      <c r="K24" s="320">
        <v>0</v>
      </c>
      <c r="L24" s="321">
        <v>0</v>
      </c>
      <c r="M24" s="321">
        <v>96</v>
      </c>
      <c r="N24" s="321">
        <v>7</v>
      </c>
      <c r="O24" s="321">
        <v>0</v>
      </c>
      <c r="P24" s="322">
        <v>255</v>
      </c>
      <c r="Q24" s="352" t="s">
        <v>714</v>
      </c>
      <c r="R24" s="70" t="s">
        <v>673</v>
      </c>
      <c r="S24" s="70" t="s">
        <v>715</v>
      </c>
      <c r="T24" s="70"/>
      <c r="U24" s="59" t="s">
        <v>716</v>
      </c>
      <c r="V24" s="59" t="s">
        <v>717</v>
      </c>
      <c r="W24" t="s">
        <v>627</v>
      </c>
      <c r="X24" t="s">
        <v>628</v>
      </c>
    </row>
    <row r="25" spans="1:24" ht="15" thickBot="1">
      <c r="A25" s="301" t="s">
        <v>718</v>
      </c>
      <c r="B25" s="314" t="s">
        <v>719</v>
      </c>
      <c r="C25" s="315"/>
      <c r="D25" s="316"/>
      <c r="E25" s="316"/>
      <c r="F25" s="315"/>
      <c r="G25" s="330" t="s">
        <v>623</v>
      </c>
      <c r="H25" s="335"/>
      <c r="I25" s="332" t="s">
        <v>623</v>
      </c>
      <c r="J25" s="333" t="s">
        <v>623</v>
      </c>
      <c r="K25" s="320">
        <v>0</v>
      </c>
      <c r="L25" s="321">
        <v>0</v>
      </c>
      <c r="M25" s="321">
        <v>96</v>
      </c>
      <c r="N25" s="321">
        <v>7</v>
      </c>
      <c r="O25" s="321">
        <v>10</v>
      </c>
      <c r="P25" s="322">
        <v>255</v>
      </c>
      <c r="Q25" s="352" t="s">
        <v>720</v>
      </c>
      <c r="R25" s="70" t="s">
        <v>673</v>
      </c>
      <c r="S25" s="70" t="s">
        <v>721</v>
      </c>
      <c r="T25" s="70"/>
      <c r="U25" s="59" t="s">
        <v>722</v>
      </c>
      <c r="V25" s="59">
        <v>0</v>
      </c>
      <c r="W25" t="s">
        <v>627</v>
      </c>
      <c r="X25" t="s">
        <v>628</v>
      </c>
    </row>
    <row r="26" spans="1:24" ht="15" thickBot="1">
      <c r="A26" s="301" t="s">
        <v>723</v>
      </c>
      <c r="B26" s="314" t="s">
        <v>724</v>
      </c>
      <c r="C26" s="315"/>
      <c r="D26" s="316"/>
      <c r="E26" s="316"/>
      <c r="F26" s="315"/>
      <c r="G26" s="317" t="s">
        <v>725</v>
      </c>
      <c r="H26" s="318" t="s">
        <v>726</v>
      </c>
      <c r="I26" s="319" t="s">
        <v>187</v>
      </c>
      <c r="J26" s="317" t="s">
        <v>727</v>
      </c>
      <c r="K26" s="320">
        <v>1</v>
      </c>
      <c r="L26" s="321">
        <v>0</v>
      </c>
      <c r="M26" s="321">
        <v>0</v>
      </c>
      <c r="N26" s="321">
        <v>2</v>
      </c>
      <c r="O26" s="321">
        <v>0</v>
      </c>
      <c r="P26" s="322">
        <v>255</v>
      </c>
      <c r="Q26" s="352" t="s">
        <v>728</v>
      </c>
      <c r="R26" s="70" t="s">
        <v>673</v>
      </c>
      <c r="S26" t="s">
        <v>729</v>
      </c>
      <c r="U26" s="59">
        <v>255</v>
      </c>
      <c r="V26" s="59">
        <v>0</v>
      </c>
      <c r="W26" t="s">
        <v>627</v>
      </c>
      <c r="X26" t="s">
        <v>628</v>
      </c>
    </row>
    <row r="27" spans="1:24" ht="16.5" thickBot="1">
      <c r="A27" s="301" t="s">
        <v>730</v>
      </c>
      <c r="B27" s="314" t="s">
        <v>731</v>
      </c>
      <c r="C27" s="315"/>
      <c r="D27" s="316"/>
      <c r="E27" s="316"/>
      <c r="F27" s="315"/>
      <c r="G27" s="317" t="s">
        <v>732</v>
      </c>
      <c r="H27" s="318">
        <v>8</v>
      </c>
      <c r="I27" s="319" t="s">
        <v>639</v>
      </c>
      <c r="J27" s="309" t="s">
        <v>640</v>
      </c>
      <c r="K27" s="320">
        <v>1</v>
      </c>
      <c r="L27" s="321">
        <v>0</v>
      </c>
      <c r="M27" s="321">
        <v>2</v>
      </c>
      <c r="N27" s="321">
        <v>8</v>
      </c>
      <c r="O27" s="321">
        <v>0</v>
      </c>
      <c r="P27" s="322">
        <v>255</v>
      </c>
      <c r="Q27" s="323" t="s">
        <v>733</v>
      </c>
      <c r="R27" t="s">
        <v>635</v>
      </c>
      <c r="S27" s="324" t="s">
        <v>636</v>
      </c>
      <c r="T27" s="324"/>
      <c r="W27" t="s">
        <v>627</v>
      </c>
      <c r="X27" t="s">
        <v>628</v>
      </c>
    </row>
    <row r="28" spans="1:24" ht="16.5" thickBot="1">
      <c r="A28" s="301" t="s">
        <v>734</v>
      </c>
      <c r="B28" s="314" t="s">
        <v>735</v>
      </c>
      <c r="C28" s="315"/>
      <c r="D28" s="316"/>
      <c r="E28" s="316"/>
      <c r="F28" s="315"/>
      <c r="G28" s="317" t="s">
        <v>736</v>
      </c>
      <c r="H28" s="318">
        <v>8</v>
      </c>
      <c r="I28" s="319" t="s">
        <v>639</v>
      </c>
      <c r="J28" s="309" t="s">
        <v>640</v>
      </c>
      <c r="K28" s="320">
        <v>1</v>
      </c>
      <c r="L28" s="321">
        <v>0</v>
      </c>
      <c r="M28" s="321">
        <v>4</v>
      </c>
      <c r="N28" s="321">
        <v>8</v>
      </c>
      <c r="O28" s="321">
        <v>0</v>
      </c>
      <c r="P28" s="322">
        <v>255</v>
      </c>
      <c r="Q28" s="323" t="s">
        <v>737</v>
      </c>
      <c r="R28" t="s">
        <v>635</v>
      </c>
      <c r="S28" s="324" t="s">
        <v>636</v>
      </c>
      <c r="T28" s="324"/>
      <c r="W28" t="s">
        <v>627</v>
      </c>
      <c r="X28" t="s">
        <v>628</v>
      </c>
    </row>
    <row r="29" spans="1:24" ht="29.25" thickBot="1">
      <c r="A29" s="301" t="s">
        <v>738</v>
      </c>
      <c r="B29" s="314" t="s">
        <v>739</v>
      </c>
      <c r="C29" s="315"/>
      <c r="D29" s="316"/>
      <c r="E29" s="316"/>
      <c r="F29" s="315"/>
      <c r="G29" s="317" t="s">
        <v>740</v>
      </c>
      <c r="H29" s="318">
        <v>8</v>
      </c>
      <c r="I29" s="319" t="s">
        <v>94</v>
      </c>
      <c r="J29" s="309" t="s">
        <v>633</v>
      </c>
      <c r="K29" s="320">
        <v>1</v>
      </c>
      <c r="L29" s="321">
        <v>0</v>
      </c>
      <c r="M29" s="321">
        <v>16</v>
      </c>
      <c r="N29" s="321">
        <v>7</v>
      </c>
      <c r="O29" s="321">
        <v>0</v>
      </c>
      <c r="P29" s="322">
        <v>255</v>
      </c>
      <c r="Q29" s="361" t="s">
        <v>741</v>
      </c>
      <c r="R29" s="38" t="s">
        <v>742</v>
      </c>
      <c r="S29" s="324" t="s">
        <v>636</v>
      </c>
      <c r="T29" s="324"/>
      <c r="W29" t="s">
        <v>627</v>
      </c>
      <c r="X29" t="s">
        <v>628</v>
      </c>
    </row>
    <row r="30" spans="1:24" ht="29.25" thickBot="1">
      <c r="A30" s="301" t="s">
        <v>743</v>
      </c>
      <c r="B30" s="314" t="s">
        <v>744</v>
      </c>
      <c r="C30" s="315"/>
      <c r="D30" s="316"/>
      <c r="E30" s="316"/>
      <c r="F30" s="315"/>
      <c r="G30" s="317">
        <v>1060</v>
      </c>
      <c r="H30" s="318">
        <v>8</v>
      </c>
      <c r="I30" s="319" t="s">
        <v>94</v>
      </c>
      <c r="J30" s="309" t="s">
        <v>633</v>
      </c>
      <c r="K30" s="320">
        <v>1</v>
      </c>
      <c r="L30" s="321">
        <v>0</v>
      </c>
      <c r="M30" s="321">
        <v>36</v>
      </c>
      <c r="N30" s="321">
        <v>7</v>
      </c>
      <c r="O30" s="321">
        <v>0</v>
      </c>
      <c r="P30" s="322">
        <v>255</v>
      </c>
      <c r="Q30" s="361" t="s">
        <v>745</v>
      </c>
      <c r="R30" s="38" t="s">
        <v>742</v>
      </c>
      <c r="S30" s="324" t="s">
        <v>636</v>
      </c>
      <c r="T30" s="324"/>
      <c r="W30" t="s">
        <v>627</v>
      </c>
      <c r="X30" t="s">
        <v>628</v>
      </c>
    </row>
    <row r="31" spans="1:24" ht="29.25" thickBot="1">
      <c r="A31" s="301" t="s">
        <v>746</v>
      </c>
      <c r="B31" s="314" t="s">
        <v>747</v>
      </c>
      <c r="C31" s="315"/>
      <c r="D31" s="316"/>
      <c r="E31" s="316"/>
      <c r="F31" s="315"/>
      <c r="G31" s="317">
        <v>1064</v>
      </c>
      <c r="H31" s="318">
        <v>8</v>
      </c>
      <c r="I31" s="319" t="s">
        <v>94</v>
      </c>
      <c r="J31" s="309" t="s">
        <v>633</v>
      </c>
      <c r="K31" s="320">
        <v>1</v>
      </c>
      <c r="L31" s="321">
        <v>0</v>
      </c>
      <c r="M31" s="321">
        <v>56</v>
      </c>
      <c r="N31" s="321">
        <v>7</v>
      </c>
      <c r="O31" s="321">
        <v>0</v>
      </c>
      <c r="P31" s="322">
        <v>255</v>
      </c>
      <c r="Q31" s="361" t="s">
        <v>748</v>
      </c>
      <c r="R31" s="38" t="s">
        <v>742</v>
      </c>
      <c r="S31" s="324" t="s">
        <v>636</v>
      </c>
      <c r="T31" s="324"/>
      <c r="W31" t="s">
        <v>627</v>
      </c>
      <c r="X31" t="s">
        <v>628</v>
      </c>
    </row>
    <row r="32" spans="1:24" ht="29.25" thickBot="1">
      <c r="A32" s="301" t="s">
        <v>749</v>
      </c>
      <c r="B32" s="314" t="s">
        <v>750</v>
      </c>
      <c r="C32" s="315"/>
      <c r="D32" s="316"/>
      <c r="E32" s="316"/>
      <c r="F32" s="315"/>
      <c r="G32" s="317">
        <v>1068</v>
      </c>
      <c r="H32" s="318">
        <v>8</v>
      </c>
      <c r="I32" s="319" t="s">
        <v>94</v>
      </c>
      <c r="J32" s="309" t="s">
        <v>633</v>
      </c>
      <c r="K32" s="320">
        <v>1</v>
      </c>
      <c r="L32" s="321">
        <v>0</v>
      </c>
      <c r="M32" s="321">
        <v>76</v>
      </c>
      <c r="N32" s="321">
        <v>7</v>
      </c>
      <c r="O32" s="321">
        <v>0</v>
      </c>
      <c r="P32" s="322">
        <v>255</v>
      </c>
      <c r="Q32" s="361" t="s">
        <v>751</v>
      </c>
      <c r="R32" s="38" t="s">
        <v>742</v>
      </c>
      <c r="S32" s="324" t="s">
        <v>636</v>
      </c>
      <c r="T32" s="324"/>
      <c r="W32" t="s">
        <v>627</v>
      </c>
      <c r="X32" t="s">
        <v>628</v>
      </c>
    </row>
    <row r="33" spans="1:24" ht="29.25" thickBot="1">
      <c r="A33" s="301" t="s">
        <v>752</v>
      </c>
      <c r="B33" s="314" t="s">
        <v>753</v>
      </c>
      <c r="C33" s="315"/>
      <c r="D33" s="316"/>
      <c r="E33" s="316"/>
      <c r="F33" s="315"/>
      <c r="G33" s="317" t="s">
        <v>754</v>
      </c>
      <c r="H33" s="318">
        <v>8</v>
      </c>
      <c r="I33" s="319" t="s">
        <v>94</v>
      </c>
      <c r="J33" s="309" t="s">
        <v>633</v>
      </c>
      <c r="K33" s="320">
        <v>1</v>
      </c>
      <c r="L33" s="321">
        <v>0</v>
      </c>
      <c r="M33" s="362">
        <v>3</v>
      </c>
      <c r="N33" s="321">
        <v>7</v>
      </c>
      <c r="O33" s="321">
        <v>0</v>
      </c>
      <c r="P33" s="322">
        <v>255</v>
      </c>
      <c r="Q33" s="361" t="s">
        <v>755</v>
      </c>
      <c r="R33" s="38" t="s">
        <v>742</v>
      </c>
      <c r="S33" s="324" t="s">
        <v>636</v>
      </c>
      <c r="T33" s="324"/>
      <c r="W33" t="s">
        <v>627</v>
      </c>
      <c r="X33" t="s">
        <v>628</v>
      </c>
    </row>
    <row r="34" spans="1:24" ht="29.25" thickBot="1">
      <c r="A34" s="301" t="s">
        <v>756</v>
      </c>
      <c r="B34" s="314" t="s">
        <v>757</v>
      </c>
      <c r="C34" s="315"/>
      <c r="D34" s="316"/>
      <c r="E34" s="316"/>
      <c r="F34" s="315"/>
      <c r="G34" s="317">
        <v>1070</v>
      </c>
      <c r="H34" s="318">
        <v>8</v>
      </c>
      <c r="I34" s="319" t="s">
        <v>94</v>
      </c>
      <c r="J34" s="309" t="s">
        <v>633</v>
      </c>
      <c r="K34" s="320">
        <v>1</v>
      </c>
      <c r="L34" s="321">
        <v>0</v>
      </c>
      <c r="M34" s="362">
        <v>23</v>
      </c>
      <c r="N34" s="321">
        <v>7</v>
      </c>
      <c r="O34" s="321">
        <v>0</v>
      </c>
      <c r="P34" s="322">
        <v>255</v>
      </c>
      <c r="Q34" s="361" t="s">
        <v>758</v>
      </c>
      <c r="R34" s="38" t="s">
        <v>742</v>
      </c>
      <c r="S34" s="324" t="s">
        <v>636</v>
      </c>
      <c r="T34" s="324"/>
      <c r="W34" t="s">
        <v>627</v>
      </c>
      <c r="X34" t="s">
        <v>628</v>
      </c>
    </row>
    <row r="35" spans="1:24" ht="29.25" thickBot="1">
      <c r="A35" s="301" t="s">
        <v>759</v>
      </c>
      <c r="B35" s="314" t="s">
        <v>760</v>
      </c>
      <c r="C35" s="315"/>
      <c r="D35" s="316"/>
      <c r="E35" s="316"/>
      <c r="F35" s="315"/>
      <c r="G35" s="317">
        <v>1074</v>
      </c>
      <c r="H35" s="318">
        <v>8</v>
      </c>
      <c r="I35" s="319" t="s">
        <v>94</v>
      </c>
      <c r="J35" s="309" t="s">
        <v>633</v>
      </c>
      <c r="K35" s="320">
        <v>1</v>
      </c>
      <c r="L35" s="321">
        <v>0</v>
      </c>
      <c r="M35" s="362">
        <v>43</v>
      </c>
      <c r="N35" s="321">
        <v>7</v>
      </c>
      <c r="O35" s="321">
        <v>0</v>
      </c>
      <c r="P35" s="322">
        <v>255</v>
      </c>
      <c r="Q35" s="361" t="s">
        <v>761</v>
      </c>
      <c r="R35" s="38" t="s">
        <v>742</v>
      </c>
      <c r="S35" s="324" t="s">
        <v>636</v>
      </c>
      <c r="T35" s="324"/>
      <c r="W35" t="s">
        <v>627</v>
      </c>
      <c r="X35" t="s">
        <v>628</v>
      </c>
    </row>
    <row r="36" spans="1:24" ht="29.25" thickBot="1">
      <c r="A36" s="301" t="s">
        <v>762</v>
      </c>
      <c r="B36" s="314" t="s">
        <v>763</v>
      </c>
      <c r="C36" s="315"/>
      <c r="D36" s="316"/>
      <c r="E36" s="316"/>
      <c r="F36" s="315"/>
      <c r="G36" s="317">
        <v>1078</v>
      </c>
      <c r="H36" s="318">
        <v>8</v>
      </c>
      <c r="I36" s="319" t="s">
        <v>94</v>
      </c>
      <c r="J36" s="309" t="s">
        <v>633</v>
      </c>
      <c r="K36" s="320">
        <v>1</v>
      </c>
      <c r="L36" s="321">
        <v>0</v>
      </c>
      <c r="M36" s="362">
        <v>63</v>
      </c>
      <c r="N36" s="321">
        <v>7</v>
      </c>
      <c r="O36" s="321">
        <v>0</v>
      </c>
      <c r="P36" s="322">
        <v>255</v>
      </c>
      <c r="Q36" s="361" t="s">
        <v>764</v>
      </c>
      <c r="R36" s="38" t="s">
        <v>742</v>
      </c>
      <c r="S36" s="324" t="s">
        <v>636</v>
      </c>
      <c r="T36" s="324"/>
      <c r="W36" t="s">
        <v>627</v>
      </c>
      <c r="X36" t="s">
        <v>628</v>
      </c>
    </row>
    <row r="37" spans="1:24" ht="16.5" thickBot="1">
      <c r="A37" s="301" t="s">
        <v>765</v>
      </c>
      <c r="B37" s="314" t="s">
        <v>766</v>
      </c>
      <c r="C37" s="315"/>
      <c r="D37" s="316"/>
      <c r="E37" s="316"/>
      <c r="F37" s="315"/>
      <c r="G37" s="317" t="s">
        <v>767</v>
      </c>
      <c r="H37" s="318">
        <v>8</v>
      </c>
      <c r="I37" s="319" t="s">
        <v>94</v>
      </c>
      <c r="J37" s="309" t="s">
        <v>633</v>
      </c>
      <c r="K37" s="320">
        <v>1</v>
      </c>
      <c r="L37" s="321">
        <v>0</v>
      </c>
      <c r="M37" s="339">
        <v>9</v>
      </c>
      <c r="N37" s="339">
        <v>7</v>
      </c>
      <c r="O37" s="321">
        <v>0</v>
      </c>
      <c r="P37" s="322">
        <v>255</v>
      </c>
      <c r="Q37" s="361" t="s">
        <v>768</v>
      </c>
      <c r="R37" s="38" t="s">
        <v>742</v>
      </c>
      <c r="S37" s="324" t="s">
        <v>636</v>
      </c>
      <c r="T37" s="324"/>
      <c r="W37" t="s">
        <v>627</v>
      </c>
      <c r="X37" t="s">
        <v>628</v>
      </c>
    </row>
    <row r="38" spans="1:24" ht="16.5" thickBot="1">
      <c r="A38" s="301" t="s">
        <v>769</v>
      </c>
      <c r="B38" s="314" t="s">
        <v>770</v>
      </c>
      <c r="C38" s="315"/>
      <c r="D38" s="316"/>
      <c r="E38" s="316"/>
      <c r="F38" s="315"/>
      <c r="G38" s="317">
        <v>1050</v>
      </c>
      <c r="H38" s="318">
        <v>8</v>
      </c>
      <c r="I38" s="319" t="s">
        <v>94</v>
      </c>
      <c r="J38" s="309" t="s">
        <v>633</v>
      </c>
      <c r="K38" s="320">
        <v>1</v>
      </c>
      <c r="L38" s="321">
        <v>0</v>
      </c>
      <c r="M38" s="339">
        <v>29</v>
      </c>
      <c r="N38" s="339">
        <v>7</v>
      </c>
      <c r="O38" s="321">
        <v>0</v>
      </c>
      <c r="P38" s="322">
        <v>255</v>
      </c>
      <c r="Q38" s="361" t="s">
        <v>771</v>
      </c>
      <c r="R38" s="38" t="s">
        <v>742</v>
      </c>
      <c r="S38" s="324" t="s">
        <v>636</v>
      </c>
      <c r="T38" s="324"/>
      <c r="W38" t="s">
        <v>627</v>
      </c>
      <c r="X38" t="s">
        <v>628</v>
      </c>
    </row>
    <row r="39" spans="1:24" ht="16.5" thickBot="1">
      <c r="A39" s="301" t="s">
        <v>772</v>
      </c>
      <c r="B39" s="314" t="s">
        <v>773</v>
      </c>
      <c r="C39" s="315"/>
      <c r="D39" s="316"/>
      <c r="E39" s="316"/>
      <c r="F39" s="315"/>
      <c r="G39" s="317">
        <v>1054</v>
      </c>
      <c r="H39" s="318">
        <v>8</v>
      </c>
      <c r="I39" s="319" t="s">
        <v>94</v>
      </c>
      <c r="J39" s="309" t="s">
        <v>633</v>
      </c>
      <c r="K39" s="320">
        <v>1</v>
      </c>
      <c r="L39" s="321">
        <v>0</v>
      </c>
      <c r="M39" s="339">
        <v>49</v>
      </c>
      <c r="N39" s="339">
        <v>7</v>
      </c>
      <c r="O39" s="321">
        <v>0</v>
      </c>
      <c r="P39" s="322">
        <v>255</v>
      </c>
      <c r="Q39" s="361" t="s">
        <v>774</v>
      </c>
      <c r="R39" s="38" t="s">
        <v>742</v>
      </c>
      <c r="S39" s="324" t="s">
        <v>636</v>
      </c>
      <c r="T39" s="324"/>
      <c r="W39" t="s">
        <v>627</v>
      </c>
      <c r="X39" t="s">
        <v>628</v>
      </c>
    </row>
    <row r="40" spans="1:24" ht="16.5" thickBot="1">
      <c r="A40" s="301" t="s">
        <v>775</v>
      </c>
      <c r="B40" s="314" t="s">
        <v>776</v>
      </c>
      <c r="C40" s="315"/>
      <c r="D40" s="316"/>
      <c r="E40" s="316"/>
      <c r="F40" s="315"/>
      <c r="G40" s="317">
        <v>1058</v>
      </c>
      <c r="H40" s="318">
        <v>8</v>
      </c>
      <c r="I40" s="319" t="s">
        <v>94</v>
      </c>
      <c r="J40" s="309" t="s">
        <v>633</v>
      </c>
      <c r="K40" s="320">
        <v>1</v>
      </c>
      <c r="L40" s="321">
        <v>0</v>
      </c>
      <c r="M40" s="339">
        <v>69</v>
      </c>
      <c r="N40" s="339">
        <v>7</v>
      </c>
      <c r="O40" s="321">
        <v>0</v>
      </c>
      <c r="P40" s="322">
        <v>255</v>
      </c>
      <c r="Q40" s="361" t="s">
        <v>777</v>
      </c>
      <c r="R40" s="38" t="s">
        <v>742</v>
      </c>
      <c r="S40" s="324" t="s">
        <v>636</v>
      </c>
      <c r="T40" s="324"/>
      <c r="W40" t="s">
        <v>627</v>
      </c>
      <c r="X40" t="s">
        <v>628</v>
      </c>
    </row>
    <row r="41" spans="1:24" ht="16.149999999999999" customHeight="1" thickBot="1">
      <c r="A41" s="301" t="s">
        <v>778</v>
      </c>
      <c r="B41" s="314" t="s">
        <v>779</v>
      </c>
      <c r="C41" s="315"/>
      <c r="D41" s="316"/>
      <c r="E41" s="316"/>
      <c r="F41" s="315"/>
      <c r="G41" s="317">
        <v>1004</v>
      </c>
      <c r="H41" s="318">
        <v>8</v>
      </c>
      <c r="I41" s="319" t="s">
        <v>632</v>
      </c>
      <c r="J41" s="309" t="s">
        <v>633</v>
      </c>
      <c r="K41" s="320">
        <v>1</v>
      </c>
      <c r="L41" s="321">
        <v>0</v>
      </c>
      <c r="M41" s="321">
        <v>32</v>
      </c>
      <c r="N41" s="321">
        <v>7</v>
      </c>
      <c r="O41" s="321">
        <v>0</v>
      </c>
      <c r="P41" s="322">
        <v>255</v>
      </c>
      <c r="Q41" s="361" t="s">
        <v>780</v>
      </c>
      <c r="R41" s="38" t="s">
        <v>742</v>
      </c>
      <c r="S41" s="324" t="s">
        <v>636</v>
      </c>
      <c r="T41" s="324"/>
      <c r="W41" t="s">
        <v>627</v>
      </c>
      <c r="X41" t="s">
        <v>628</v>
      </c>
    </row>
    <row r="42" spans="1:24" ht="16.149999999999999" customHeight="1" thickBot="1">
      <c r="A42" s="301" t="s">
        <v>781</v>
      </c>
      <c r="B42" s="314" t="s">
        <v>782</v>
      </c>
      <c r="C42" s="315"/>
      <c r="D42" s="316"/>
      <c r="E42" s="316"/>
      <c r="F42" s="315"/>
      <c r="G42" s="317">
        <v>1008</v>
      </c>
      <c r="H42" s="318">
        <v>8</v>
      </c>
      <c r="I42" s="319" t="s">
        <v>632</v>
      </c>
      <c r="J42" s="309" t="s">
        <v>633</v>
      </c>
      <c r="K42" s="320">
        <v>1</v>
      </c>
      <c r="L42" s="321">
        <v>0</v>
      </c>
      <c r="M42" s="321">
        <v>52</v>
      </c>
      <c r="N42" s="321">
        <v>7</v>
      </c>
      <c r="O42" s="321">
        <v>0</v>
      </c>
      <c r="P42" s="322">
        <v>255</v>
      </c>
      <c r="Q42" s="361" t="s">
        <v>783</v>
      </c>
      <c r="R42" s="38" t="s">
        <v>742</v>
      </c>
      <c r="S42" s="324" t="s">
        <v>636</v>
      </c>
      <c r="T42" s="324"/>
      <c r="W42" t="s">
        <v>627</v>
      </c>
      <c r="X42" t="s">
        <v>628</v>
      </c>
    </row>
    <row r="43" spans="1:24" ht="16.5" thickBot="1">
      <c r="A43" s="301" t="s">
        <v>784</v>
      </c>
      <c r="B43" s="314" t="s">
        <v>785</v>
      </c>
      <c r="C43" s="315"/>
      <c r="D43" s="316"/>
      <c r="E43" s="316"/>
      <c r="F43" s="315"/>
      <c r="G43" s="317" t="s">
        <v>786</v>
      </c>
      <c r="H43" s="318">
        <v>8</v>
      </c>
      <c r="I43" s="319" t="s">
        <v>632</v>
      </c>
      <c r="J43" s="309" t="s">
        <v>633</v>
      </c>
      <c r="K43" s="320">
        <v>1</v>
      </c>
      <c r="L43" s="321">
        <v>0</v>
      </c>
      <c r="M43" s="321">
        <v>72</v>
      </c>
      <c r="N43" s="321">
        <v>7</v>
      </c>
      <c r="O43" s="321">
        <v>0</v>
      </c>
      <c r="P43" s="322">
        <v>255</v>
      </c>
      <c r="Q43" s="361" t="s">
        <v>787</v>
      </c>
      <c r="R43" s="38" t="s">
        <v>742</v>
      </c>
      <c r="S43" s="324" t="s">
        <v>636</v>
      </c>
      <c r="T43" s="324"/>
      <c r="W43" t="s">
        <v>627</v>
      </c>
      <c r="X43" t="s">
        <v>628</v>
      </c>
    </row>
    <row r="44" spans="1:24" ht="16.5" thickBot="1">
      <c r="A44" s="301" t="s">
        <v>788</v>
      </c>
      <c r="B44" s="314" t="s">
        <v>789</v>
      </c>
      <c r="C44" s="315"/>
      <c r="D44" s="316"/>
      <c r="E44" s="316"/>
      <c r="F44" s="315"/>
      <c r="G44" s="317">
        <v>1010</v>
      </c>
      <c r="H44" s="318">
        <v>8</v>
      </c>
      <c r="I44" s="319" t="s">
        <v>632</v>
      </c>
      <c r="J44" s="309" t="s">
        <v>633</v>
      </c>
      <c r="K44" s="320">
        <v>1</v>
      </c>
      <c r="L44" s="321">
        <v>0</v>
      </c>
      <c r="M44" s="321">
        <v>32</v>
      </c>
      <c r="N44" s="321">
        <v>7</v>
      </c>
      <c r="O44" s="321">
        <v>0</v>
      </c>
      <c r="P44" s="322">
        <v>255</v>
      </c>
      <c r="Q44" s="361" t="s">
        <v>780</v>
      </c>
      <c r="R44" s="38" t="s">
        <v>742</v>
      </c>
      <c r="S44" s="324" t="s">
        <v>636</v>
      </c>
      <c r="T44" s="324"/>
      <c r="W44" t="s">
        <v>627</v>
      </c>
      <c r="X44" t="s">
        <v>628</v>
      </c>
    </row>
    <row r="45" spans="1:24" ht="16.5" thickBot="1">
      <c r="A45" s="301" t="s">
        <v>790</v>
      </c>
      <c r="B45" s="314" t="s">
        <v>791</v>
      </c>
      <c r="C45" s="315"/>
      <c r="D45" s="316"/>
      <c r="E45" s="316"/>
      <c r="F45" s="315"/>
      <c r="G45" s="317">
        <v>1014</v>
      </c>
      <c r="H45" s="318">
        <v>8</v>
      </c>
      <c r="I45" s="319" t="s">
        <v>632</v>
      </c>
      <c r="J45" s="309" t="s">
        <v>633</v>
      </c>
      <c r="K45" s="320">
        <v>1</v>
      </c>
      <c r="L45" s="321">
        <v>0</v>
      </c>
      <c r="M45" s="321">
        <v>72</v>
      </c>
      <c r="N45" s="321">
        <v>7</v>
      </c>
      <c r="O45" s="321">
        <v>0</v>
      </c>
      <c r="P45" s="322">
        <v>255</v>
      </c>
      <c r="Q45" s="361" t="s">
        <v>787</v>
      </c>
      <c r="R45" s="38" t="s">
        <v>742</v>
      </c>
      <c r="S45" s="324" t="s">
        <v>636</v>
      </c>
      <c r="T45" s="324"/>
      <c r="W45" t="s">
        <v>627</v>
      </c>
      <c r="X45" t="s">
        <v>628</v>
      </c>
    </row>
    <row r="46" spans="1:24" ht="16.5" thickBot="1">
      <c r="A46" s="301" t="s">
        <v>792</v>
      </c>
      <c r="B46" s="314" t="s">
        <v>793</v>
      </c>
      <c r="C46" s="315"/>
      <c r="D46" s="316"/>
      <c r="E46" s="316"/>
      <c r="F46" s="315"/>
      <c r="G46" s="317">
        <v>1020</v>
      </c>
      <c r="H46" s="318">
        <v>8</v>
      </c>
      <c r="I46" s="319" t="s">
        <v>94</v>
      </c>
      <c r="J46" s="309" t="s">
        <v>633</v>
      </c>
      <c r="K46" s="320">
        <v>1</v>
      </c>
      <c r="L46" s="321">
        <v>0</v>
      </c>
      <c r="M46" s="321">
        <v>31</v>
      </c>
      <c r="N46" s="321">
        <v>7</v>
      </c>
      <c r="O46" s="321">
        <v>0</v>
      </c>
      <c r="P46" s="322">
        <v>255</v>
      </c>
      <c r="Q46" s="361" t="s">
        <v>794</v>
      </c>
      <c r="R46" s="38" t="s">
        <v>742</v>
      </c>
      <c r="S46" s="324" t="s">
        <v>636</v>
      </c>
      <c r="T46" s="324"/>
      <c r="W46" t="s">
        <v>627</v>
      </c>
      <c r="X46" t="s">
        <v>628</v>
      </c>
    </row>
    <row r="47" spans="1:24" ht="16.5" thickBot="1">
      <c r="A47" s="301" t="s">
        <v>795</v>
      </c>
      <c r="B47" s="314" t="s">
        <v>796</v>
      </c>
      <c r="C47" s="315"/>
      <c r="D47" s="316"/>
      <c r="E47" s="316"/>
      <c r="F47" s="315"/>
      <c r="G47" s="317">
        <v>1024</v>
      </c>
      <c r="H47" s="318">
        <v>8</v>
      </c>
      <c r="I47" s="319" t="s">
        <v>94</v>
      </c>
      <c r="J47" s="309" t="s">
        <v>633</v>
      </c>
      <c r="K47" s="320">
        <v>1</v>
      </c>
      <c r="L47" s="321">
        <v>0</v>
      </c>
      <c r="M47" s="321">
        <v>51</v>
      </c>
      <c r="N47" s="321">
        <v>7</v>
      </c>
      <c r="O47" s="321">
        <v>0</v>
      </c>
      <c r="P47" s="322">
        <v>255</v>
      </c>
      <c r="Q47" s="361" t="s">
        <v>797</v>
      </c>
      <c r="R47" s="38" t="s">
        <v>742</v>
      </c>
      <c r="S47" s="324" t="s">
        <v>636</v>
      </c>
      <c r="T47" s="324"/>
      <c r="W47" t="s">
        <v>627</v>
      </c>
      <c r="X47" t="s">
        <v>628</v>
      </c>
    </row>
    <row r="48" spans="1:24" ht="16.5" thickBot="1">
      <c r="A48" s="301" t="s">
        <v>798</v>
      </c>
      <c r="B48" s="314" t="s">
        <v>799</v>
      </c>
      <c r="C48" s="315"/>
      <c r="D48" s="316"/>
      <c r="E48" s="316"/>
      <c r="F48" s="315"/>
      <c r="G48" s="317">
        <v>1028</v>
      </c>
      <c r="H48" s="318">
        <v>8</v>
      </c>
      <c r="I48" s="319" t="s">
        <v>94</v>
      </c>
      <c r="J48" s="309" t="s">
        <v>633</v>
      </c>
      <c r="K48" s="320">
        <v>1</v>
      </c>
      <c r="L48" s="321">
        <v>0</v>
      </c>
      <c r="M48" s="321">
        <v>71</v>
      </c>
      <c r="N48" s="321">
        <v>7</v>
      </c>
      <c r="O48" s="321">
        <v>0</v>
      </c>
      <c r="P48" s="322">
        <v>255</v>
      </c>
      <c r="Q48" s="361" t="s">
        <v>800</v>
      </c>
      <c r="R48" s="38" t="s">
        <v>742</v>
      </c>
      <c r="S48" s="324" t="s">
        <v>636</v>
      </c>
      <c r="T48" s="324"/>
      <c r="W48" t="s">
        <v>627</v>
      </c>
      <c r="X48" t="s">
        <v>628</v>
      </c>
    </row>
    <row r="49" spans="1:24" ht="15" thickBot="1">
      <c r="A49" s="301" t="s">
        <v>801</v>
      </c>
      <c r="B49" s="314" t="s">
        <v>100</v>
      </c>
      <c r="C49" s="315"/>
      <c r="D49" s="316"/>
      <c r="E49" s="316"/>
      <c r="F49" s="315"/>
      <c r="G49" s="317" t="s">
        <v>802</v>
      </c>
      <c r="H49" s="318">
        <v>8</v>
      </c>
      <c r="I49" s="319" t="s">
        <v>632</v>
      </c>
      <c r="J49" s="309" t="s">
        <v>633</v>
      </c>
      <c r="K49" s="320">
        <v>1</v>
      </c>
      <c r="L49" s="321">
        <v>0</v>
      </c>
      <c r="M49" s="321">
        <v>14</v>
      </c>
      <c r="N49" s="321">
        <v>7</v>
      </c>
      <c r="O49" s="321">
        <v>0</v>
      </c>
      <c r="P49" s="322">
        <v>255</v>
      </c>
      <c r="Q49" s="323" t="s">
        <v>803</v>
      </c>
      <c r="R49" s="38" t="s">
        <v>742</v>
      </c>
      <c r="S49" s="324" t="s">
        <v>636</v>
      </c>
      <c r="T49" s="324"/>
      <c r="W49" t="s">
        <v>627</v>
      </c>
      <c r="X49" t="s">
        <v>628</v>
      </c>
    </row>
    <row r="50" spans="1:24" ht="29.25" thickBot="1">
      <c r="A50" s="301" t="s">
        <v>804</v>
      </c>
      <c r="B50" s="314" t="s">
        <v>805</v>
      </c>
      <c r="C50" s="315">
        <v>2</v>
      </c>
      <c r="D50" s="316"/>
      <c r="E50" s="316"/>
      <c r="F50" s="315"/>
      <c r="G50" s="317" t="s">
        <v>806</v>
      </c>
      <c r="H50" s="318">
        <v>8</v>
      </c>
      <c r="I50" s="319" t="s">
        <v>94</v>
      </c>
      <c r="J50" s="309" t="s">
        <v>807</v>
      </c>
      <c r="K50" s="320">
        <v>1</v>
      </c>
      <c r="L50" s="321">
        <v>0</v>
      </c>
      <c r="M50" s="321">
        <v>13</v>
      </c>
      <c r="N50" s="321">
        <v>7</v>
      </c>
      <c r="O50" s="321">
        <v>0</v>
      </c>
      <c r="P50" s="322">
        <v>255</v>
      </c>
      <c r="Q50" s="361" t="s">
        <v>808</v>
      </c>
      <c r="R50" s="38" t="s">
        <v>742</v>
      </c>
      <c r="S50" s="324" t="s">
        <v>636</v>
      </c>
      <c r="T50" s="324"/>
      <c r="W50" t="s">
        <v>627</v>
      </c>
      <c r="X50" t="s">
        <v>628</v>
      </c>
    </row>
    <row r="51" spans="1:24" ht="29.25" thickBot="1">
      <c r="A51" s="301" t="s">
        <v>809</v>
      </c>
      <c r="B51" s="314" t="s">
        <v>810</v>
      </c>
      <c r="C51" s="315">
        <v>2</v>
      </c>
      <c r="D51" s="316"/>
      <c r="E51" s="316"/>
      <c r="F51" s="315"/>
      <c r="G51" s="317">
        <v>1030</v>
      </c>
      <c r="H51" s="318">
        <v>8</v>
      </c>
      <c r="I51" s="319" t="s">
        <v>94</v>
      </c>
      <c r="J51" s="309" t="s">
        <v>807</v>
      </c>
      <c r="K51" s="320">
        <v>1</v>
      </c>
      <c r="L51" s="321">
        <v>0</v>
      </c>
      <c r="M51" s="321">
        <v>33</v>
      </c>
      <c r="N51" s="321">
        <v>7</v>
      </c>
      <c r="O51" s="321">
        <v>0</v>
      </c>
      <c r="P51" s="322">
        <v>255</v>
      </c>
      <c r="Q51" s="361" t="s">
        <v>811</v>
      </c>
      <c r="R51" s="38" t="s">
        <v>742</v>
      </c>
      <c r="S51" s="324" t="s">
        <v>636</v>
      </c>
      <c r="T51" s="324"/>
      <c r="W51" t="s">
        <v>627</v>
      </c>
      <c r="X51" t="s">
        <v>628</v>
      </c>
    </row>
    <row r="52" spans="1:24" ht="29.25" thickBot="1">
      <c r="A52" s="301" t="s">
        <v>812</v>
      </c>
      <c r="B52" s="314" t="s">
        <v>813</v>
      </c>
      <c r="C52" s="315">
        <v>2</v>
      </c>
      <c r="D52" s="316"/>
      <c r="E52" s="316"/>
      <c r="F52" s="315"/>
      <c r="G52" s="317">
        <v>1034</v>
      </c>
      <c r="H52" s="318">
        <v>8</v>
      </c>
      <c r="I52" s="319" t="s">
        <v>94</v>
      </c>
      <c r="J52" s="309" t="s">
        <v>807</v>
      </c>
      <c r="K52" s="320">
        <v>1</v>
      </c>
      <c r="L52" s="321">
        <v>0</v>
      </c>
      <c r="M52" s="321">
        <v>53</v>
      </c>
      <c r="N52" s="321">
        <v>7</v>
      </c>
      <c r="O52" s="321">
        <v>0</v>
      </c>
      <c r="P52" s="322">
        <v>255</v>
      </c>
      <c r="Q52" s="361" t="s">
        <v>814</v>
      </c>
      <c r="R52" s="38" t="s">
        <v>742</v>
      </c>
      <c r="S52" s="324" t="s">
        <v>636</v>
      </c>
      <c r="T52" s="324"/>
      <c r="W52" t="s">
        <v>627</v>
      </c>
      <c r="X52" t="s">
        <v>628</v>
      </c>
    </row>
    <row r="53" spans="1:24" ht="29.25" thickBot="1">
      <c r="A53" s="301" t="s">
        <v>815</v>
      </c>
      <c r="B53" s="314" t="s">
        <v>816</v>
      </c>
      <c r="C53" s="315">
        <v>2</v>
      </c>
      <c r="D53" s="316"/>
      <c r="E53" s="316"/>
      <c r="F53" s="315"/>
      <c r="G53" s="317">
        <v>1038</v>
      </c>
      <c r="H53" s="318">
        <v>8</v>
      </c>
      <c r="I53" s="319" t="s">
        <v>94</v>
      </c>
      <c r="J53" s="309" t="s">
        <v>807</v>
      </c>
      <c r="K53" s="320">
        <v>1</v>
      </c>
      <c r="L53" s="321">
        <v>0</v>
      </c>
      <c r="M53" s="321">
        <v>73</v>
      </c>
      <c r="N53" s="321">
        <v>7</v>
      </c>
      <c r="O53" s="321">
        <v>0</v>
      </c>
      <c r="P53" s="322">
        <v>255</v>
      </c>
      <c r="Q53" s="361" t="s">
        <v>817</v>
      </c>
      <c r="R53" s="38" t="s">
        <v>742</v>
      </c>
      <c r="S53" s="324" t="s">
        <v>636</v>
      </c>
      <c r="T53" s="324"/>
      <c r="W53" t="s">
        <v>627</v>
      </c>
      <c r="X53" t="s">
        <v>628</v>
      </c>
    </row>
    <row r="54" spans="1:24" ht="15" thickBot="1">
      <c r="A54" s="301" t="s">
        <v>818</v>
      </c>
      <c r="B54" s="314" t="s">
        <v>819</v>
      </c>
      <c r="C54" s="315"/>
      <c r="D54" s="316"/>
      <c r="E54" s="316"/>
      <c r="F54" s="315"/>
      <c r="G54" s="330" t="s">
        <v>623</v>
      </c>
      <c r="H54" s="335"/>
      <c r="I54" s="332" t="s">
        <v>623</v>
      </c>
      <c r="J54" s="337"/>
      <c r="K54" s="320"/>
      <c r="L54" s="321"/>
      <c r="M54" s="321"/>
      <c r="N54" s="321"/>
      <c r="O54" s="321"/>
      <c r="P54" s="322"/>
      <c r="Q54" s="363" t="s">
        <v>820</v>
      </c>
      <c r="W54" t="s">
        <v>627</v>
      </c>
    </row>
    <row r="55" spans="1:24" ht="15" thickBot="1">
      <c r="A55" s="301" t="s">
        <v>821</v>
      </c>
      <c r="B55" s="314" t="s">
        <v>822</v>
      </c>
      <c r="C55" s="315"/>
      <c r="D55" s="316"/>
      <c r="E55" s="316"/>
      <c r="F55" s="315"/>
      <c r="G55" s="330" t="s">
        <v>623</v>
      </c>
      <c r="H55" s="335"/>
      <c r="I55" s="332" t="s">
        <v>623</v>
      </c>
      <c r="J55" s="337"/>
      <c r="K55" s="320"/>
      <c r="L55" s="321"/>
      <c r="M55" s="321"/>
      <c r="N55" s="321"/>
      <c r="O55" s="321"/>
      <c r="P55" s="322"/>
      <c r="Q55" s="363" t="s">
        <v>820</v>
      </c>
      <c r="W55" t="s">
        <v>627</v>
      </c>
    </row>
    <row r="56" spans="1:24" ht="15" thickBot="1">
      <c r="A56" s="301" t="s">
        <v>823</v>
      </c>
      <c r="B56" s="314" t="s">
        <v>824</v>
      </c>
      <c r="C56" s="315"/>
      <c r="D56" s="316"/>
      <c r="E56" s="316"/>
      <c r="F56" s="315"/>
      <c r="G56" s="330" t="s">
        <v>623</v>
      </c>
      <c r="H56" s="335"/>
      <c r="I56" s="332" t="s">
        <v>623</v>
      </c>
      <c r="J56" s="337"/>
      <c r="K56" s="320"/>
      <c r="L56" s="321"/>
      <c r="M56" s="321"/>
      <c r="N56" s="321"/>
      <c r="O56" s="321"/>
      <c r="P56" s="322"/>
      <c r="Q56" s="363" t="s">
        <v>820</v>
      </c>
      <c r="W56" t="s">
        <v>627</v>
      </c>
    </row>
    <row r="57" spans="1:24" ht="15" thickBot="1">
      <c r="A57" s="301" t="s">
        <v>825</v>
      </c>
      <c r="B57" s="314" t="s">
        <v>826</v>
      </c>
      <c r="C57" s="315"/>
      <c r="D57" s="316"/>
      <c r="E57" s="316"/>
      <c r="F57" s="315"/>
      <c r="G57" s="330" t="s">
        <v>623</v>
      </c>
      <c r="H57" s="335"/>
      <c r="I57" s="332" t="s">
        <v>623</v>
      </c>
      <c r="J57" s="337"/>
      <c r="K57" s="320"/>
      <c r="L57" s="321"/>
      <c r="M57" s="321"/>
      <c r="N57" s="321"/>
      <c r="O57" s="321"/>
      <c r="P57" s="322"/>
      <c r="Q57" s="363" t="s">
        <v>820</v>
      </c>
      <c r="W57" t="s">
        <v>627</v>
      </c>
    </row>
    <row r="58" spans="1:24" ht="15" thickBot="1">
      <c r="A58" s="301" t="s">
        <v>827</v>
      </c>
      <c r="B58" s="314" t="s">
        <v>828</v>
      </c>
      <c r="C58" s="315"/>
      <c r="D58" s="316"/>
      <c r="E58" s="316"/>
      <c r="F58" s="315"/>
      <c r="G58" s="330" t="s">
        <v>623</v>
      </c>
      <c r="H58" s="335"/>
      <c r="I58" s="332" t="s">
        <v>623</v>
      </c>
      <c r="J58" s="337"/>
      <c r="K58" s="320">
        <v>1</v>
      </c>
      <c r="L58" s="321">
        <v>0</v>
      </c>
      <c r="M58" s="321">
        <v>81</v>
      </c>
      <c r="N58" s="321">
        <v>7</v>
      </c>
      <c r="O58" s="321">
        <v>0</v>
      </c>
      <c r="P58" s="322">
        <v>255</v>
      </c>
      <c r="Q58" s="352" t="s">
        <v>829</v>
      </c>
      <c r="R58" s="38" t="s">
        <v>742</v>
      </c>
      <c r="S58" s="324" t="s">
        <v>636</v>
      </c>
      <c r="T58" s="324"/>
      <c r="W58" t="s">
        <v>627</v>
      </c>
      <c r="X58" t="s">
        <v>628</v>
      </c>
    </row>
    <row r="59" spans="1:24" ht="15" thickBot="1">
      <c r="A59" s="301" t="s">
        <v>830</v>
      </c>
      <c r="B59" s="314" t="s">
        <v>831</v>
      </c>
      <c r="C59" s="315"/>
      <c r="D59" s="316"/>
      <c r="E59" s="316"/>
      <c r="F59" s="315"/>
      <c r="G59" s="330" t="s">
        <v>623</v>
      </c>
      <c r="H59" s="335"/>
      <c r="I59" s="332" t="s">
        <v>623</v>
      </c>
      <c r="J59" s="337"/>
      <c r="K59" s="320">
        <v>1</v>
      </c>
      <c r="L59" s="321">
        <v>0</v>
      </c>
      <c r="M59" s="321">
        <v>81</v>
      </c>
      <c r="N59" s="321">
        <v>7</v>
      </c>
      <c r="O59" s="321">
        <v>1</v>
      </c>
      <c r="P59" s="322">
        <v>255</v>
      </c>
      <c r="Q59" s="352" t="s">
        <v>832</v>
      </c>
      <c r="R59" s="38" t="s">
        <v>742</v>
      </c>
      <c r="S59" s="324" t="s">
        <v>636</v>
      </c>
      <c r="T59" s="324"/>
      <c r="W59" t="s">
        <v>627</v>
      </c>
      <c r="X59" t="s">
        <v>628</v>
      </c>
    </row>
    <row r="60" spans="1:24" ht="15" thickBot="1">
      <c r="A60" s="301" t="s">
        <v>833</v>
      </c>
      <c r="B60" s="314" t="s">
        <v>834</v>
      </c>
      <c r="C60" s="315"/>
      <c r="D60" s="316"/>
      <c r="E60" s="316"/>
      <c r="F60" s="315"/>
      <c r="G60" s="330" t="s">
        <v>623</v>
      </c>
      <c r="H60" s="335"/>
      <c r="I60" s="332" t="s">
        <v>623</v>
      </c>
      <c r="J60" s="337"/>
      <c r="K60" s="320">
        <v>1</v>
      </c>
      <c r="L60" s="321">
        <v>0</v>
      </c>
      <c r="M60" s="321">
        <v>81</v>
      </c>
      <c r="N60" s="321">
        <v>7</v>
      </c>
      <c r="O60" s="321">
        <v>2</v>
      </c>
      <c r="P60" s="322">
        <v>255</v>
      </c>
      <c r="Q60" s="352" t="s">
        <v>835</v>
      </c>
      <c r="R60" s="38" t="s">
        <v>742</v>
      </c>
      <c r="S60" s="324" t="s">
        <v>636</v>
      </c>
      <c r="T60" s="324"/>
      <c r="W60" t="s">
        <v>627</v>
      </c>
      <c r="X60" t="s">
        <v>628</v>
      </c>
    </row>
    <row r="61" spans="1:24" s="279" customFormat="1" ht="15" thickBot="1">
      <c r="A61" s="353" t="s">
        <v>697</v>
      </c>
      <c r="B61" s="364" t="s">
        <v>836</v>
      </c>
      <c r="C61" s="359"/>
      <c r="D61" s="360"/>
      <c r="E61" s="360"/>
      <c r="F61" s="359"/>
      <c r="G61" s="330" t="s">
        <v>623</v>
      </c>
      <c r="H61" s="347"/>
      <c r="I61" s="332" t="s">
        <v>623</v>
      </c>
      <c r="J61" s="365"/>
      <c r="K61" s="366">
        <v>1</v>
      </c>
      <c r="L61" s="362">
        <v>0</v>
      </c>
      <c r="M61" s="362">
        <v>81</v>
      </c>
      <c r="N61" s="362">
        <v>7</v>
      </c>
      <c r="O61" s="362">
        <v>0</v>
      </c>
      <c r="P61" s="322">
        <v>255</v>
      </c>
      <c r="Q61" s="363" t="s">
        <v>829</v>
      </c>
      <c r="R61" s="38" t="s">
        <v>742</v>
      </c>
      <c r="S61" s="324" t="s">
        <v>636</v>
      </c>
      <c r="T61" s="324"/>
      <c r="U61" s="358"/>
      <c r="V61" s="358"/>
      <c r="W61" t="s">
        <v>627</v>
      </c>
      <c r="X61" t="s">
        <v>628</v>
      </c>
    </row>
    <row r="62" spans="1:24" s="279" customFormat="1" ht="15" thickBot="1">
      <c r="A62" s="353" t="s">
        <v>697</v>
      </c>
      <c r="B62" s="354" t="s">
        <v>837</v>
      </c>
      <c r="C62" s="355"/>
      <c r="D62" s="356"/>
      <c r="E62" s="356"/>
      <c r="F62" s="355"/>
      <c r="G62" s="330" t="s">
        <v>623</v>
      </c>
      <c r="H62" s="367"/>
      <c r="I62" s="332" t="s">
        <v>623</v>
      </c>
      <c r="J62" s="368"/>
      <c r="K62" s="369">
        <v>1</v>
      </c>
      <c r="L62" s="370">
        <v>0</v>
      </c>
      <c r="M62" s="370">
        <v>81</v>
      </c>
      <c r="N62" s="370">
        <v>7</v>
      </c>
      <c r="O62" s="370">
        <v>2</v>
      </c>
      <c r="P62" s="322">
        <v>255</v>
      </c>
      <c r="Q62" s="357" t="s">
        <v>835</v>
      </c>
      <c r="R62" s="38" t="s">
        <v>742</v>
      </c>
      <c r="S62" s="324" t="s">
        <v>636</v>
      </c>
      <c r="T62" s="324"/>
      <c r="U62" s="358"/>
      <c r="V62" s="358"/>
      <c r="W62" t="s">
        <v>627</v>
      </c>
      <c r="X62" t="s">
        <v>628</v>
      </c>
    </row>
    <row r="63" spans="1:24" ht="15" thickBot="1">
      <c r="A63" s="301" t="s">
        <v>838</v>
      </c>
      <c r="B63" s="314" t="s">
        <v>839</v>
      </c>
      <c r="C63" s="315"/>
      <c r="D63" s="316"/>
      <c r="E63" s="316"/>
      <c r="F63" s="315"/>
      <c r="G63" s="330" t="s">
        <v>623</v>
      </c>
      <c r="H63" s="335"/>
      <c r="I63" s="332" t="s">
        <v>623</v>
      </c>
      <c r="J63" s="337"/>
      <c r="K63" s="320">
        <v>1</v>
      </c>
      <c r="L63" s="321">
        <v>0</v>
      </c>
      <c r="M63" s="321">
        <v>81</v>
      </c>
      <c r="N63" s="321">
        <v>7</v>
      </c>
      <c r="O63" s="321">
        <v>4</v>
      </c>
      <c r="P63" s="322">
        <v>255</v>
      </c>
      <c r="Q63" s="352" t="s">
        <v>840</v>
      </c>
      <c r="R63" s="38" t="s">
        <v>742</v>
      </c>
      <c r="S63" s="324" t="s">
        <v>636</v>
      </c>
      <c r="T63" s="324"/>
      <c r="W63" t="s">
        <v>627</v>
      </c>
      <c r="X63" t="s">
        <v>628</v>
      </c>
    </row>
    <row r="64" spans="1:24" ht="15" thickBot="1">
      <c r="A64" s="301" t="s">
        <v>841</v>
      </c>
      <c r="B64" s="314" t="s">
        <v>842</v>
      </c>
      <c r="C64" s="315"/>
      <c r="D64" s="316"/>
      <c r="E64" s="316"/>
      <c r="F64" s="315"/>
      <c r="G64" s="330" t="s">
        <v>623</v>
      </c>
      <c r="H64" s="335"/>
      <c r="I64" s="332" t="s">
        <v>623</v>
      </c>
      <c r="J64" s="337"/>
      <c r="K64" s="320">
        <v>1</v>
      </c>
      <c r="L64" s="321">
        <v>0</v>
      </c>
      <c r="M64" s="321">
        <v>81</v>
      </c>
      <c r="N64" s="321">
        <v>7</v>
      </c>
      <c r="O64" s="321">
        <v>5</v>
      </c>
      <c r="P64" s="322">
        <v>255</v>
      </c>
      <c r="Q64" s="352" t="s">
        <v>843</v>
      </c>
      <c r="R64" s="38" t="s">
        <v>742</v>
      </c>
      <c r="S64" s="324" t="s">
        <v>636</v>
      </c>
      <c r="T64" s="324"/>
      <c r="W64" t="s">
        <v>627</v>
      </c>
      <c r="X64" t="s">
        <v>628</v>
      </c>
    </row>
    <row r="65" spans="1:24" ht="15" thickBot="1">
      <c r="A65" s="301" t="s">
        <v>844</v>
      </c>
      <c r="B65" s="314" t="s">
        <v>845</v>
      </c>
      <c r="C65" s="315"/>
      <c r="D65" s="316"/>
      <c r="E65" s="316"/>
      <c r="F65" s="315"/>
      <c r="G65" s="330" t="s">
        <v>623</v>
      </c>
      <c r="H65" s="335"/>
      <c r="I65" s="332" t="s">
        <v>623</v>
      </c>
      <c r="J65" s="337"/>
      <c r="K65" s="320">
        <v>1</v>
      </c>
      <c r="L65" s="321">
        <v>0</v>
      </c>
      <c r="M65" s="321">
        <v>81</v>
      </c>
      <c r="N65" s="321">
        <v>7</v>
      </c>
      <c r="O65" s="321">
        <v>6</v>
      </c>
      <c r="P65" s="322">
        <v>255</v>
      </c>
      <c r="Q65" s="352" t="s">
        <v>846</v>
      </c>
      <c r="R65" s="38" t="s">
        <v>742</v>
      </c>
      <c r="S65" s="324" t="s">
        <v>636</v>
      </c>
      <c r="T65" s="324"/>
      <c r="W65" t="s">
        <v>627</v>
      </c>
      <c r="X65" t="s">
        <v>628</v>
      </c>
    </row>
    <row r="66" spans="1:24" ht="15" thickBot="1">
      <c r="A66" s="301" t="s">
        <v>847</v>
      </c>
      <c r="B66" s="314" t="s">
        <v>848</v>
      </c>
      <c r="C66" s="315"/>
      <c r="D66" s="316"/>
      <c r="E66" s="316"/>
      <c r="F66" s="315"/>
      <c r="G66" s="330" t="s">
        <v>623</v>
      </c>
      <c r="H66" s="335"/>
      <c r="I66" s="332" t="s">
        <v>623</v>
      </c>
      <c r="J66" s="337"/>
      <c r="K66" s="320"/>
      <c r="L66" s="321"/>
      <c r="M66" s="321"/>
      <c r="N66" s="321"/>
      <c r="O66" s="321"/>
      <c r="P66" s="322"/>
      <c r="Q66" s="363" t="s">
        <v>849</v>
      </c>
      <c r="W66" t="s">
        <v>627</v>
      </c>
    </row>
    <row r="67" spans="1:24" ht="15" thickBot="1">
      <c r="A67" s="301" t="s">
        <v>850</v>
      </c>
      <c r="B67" s="314" t="s">
        <v>851</v>
      </c>
      <c r="C67" s="315"/>
      <c r="D67" s="316"/>
      <c r="E67" s="316"/>
      <c r="F67" s="315"/>
      <c r="G67" s="330" t="s">
        <v>623</v>
      </c>
      <c r="H67" s="335"/>
      <c r="I67" s="332" t="s">
        <v>623</v>
      </c>
      <c r="J67" s="337"/>
      <c r="K67" s="320"/>
      <c r="L67" s="321"/>
      <c r="M67" s="321"/>
      <c r="N67" s="321"/>
      <c r="O67" s="321"/>
      <c r="P67" s="322"/>
      <c r="Q67" s="363" t="s">
        <v>849</v>
      </c>
      <c r="W67" t="s">
        <v>627</v>
      </c>
    </row>
    <row r="68" spans="1:24" ht="15" thickBot="1">
      <c r="A68" s="301" t="s">
        <v>852</v>
      </c>
      <c r="B68" s="314" t="s">
        <v>853</v>
      </c>
      <c r="C68" s="315"/>
      <c r="D68" s="316"/>
      <c r="E68" s="316"/>
      <c r="F68" s="315"/>
      <c r="G68" s="330" t="s">
        <v>623</v>
      </c>
      <c r="H68" s="335"/>
      <c r="I68" s="332" t="s">
        <v>623</v>
      </c>
      <c r="J68" s="337"/>
      <c r="K68" s="320"/>
      <c r="L68" s="321"/>
      <c r="M68" s="321"/>
      <c r="N68" s="321"/>
      <c r="O68" s="321"/>
      <c r="P68" s="322"/>
      <c r="Q68" s="363" t="s">
        <v>849</v>
      </c>
      <c r="W68" t="s">
        <v>627</v>
      </c>
    </row>
    <row r="69" spans="1:24" ht="15" thickBot="1">
      <c r="A69" s="301" t="s">
        <v>854</v>
      </c>
      <c r="B69" s="314" t="s">
        <v>855</v>
      </c>
      <c r="C69" s="315"/>
      <c r="D69" s="316"/>
      <c r="E69" s="316"/>
      <c r="F69" s="315"/>
      <c r="G69" s="330" t="s">
        <v>623</v>
      </c>
      <c r="H69" s="335"/>
      <c r="I69" s="332" t="s">
        <v>623</v>
      </c>
      <c r="J69" s="337"/>
      <c r="K69" s="320"/>
      <c r="L69" s="321"/>
      <c r="M69" s="321"/>
      <c r="N69" s="321"/>
      <c r="O69" s="321"/>
      <c r="P69" s="322"/>
      <c r="Q69" s="363" t="s">
        <v>849</v>
      </c>
      <c r="W69" t="s">
        <v>627</v>
      </c>
    </row>
    <row r="70" spans="1:24" ht="15" thickBot="1">
      <c r="A70" s="301" t="s">
        <v>856</v>
      </c>
      <c r="B70" s="314" t="s">
        <v>857</v>
      </c>
      <c r="C70" s="315"/>
      <c r="D70" s="316"/>
      <c r="E70" s="316"/>
      <c r="F70" s="315"/>
      <c r="G70" s="317" t="s">
        <v>858</v>
      </c>
      <c r="H70" s="335"/>
      <c r="I70" s="319" t="s">
        <v>858</v>
      </c>
      <c r="J70" s="337"/>
      <c r="K70" s="338">
        <v>0</v>
      </c>
      <c r="L70" s="339">
        <v>0</v>
      </c>
      <c r="M70" s="339">
        <v>96</v>
      </c>
      <c r="N70" s="339">
        <v>3</v>
      </c>
      <c r="O70" s="339">
        <v>1</v>
      </c>
      <c r="P70" s="340">
        <v>255</v>
      </c>
      <c r="Q70" s="341" t="s">
        <v>859</v>
      </c>
      <c r="R70" t="s">
        <v>742</v>
      </c>
      <c r="W70" t="s">
        <v>627</v>
      </c>
      <c r="X70" t="s">
        <v>860</v>
      </c>
    </row>
    <row r="71" spans="1:24" ht="15" thickBot="1">
      <c r="A71" s="301" t="s">
        <v>861</v>
      </c>
      <c r="B71" s="314" t="s">
        <v>862</v>
      </c>
      <c r="C71" s="315"/>
      <c r="D71" s="316"/>
      <c r="E71" s="316"/>
      <c r="F71" s="315"/>
      <c r="G71" s="317" t="s">
        <v>858</v>
      </c>
      <c r="H71" s="335"/>
      <c r="I71" s="319" t="s">
        <v>858</v>
      </c>
      <c r="J71" s="337"/>
      <c r="K71" s="338">
        <v>0</v>
      </c>
      <c r="L71" s="339">
        <v>0</v>
      </c>
      <c r="M71" s="339">
        <v>96</v>
      </c>
      <c r="N71" s="339">
        <v>3</v>
      </c>
      <c r="O71" s="339">
        <v>1</v>
      </c>
      <c r="P71" s="340">
        <v>255</v>
      </c>
      <c r="Q71" s="341" t="s">
        <v>863</v>
      </c>
      <c r="R71" t="s">
        <v>742</v>
      </c>
      <c r="W71" t="s">
        <v>627</v>
      </c>
      <c r="X71" t="s">
        <v>864</v>
      </c>
    </row>
    <row r="72" spans="1:24" ht="15" thickBot="1">
      <c r="A72" s="301" t="s">
        <v>865</v>
      </c>
      <c r="B72" s="314" t="s">
        <v>866</v>
      </c>
      <c r="C72" s="315"/>
      <c r="D72" s="316"/>
      <c r="E72" s="316"/>
      <c r="F72" s="315"/>
      <c r="G72" s="330" t="s">
        <v>623</v>
      </c>
      <c r="H72" s="335"/>
      <c r="I72" s="332" t="s">
        <v>623</v>
      </c>
      <c r="J72" s="337"/>
      <c r="K72" s="366"/>
      <c r="L72" s="362"/>
      <c r="M72" s="362"/>
      <c r="N72" s="362"/>
      <c r="O72" s="362"/>
      <c r="P72" s="371"/>
      <c r="Q72" s="363"/>
      <c r="W72" t="s">
        <v>627</v>
      </c>
    </row>
    <row r="73" spans="1:24" ht="15" thickBot="1">
      <c r="A73" s="301" t="s">
        <v>867</v>
      </c>
      <c r="B73" s="314" t="s">
        <v>868</v>
      </c>
      <c r="C73" s="315"/>
      <c r="D73" s="316"/>
      <c r="E73" s="316"/>
      <c r="F73" s="315"/>
      <c r="G73" s="330" t="s">
        <v>623</v>
      </c>
      <c r="H73" s="335"/>
      <c r="I73" s="332" t="s">
        <v>623</v>
      </c>
      <c r="J73" s="337"/>
      <c r="K73" s="366"/>
      <c r="L73" s="362"/>
      <c r="M73" s="362"/>
      <c r="N73" s="362"/>
      <c r="O73" s="362"/>
      <c r="P73" s="371"/>
      <c r="Q73" s="363"/>
      <c r="W73" t="s">
        <v>627</v>
      </c>
    </row>
    <row r="74" spans="1:24" ht="15" thickBot="1">
      <c r="A74" s="301" t="s">
        <v>869</v>
      </c>
      <c r="B74" s="314" t="s">
        <v>870</v>
      </c>
      <c r="C74" s="315"/>
      <c r="D74" s="316"/>
      <c r="E74" s="316"/>
      <c r="F74" s="315"/>
      <c r="G74" s="317" t="s">
        <v>858</v>
      </c>
      <c r="H74" s="335"/>
      <c r="I74" s="319" t="s">
        <v>858</v>
      </c>
      <c r="J74" s="337"/>
      <c r="K74" s="338">
        <v>1</v>
      </c>
      <c r="L74" s="339">
        <v>0</v>
      </c>
      <c r="M74" s="339">
        <v>82</v>
      </c>
      <c r="N74" s="339">
        <v>8</v>
      </c>
      <c r="O74" s="339">
        <v>0</v>
      </c>
      <c r="P74" s="340">
        <v>255</v>
      </c>
      <c r="Q74" s="341" t="s">
        <v>871</v>
      </c>
      <c r="R74" s="38" t="s">
        <v>742</v>
      </c>
      <c r="S74" s="324" t="s">
        <v>636</v>
      </c>
      <c r="T74" s="324"/>
      <c r="W74" t="s">
        <v>627</v>
      </c>
      <c r="X74" t="s">
        <v>628</v>
      </c>
    </row>
    <row r="75" spans="1:24" ht="15" thickBot="1">
      <c r="A75" s="301" t="s">
        <v>872</v>
      </c>
      <c r="B75" s="314" t="s">
        <v>873</v>
      </c>
      <c r="C75" s="315"/>
      <c r="D75" s="316"/>
      <c r="E75" s="316"/>
      <c r="F75" s="315"/>
      <c r="G75" s="317" t="s">
        <v>858</v>
      </c>
      <c r="H75" s="335"/>
      <c r="I75" s="319" t="s">
        <v>858</v>
      </c>
      <c r="J75" s="337"/>
      <c r="K75" s="338">
        <v>1</v>
      </c>
      <c r="L75" s="339">
        <v>0</v>
      </c>
      <c r="M75" s="339">
        <v>82</v>
      </c>
      <c r="N75" s="339">
        <v>8</v>
      </c>
      <c r="O75" s="339">
        <v>1</v>
      </c>
      <c r="P75" s="340">
        <v>255</v>
      </c>
      <c r="Q75" s="341" t="s">
        <v>871</v>
      </c>
      <c r="R75" s="38" t="s">
        <v>742</v>
      </c>
      <c r="S75" s="324" t="s">
        <v>636</v>
      </c>
      <c r="T75" s="324"/>
      <c r="W75" t="s">
        <v>627</v>
      </c>
      <c r="X75" t="s">
        <v>628</v>
      </c>
    </row>
    <row r="76" spans="1:24" ht="15" thickBot="1">
      <c r="A76" s="301" t="s">
        <v>874</v>
      </c>
      <c r="B76" s="314" t="s">
        <v>875</v>
      </c>
      <c r="C76" s="315"/>
      <c r="D76" s="316"/>
      <c r="E76" s="316"/>
      <c r="F76" s="315"/>
      <c r="G76" s="317" t="s">
        <v>858</v>
      </c>
      <c r="H76" s="335"/>
      <c r="I76" s="319" t="s">
        <v>858</v>
      </c>
      <c r="J76" s="337"/>
      <c r="K76" s="338">
        <v>0</v>
      </c>
      <c r="L76" s="339">
        <v>0</v>
      </c>
      <c r="M76" s="339">
        <v>96</v>
      </c>
      <c r="N76" s="339">
        <v>3</v>
      </c>
      <c r="O76" s="339">
        <v>2</v>
      </c>
      <c r="P76" s="340">
        <v>255</v>
      </c>
      <c r="Q76" s="341" t="s">
        <v>876</v>
      </c>
      <c r="R76" s="38" t="s">
        <v>742</v>
      </c>
      <c r="W76" t="s">
        <v>627</v>
      </c>
      <c r="X76" t="s">
        <v>860</v>
      </c>
    </row>
    <row r="77" spans="1:24" ht="15" thickBot="1">
      <c r="A77" s="301" t="s">
        <v>877</v>
      </c>
      <c r="B77" s="314" t="s">
        <v>878</v>
      </c>
      <c r="C77" s="315"/>
      <c r="D77" s="316"/>
      <c r="E77" s="316"/>
      <c r="F77" s="315"/>
      <c r="G77" s="317" t="s">
        <v>858</v>
      </c>
      <c r="H77" s="335"/>
      <c r="I77" s="319" t="s">
        <v>858</v>
      </c>
      <c r="J77" s="337"/>
      <c r="K77" s="338">
        <v>0</v>
      </c>
      <c r="L77" s="339">
        <v>0</v>
      </c>
      <c r="M77" s="339">
        <v>96</v>
      </c>
      <c r="N77" s="339">
        <v>3</v>
      </c>
      <c r="O77" s="339">
        <v>2</v>
      </c>
      <c r="P77" s="340">
        <v>255</v>
      </c>
      <c r="Q77" s="341" t="s">
        <v>879</v>
      </c>
      <c r="R77" s="38" t="s">
        <v>742</v>
      </c>
      <c r="W77" t="s">
        <v>627</v>
      </c>
      <c r="X77" t="s">
        <v>864</v>
      </c>
    </row>
    <row r="78" spans="1:24" ht="26.25" thickBot="1">
      <c r="A78" s="301" t="s">
        <v>880</v>
      </c>
      <c r="B78" s="372" t="s">
        <v>881</v>
      </c>
      <c r="C78" s="373"/>
      <c r="D78" s="374"/>
      <c r="E78" s="374"/>
      <c r="F78" s="373"/>
      <c r="G78" s="375" t="s">
        <v>858</v>
      </c>
      <c r="H78" s="376"/>
      <c r="I78" s="377" t="s">
        <v>858</v>
      </c>
      <c r="J78" s="378"/>
      <c r="K78" s="379">
        <v>1</v>
      </c>
      <c r="L78" s="380">
        <v>0</v>
      </c>
      <c r="M78" s="380">
        <v>98</v>
      </c>
      <c r="N78" s="380">
        <v>1</v>
      </c>
      <c r="O78" s="380" t="s">
        <v>882</v>
      </c>
      <c r="P78" s="381">
        <v>255</v>
      </c>
      <c r="Q78" s="382" t="s">
        <v>883</v>
      </c>
      <c r="R78" s="70" t="s">
        <v>884</v>
      </c>
      <c r="W78" t="s">
        <v>627</v>
      </c>
      <c r="X78" t="s">
        <v>885</v>
      </c>
    </row>
    <row r="80" spans="1:24">
      <c r="B80" s="383" t="s">
        <v>886</v>
      </c>
      <c r="C80" s="43"/>
      <c r="D80" s="70"/>
      <c r="E80" s="70"/>
      <c r="F80" s="43"/>
      <c r="G80" s="384"/>
      <c r="H80" s="276"/>
      <c r="I80" s="385"/>
      <c r="J80" s="43"/>
    </row>
    <row r="81" spans="2:10" customFormat="1">
      <c r="B81" s="387" t="s">
        <v>887</v>
      </c>
      <c r="C81" s="358"/>
      <c r="D81" s="279"/>
      <c r="E81" s="279"/>
      <c r="F81" s="358"/>
      <c r="G81" s="388"/>
      <c r="H81" s="272"/>
      <c r="I81" s="389"/>
      <c r="J81" s="358"/>
    </row>
    <row r="83" spans="2:10" customFormat="1">
      <c r="B83" s="390" t="s">
        <v>888</v>
      </c>
      <c r="C83" s="59"/>
      <c r="F83" s="59"/>
      <c r="G83" s="391"/>
      <c r="H83" s="268"/>
      <c r="I83" s="392"/>
      <c r="J83" s="59"/>
    </row>
    <row r="84" spans="2:10" customFormat="1">
      <c r="B84" s="390" t="s">
        <v>889</v>
      </c>
      <c r="C84" s="59"/>
      <c r="F84" s="59"/>
      <c r="G84" s="391"/>
      <c r="H84" s="268"/>
      <c r="I84" s="392"/>
      <c r="J84" s="59"/>
    </row>
    <row r="86" spans="2:10" customFormat="1">
      <c r="B86" s="393" t="s">
        <v>890</v>
      </c>
      <c r="C86" s="59"/>
      <c r="F86" s="59"/>
      <c r="G86" s="391"/>
      <c r="H86" s="268"/>
      <c r="I86" s="392"/>
      <c r="J86" s="59"/>
    </row>
    <row r="87" spans="2:10" customFormat="1">
      <c r="B87" s="393" t="s">
        <v>891</v>
      </c>
      <c r="C87" s="59"/>
      <c r="F87" s="59"/>
      <c r="G87" s="391"/>
      <c r="H87" s="268"/>
      <c r="I87" s="392"/>
      <c r="J87" s="59"/>
    </row>
    <row r="88" spans="2:10" customFormat="1">
      <c r="B88" s="393" t="s">
        <v>892</v>
      </c>
      <c r="C88" s="59"/>
      <c r="F88" s="59"/>
      <c r="G88" s="391"/>
      <c r="H88" s="268"/>
      <c r="I88" s="392"/>
      <c r="J88" s="59"/>
    </row>
    <row r="89" spans="2:10" customFormat="1">
      <c r="B89" s="393" t="s">
        <v>893</v>
      </c>
      <c r="C89" s="59"/>
      <c r="F89" s="59"/>
      <c r="G89" s="391"/>
      <c r="H89" s="268"/>
      <c r="I89" s="392"/>
      <c r="J89" s="59"/>
    </row>
    <row r="91" spans="2:10" customFormat="1">
      <c r="B91" s="393" t="s">
        <v>894</v>
      </c>
      <c r="C91" s="59"/>
      <c r="F91" s="59"/>
      <c r="G91" s="391"/>
      <c r="H91" s="268"/>
      <c r="I91" s="392"/>
      <c r="J91" s="59"/>
    </row>
    <row r="92" spans="2:10" customFormat="1">
      <c r="B92" s="393" t="s">
        <v>895</v>
      </c>
      <c r="C92" s="59"/>
      <c r="F92" s="59"/>
      <c r="G92" s="391"/>
      <c r="H92" s="268"/>
      <c r="I92" s="392"/>
      <c r="J92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ABB AB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Modbus register mapping</dc:title>
  <dc:subject/>
  <dc:creator>Jennifer Lärkäng</dc:creator>
  <cp:keywords/>
  <dc:description/>
  <cp:lastModifiedBy>DAVIDE TAGLIAFIERRO</cp:lastModifiedBy>
  <cp:revision/>
  <dcterms:created xsi:type="dcterms:W3CDTF">1999-02-12T08:31:04Z</dcterms:created>
  <dcterms:modified xsi:type="dcterms:W3CDTF">2022-02-17T14:08:37Z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niqueNameStatusSetName">
    <vt:lpwstr> </vt:lpwstr>
  </property>
  <property fmtid="{D5CDD505-2E9C-101B-9397-08002B2CF9AE}" pid="3" name="UniqueNameRecipient">
    <vt:lpwstr> </vt:lpwstr>
  </property>
  <property fmtid="{D5CDD505-2E9C-101B-9397-08002B2CF9AE}" pid="4" name="UniqueNameCreator">
    <vt:lpwstr>Jennifer Lärkäng</vt:lpwstr>
  </property>
  <property fmtid="{D5CDD505-2E9C-101B-9397-08002B2CF9AE}" pid="5" name="TypeDesignation">
    <vt:lpwstr> </vt:lpwstr>
  </property>
  <property fmtid="{D5CDD505-2E9C-101B-9397-08002B2CF9AE}" pid="6" name="TemplateRevisionIndex">
    <vt:lpwstr>C</vt:lpwstr>
  </property>
  <property fmtid="{D5CDD505-2E9C-101B-9397-08002B2CF9AE}" pid="7" name="TemplateDocumentNumber">
    <vt:lpwstr>3AST000917D0024</vt:lpwstr>
  </property>
  <property fmtid="{D5CDD505-2E9C-101B-9397-08002B2CF9AE}" pid="8" name="summary">
    <vt:lpwstr> </vt:lpwstr>
  </property>
  <property fmtid="{D5CDD505-2E9C-101B-9397-08002B2CF9AE}" pid="9" name="StatusSetOrgCode">
    <vt:lpwstr> </vt:lpwstr>
  </property>
  <property fmtid="{D5CDD505-2E9C-101B-9397-08002B2CF9AE}" pid="10" name="StatusSetName">
    <vt:lpwstr> </vt:lpwstr>
  </property>
  <property fmtid="{D5CDD505-2E9C-101B-9397-08002B2CF9AE}" pid="11" name="StatusLocal">
    <vt:lpwstr>Draft</vt:lpwstr>
  </property>
  <property fmtid="{D5CDD505-2E9C-101B-9397-08002B2CF9AE}" pid="12" name="Status">
    <vt:lpwstr>Draft</vt:lpwstr>
  </property>
  <property fmtid="{D5CDD505-2E9C-101B-9397-08002B2CF9AE}" pid="13" name="SkeletonRevisionIndex">
    <vt:lpwstr> </vt:lpwstr>
  </property>
  <property fmtid="{D5CDD505-2E9C-101B-9397-08002B2CF9AE}" pid="14" name="SkeletonLanguageCode">
    <vt:lpwstr> </vt:lpwstr>
  </property>
  <property fmtid="{D5CDD505-2E9C-101B-9397-08002B2CF9AE}" pid="15" name="SkeletonDocumentNumber">
    <vt:lpwstr> </vt:lpwstr>
  </property>
  <property fmtid="{D5CDD505-2E9C-101B-9397-08002B2CF9AE}" pid="16" name="Replacing">
    <vt:lpwstr> </vt:lpwstr>
  </property>
  <property fmtid="{D5CDD505-2E9C-101B-9397-08002B2CF9AE}" pid="17" name="ReferenceDesignation">
    <vt:lpwstr> </vt:lpwstr>
  </property>
  <property fmtid="{D5CDD505-2E9C-101B-9397-08002B2CF9AE}" pid="18" name="RecipientZip">
    <vt:lpwstr> </vt:lpwstr>
  </property>
  <property fmtid="{D5CDD505-2E9C-101B-9397-08002B2CF9AE}" pid="19" name="RecipientState">
    <vt:lpwstr> </vt:lpwstr>
  </property>
  <property fmtid="{D5CDD505-2E9C-101B-9397-08002B2CF9AE}" pid="20" name="RecipientOrgName">
    <vt:lpwstr> </vt:lpwstr>
  </property>
  <property fmtid="{D5CDD505-2E9C-101B-9397-08002B2CF9AE}" pid="21" name="RecipientName">
    <vt:lpwstr> </vt:lpwstr>
  </property>
  <property fmtid="{D5CDD505-2E9C-101B-9397-08002B2CF9AE}" pid="22" name="RecipientFax">
    <vt:lpwstr> </vt:lpwstr>
  </property>
  <property fmtid="{D5CDD505-2E9C-101B-9397-08002B2CF9AE}" pid="23" name="RecipientDocumentRef">
    <vt:lpwstr> </vt:lpwstr>
  </property>
  <property fmtid="{D5CDD505-2E9C-101B-9397-08002B2CF9AE}" pid="24" name="RecipientDate">
    <vt:lpwstr> </vt:lpwstr>
  </property>
  <property fmtid="{D5CDD505-2E9C-101B-9397-08002B2CF9AE}" pid="25" name="RecipientCountry">
    <vt:lpwstr> </vt:lpwstr>
  </property>
  <property fmtid="{D5CDD505-2E9C-101B-9397-08002B2CF9AE}" pid="26" name="RecipientCity">
    <vt:lpwstr> </vt:lpwstr>
  </property>
  <property fmtid="{D5CDD505-2E9C-101B-9397-08002B2CF9AE}" pid="27" name="QuantityPages">
    <vt:lpwstr> </vt:lpwstr>
  </property>
  <property fmtid="{D5CDD505-2E9C-101B-9397-08002B2CF9AE}" pid="28" name="ProjectName">
    <vt:lpwstr> </vt:lpwstr>
  </property>
  <property fmtid="{D5CDD505-2E9C-101B-9397-08002B2CF9AE}" pid="29" name="ProjectFileName">
    <vt:lpwstr> </vt:lpwstr>
  </property>
  <property fmtid="{D5CDD505-2E9C-101B-9397-08002B2CF9AE}" pid="30" name="ProcessRef">
    <vt:lpwstr> </vt:lpwstr>
  </property>
  <property fmtid="{D5CDD505-2E9C-101B-9397-08002B2CF9AE}" pid="31" name="PartNumber">
    <vt:lpwstr> </vt:lpwstr>
  </property>
  <property fmtid="{D5CDD505-2E9C-101B-9397-08002B2CF9AE}" pid="32" name="OwnerZip">
    <vt:lpwstr>61131</vt:lpwstr>
  </property>
  <property fmtid="{D5CDD505-2E9C-101B-9397-08002B2CF9AE}" pid="33" name="OwnerState">
    <vt:lpwstr> </vt:lpwstr>
  </property>
  <property fmtid="{D5CDD505-2E9C-101B-9397-08002B2CF9AE}" pid="34" name="OwnerOrgName">
    <vt:lpwstr>ABB AB</vt:lpwstr>
  </property>
  <property fmtid="{D5CDD505-2E9C-101B-9397-08002B2CF9AE}" pid="35" name="OwnerOrgCode">
    <vt:lpwstr> </vt:lpwstr>
  </property>
  <property fmtid="{D5CDD505-2E9C-101B-9397-08002B2CF9AE}" pid="36" name="OwnerOrgAddress3">
    <vt:lpwstr> </vt:lpwstr>
  </property>
  <property fmtid="{D5CDD505-2E9C-101B-9397-08002B2CF9AE}" pid="37" name="OwnerOrgAddress2">
    <vt:lpwstr> </vt:lpwstr>
  </property>
  <property fmtid="{D5CDD505-2E9C-101B-9397-08002B2CF9AE}" pid="38" name="OwnerOrgAddress1">
    <vt:lpwstr>Arnöleden 2</vt:lpwstr>
  </property>
  <property fmtid="{D5CDD505-2E9C-101B-9397-08002B2CF9AE}" pid="39" name="OwnerDeptName">
    <vt:lpwstr> </vt:lpwstr>
  </property>
  <property fmtid="{D5CDD505-2E9C-101B-9397-08002B2CF9AE}" pid="40" name="OwnerDeptCode">
    <vt:lpwstr>LPED/MU</vt:lpwstr>
  </property>
  <property fmtid="{D5CDD505-2E9C-101B-9397-08002B2CF9AE}" pid="41" name="OwnerCountry">
    <vt:lpwstr>Sweden</vt:lpwstr>
  </property>
  <property fmtid="{D5CDD505-2E9C-101B-9397-08002B2CF9AE}" pid="42" name="OwnerCity">
    <vt:lpwstr>Nyköping</vt:lpwstr>
  </property>
  <property fmtid="{D5CDD505-2E9C-101B-9397-08002B2CF9AE}" pid="43" name="FooterField05Line06">
    <vt:lpwstr>Bankgiro: 5090-7377</vt:lpwstr>
  </property>
  <property fmtid="{D5CDD505-2E9C-101B-9397-08002B2CF9AE}" pid="44" name="FooterField05Line05">
    <vt:lpwstr>SWIFT: HANDSESS</vt:lpwstr>
  </property>
  <property fmtid="{D5CDD505-2E9C-101B-9397-08002B2CF9AE}" pid="45" name="FooterField05Line04">
    <vt:lpwstr>SE9860000000000157629791</vt:lpwstr>
  </property>
  <property fmtid="{D5CDD505-2E9C-101B-9397-08002B2CF9AE}" pid="46" name="FooterField05Line03">
    <vt:lpwstr>IBAN:</vt:lpwstr>
  </property>
  <property fmtid="{D5CDD505-2E9C-101B-9397-08002B2CF9AE}" pid="47" name="FooterField05Line02">
    <vt:lpwstr>Bank Account: 157 629 791</vt:lpwstr>
  </property>
  <property fmtid="{D5CDD505-2E9C-101B-9397-08002B2CF9AE}" pid="48" name="FooterField05Line01">
    <vt:lpwstr>Svenska Handelsbanken</vt:lpwstr>
  </property>
  <property fmtid="{D5CDD505-2E9C-101B-9397-08002B2CF9AE}" pid="49" name="FooterField04Line06">
    <vt:lpwstr> </vt:lpwstr>
  </property>
  <property fmtid="{D5CDD505-2E9C-101B-9397-08002B2CF9AE}" pid="50" name="FooterField04Line05">
    <vt:lpwstr> </vt:lpwstr>
  </property>
  <property fmtid="{D5CDD505-2E9C-101B-9397-08002B2CF9AE}" pid="51" name="FooterField04Line04">
    <vt:lpwstr/>
  </property>
  <property fmtid="{D5CDD505-2E9C-101B-9397-08002B2CF9AE}" pid="52" name="FooterField04Line03">
    <vt:lpwstr>Sweden</vt:lpwstr>
  </property>
  <property fmtid="{D5CDD505-2E9C-101B-9397-08002B2CF9AE}" pid="53" name="FooterField04Line02">
    <vt:lpwstr>Västerås</vt:lpwstr>
  </property>
  <property fmtid="{D5CDD505-2E9C-101B-9397-08002B2CF9AE}" pid="54" name="FooterField04Line01">
    <vt:lpwstr>Reg. Office:</vt:lpwstr>
  </property>
  <property fmtid="{D5CDD505-2E9C-101B-9397-08002B2CF9AE}" pid="55" name="FooterField03Line06">
    <vt:lpwstr> </vt:lpwstr>
  </property>
  <property fmtid="{D5CDD505-2E9C-101B-9397-08002B2CF9AE}" pid="56" name="FooterField03Line05">
    <vt:lpwstr> </vt:lpwstr>
  </property>
  <property fmtid="{D5CDD505-2E9C-101B-9397-08002B2CF9AE}" pid="57" name="FooterField03Line04">
    <vt:lpwstr>SE556029702901</vt:lpwstr>
  </property>
  <property fmtid="{D5CDD505-2E9C-101B-9397-08002B2CF9AE}" pid="58" name="FooterField03Line03">
    <vt:lpwstr>VAT no:</vt:lpwstr>
  </property>
  <property fmtid="{D5CDD505-2E9C-101B-9397-08002B2CF9AE}" pid="59" name="FooterField03Line02">
    <vt:lpwstr>556029-7029</vt:lpwstr>
  </property>
  <property fmtid="{D5CDD505-2E9C-101B-9397-08002B2CF9AE}" pid="60" name="FooterField03Line01">
    <vt:lpwstr>Org.no:</vt:lpwstr>
  </property>
  <property fmtid="{D5CDD505-2E9C-101B-9397-08002B2CF9AE}" pid="61" name="FooterField02Line06">
    <vt:lpwstr> </vt:lpwstr>
  </property>
  <property fmtid="{D5CDD505-2E9C-101B-9397-08002B2CF9AE}" pid="62" name="FooterField02Line05">
    <vt:lpwstr> </vt:lpwstr>
  </property>
  <property fmtid="{D5CDD505-2E9C-101B-9397-08002B2CF9AE}" pid="63" name="FooterField02Line04">
    <vt:lpwstr>+46 155 28 24 60</vt:lpwstr>
  </property>
  <property fmtid="{D5CDD505-2E9C-101B-9397-08002B2CF9AE}" pid="64" name="FooterField02Line03">
    <vt:lpwstr>Telefax:</vt:lpwstr>
  </property>
  <property fmtid="{D5CDD505-2E9C-101B-9397-08002B2CF9AE}" pid="65" name="FooterField02Line02">
    <vt:lpwstr>+46 155 29 50 00</vt:lpwstr>
  </property>
  <property fmtid="{D5CDD505-2E9C-101B-9397-08002B2CF9AE}" pid="66" name="FooterField02Line01">
    <vt:lpwstr>Telephone:</vt:lpwstr>
  </property>
  <property fmtid="{D5CDD505-2E9C-101B-9397-08002B2CF9AE}" pid="67" name="FooterField01Line06">
    <vt:lpwstr>Sweden</vt:lpwstr>
  </property>
  <property fmtid="{D5CDD505-2E9C-101B-9397-08002B2CF9AE}" pid="68" name="FooterField01Line05">
    <vt:lpwstr>P.O. Box 1005                                          SE-611 29 Nyköping</vt:lpwstr>
  </property>
  <property fmtid="{D5CDD505-2E9C-101B-9397-08002B2CF9AE}" pid="69" name="FooterField01Line04">
    <vt:lpwstr>Meters</vt:lpwstr>
  </property>
  <property fmtid="{D5CDD505-2E9C-101B-9397-08002B2CF9AE}" pid="70" name="FooterField01Line03">
    <vt:lpwstr>Postal address:</vt:lpwstr>
  </property>
  <property fmtid="{D5CDD505-2E9C-101B-9397-08002B2CF9AE}" pid="71" name="FooterField01Line02">
    <vt:lpwstr>Arnöleden 2</vt:lpwstr>
  </property>
  <property fmtid="{D5CDD505-2E9C-101B-9397-08002B2CF9AE}" pid="72" name="FooterField01Line01">
    <vt:lpwstr>Visiting address:</vt:lpwstr>
  </property>
  <property fmtid="{D5CDD505-2E9C-101B-9397-08002B2CF9AE}" pid="73" name="ExternalDocumentNumber">
    <vt:lpwstr> </vt:lpwstr>
  </property>
  <property fmtid="{D5CDD505-2E9C-101B-9397-08002B2CF9AE}" pid="74" name="EDMRevisionIndex">
    <vt:lpwstr>C</vt:lpwstr>
  </property>
  <property fmtid="{D5CDD505-2E9C-101B-9397-08002B2CF9AE}" pid="75" name="DocumentYear">
    <vt:lpwstr>2014</vt:lpwstr>
  </property>
  <property fmtid="{D5CDD505-2E9C-101B-9397-08002B2CF9AE}" pid="76" name="DocumentKind">
    <vt:lpwstr>Technical Specification</vt:lpwstr>
  </property>
  <property fmtid="{D5CDD505-2E9C-101B-9397-08002B2CF9AE}" pid="77" name="DocumentDesignation">
    <vt:lpwstr> </vt:lpwstr>
  </property>
  <property fmtid="{D5CDD505-2E9C-101B-9397-08002B2CF9AE}" pid="78" name="dcc">
    <vt:lpwstr>EC4</vt:lpwstr>
  </property>
  <property fmtid="{D5CDD505-2E9C-101B-9397-08002B2CF9AE}" pid="79" name="CustomerOrgName">
    <vt:lpwstr> </vt:lpwstr>
  </property>
  <property fmtid="{D5CDD505-2E9C-101B-9397-08002B2CF9AE}" pid="80" name="CreatorTitle">
    <vt:lpwstr> </vt:lpwstr>
  </property>
  <property fmtid="{D5CDD505-2E9C-101B-9397-08002B2CF9AE}" pid="81" name="CreatorPhone">
    <vt:lpwstr>+4621344608</vt:lpwstr>
  </property>
  <property fmtid="{D5CDD505-2E9C-101B-9397-08002B2CF9AE}" pid="82" name="CreatorOrgCode">
    <vt:lpwstr> </vt:lpwstr>
  </property>
  <property fmtid="{D5CDD505-2E9C-101B-9397-08002B2CF9AE}" pid="83" name="CreatorName">
    <vt:lpwstr>Jennifer Lärkäng</vt:lpwstr>
  </property>
  <property fmtid="{D5CDD505-2E9C-101B-9397-08002B2CF9AE}" pid="84" name="CreatorFax">
    <vt:lpwstr> </vt:lpwstr>
  </property>
  <property fmtid="{D5CDD505-2E9C-101B-9397-08002B2CF9AE}" pid="85" name="CreatorEmail">
    <vt:lpwstr>jennifer.x.larkang@se.abb.com</vt:lpwstr>
  </property>
  <property fmtid="{D5CDD505-2E9C-101B-9397-08002B2CF9AE}" pid="86" name="CreatorDeptName">
    <vt:lpwstr> </vt:lpwstr>
  </property>
  <property fmtid="{D5CDD505-2E9C-101B-9397-08002B2CF9AE}" pid="87" name="CreatorDeptCode">
    <vt:lpwstr>LPED/MU</vt:lpwstr>
  </property>
  <property fmtid="{D5CDD505-2E9C-101B-9397-08002B2CF9AE}" pid="88" name="CreatedDateLocal">
    <vt:lpwstr>2014-02-05</vt:lpwstr>
  </property>
  <property fmtid="{D5CDD505-2E9C-101B-9397-08002B2CF9AE}" pid="89" name="CreatedDate">
    <vt:lpwstr>2014-02-05</vt:lpwstr>
  </property>
  <property fmtid="{D5CDD505-2E9C-101B-9397-08002B2CF9AE}" pid="90" name="CopyToZip">
    <vt:lpwstr> </vt:lpwstr>
  </property>
  <property fmtid="{D5CDD505-2E9C-101B-9397-08002B2CF9AE}" pid="91" name="CopyToState">
    <vt:lpwstr> </vt:lpwstr>
  </property>
  <property fmtid="{D5CDD505-2E9C-101B-9397-08002B2CF9AE}" pid="92" name="CopyToName">
    <vt:lpwstr> </vt:lpwstr>
  </property>
  <property fmtid="{D5CDD505-2E9C-101B-9397-08002B2CF9AE}" pid="93" name="CopyToFax">
    <vt:lpwstr> </vt:lpwstr>
  </property>
  <property fmtid="{D5CDD505-2E9C-101B-9397-08002B2CF9AE}" pid="94" name="CopyToCountry">
    <vt:lpwstr> </vt:lpwstr>
  </property>
  <property fmtid="{D5CDD505-2E9C-101B-9397-08002B2CF9AE}" pid="95" name="Classification">
    <vt:lpwstr> </vt:lpwstr>
  </property>
  <property fmtid="{D5CDD505-2E9C-101B-9397-08002B2CF9AE}" pid="96" name="BasedOnRevisionIndex">
    <vt:lpwstr> </vt:lpwstr>
  </property>
  <property fmtid="{D5CDD505-2E9C-101B-9397-08002B2CF9AE}" pid="97" name="BasedOnLang">
    <vt:lpwstr> </vt:lpwstr>
  </property>
  <property fmtid="{D5CDD505-2E9C-101B-9397-08002B2CF9AE}" pid="98" name="BasedOn">
    <vt:lpwstr> </vt:lpwstr>
  </property>
  <property fmtid="{D5CDD505-2E9C-101B-9397-08002B2CF9AE}" pid="99" name="InternalProjectId">
    <vt:lpwstr> </vt:lpwstr>
  </property>
  <property fmtid="{D5CDD505-2E9C-101B-9397-08002B2CF9AE}" pid="100" name="ExternalProjectId">
    <vt:lpwstr> </vt:lpwstr>
  </property>
  <property fmtid="{D5CDD505-2E9C-101B-9397-08002B2CF9AE}" pid="101" name="CopyToAddress1">
    <vt:lpwstr> </vt:lpwstr>
  </property>
  <property fmtid="{D5CDD505-2E9C-101B-9397-08002B2CF9AE}" pid="102" name="CopyToAddress2">
    <vt:lpwstr> </vt:lpwstr>
  </property>
  <property fmtid="{D5CDD505-2E9C-101B-9397-08002B2CF9AE}" pid="103" name="CopyToAddress3">
    <vt:lpwstr> </vt:lpwstr>
  </property>
  <property fmtid="{D5CDD505-2E9C-101B-9397-08002B2CF9AE}" pid="104" name="ZLabelCreatedDate">
    <vt:lpwstr>Date:</vt:lpwstr>
  </property>
  <property fmtid="{D5CDD505-2E9C-101B-9397-08002B2CF9AE}" pid="105" name="ZLabelCreatorName">
    <vt:lpwstr>Creator:</vt:lpwstr>
  </property>
  <property fmtid="{D5CDD505-2E9C-101B-9397-08002B2CF9AE}" pid="106" name="ZLabelCustomerOrgName">
    <vt:lpwstr>Customer:</vt:lpwstr>
  </property>
  <property fmtid="{D5CDD505-2E9C-101B-9397-08002B2CF9AE}" pid="107" name="ZLabelDocumentTitle">
    <vt:lpwstr>Title:</vt:lpwstr>
  </property>
  <property fmtid="{D5CDD505-2E9C-101B-9397-08002B2CF9AE}" pid="108" name="ZLabelInternalProjectId">
    <vt:lpwstr>Proj. no.:</vt:lpwstr>
  </property>
  <property fmtid="{D5CDD505-2E9C-101B-9397-08002B2CF9AE}" pid="109" name="ZLabelLanguageCode">
    <vt:lpwstr>Lang.:</vt:lpwstr>
  </property>
  <property fmtid="{D5CDD505-2E9C-101B-9397-08002B2CF9AE}" pid="110" name="ZLabelOwnerDeptCode">
    <vt:lpwstr>Issued by department:</vt:lpwstr>
  </property>
  <property fmtid="{D5CDD505-2E9C-101B-9397-08002B2CF9AE}" pid="111" name="ZLabelPageNumber">
    <vt:lpwstr>Page:</vt:lpwstr>
  </property>
  <property fmtid="{D5CDD505-2E9C-101B-9397-08002B2CF9AE}" pid="112" name="ZLabelProjectName">
    <vt:lpwstr>Project:</vt:lpwstr>
  </property>
  <property fmtid="{D5CDD505-2E9C-101B-9397-08002B2CF9AE}" pid="113" name="ZLabelRevisionIndex">
    <vt:lpwstr>Rev. ind.:</vt:lpwstr>
  </property>
  <property fmtid="{D5CDD505-2E9C-101B-9397-08002B2CF9AE}" pid="114" name="ZLabelStatusSetName">
    <vt:lpwstr>Appr.:</vt:lpwstr>
  </property>
  <property fmtid="{D5CDD505-2E9C-101B-9397-08002B2CF9AE}" pid="115" name="ZLabelDocumentNumber">
    <vt:lpwstr>Doc. no.:</vt:lpwstr>
  </property>
  <property fmtid="{D5CDD505-2E9C-101B-9397-08002B2CF9AE}" pid="116" name="ZLabelRevisionStatus">
    <vt:lpwstr>Status:</vt:lpwstr>
  </property>
  <property fmtid="{D5CDD505-2E9C-101B-9397-08002B2CF9AE}" pid="117" name="CopyToCity">
    <vt:lpwstr> </vt:lpwstr>
  </property>
  <property fmtid="{D5CDD505-2E9C-101B-9397-08002B2CF9AE}" pid="118" name="CopyToDeptCode">
    <vt:lpwstr> </vt:lpwstr>
  </property>
  <property fmtid="{D5CDD505-2E9C-101B-9397-08002B2CF9AE}" pid="119" name="CopyToOrgName">
    <vt:lpwstr> </vt:lpwstr>
  </property>
  <property fmtid="{D5CDD505-2E9C-101B-9397-08002B2CF9AE}" pid="120" name="CopyToTitle">
    <vt:lpwstr> </vt:lpwstr>
  </property>
  <property fmtid="{D5CDD505-2E9C-101B-9397-08002B2CF9AE}" pid="121" name="PaperSizeCode">
    <vt:lpwstr>A4</vt:lpwstr>
  </property>
  <property fmtid="{D5CDD505-2E9C-101B-9397-08002B2CF9AE}" pid="122" name="RecipientCountryCode">
    <vt:lpwstr> </vt:lpwstr>
  </property>
  <property fmtid="{D5CDD505-2E9C-101B-9397-08002B2CF9AE}" pid="123" name="RecipientDeptCode">
    <vt:lpwstr> </vt:lpwstr>
  </property>
  <property fmtid="{D5CDD505-2E9C-101B-9397-08002B2CF9AE}" pid="124" name="RecipientDeptName">
    <vt:lpwstr> </vt:lpwstr>
  </property>
  <property fmtid="{D5CDD505-2E9C-101B-9397-08002B2CF9AE}" pid="125" name="RecipientOrgCode">
    <vt:lpwstr> </vt:lpwstr>
  </property>
  <property fmtid="{D5CDD505-2E9C-101B-9397-08002B2CF9AE}" pid="126" name="RecipientTitle">
    <vt:lpwstr> </vt:lpwstr>
  </property>
  <property fmtid="{D5CDD505-2E9C-101B-9397-08002B2CF9AE}" pid="127" name="ZLabelBasedOn">
    <vt:lpwstr>Based on:</vt:lpwstr>
  </property>
  <property fmtid="{D5CDD505-2E9C-101B-9397-08002B2CF9AE}" pid="128" name="ZLabelClause1">
    <vt:lpwstr>We reserve all rights in this document and in the information contained therein. Reproduction,</vt:lpwstr>
  </property>
  <property fmtid="{D5CDD505-2E9C-101B-9397-08002B2CF9AE}" pid="129" name="ZLabelClause2">
    <vt:lpwstr>use or disclosure to third parties without express authority is strictly forbidden.</vt:lpwstr>
  </property>
  <property fmtid="{D5CDD505-2E9C-101B-9397-08002B2CF9AE}" pid="130" name="ZLabelCopyToAddress">
    <vt:lpwstr>Copy to:</vt:lpwstr>
  </property>
  <property fmtid="{D5CDD505-2E9C-101B-9397-08002B2CF9AE}" pid="131" name="ZLabelCopyToFax">
    <vt:lpwstr>Fax:</vt:lpwstr>
  </property>
  <property fmtid="{D5CDD505-2E9C-101B-9397-08002B2CF9AE}" pid="132" name="ZLabelCreatorDeptCode">
    <vt:lpwstr>Dept.:</vt:lpwstr>
  </property>
  <property fmtid="{D5CDD505-2E9C-101B-9397-08002B2CF9AE}" pid="133" name="ZLabelCreatorEmail">
    <vt:lpwstr>E-mail:</vt:lpwstr>
  </property>
  <property fmtid="{D5CDD505-2E9C-101B-9397-08002B2CF9AE}" pid="134" name="ZLabelCreatorFax">
    <vt:lpwstr>Fax:</vt:lpwstr>
  </property>
  <property fmtid="{D5CDD505-2E9C-101B-9397-08002B2CF9AE}" pid="135" name="ZLabelDocumentDesignation1">
    <vt:lpwstr>Doc. des.:</vt:lpwstr>
  </property>
  <property fmtid="{D5CDD505-2E9C-101B-9397-08002B2CF9AE}" pid="136" name="ZLabelExternalDocumentNumber">
    <vt:lpwstr>External doc. no.:</vt:lpwstr>
  </property>
  <property fmtid="{D5CDD505-2E9C-101B-9397-08002B2CF9AE}" pid="137" name="ZLabelExternalProjectId">
    <vt:lpwstr>Contract no.:</vt:lpwstr>
  </property>
  <property fmtid="{D5CDD505-2E9C-101B-9397-08002B2CF9AE}" pid="138" name="ZLabelFaxNumberOfPages">
    <vt:lpwstr>Fax no. of pages:</vt:lpwstr>
  </property>
  <property fmtid="{D5CDD505-2E9C-101B-9397-08002B2CF9AE}" pid="139" name="ZLabelFileId">
    <vt:lpwstr>FILE:</vt:lpwstr>
  </property>
  <property fmtid="{D5CDD505-2E9C-101B-9397-08002B2CF9AE}" pid="140" name="ZLabelNumberOfPages">
    <vt:lpwstr>No. of p.:</vt:lpwstr>
  </property>
  <property fmtid="{D5CDD505-2E9C-101B-9397-08002B2CF9AE}" pid="141" name="ZLabelOwnerOrgName">
    <vt:lpwstr>Company:</vt:lpwstr>
  </property>
  <property fmtid="{D5CDD505-2E9C-101B-9397-08002B2CF9AE}" pid="142" name="ZLabelPartNumber">
    <vt:lpwstr>Part no.:</vt:lpwstr>
  </property>
  <property fmtid="{D5CDD505-2E9C-101B-9397-08002B2CF9AE}" pid="143" name="ZLabelRecipientAddress">
    <vt:lpwstr>To:</vt:lpwstr>
  </property>
  <property fmtid="{D5CDD505-2E9C-101B-9397-08002B2CF9AE}" pid="144" name="ZLabelRecipientDocumentRef">
    <vt:lpwstr>Recipient ref.:</vt:lpwstr>
  </property>
  <property fmtid="{D5CDD505-2E9C-101B-9397-08002B2CF9AE}" pid="145" name="ZLabelRecipientFax">
    <vt:lpwstr>Fax:</vt:lpwstr>
  </property>
  <property fmtid="{D5CDD505-2E9C-101B-9397-08002B2CF9AE}" pid="146" name="ZLabelRecipientName">
    <vt:lpwstr>For the attention of:</vt:lpwstr>
  </property>
  <property fmtid="{D5CDD505-2E9C-101B-9397-08002B2CF9AE}" pid="147" name="ZLabelRecipientOrg">
    <vt:lpwstr>Proposal To:</vt:lpwstr>
  </property>
  <property fmtid="{D5CDD505-2E9C-101B-9397-08002B2CF9AE}" pid="148" name="ZLabelReferenceDesignation1">
    <vt:lpwstr>Ref. des.:</vt:lpwstr>
  </property>
  <property fmtid="{D5CDD505-2E9C-101B-9397-08002B2CF9AE}" pid="149" name="ZLabelRevisionTableDateDept1">
    <vt:lpwstr>Date Dept./Init.</vt:lpwstr>
  </property>
  <property fmtid="{D5CDD505-2E9C-101B-9397-08002B2CF9AE}" pid="150" name="ZLabelRevisionTableDescr">
    <vt:lpwstr>Description</vt:lpwstr>
  </property>
  <property fmtid="{D5CDD505-2E9C-101B-9397-08002B2CF9AE}" pid="151" name="ZLabelRevisionTableHead">
    <vt:lpwstr>REVISION</vt:lpwstr>
  </property>
  <property fmtid="{D5CDD505-2E9C-101B-9397-08002B2CF9AE}" pid="152" name="ZLabelRevisionTablePageChapt1">
    <vt:lpwstr>Page (P) Chapt. (C)</vt:lpwstr>
  </property>
  <property fmtid="{D5CDD505-2E9C-101B-9397-08002B2CF9AE}" pid="153" name="ZLabelSavedate">
    <vt:lpwstr>SAVEDATE:</vt:lpwstr>
  </property>
  <property fmtid="{D5CDD505-2E9C-101B-9397-08002B2CF9AE}" pid="154" name="ZLabelSkeletonDocumentNumber">
    <vt:lpwstr>SKELETON:</vt:lpwstr>
  </property>
  <property fmtid="{D5CDD505-2E9C-101B-9397-08002B2CF9AE}" pid="155" name="ZLabelTemplateName">
    <vt:lpwstr>TEMPLATE:</vt:lpwstr>
  </property>
  <property fmtid="{D5CDD505-2E9C-101B-9397-08002B2CF9AE}" pid="156" name="ZLabelTypeDesignation">
    <vt:lpwstr>Type des.:</vt:lpwstr>
  </property>
  <property fmtid="{D5CDD505-2E9C-101B-9397-08002B2CF9AE}" pid="157" name="ZLabelProposalSection">
    <vt:lpwstr>Section:</vt:lpwstr>
  </property>
  <property fmtid="{D5CDD505-2E9C-101B-9397-08002B2CF9AE}" pid="158" name="ProposalSection">
    <vt:lpwstr/>
  </property>
  <property fmtid="{D5CDD505-2E9C-101B-9397-08002B2CF9AE}" pid="159" name="ZLabelDocumentKindLine1">
    <vt:lpwstr>Doc. kind:</vt:lpwstr>
  </property>
  <property fmtid="{D5CDD505-2E9C-101B-9397-08002B2CF9AE}" pid="160" name="CopyToCountryCode">
    <vt:lpwstr> </vt:lpwstr>
  </property>
  <property fmtid="{D5CDD505-2E9C-101B-9397-08002B2CF9AE}" pid="161" name="CopyToDeptName">
    <vt:lpwstr> </vt:lpwstr>
  </property>
  <property fmtid="{D5CDD505-2E9C-101B-9397-08002B2CF9AE}" pid="162" name="CopyToOrgCode">
    <vt:lpwstr> </vt:lpwstr>
  </property>
  <property fmtid="{D5CDD505-2E9C-101B-9397-08002B2CF9AE}" pid="163" name="ZLabelAttachment">
    <vt:lpwstr>Attachment:</vt:lpwstr>
  </property>
  <property fmtid="{D5CDD505-2E9C-101B-9397-08002B2CF9AE}" pid="164" name="ZLabelCreatorPhone">
    <vt:lpwstr>Phone:</vt:lpwstr>
  </property>
  <property fmtid="{D5CDD505-2E9C-101B-9397-08002B2CF9AE}" pid="165" name="ZLabelRecipientDate">
    <vt:lpwstr>Your date:</vt:lpwstr>
  </property>
  <property fmtid="{D5CDD505-2E9C-101B-9397-08002B2CF9AE}" pid="166" name="OwnerCountryCode">
    <vt:lpwstr>SE</vt:lpwstr>
  </property>
  <property fmtid="{D5CDD505-2E9C-101B-9397-08002B2CF9AE}" pid="167" name="PaperOrientation">
    <vt:lpwstr> </vt:lpwstr>
  </property>
  <property fmtid="{D5CDD505-2E9C-101B-9397-08002B2CF9AE}" pid="168" name="UniqueNameCopyTo">
    <vt:lpwstr> </vt:lpwstr>
  </property>
  <property fmtid="{D5CDD505-2E9C-101B-9397-08002B2CF9AE}" pid="169" name="ZLabelClauseA">
    <vt:lpwstr>Copyright</vt:lpwstr>
  </property>
  <property fmtid="{D5CDD505-2E9C-101B-9397-08002B2CF9AE}" pid="170" name="ZLabelClauseB">
    <vt:lpwstr>ABB. All rights reserved.</vt:lpwstr>
  </property>
  <property fmtid="{D5CDD505-2E9C-101B-9397-08002B2CF9AE}" pid="171" name="ProductClass">
    <vt:lpwstr> </vt:lpwstr>
  </property>
  <property fmtid="{D5CDD505-2E9C-101B-9397-08002B2CF9AE}" pid="172" name="ZLabelProductClass">
    <vt:lpwstr>Prod. class:</vt:lpwstr>
  </property>
  <property fmtid="{D5CDD505-2E9C-101B-9397-08002B2CF9AE}" pid="173" name="OwnerOrgDivision">
    <vt:lpwstr> </vt:lpwstr>
  </property>
  <property fmtid="{D5CDD505-2E9C-101B-9397-08002B2CF9AE}" pid="174" name="StatusSetDateLocal">
    <vt:lpwstr> </vt:lpwstr>
  </property>
  <property fmtid="{D5CDD505-2E9C-101B-9397-08002B2CF9AE}" pid="175" name="StatusSetDate">
    <vt:lpwstr> </vt:lpwstr>
  </property>
  <property fmtid="{D5CDD505-2E9C-101B-9397-08002B2CF9AE}" pid="176" name="tttlocaldateformat">
    <vt:lpwstr>YYYY-MM-DD</vt:lpwstr>
  </property>
  <property fmtid="{D5CDD505-2E9C-101B-9397-08002B2CF9AE}" pid="177" name="TemplateFileName">
    <vt:lpwstr>Blank_L.XLT</vt:lpwstr>
  </property>
  <property fmtid="{D5CDD505-2E9C-101B-9397-08002B2CF9AE}" pid="178" name="DocPartId">
    <vt:lpwstr/>
  </property>
  <property fmtid="{D5CDD505-2E9C-101B-9397-08002B2CF9AE}" pid="179" name="DocumentKindLocal">
    <vt:lpwstr>Technical Specification</vt:lpwstr>
  </property>
  <property fmtid="{D5CDD505-2E9C-101B-9397-08002B2CF9AE}" pid="180" name="DocumentNumber">
    <vt:lpwstr>2CMT005158</vt:lpwstr>
  </property>
  <property fmtid="{D5CDD505-2E9C-101B-9397-08002B2CF9AE}" pid="181" name="DocumentTitle">
    <vt:lpwstr>Modbus register mapping</vt:lpwstr>
  </property>
  <property fmtid="{D5CDD505-2E9C-101B-9397-08002B2CF9AE}" pid="182" name="LanguageCode">
    <vt:lpwstr>en</vt:lpwstr>
  </property>
  <property fmtid="{D5CDD505-2E9C-101B-9397-08002B2CF9AE}" pid="183" name="RevisionIndex">
    <vt:lpwstr>A</vt:lpwstr>
  </property>
  <property fmtid="{D5CDD505-2E9C-101B-9397-08002B2CF9AE}" pid="184" name="StatusSetDeptCode">
    <vt:lpwstr/>
  </property>
</Properties>
</file>