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jaav_\Desktop\"/>
    </mc:Choice>
  </mc:AlternateContent>
  <xr:revisionPtr revIDLastSave="0" documentId="13_ncr:1_{58F42A4D-4116-486C-872F-D9BC35AE56A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ronograma" sheetId="1" r:id="rId1"/>
    <sheet name="Presupuesto" sheetId="2" r:id="rId2"/>
    <sheet name="Depreciación" sheetId="5" r:id="rId3"/>
    <sheet name="Diagrama" sheetId="4" r:id="rId4"/>
  </sheets>
  <externalReferences>
    <externalReference r:id="rId5"/>
  </externalReferences>
  <definedNames>
    <definedName name="_xlnm.Print_Area" localSheetId="0">Cronograma!$B$8:$I$46</definedName>
    <definedName name="_xlnm.Print_Area" localSheetId="3">Diagrama!$G$8:$CP$46</definedName>
    <definedName name="ListaDatos">[1]Datos!$B$7:$B$16</definedName>
    <definedName name="TablaDatos">[1]Datos!$B$7:$E$16</definedName>
    <definedName name="_xlnm.Print_Titles" localSheetId="0">Cronograma!$1:$7</definedName>
    <definedName name="_xlnm.Print_Titles" localSheetId="3">Diagrama!$B:$F,Diagrama!$3:$7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5" l="1"/>
  <c r="F5" i="5" s="1"/>
  <c r="F9" i="2" s="1"/>
  <c r="E6" i="5"/>
  <c r="F6" i="5" s="1"/>
  <c r="F10" i="2" s="1"/>
  <c r="E12" i="5"/>
  <c r="F12" i="5"/>
  <c r="F14" i="5" s="1"/>
  <c r="F11" i="2" s="1"/>
  <c r="E13" i="5"/>
  <c r="F13" i="5"/>
  <c r="E19" i="5"/>
  <c r="F19" i="5" s="1"/>
  <c r="E20" i="5"/>
  <c r="F20" i="5" s="1"/>
  <c r="F21" i="5" l="1"/>
  <c r="F12" i="2" s="1"/>
  <c r="F7" i="5"/>
  <c r="E48" i="1" l="1"/>
  <c r="G4" i="4" l="1"/>
  <c r="H5" i="4"/>
  <c r="I5" i="4" s="1"/>
  <c r="H4" i="4" l="1"/>
  <c r="J5" i="4"/>
  <c r="J4" i="4" s="1"/>
  <c r="I4" i="4"/>
  <c r="E7" i="2"/>
  <c r="E5" i="2"/>
  <c r="J8" i="1" s="1"/>
  <c r="E4" i="2"/>
  <c r="E16" i="2"/>
  <c r="X8" i="1" s="1"/>
  <c r="E15" i="2"/>
  <c r="W8" i="1" s="1"/>
  <c r="E14" i="2"/>
  <c r="V8" i="1" s="1"/>
  <c r="E13" i="2"/>
  <c r="U8" i="1" s="1"/>
  <c r="F8" i="2"/>
  <c r="E8" i="2" s="1"/>
  <c r="P8" i="1" s="1"/>
  <c r="E12" i="2"/>
  <c r="T8" i="1" s="1"/>
  <c r="E10" i="2"/>
  <c r="R8" i="1" s="1"/>
  <c r="E9" i="2"/>
  <c r="Q8" i="1" s="1"/>
  <c r="V15" i="1" l="1"/>
  <c r="V16" i="1"/>
  <c r="X16" i="1"/>
  <c r="X15" i="1"/>
  <c r="Q15" i="1"/>
  <c r="Q16" i="1"/>
  <c r="N16" i="1"/>
  <c r="N15" i="1"/>
  <c r="T15" i="1"/>
  <c r="T16" i="1"/>
  <c r="P15" i="1"/>
  <c r="P16" i="1"/>
  <c r="U15" i="1"/>
  <c r="U16" i="1"/>
  <c r="N21" i="1"/>
  <c r="N32" i="1"/>
  <c r="N30" i="1"/>
  <c r="N31" i="1"/>
  <c r="N41" i="1"/>
  <c r="N26" i="1"/>
  <c r="N34" i="1"/>
  <c r="N44" i="1"/>
  <c r="N40" i="1"/>
  <c r="N35" i="1"/>
  <c r="N36" i="1"/>
  <c r="N39" i="1"/>
  <c r="N37" i="1"/>
  <c r="N42" i="1"/>
  <c r="T13" i="1"/>
  <c r="T37" i="1"/>
  <c r="T14" i="1"/>
  <c r="T29" i="1"/>
  <c r="T39" i="1"/>
  <c r="T30" i="1"/>
  <c r="T40" i="1"/>
  <c r="T31" i="1"/>
  <c r="T19" i="1"/>
  <c r="T41" i="1"/>
  <c r="T20" i="1"/>
  <c r="T32" i="1"/>
  <c r="T42" i="1"/>
  <c r="T26" i="1"/>
  <c r="T21" i="1"/>
  <c r="T22" i="1"/>
  <c r="T34" i="1"/>
  <c r="T44" i="1"/>
  <c r="T24" i="1"/>
  <c r="T35" i="1"/>
  <c r="T27" i="1"/>
  <c r="T25" i="1"/>
  <c r="T36" i="1"/>
  <c r="P44" i="1"/>
  <c r="P21" i="1"/>
  <c r="P31" i="1"/>
  <c r="P22" i="1"/>
  <c r="P26" i="1"/>
  <c r="P32" i="1"/>
  <c r="P24" i="1"/>
  <c r="P40" i="1"/>
  <c r="P13" i="1"/>
  <c r="P27" i="1"/>
  <c r="P41" i="1"/>
  <c r="P14" i="1"/>
  <c r="P29" i="1"/>
  <c r="P42" i="1"/>
  <c r="P30" i="1"/>
  <c r="P39" i="1"/>
  <c r="P19" i="1"/>
  <c r="P34" i="1"/>
  <c r="P20" i="1"/>
  <c r="P25" i="1"/>
  <c r="X26" i="1"/>
  <c r="X40" i="1"/>
  <c r="X19" i="1"/>
  <c r="X31" i="1"/>
  <c r="X41" i="1"/>
  <c r="X21" i="1"/>
  <c r="X20" i="1"/>
  <c r="X32" i="1"/>
  <c r="X42" i="1"/>
  <c r="X22" i="1"/>
  <c r="X34" i="1"/>
  <c r="X44" i="1"/>
  <c r="X24" i="1"/>
  <c r="X35" i="1"/>
  <c r="X25" i="1"/>
  <c r="X36" i="1"/>
  <c r="X13" i="1"/>
  <c r="X27" i="1"/>
  <c r="X37" i="1"/>
  <c r="X30" i="1"/>
  <c r="X14" i="1"/>
  <c r="X29" i="1"/>
  <c r="X39" i="1"/>
  <c r="U24" i="1"/>
  <c r="U25" i="1"/>
  <c r="U36" i="1"/>
  <c r="U13" i="1"/>
  <c r="U27" i="1"/>
  <c r="U37" i="1"/>
  <c r="U14" i="1"/>
  <c r="U29" i="1"/>
  <c r="U39" i="1"/>
  <c r="U21" i="1"/>
  <c r="U30" i="1"/>
  <c r="U40" i="1"/>
  <c r="U19" i="1"/>
  <c r="U31" i="1"/>
  <c r="U41" i="1"/>
  <c r="U26" i="1"/>
  <c r="U20" i="1"/>
  <c r="U32" i="1"/>
  <c r="U42" i="1"/>
  <c r="U35" i="1"/>
  <c r="U22" i="1"/>
  <c r="U34" i="1"/>
  <c r="U44" i="1"/>
  <c r="V20" i="1"/>
  <c r="V42" i="1"/>
  <c r="V22" i="1"/>
  <c r="V34" i="1"/>
  <c r="V44" i="1"/>
  <c r="V24" i="1"/>
  <c r="V35" i="1"/>
  <c r="V25" i="1"/>
  <c r="V21" i="1"/>
  <c r="V36" i="1"/>
  <c r="V13" i="1"/>
  <c r="V27" i="1"/>
  <c r="V37" i="1"/>
  <c r="V14" i="1"/>
  <c r="V29" i="1"/>
  <c r="V39" i="1"/>
  <c r="V30" i="1"/>
  <c r="V40" i="1"/>
  <c r="V26" i="1"/>
  <c r="V19" i="1"/>
  <c r="V31" i="1"/>
  <c r="V41" i="1"/>
  <c r="V32" i="1"/>
  <c r="Q36" i="1"/>
  <c r="Q26" i="1"/>
  <c r="Q37" i="1"/>
  <c r="Q31" i="1"/>
  <c r="Q32" i="1"/>
  <c r="Q34" i="1"/>
  <c r="Q40" i="1"/>
  <c r="Q41" i="1"/>
  <c r="Q42" i="1"/>
  <c r="Q21" i="1"/>
  <c r="Q35" i="1"/>
  <c r="Q39" i="1"/>
  <c r="Q30" i="1"/>
  <c r="Q29" i="1"/>
  <c r="N29" i="1"/>
  <c r="E11" i="2"/>
  <c r="S8" i="1" s="1"/>
  <c r="K5" i="4"/>
  <c r="K4" i="4" s="1"/>
  <c r="T10" i="1"/>
  <c r="U10" i="1"/>
  <c r="Q14" i="1"/>
  <c r="Q44" i="1"/>
  <c r="Q19" i="1"/>
  <c r="Q13" i="1"/>
  <c r="Q27" i="1"/>
  <c r="Q10" i="1"/>
  <c r="V10" i="1"/>
  <c r="Q20" i="1"/>
  <c r="X10" i="1"/>
  <c r="Q25" i="1"/>
  <c r="P10" i="1"/>
  <c r="Q24" i="1"/>
  <c r="Q22" i="1"/>
  <c r="N25" i="1"/>
  <c r="N10" i="1"/>
  <c r="N24" i="1"/>
  <c r="N20" i="1"/>
  <c r="N14" i="1"/>
  <c r="N27" i="1"/>
  <c r="N19" i="1"/>
  <c r="N13" i="1"/>
  <c r="N22" i="1"/>
  <c r="S15" i="1" l="1"/>
  <c r="Y15" i="1" s="1"/>
  <c r="G15" i="1" s="1"/>
  <c r="S16" i="1"/>
  <c r="Y16" i="1" s="1"/>
  <c r="G16" i="1" s="1"/>
  <c r="S30" i="1"/>
  <c r="Y30" i="1" s="1"/>
  <c r="G30" i="1" s="1"/>
  <c r="S44" i="1"/>
  <c r="Y44" i="1" s="1"/>
  <c r="G44" i="1" s="1"/>
  <c r="G43" i="1" s="1"/>
  <c r="S19" i="1"/>
  <c r="Y19" i="1" s="1"/>
  <c r="G19" i="1" s="1"/>
  <c r="S31" i="1"/>
  <c r="Y31" i="1" s="1"/>
  <c r="G31" i="1" s="1"/>
  <c r="S41" i="1"/>
  <c r="Y41" i="1" s="1"/>
  <c r="G41" i="1" s="1"/>
  <c r="S20" i="1"/>
  <c r="Y20" i="1" s="1"/>
  <c r="G20" i="1" s="1"/>
  <c r="S32" i="1"/>
  <c r="Y32" i="1" s="1"/>
  <c r="G32" i="1" s="1"/>
  <c r="S42" i="1"/>
  <c r="Y42" i="1" s="1"/>
  <c r="G42" i="1" s="1"/>
  <c r="S22" i="1"/>
  <c r="Y22" i="1" s="1"/>
  <c r="G22" i="1" s="1"/>
  <c r="S34" i="1"/>
  <c r="Y34" i="1" s="1"/>
  <c r="G34" i="1" s="1"/>
  <c r="S26" i="1"/>
  <c r="Y26" i="1" s="1"/>
  <c r="G26" i="1" s="1"/>
  <c r="S24" i="1"/>
  <c r="Y24" i="1" s="1"/>
  <c r="G24" i="1" s="1"/>
  <c r="S35" i="1"/>
  <c r="Y35" i="1" s="1"/>
  <c r="G35" i="1" s="1"/>
  <c r="S25" i="1"/>
  <c r="Y25" i="1" s="1"/>
  <c r="G25" i="1" s="1"/>
  <c r="S36" i="1"/>
  <c r="Y36" i="1" s="1"/>
  <c r="G36" i="1" s="1"/>
  <c r="S21" i="1"/>
  <c r="Y21" i="1" s="1"/>
  <c r="G21" i="1" s="1"/>
  <c r="S13" i="1"/>
  <c r="Y13" i="1" s="1"/>
  <c r="G13" i="1" s="1"/>
  <c r="S27" i="1"/>
  <c r="Y27" i="1" s="1"/>
  <c r="G27" i="1" s="1"/>
  <c r="S37" i="1"/>
  <c r="Y37" i="1" s="1"/>
  <c r="G37" i="1" s="1"/>
  <c r="S40" i="1"/>
  <c r="Y40" i="1" s="1"/>
  <c r="G40" i="1" s="1"/>
  <c r="S14" i="1"/>
  <c r="Y14" i="1" s="1"/>
  <c r="G14" i="1" s="1"/>
  <c r="S29" i="1"/>
  <c r="Y29" i="1" s="1"/>
  <c r="G29" i="1" s="1"/>
  <c r="S39" i="1"/>
  <c r="Y39" i="1" s="1"/>
  <c r="G39" i="1" s="1"/>
  <c r="S10" i="1"/>
  <c r="Y10" i="1" s="1"/>
  <c r="G10" i="1" s="1"/>
  <c r="G8" i="1" s="1"/>
  <c r="L5" i="4"/>
  <c r="L4" i="4" s="1"/>
  <c r="G23" i="1" l="1"/>
  <c r="G33" i="1"/>
  <c r="G18" i="1"/>
  <c r="G28" i="1"/>
  <c r="G11" i="1"/>
  <c r="G38" i="1"/>
  <c r="M5" i="4"/>
  <c r="M4" i="4" s="1"/>
  <c r="G17" i="1" l="1"/>
  <c r="G48" i="1" s="1"/>
  <c r="N5" i="4"/>
  <c r="N4" i="4" s="1"/>
  <c r="O5" i="4" l="1"/>
  <c r="P5" i="4" s="1"/>
  <c r="O4" i="4" l="1"/>
  <c r="P4" i="4"/>
  <c r="Q5" i="4"/>
  <c r="Q4" i="4" l="1"/>
  <c r="R5" i="4"/>
  <c r="R4" i="4" l="1"/>
  <c r="S5" i="4"/>
  <c r="S4" i="4" l="1"/>
  <c r="T5" i="4"/>
  <c r="T4" i="4" l="1"/>
  <c r="U5" i="4"/>
  <c r="V5" i="4" l="1"/>
  <c r="U4" i="4"/>
  <c r="V4" i="4" l="1"/>
  <c r="W5" i="4"/>
  <c r="W4" i="4" l="1"/>
  <c r="X5" i="4"/>
  <c r="X4" i="4" l="1"/>
  <c r="Y5" i="4"/>
  <c r="Y4" i="4" l="1"/>
  <c r="Z5" i="4"/>
  <c r="AA5" i="4" l="1"/>
  <c r="Z4" i="4"/>
  <c r="AA4" i="4" l="1"/>
  <c r="AB5" i="4"/>
  <c r="AB4" i="4" l="1"/>
  <c r="AC5" i="4"/>
  <c r="AC4" i="4" l="1"/>
  <c r="AD5" i="4"/>
  <c r="AD4" i="4" l="1"/>
  <c r="AE5" i="4"/>
  <c r="AE4" i="4" l="1"/>
  <c r="AF5" i="4"/>
  <c r="AG5" i="4" l="1"/>
  <c r="AF4" i="4"/>
  <c r="AG4" i="4" l="1"/>
  <c r="AH5" i="4"/>
  <c r="AH4" i="4" l="1"/>
  <c r="AI5" i="4"/>
  <c r="AI4" i="4" l="1"/>
  <c r="AJ5" i="4"/>
  <c r="AJ4" i="4" l="1"/>
  <c r="AK5" i="4"/>
  <c r="AL5" i="4" l="1"/>
  <c r="AK4" i="4"/>
  <c r="AL4" i="4" l="1"/>
  <c r="AM5" i="4"/>
  <c r="AM4" i="4" l="1"/>
  <c r="AN5" i="4"/>
  <c r="AN4" i="4" l="1"/>
  <c r="AO5" i="4"/>
  <c r="AO4" i="4" l="1"/>
  <c r="AP5" i="4"/>
  <c r="AP4" i="4" l="1"/>
  <c r="AQ5" i="4"/>
  <c r="AR5" i="4" l="1"/>
  <c r="AQ4" i="4"/>
  <c r="AR4" i="4" l="1"/>
  <c r="AS5" i="4"/>
  <c r="AS4" i="4" l="1"/>
  <c r="AT5" i="4"/>
  <c r="AT4" i="4" l="1"/>
  <c r="AU5" i="4"/>
  <c r="AV5" i="4" l="1"/>
  <c r="AU4" i="4"/>
  <c r="AW5" i="4" l="1"/>
  <c r="AV4" i="4"/>
  <c r="AX5" i="4" l="1"/>
  <c r="AW4" i="4"/>
  <c r="AX4" i="4" l="1"/>
  <c r="AY5" i="4"/>
  <c r="AY4" i="4" l="1"/>
  <c r="AZ5" i="4"/>
  <c r="AZ4" i="4" l="1"/>
  <c r="BA5" i="4"/>
  <c r="BA4" i="4" l="1"/>
  <c r="BB5" i="4"/>
  <c r="BB4" i="4" l="1"/>
  <c r="BC5" i="4"/>
  <c r="BD5" i="4" l="1"/>
  <c r="BC4" i="4"/>
  <c r="BE5" i="4" l="1"/>
  <c r="BD4" i="4"/>
  <c r="BE4" i="4" l="1"/>
  <c r="BF5" i="4"/>
  <c r="BG5" i="4" l="1"/>
  <c r="BF4" i="4"/>
  <c r="BG4" i="4" l="1"/>
  <c r="BH5" i="4"/>
  <c r="BH4" i="4" l="1"/>
  <c r="BI5" i="4"/>
  <c r="BI4" i="4" l="1"/>
  <c r="BJ5" i="4"/>
  <c r="BK5" i="4" l="1"/>
  <c r="BJ4" i="4"/>
  <c r="BK4" i="4" l="1"/>
  <c r="BL5" i="4"/>
  <c r="BL4" i="4" l="1"/>
  <c r="BM5" i="4"/>
  <c r="BM4" i="4" l="1"/>
  <c r="BN5" i="4"/>
  <c r="BN4" i="4" l="1"/>
  <c r="BO5" i="4"/>
  <c r="BO4" i="4" l="1"/>
  <c r="BP5" i="4"/>
  <c r="BP4" i="4" l="1"/>
  <c r="BQ5" i="4"/>
  <c r="BQ4" i="4" l="1"/>
  <c r="BR5" i="4"/>
  <c r="BR4" i="4" l="1"/>
  <c r="BS5" i="4"/>
  <c r="BS4" i="4" l="1"/>
  <c r="BT5" i="4"/>
  <c r="BU5" i="4" l="1"/>
  <c r="BT4" i="4"/>
  <c r="BU4" i="4" l="1"/>
  <c r="BV5" i="4"/>
  <c r="BW5" i="4" l="1"/>
  <c r="BV4" i="4"/>
  <c r="BW4" i="4" l="1"/>
  <c r="BX5" i="4"/>
  <c r="BX4" i="4" l="1"/>
  <c r="BY5" i="4"/>
  <c r="BY4" i="4" l="1"/>
  <c r="BZ5" i="4"/>
  <c r="CA5" i="4" l="1"/>
  <c r="BZ4" i="4"/>
  <c r="CA4" i="4" l="1"/>
  <c r="CB5" i="4"/>
  <c r="CC5" i="4" l="1"/>
  <c r="CB4" i="4"/>
  <c r="CC4" i="4" l="1"/>
  <c r="CD5" i="4"/>
  <c r="CE5" i="4" l="1"/>
  <c r="CD4" i="4"/>
  <c r="CF5" i="4" l="1"/>
  <c r="CE4" i="4"/>
  <c r="CF4" i="4" l="1"/>
  <c r="CG5" i="4"/>
  <c r="CH5" i="4" l="1"/>
  <c r="CG4" i="4"/>
  <c r="CI5" i="4" l="1"/>
  <c r="CH4" i="4"/>
  <c r="CI4" i="4" l="1"/>
  <c r="CJ5" i="4"/>
  <c r="CJ4" i="4" l="1"/>
  <c r="CK5" i="4"/>
  <c r="CK4" i="4" l="1"/>
  <c r="CL5" i="4"/>
  <c r="CL4" i="4" l="1"/>
  <c r="CM5" i="4"/>
  <c r="CN5" i="4" l="1"/>
  <c r="CM4" i="4"/>
  <c r="CN4" i="4" l="1"/>
  <c r="CO5" i="4"/>
  <c r="CO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Haydeé Li Fernández</author>
  </authors>
  <commentList>
    <comment ref="C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Work Breakdown Structure
</t>
        </r>
        <r>
          <rPr>
            <sz val="9"/>
            <color indexed="81"/>
            <rFont val="Tahoma"/>
            <family val="2"/>
          </rPr>
          <t>estructura de desglose del trabajo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Haydeé Li Fernández</author>
  </authors>
  <commentList>
    <comment ref="C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Work Breakdown Structure</t>
        </r>
        <r>
          <rPr>
            <sz val="9"/>
            <color indexed="81"/>
            <rFont val="Tahoma"/>
            <charset val="1"/>
          </rPr>
          <t xml:space="preserve">
estructura de desglose del trabajo</t>
        </r>
      </text>
    </comment>
  </commentList>
</comments>
</file>

<file path=xl/sharedStrings.xml><?xml version="1.0" encoding="utf-8"?>
<sst xmlns="http://schemas.openxmlformats.org/spreadsheetml/2006/main" count="271" uniqueCount="109">
  <si>
    <t>Gestión de requerimientos</t>
  </si>
  <si>
    <t>3.1.1</t>
  </si>
  <si>
    <t>3.2.1</t>
  </si>
  <si>
    <t>3.2.2</t>
  </si>
  <si>
    <t>Estructura de la EDT</t>
  </si>
  <si>
    <t>Predecesora</t>
  </si>
  <si>
    <t>Costo estimado</t>
  </si>
  <si>
    <t>Elemento</t>
  </si>
  <si>
    <t>Tipo de Recurso</t>
  </si>
  <si>
    <t>Tipo de Unidades</t>
  </si>
  <si>
    <t>Tasa</t>
  </si>
  <si>
    <t>Mensual</t>
  </si>
  <si>
    <t>Labor (Personal)</t>
  </si>
  <si>
    <t>Analista / Diseñador</t>
  </si>
  <si>
    <t>Desarrollador</t>
  </si>
  <si>
    <t>Tester</t>
  </si>
  <si>
    <t>Software Zoom para videoconferencia</t>
  </si>
  <si>
    <t>Gastos Indirectos</t>
  </si>
  <si>
    <t>Materiales</t>
  </si>
  <si>
    <t>Internet</t>
  </si>
  <si>
    <t>Consumo eléctrico Pc Escritorio</t>
  </si>
  <si>
    <t>Foco LED</t>
  </si>
  <si>
    <t>Costo Total</t>
  </si>
  <si>
    <t>BIENES</t>
  </si>
  <si>
    <t>PORCENTAJE ANUAL DE DEPRECIACIÓN HASTA UN MÁXIMO DE</t>
  </si>
  <si>
    <t>Tipo</t>
  </si>
  <si>
    <t>Costo</t>
  </si>
  <si>
    <t>Porcentaje Anual</t>
  </si>
  <si>
    <t>Porcentaje Mensual</t>
  </si>
  <si>
    <t>Monto Mensual</t>
  </si>
  <si>
    <t>Pc Escritorio</t>
  </si>
  <si>
    <t>1. Ganado de trabajo y reproducción; redes de pesca.</t>
  </si>
  <si>
    <t>Total</t>
  </si>
  <si>
    <t>2. Vehículos de transporte terrestre (excepto ferrocarriles); hornos en general.</t>
  </si>
  <si>
    <t>3. Maquinaria y equipo utilizados por las actividades minera, petrolera y de construcción; excepto muebles, enseres y equipos de oficina.</t>
  </si>
  <si>
    <t>Sillas</t>
  </si>
  <si>
    <t>4. Equipos de procesamiento de datos.</t>
  </si>
  <si>
    <t>Escritorios</t>
  </si>
  <si>
    <t>5. Maquinaria y equipo adquirido a partir del 1.1.91. 1</t>
  </si>
  <si>
    <t>6.Otros bienes del activo fijo 10</t>
  </si>
  <si>
    <t>Lapicero</t>
  </si>
  <si>
    <t>Papel A4 (500 hojas)</t>
  </si>
  <si>
    <t>Depreciación de equipos de computo Escritorio</t>
  </si>
  <si>
    <t>Costo / Día</t>
  </si>
  <si>
    <t>Duración (Día)</t>
  </si>
  <si>
    <t>Software Zoom para Video conferencia</t>
  </si>
  <si>
    <t>Día / Jornada</t>
  </si>
  <si>
    <t>Depreciación de bienes</t>
  </si>
  <si>
    <t>Cronograma con fechas</t>
  </si>
  <si>
    <t>Depreciación de equipos de computo Portátil</t>
  </si>
  <si>
    <t>Depreciación de mobiliario de oficina</t>
  </si>
  <si>
    <t>Depreciación de útiles de oficina</t>
  </si>
  <si>
    <t>Consumo eléctrico Pc Portátil</t>
  </si>
  <si>
    <t>Días</t>
  </si>
  <si>
    <t>Líder de Proyecto / Jefe de proyecto</t>
  </si>
  <si>
    <t>Pc Portátil</t>
  </si>
  <si>
    <t>Identificación de requerimientos funcionales del sistema</t>
  </si>
  <si>
    <t>Identificación de requerimientos no funcionales del sistema</t>
  </si>
  <si>
    <t>Planificación del proyecto</t>
  </si>
  <si>
    <t>Identificación de riesgos del proyecto</t>
  </si>
  <si>
    <t>Estimación de tareas del proyecto</t>
  </si>
  <si>
    <t>Estimación de costos del proyecto</t>
  </si>
  <si>
    <t>Ejecución del proyecto</t>
  </si>
  <si>
    <t>3.1.2</t>
  </si>
  <si>
    <t>3.1.3</t>
  </si>
  <si>
    <t>3.2.3</t>
  </si>
  <si>
    <t>3.3.1</t>
  </si>
  <si>
    <t>3.3.2</t>
  </si>
  <si>
    <t>3.3.3</t>
  </si>
  <si>
    <t>Presentación de resultados del proyecto</t>
  </si>
  <si>
    <t>Organización de la documentación</t>
  </si>
  <si>
    <t>Sustentación de resultados</t>
  </si>
  <si>
    <t>Cronograma del Proyecto</t>
  </si>
  <si>
    <t>Costos del Proyecto</t>
  </si>
  <si>
    <t>Equipo de desarrollo</t>
  </si>
  <si>
    <t>Materiales y servicios</t>
  </si>
  <si>
    <t>Lista de costos para Presupuesto de Proyecto</t>
  </si>
  <si>
    <t>Pruebas y actualizaciones</t>
  </si>
  <si>
    <t>Módulo1: Compras</t>
  </si>
  <si>
    <t>Módulo2: Ventas</t>
  </si>
  <si>
    <t>3.2.4</t>
  </si>
  <si>
    <t>3.3.4</t>
  </si>
  <si>
    <t>3.4.1</t>
  </si>
  <si>
    <t>3.4.2</t>
  </si>
  <si>
    <t>3.4.3</t>
  </si>
  <si>
    <t>3.4.4</t>
  </si>
  <si>
    <t>Módulo3: Inventario</t>
  </si>
  <si>
    <t>3.5.1</t>
  </si>
  <si>
    <t>3.5.2</t>
  </si>
  <si>
    <t>3.5.3</t>
  </si>
  <si>
    <t>3.5.4</t>
  </si>
  <si>
    <t>Módulo4: Movimientos</t>
  </si>
  <si>
    <t>Módulo5: Login</t>
  </si>
  <si>
    <t>-</t>
  </si>
  <si>
    <t xml:space="preserve">Implementacion de Interfaces </t>
  </si>
  <si>
    <t>Diseño de interfaces de modulo compras</t>
  </si>
  <si>
    <t>Diseño de interfaces de modulo ventas</t>
  </si>
  <si>
    <t>Diseño de interfaces de  modulo inventario</t>
  </si>
  <si>
    <t>Diseño de interfaces de modulo movimientos</t>
  </si>
  <si>
    <t>Diseño de interfaces de login</t>
  </si>
  <si>
    <t>Elaboracion del acta de constitucionalidad del proyecto</t>
  </si>
  <si>
    <t>Diseño de interfaces de modulo de ventas</t>
  </si>
  <si>
    <t xml:space="preserve">Desarrollo de la funcionalidad </t>
  </si>
  <si>
    <t>Desarrollo de la funcionalidad (Back End)</t>
  </si>
  <si>
    <t>Elaboracion de diagramas</t>
  </si>
  <si>
    <t>Alvarez Vargas Jonathan</t>
  </si>
  <si>
    <t>Guevara Alejandro Miguel</t>
  </si>
  <si>
    <t>3.1.4</t>
  </si>
  <si>
    <t>SISTEMA DE CONTROL DE  INVENTARIOS AVATEX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</si>
</sst>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&quot; watts&quot;"/>
    <numFmt numFmtId="166" formatCode="_-&quot;S/&quot;* #,##0_-;\-&quot;S/&quot;* #,##0_-;_-&quot;S/&quot;* &quot;-&quot;??_-;_-@_-"/>
    <numFmt numFmtId="167" formatCode="_ * #,##0.00_ ;_ * \-#,##0.00_ ;_ * &quot;-&quot;??_ ;_ @_ "/>
    <numFmt numFmtId="168" formatCode="_-&quot;S/&quot;* #,##0.0_-;\-&quot;S/&quot;* #,##0.0_-;_-&quot;S/&quot;* &quot;-&quot;??_-;_-@_-"/>
    <numFmt numFmtId="169" formatCode="_-* #,##0.000_-;\-* #,##0.0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orbel"/>
      <family val="2"/>
    </font>
    <font>
      <sz val="11"/>
      <color theme="1"/>
      <name val="Corbel"/>
      <family val="2"/>
    </font>
    <font>
      <b/>
      <sz val="11"/>
      <color theme="0"/>
      <name val="Corbel"/>
      <family val="2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orbe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name val="Corbe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orbel"/>
      <family val="2"/>
    </font>
    <font>
      <sz val="8"/>
      <name val="Calibri"/>
      <family val="2"/>
      <scheme val="minor"/>
    </font>
    <font>
      <b/>
      <sz val="11"/>
      <color theme="1"/>
      <name val="Corbel"/>
      <family val="2"/>
    </font>
  </fonts>
  <fills count="14">
    <fill>
      <patternFill patternType="none"/>
    </fill>
    <fill>
      <patternFill patternType="gray125"/>
    </fill>
    <fill>
      <patternFill patternType="solid">
        <fgColor rgb="FF0050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gray0625"/>
    </fill>
    <fill>
      <patternFill patternType="gray0625">
        <bgColor theme="0" tint="-0.34998626667073579"/>
      </patternFill>
    </fill>
  </fills>
  <borders count="2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Fill="1"/>
    <xf numFmtId="0" fontId="4" fillId="3" borderId="0" xfId="0" applyFont="1" applyFill="1" applyProtection="1">
      <protection locked="0"/>
    </xf>
    <xf numFmtId="0" fontId="0" fillId="3" borderId="0" xfId="0" applyFill="1"/>
    <xf numFmtId="0" fontId="4" fillId="0" borderId="0" xfId="0" applyFont="1" applyFill="1" applyProtection="1">
      <protection locked="0"/>
    </xf>
    <xf numFmtId="0" fontId="0" fillId="7" borderId="0" xfId="0" applyFill="1"/>
    <xf numFmtId="0" fontId="2" fillId="7" borderId="0" xfId="0" applyFont="1" applyFill="1" applyAlignment="1">
      <alignment horizontal="center" vertical="center"/>
    </xf>
    <xf numFmtId="164" fontId="8" fillId="0" borderId="0" xfId="2" applyFont="1" applyFill="1"/>
    <xf numFmtId="0" fontId="0" fillId="0" borderId="3" xfId="0" applyBorder="1" applyAlignment="1">
      <alignment vertical="center"/>
    </xf>
    <xf numFmtId="166" fontId="0" fillId="0" borderId="3" xfId="2" applyNumberFormat="1" applyFont="1" applyBorder="1" applyAlignment="1">
      <alignment vertical="center"/>
    </xf>
    <xf numFmtId="10" fontId="0" fillId="0" borderId="3" xfId="3" applyNumberFormat="1" applyFont="1" applyBorder="1" applyAlignment="1">
      <alignment horizontal="center" vertical="center"/>
    </xf>
    <xf numFmtId="167" fontId="0" fillId="0" borderId="3" xfId="4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5" xfId="2" applyFont="1" applyBorder="1" applyAlignment="1">
      <alignment vertical="center"/>
    </xf>
    <xf numFmtId="0" fontId="0" fillId="0" borderId="3" xfId="0" applyBorder="1"/>
    <xf numFmtId="168" fontId="0" fillId="0" borderId="3" xfId="2" applyNumberFormat="1" applyFont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8" xfId="2" applyFon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0" xfId="2" applyFont="1" applyBorder="1"/>
    <xf numFmtId="164" fontId="0" fillId="0" borderId="8" xfId="2" applyNumberFormat="1" applyFont="1" applyBorder="1"/>
    <xf numFmtId="0" fontId="0" fillId="7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69" fontId="0" fillId="0" borderId="0" xfId="1" applyNumberFormat="1" applyFont="1" applyFill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Fill="1" applyBorder="1" applyProtection="1">
      <protection locked="0"/>
    </xf>
    <xf numFmtId="0" fontId="0" fillId="3" borderId="12" xfId="0" applyFill="1" applyBorder="1"/>
    <xf numFmtId="0" fontId="4" fillId="3" borderId="12" xfId="0" applyFont="1" applyFill="1" applyBorder="1" applyProtection="1">
      <protection locked="0"/>
    </xf>
    <xf numFmtId="0" fontId="0" fillId="0" borderId="13" xfId="0" applyBorder="1"/>
    <xf numFmtId="0" fontId="4" fillId="0" borderId="14" xfId="0" applyFont="1" applyFill="1" applyBorder="1" applyProtection="1">
      <protection locked="0"/>
    </xf>
    <xf numFmtId="0" fontId="0" fillId="0" borderId="15" xfId="0" applyBorder="1"/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7" xfId="0" applyNumberFormat="1" applyFill="1" applyBorder="1"/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/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left" vertical="center"/>
    </xf>
    <xf numFmtId="0" fontId="13" fillId="5" borderId="0" xfId="0" applyNumberFormat="1" applyFont="1" applyFill="1" applyBorder="1" applyAlignment="1">
      <alignment horizontal="center"/>
    </xf>
    <xf numFmtId="0" fontId="13" fillId="5" borderId="0" xfId="0" applyFont="1" applyFill="1" applyBorder="1" applyAlignment="1">
      <alignment horizontal="left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0" fontId="13" fillId="0" borderId="0" xfId="0" applyNumberFormat="1" applyFont="1" applyFill="1" applyBorder="1" applyAlignment="1" applyProtection="1">
      <alignment horizontal="center" vertical="top"/>
      <protection locked="0"/>
    </xf>
    <xf numFmtId="0" fontId="13" fillId="0" borderId="0" xfId="0" applyFont="1" applyFill="1" applyBorder="1" applyAlignment="1" applyProtection="1">
      <alignment horizontal="left" vertical="top" wrapText="1"/>
      <protection locked="0"/>
    </xf>
    <xf numFmtId="0" fontId="9" fillId="11" borderId="0" xfId="0" applyFont="1" applyFill="1" applyBorder="1" applyAlignment="1" applyProtection="1">
      <alignment horizontal="center" vertical="center" wrapText="1"/>
      <protection locked="0"/>
    </xf>
    <xf numFmtId="0" fontId="9" fillId="11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164" fontId="9" fillId="9" borderId="0" xfId="0" applyNumberFormat="1" applyFont="1" applyFill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5" fillId="11" borderId="0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Protection="1">
      <protection locked="0"/>
    </xf>
    <xf numFmtId="0" fontId="5" fillId="11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0" fontId="0" fillId="0" borderId="15" xfId="0" applyFill="1" applyBorder="1"/>
    <xf numFmtId="0" fontId="0" fillId="0" borderId="16" xfId="0" applyBorder="1"/>
    <xf numFmtId="0" fontId="0" fillId="0" borderId="18" xfId="0" applyFill="1" applyBorder="1"/>
    <xf numFmtId="0" fontId="0" fillId="0" borderId="18" xfId="0" applyBorder="1"/>
    <xf numFmtId="0" fontId="0" fillId="0" borderId="0" xfId="0" applyBorder="1"/>
    <xf numFmtId="0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0" fillId="12" borderId="0" xfId="0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0" xfId="0" applyFont="1" applyFill="1" applyBorder="1" applyAlignment="1">
      <alignment horizontal="left"/>
    </xf>
    <xf numFmtId="0" fontId="14" fillId="5" borderId="0" xfId="0" applyFont="1" applyFill="1" applyBorder="1"/>
    <xf numFmtId="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14" xfId="0" applyFont="1" applyFill="1" applyBorder="1" applyProtection="1">
      <protection locked="0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/>
    <xf numFmtId="0" fontId="19" fillId="0" borderId="15" xfId="0" applyFont="1" applyBorder="1"/>
    <xf numFmtId="0" fontId="19" fillId="0" borderId="0" xfId="0" applyFont="1" applyBorder="1"/>
    <xf numFmtId="0" fontId="19" fillId="7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9" fillId="0" borderId="0" xfId="0" applyFont="1"/>
    <xf numFmtId="169" fontId="19" fillId="0" borderId="0" xfId="1" applyNumberFormat="1" applyFont="1" applyFill="1"/>
    <xf numFmtId="164" fontId="11" fillId="0" borderId="0" xfId="2" applyFont="1" applyFill="1"/>
    <xf numFmtId="0" fontId="19" fillId="0" borderId="0" xfId="0" applyFont="1" applyFill="1"/>
    <xf numFmtId="0" fontId="14" fillId="5" borderId="0" xfId="0" applyFont="1" applyFill="1" applyBorder="1" applyAlignment="1">
      <alignment horizontal="left" vertical="center"/>
    </xf>
    <xf numFmtId="0" fontId="14" fillId="5" borderId="0" xfId="0" applyNumberFormat="1" applyFont="1" applyFill="1" applyBorder="1" applyAlignment="1">
      <alignment horizontal="center"/>
    </xf>
    <xf numFmtId="0" fontId="14" fillId="3" borderId="0" xfId="0" applyFont="1" applyFill="1" applyBorder="1"/>
    <xf numFmtId="0" fontId="21" fillId="4" borderId="19" xfId="0" applyFont="1" applyFill="1" applyBorder="1" applyAlignment="1" applyProtection="1">
      <alignment vertical="center"/>
      <protection locked="0"/>
    </xf>
    <xf numFmtId="0" fontId="21" fillId="4" borderId="19" xfId="0" applyFont="1" applyFill="1" applyBorder="1" applyAlignment="1" applyProtection="1">
      <alignment horizontal="right" vertical="center"/>
      <protection locked="0"/>
    </xf>
    <xf numFmtId="0" fontId="20" fillId="4" borderId="0" xfId="0" applyFont="1" applyFill="1" applyBorder="1" applyAlignment="1" applyProtection="1">
      <alignment horizontal="left" vertical="center"/>
      <protection locked="0"/>
    </xf>
    <xf numFmtId="0" fontId="20" fillId="4" borderId="0" xfId="0" applyFont="1" applyFill="1" applyBorder="1" applyAlignment="1" applyProtection="1">
      <alignment vertical="top"/>
      <protection locked="0"/>
    </xf>
    <xf numFmtId="0" fontId="20" fillId="4" borderId="0" xfId="0" applyNumberFormat="1" applyFont="1" applyFill="1" applyBorder="1" applyAlignment="1" applyProtection="1">
      <alignment horizontal="center" vertical="top"/>
      <protection locked="0"/>
    </xf>
    <xf numFmtId="0" fontId="20" fillId="4" borderId="0" xfId="0" applyFont="1" applyFill="1" applyBorder="1" applyAlignment="1" applyProtection="1">
      <alignment horizontal="left" vertical="top" wrapText="1"/>
      <protection locked="0"/>
    </xf>
    <xf numFmtId="0" fontId="14" fillId="3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 applyProtection="1">
      <alignment horizontal="left" vertical="center"/>
      <protection locked="0"/>
    </xf>
    <xf numFmtId="0" fontId="7" fillId="4" borderId="0" xfId="0" applyFont="1" applyFill="1" applyBorder="1" applyAlignment="1" applyProtection="1">
      <alignment vertical="top"/>
      <protection locked="0"/>
    </xf>
    <xf numFmtId="0" fontId="7" fillId="4" borderId="0" xfId="0" applyNumberFormat="1" applyFont="1" applyFill="1" applyBorder="1" applyAlignment="1" applyProtection="1">
      <alignment horizontal="center" vertical="top"/>
      <protection locked="0"/>
    </xf>
    <xf numFmtId="0" fontId="7" fillId="4" borderId="0" xfId="0" applyFont="1" applyFill="1" applyBorder="1" applyAlignment="1" applyProtection="1">
      <alignment horizontal="left" vertical="top" wrapText="1"/>
      <protection locked="0"/>
    </xf>
    <xf numFmtId="0" fontId="13" fillId="3" borderId="0" xfId="0" applyFont="1" applyFill="1" applyBorder="1" applyAlignment="1" applyProtection="1">
      <alignment horizontal="left" vertical="center"/>
      <protection locked="0"/>
    </xf>
    <xf numFmtId="0" fontId="13" fillId="3" borderId="0" xfId="0" applyFont="1" applyFill="1" applyBorder="1" applyAlignment="1" applyProtection="1">
      <alignment vertical="top"/>
      <protection locked="0"/>
    </xf>
    <xf numFmtId="0" fontId="13" fillId="3" borderId="0" xfId="0" applyNumberFormat="1" applyFont="1" applyFill="1" applyBorder="1" applyAlignment="1" applyProtection="1">
      <alignment horizontal="center" vertical="top"/>
      <protection locked="0"/>
    </xf>
    <xf numFmtId="0" fontId="13" fillId="3" borderId="0" xfId="0" applyFont="1" applyFill="1" applyBorder="1" applyAlignment="1" applyProtection="1">
      <alignment horizontal="left" vertical="top" wrapText="1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21" fillId="4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18" xfId="0" applyFont="1" applyFill="1" applyBorder="1" applyProtection="1">
      <protection locked="0"/>
    </xf>
    <xf numFmtId="0" fontId="2" fillId="0" borderId="17" xfId="0" applyFont="1" applyBorder="1"/>
    <xf numFmtId="164" fontId="21" fillId="4" borderId="19" xfId="2" applyFont="1" applyFill="1" applyBorder="1" applyAlignment="1" applyProtection="1">
      <alignment vertical="center"/>
      <protection locked="0"/>
    </xf>
    <xf numFmtId="164" fontId="13" fillId="0" borderId="0" xfId="2" applyFont="1" applyFill="1" applyBorder="1" applyAlignment="1" applyProtection="1">
      <alignment vertical="top"/>
      <protection locked="0"/>
    </xf>
    <xf numFmtId="164" fontId="14" fillId="0" borderId="0" xfId="2" applyFont="1" applyFill="1" applyBorder="1"/>
    <xf numFmtId="164" fontId="20" fillId="4" borderId="0" xfId="2" applyFont="1" applyFill="1" applyBorder="1" applyAlignment="1" applyProtection="1">
      <alignment vertical="top"/>
      <protection locked="0"/>
    </xf>
    <xf numFmtId="164" fontId="14" fillId="3" borderId="0" xfId="2" applyFont="1" applyFill="1" applyBorder="1"/>
    <xf numFmtId="164" fontId="7" fillId="4" borderId="0" xfId="2" applyFont="1" applyFill="1" applyBorder="1" applyAlignment="1" applyProtection="1">
      <alignment vertical="top"/>
      <protection locked="0"/>
    </xf>
    <xf numFmtId="164" fontId="13" fillId="3" borderId="0" xfId="2" applyFont="1" applyFill="1" applyBorder="1" applyAlignment="1" applyProtection="1">
      <alignment vertical="top"/>
      <protection locked="0"/>
    </xf>
    <xf numFmtId="0" fontId="2" fillId="7" borderId="0" xfId="0" applyNumberFormat="1" applyFont="1" applyFill="1" applyAlignment="1">
      <alignment horizontal="center" vertical="center"/>
    </xf>
    <xf numFmtId="0" fontId="2" fillId="7" borderId="0" xfId="0" applyFont="1" applyFill="1"/>
    <xf numFmtId="164" fontId="2" fillId="7" borderId="0" xfId="0" applyNumberFormat="1" applyFont="1" applyFill="1" applyAlignment="1">
      <alignment vertical="center"/>
    </xf>
    <xf numFmtId="0" fontId="0" fillId="13" borderId="0" xfId="0" applyFill="1" applyBorder="1"/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Border="1" applyAlignment="1">
      <alignment horizontal="left" vertical="center"/>
    </xf>
    <xf numFmtId="0" fontId="13" fillId="3" borderId="0" xfId="0" applyNumberFormat="1" applyFont="1" applyFill="1" applyBorder="1" applyAlignment="1">
      <alignment horizontal="center"/>
    </xf>
    <xf numFmtId="0" fontId="13" fillId="3" borderId="0" xfId="0" applyFont="1" applyFill="1" applyBorder="1" applyAlignment="1">
      <alignment horizontal="left"/>
    </xf>
    <xf numFmtId="169" fontId="19" fillId="0" borderId="0" xfId="1" applyNumberFormat="1" applyFont="1" applyFill="1" applyAlignment="1">
      <alignment horizontal="center"/>
    </xf>
    <xf numFmtId="169" fontId="19" fillId="0" borderId="0" xfId="1" applyNumberFormat="1" applyFont="1" applyFill="1" applyAlignment="1">
      <alignment horizontal="center" vertical="center"/>
    </xf>
    <xf numFmtId="164" fontId="14" fillId="5" borderId="0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164" fontId="9" fillId="9" borderId="0" xfId="0" applyNumberFormat="1" applyFont="1" applyFill="1" applyAlignment="1" applyProtection="1">
      <alignment horizontal="center" vertical="center"/>
      <protection locked="0"/>
    </xf>
    <xf numFmtId="0" fontId="19" fillId="7" borderId="0" xfId="0" applyFont="1" applyFill="1" applyAlignment="1">
      <alignment horizontal="center" vertical="center"/>
    </xf>
    <xf numFmtId="0" fontId="10" fillId="9" borderId="0" xfId="0" applyFont="1" applyFill="1" applyAlignment="1" applyProtection="1">
      <alignment horizontal="center" vertical="center" wrapText="1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0" fontId="12" fillId="3" borderId="13" xfId="0" applyFont="1" applyFill="1" applyBorder="1" applyAlignment="1" applyProtection="1">
      <alignment horizontal="center" vertical="center"/>
      <protection locked="0"/>
    </xf>
    <xf numFmtId="0" fontId="12" fillId="3" borderId="14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 applyProtection="1">
      <alignment horizontal="center" vertical="center"/>
      <protection locked="0"/>
    </xf>
    <xf numFmtId="0" fontId="12" fillId="3" borderId="15" xfId="0" applyFont="1" applyFill="1" applyBorder="1" applyAlignment="1" applyProtection="1">
      <alignment horizontal="center" vertical="center"/>
      <protection locked="0"/>
    </xf>
    <xf numFmtId="0" fontId="12" fillId="3" borderId="16" xfId="0" applyFont="1" applyFill="1" applyBorder="1" applyAlignment="1" applyProtection="1">
      <alignment horizontal="center" vertical="center"/>
      <protection locked="0"/>
    </xf>
    <xf numFmtId="0" fontId="12" fillId="3" borderId="17" xfId="0" applyFont="1" applyFill="1" applyBorder="1" applyAlignment="1" applyProtection="1">
      <alignment horizontal="center" vertical="center"/>
      <protection locked="0"/>
    </xf>
    <xf numFmtId="0" fontId="12" fillId="3" borderId="18" xfId="0" applyFont="1" applyFill="1" applyBorder="1" applyAlignment="1" applyProtection="1">
      <alignment horizontal="center" vertical="center"/>
      <protection locked="0"/>
    </xf>
    <xf numFmtId="0" fontId="9" fillId="11" borderId="0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12" xfId="0" applyFont="1" applyFill="1" applyBorder="1" applyAlignment="1" applyProtection="1">
      <alignment horizontal="center"/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2" fillId="0" borderId="20" xfId="0" applyFont="1" applyFill="1" applyBorder="1" applyAlignment="1" applyProtection="1">
      <alignment horizontal="center"/>
      <protection locked="0"/>
    </xf>
    <xf numFmtId="0" fontId="12" fillId="0" borderId="2" xfId="0" applyFont="1" applyFill="1" applyBorder="1" applyAlignment="1" applyProtection="1">
      <alignment horizontal="center"/>
      <protection locked="0"/>
    </xf>
    <xf numFmtId="0" fontId="12" fillId="0" borderId="21" xfId="0" applyFont="1" applyFill="1" applyBorder="1" applyAlignment="1" applyProtection="1">
      <alignment horizontal="center"/>
      <protection locked="0"/>
    </xf>
    <xf numFmtId="0" fontId="23" fillId="0" borderId="16" xfId="0" applyFont="1" applyFill="1" applyBorder="1" applyAlignment="1" applyProtection="1">
      <alignment horizontal="center"/>
      <protection locked="0"/>
    </xf>
    <xf numFmtId="0" fontId="23" fillId="0" borderId="17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9" fontId="0" fillId="0" borderId="3" xfId="0" applyNumberFormat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14" fontId="5" fillId="11" borderId="0" xfId="0" applyNumberFormat="1" applyFont="1" applyFill="1" applyBorder="1" applyAlignment="1" applyProtection="1">
      <alignment horizontal="center" vertical="center" textRotation="90"/>
      <protection locked="0"/>
    </xf>
    <xf numFmtId="0" fontId="6" fillId="0" borderId="0" xfId="0" applyFont="1" applyFill="1" applyBorder="1" applyAlignment="1">
      <alignment vertical="center"/>
    </xf>
    <xf numFmtId="0" fontId="3" fillId="11" borderId="0" xfId="0" applyFont="1" applyFill="1" applyBorder="1" applyAlignment="1" applyProtection="1">
      <alignment horizontal="center" vertical="center"/>
      <protection locked="0"/>
    </xf>
    <xf numFmtId="0" fontId="5" fillId="11" borderId="0" xfId="0" applyFont="1" applyFill="1" applyBorder="1" applyAlignment="1" applyProtection="1">
      <alignment horizontal="center" vertical="center"/>
      <protection locked="0"/>
    </xf>
  </cellXfs>
  <cellStyles count="5">
    <cellStyle name="Millares" xfId="1" builtinId="3"/>
    <cellStyle name="Millares 2" xfId="4" xr:uid="{00000000-0005-0000-0000-000001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B8CCE4"/>
      <color rgb="FFDAC2EC"/>
      <color rgb="FFF4AD7C"/>
      <color rgb="FF0000FF"/>
      <color rgb="FFFFFFCC"/>
      <color rgb="FF003366"/>
      <color rgb="FFDCE6F1"/>
      <color rgb="FF56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N/2020-II/CAPSTONE%20PROJECT/Internet/Modelo%20APS%20-%20Presupuesto-de-un-Proyecto_v3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Por Recursos"/>
      <sheetName val="Presupuesto Detallado"/>
      <sheetName val="Hoja2"/>
      <sheetName val="Datos"/>
      <sheetName val="Depreciación"/>
    </sheetNames>
    <sheetDataSet>
      <sheetData sheetId="0"/>
      <sheetData sheetId="1"/>
      <sheetData sheetId="2"/>
      <sheetData sheetId="3"/>
      <sheetData sheetId="4">
        <row r="7">
          <cell r="B7" t="str">
            <v>Analista Programador (G)</v>
          </cell>
          <cell r="C7" t="str">
            <v>Labor (Personal)</v>
          </cell>
          <cell r="D7" t="str">
            <v>Horas / Jornadas</v>
          </cell>
          <cell r="E7">
            <v>5</v>
          </cell>
        </row>
        <row r="8">
          <cell r="B8" t="str">
            <v>Analista Programador (M)</v>
          </cell>
          <cell r="C8" t="str">
            <v>Labor (Personal)</v>
          </cell>
          <cell r="D8" t="str">
            <v>Horas / Jornadas</v>
          </cell>
          <cell r="E8">
            <v>5</v>
          </cell>
        </row>
        <row r="9">
          <cell r="B9" t="str">
            <v>Analista (Z)</v>
          </cell>
          <cell r="C9" t="str">
            <v>Labor (Personal)</v>
          </cell>
          <cell r="D9" t="str">
            <v>Horas / Jornadas</v>
          </cell>
          <cell r="E9">
            <v>5</v>
          </cell>
        </row>
        <row r="10">
          <cell r="B10" t="str">
            <v>Depreciación de equipos de computo</v>
          </cell>
          <cell r="C10" t="str">
            <v>Gastos Indirectos</v>
          </cell>
          <cell r="D10" t="str">
            <v>Costo / Hora</v>
          </cell>
          <cell r="E10">
            <v>0.75086805555555547</v>
          </cell>
        </row>
        <row r="11">
          <cell r="B11" t="str">
            <v>Depreciación de moviliario de oficina</v>
          </cell>
          <cell r="C11" t="str">
            <v>Materiales</v>
          </cell>
          <cell r="D11" t="str">
            <v>Costo / Hora</v>
          </cell>
          <cell r="E11">
            <v>5.3472222222222227E-2</v>
          </cell>
        </row>
        <row r="12">
          <cell r="B12" t="str">
            <v>Depreciación de utiles de oficina</v>
          </cell>
          <cell r="C12" t="str">
            <v>Materiales</v>
          </cell>
          <cell r="D12" t="str">
            <v>Costo / Hora</v>
          </cell>
          <cell r="E12">
            <v>5.2430555555555564E-3</v>
          </cell>
        </row>
        <row r="13">
          <cell r="B13" t="str">
            <v>Alquiler de ambiente de trabajo</v>
          </cell>
          <cell r="C13" t="str">
            <v>Gastos Indirectos</v>
          </cell>
          <cell r="D13" t="str">
            <v>Costo / Dia</v>
          </cell>
          <cell r="E13">
            <v>26.666666666666668</v>
          </cell>
        </row>
        <row r="14">
          <cell r="B14" t="str">
            <v>Garantía de alquiler</v>
          </cell>
          <cell r="C14" t="str">
            <v>Gastos Indirectos</v>
          </cell>
          <cell r="D14" t="str">
            <v>Costo / Dia</v>
          </cell>
          <cell r="E14">
            <v>26.666666666666668</v>
          </cell>
        </row>
        <row r="15">
          <cell r="B15" t="str">
            <v>Internet</v>
          </cell>
          <cell r="C15" t="str">
            <v>Gastos Indirectos</v>
          </cell>
          <cell r="D15" t="str">
            <v>Costo / Dia</v>
          </cell>
          <cell r="E15">
            <v>2.6666666666666665</v>
          </cell>
        </row>
        <row r="16">
          <cell r="B16" t="str">
            <v>Consumo eléctrico</v>
          </cell>
          <cell r="C16" t="str">
            <v>Gastos Indirectos</v>
          </cell>
          <cell r="D16" t="str">
            <v>Costo / Dia</v>
          </cell>
          <cell r="E16">
            <v>6.666666666666667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21"/>
  <sheetViews>
    <sheetView showGridLines="0" topLeftCell="A5" zoomScaleNormal="100" workbookViewId="0">
      <selection activeCell="C6" sqref="C6:G6"/>
    </sheetView>
  </sheetViews>
  <sheetFormatPr baseColWidth="10" defaultColWidth="0" defaultRowHeight="15" zeroHeight="1" outlineLevelCol="1" x14ac:dyDescent="0.25"/>
  <cols>
    <col min="1" max="1" width="5.42578125" style="1" customWidth="1"/>
    <col min="2" max="2" width="2.85546875" style="1" customWidth="1"/>
    <col min="3" max="3" width="6.7109375" style="1" bestFit="1" customWidth="1"/>
    <col min="4" max="4" width="71.28515625" style="1" bestFit="1" customWidth="1"/>
    <col min="5" max="5" width="9.28515625" style="112" customWidth="1"/>
    <col min="6" max="6" width="12.42578125" style="1" customWidth="1"/>
    <col min="7" max="7" width="11.42578125" style="1" customWidth="1"/>
    <col min="8" max="9" width="2.85546875" customWidth="1"/>
    <col min="10" max="10" width="12.85546875" style="1" customWidth="1" outlineLevel="1"/>
    <col min="11" max="11" width="13.140625" style="1" customWidth="1" outlineLevel="1"/>
    <col min="12" max="13" width="12.85546875" style="1" customWidth="1" outlineLevel="1"/>
    <col min="14" max="14" width="11.42578125" style="1" customWidth="1" outlineLevel="1"/>
    <col min="15" max="15" width="2.85546875" customWidth="1"/>
    <col min="16" max="16" width="12.85546875" style="1" customWidth="1" outlineLevel="1"/>
    <col min="17" max="18" width="13" style="1" customWidth="1" outlineLevel="1"/>
    <col min="19" max="20" width="12.42578125" style="1" customWidth="1" outlineLevel="1"/>
    <col min="21" max="21" width="8.140625" style="1" customWidth="1" outlineLevel="1"/>
    <col min="22" max="23" width="11.140625" style="1" customWidth="1" outlineLevel="1"/>
    <col min="24" max="24" width="9.5703125" style="1" customWidth="1" outlineLevel="1"/>
    <col min="25" max="25" width="11.42578125" style="1" customWidth="1" outlineLevel="1"/>
    <col min="26" max="26" width="11.42578125" style="1" customWidth="1"/>
    <col min="27" max="29" width="0" style="1" hidden="1" customWidth="1"/>
    <col min="30" max="16384" width="11.42578125" style="1" hidden="1"/>
  </cols>
  <sheetData>
    <row r="1" spans="2:25" s="4" customFormat="1" ht="15" customHeight="1" thickTop="1" x14ac:dyDescent="0.25">
      <c r="B1" s="137" t="s">
        <v>72</v>
      </c>
      <c r="C1" s="138"/>
      <c r="D1" s="138"/>
      <c r="E1" s="138"/>
      <c r="F1" s="138"/>
      <c r="G1" s="138"/>
      <c r="H1" s="139"/>
      <c r="I1"/>
      <c r="J1" s="147" t="s">
        <v>73</v>
      </c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9"/>
    </row>
    <row r="2" spans="2:25" s="4" customFormat="1" ht="15" customHeight="1" x14ac:dyDescent="0.25">
      <c r="B2" s="140"/>
      <c r="C2" s="141"/>
      <c r="D2" s="141"/>
      <c r="E2" s="141"/>
      <c r="F2" s="141"/>
      <c r="G2" s="141"/>
      <c r="H2" s="142"/>
      <c r="I2"/>
      <c r="J2" s="150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2"/>
    </row>
    <row r="3" spans="2:25" s="4" customFormat="1" ht="15" customHeight="1" thickBot="1" x14ac:dyDescent="0.3">
      <c r="B3" s="143"/>
      <c r="C3" s="144"/>
      <c r="D3" s="144"/>
      <c r="E3" s="144"/>
      <c r="F3" s="144"/>
      <c r="G3" s="144"/>
      <c r="H3" s="145"/>
      <c r="I3"/>
      <c r="J3" s="153" t="s">
        <v>74</v>
      </c>
      <c r="K3" s="154"/>
      <c r="L3" s="154"/>
      <c r="M3" s="154"/>
      <c r="N3" s="154"/>
      <c r="O3" s="114"/>
      <c r="P3" s="154" t="s">
        <v>75</v>
      </c>
      <c r="Q3" s="154"/>
      <c r="R3" s="154"/>
      <c r="S3" s="154"/>
      <c r="T3" s="154"/>
      <c r="U3" s="154"/>
      <c r="V3" s="154"/>
      <c r="W3" s="154"/>
      <c r="X3" s="154"/>
      <c r="Y3" s="113"/>
    </row>
    <row r="4" spans="2:25" s="4" customFormat="1" ht="15" customHeight="1" thickTop="1" thickBot="1" x14ac:dyDescent="0.3">
      <c r="C4" s="3"/>
      <c r="D4" s="2"/>
      <c r="E4" s="107"/>
      <c r="F4" s="2"/>
      <c r="G4" s="2"/>
      <c r="H4"/>
      <c r="I4"/>
      <c r="L4"/>
      <c r="M4"/>
      <c r="N4"/>
      <c r="O4"/>
    </row>
    <row r="5" spans="2:25" s="4" customFormat="1" ht="15" customHeight="1" thickTop="1" x14ac:dyDescent="0.25">
      <c r="B5" s="32"/>
      <c r="C5" s="33"/>
      <c r="D5" s="34"/>
      <c r="E5" s="108"/>
      <c r="F5" s="34"/>
      <c r="G5" s="34"/>
      <c r="H5" s="35"/>
      <c r="I5" s="69"/>
      <c r="J5" s="136" t="s">
        <v>105</v>
      </c>
      <c r="K5" s="136"/>
      <c r="L5" s="136" t="s">
        <v>106</v>
      </c>
      <c r="M5" s="136"/>
      <c r="N5" s="155" t="s">
        <v>32</v>
      </c>
      <c r="O5" s="55"/>
      <c r="P5" s="136" t="s">
        <v>45</v>
      </c>
      <c r="Q5" s="136" t="s">
        <v>42</v>
      </c>
      <c r="R5" s="136" t="s">
        <v>49</v>
      </c>
      <c r="S5" s="136" t="s">
        <v>50</v>
      </c>
      <c r="T5" s="136" t="s">
        <v>51</v>
      </c>
      <c r="U5" s="136" t="s">
        <v>19</v>
      </c>
      <c r="V5" s="136" t="s">
        <v>20</v>
      </c>
      <c r="W5" s="136" t="s">
        <v>52</v>
      </c>
      <c r="X5" s="136" t="s">
        <v>21</v>
      </c>
      <c r="Y5" s="155" t="s">
        <v>32</v>
      </c>
    </row>
    <row r="6" spans="2:25" s="4" customFormat="1" x14ac:dyDescent="0.25">
      <c r="B6" s="36"/>
      <c r="C6" s="146" t="s">
        <v>108</v>
      </c>
      <c r="D6" s="146"/>
      <c r="E6" s="146"/>
      <c r="F6" s="146"/>
      <c r="G6" s="146"/>
      <c r="H6" s="37"/>
      <c r="I6" s="69"/>
      <c r="J6" s="136"/>
      <c r="K6" s="136"/>
      <c r="L6" s="136"/>
      <c r="M6" s="136"/>
      <c r="N6" s="155"/>
      <c r="O6" s="55"/>
      <c r="P6" s="136"/>
      <c r="Q6" s="136"/>
      <c r="R6" s="136"/>
      <c r="S6" s="136"/>
      <c r="T6" s="136"/>
      <c r="U6" s="136"/>
      <c r="V6" s="136"/>
      <c r="W6" s="136"/>
      <c r="X6" s="136"/>
      <c r="Y6" s="155"/>
    </row>
    <row r="7" spans="2:25" s="4" customFormat="1" ht="30" x14ac:dyDescent="0.25">
      <c r="B7" s="36"/>
      <c r="C7" s="156" t="s">
        <v>4</v>
      </c>
      <c r="D7" s="156"/>
      <c r="E7" s="53" t="s">
        <v>44</v>
      </c>
      <c r="F7" s="54" t="s">
        <v>5</v>
      </c>
      <c r="G7" s="53" t="s">
        <v>6</v>
      </c>
      <c r="H7" s="37"/>
      <c r="I7" s="69"/>
      <c r="J7" s="136"/>
      <c r="K7" s="136"/>
      <c r="L7" s="136"/>
      <c r="M7" s="136"/>
      <c r="N7" s="155"/>
      <c r="O7" s="55"/>
      <c r="P7" s="136"/>
      <c r="Q7" s="136"/>
      <c r="R7" s="136"/>
      <c r="S7" s="136"/>
      <c r="T7" s="136"/>
      <c r="U7" s="136"/>
      <c r="V7" s="136"/>
      <c r="W7" s="136"/>
      <c r="X7" s="136"/>
      <c r="Y7" s="155"/>
    </row>
    <row r="8" spans="2:25" s="4" customFormat="1" x14ac:dyDescent="0.25">
      <c r="B8" s="36"/>
      <c r="C8" s="94">
        <v>1</v>
      </c>
      <c r="D8" s="92" t="s">
        <v>0</v>
      </c>
      <c r="E8" s="109"/>
      <c r="F8" s="93"/>
      <c r="G8" s="115">
        <f>SUM(G10,G9)</f>
        <v>105.19486888888889</v>
      </c>
      <c r="H8" s="37"/>
      <c r="I8" s="69"/>
      <c r="J8" s="134">
        <f>Presupuesto!E5</f>
        <v>40</v>
      </c>
      <c r="K8" s="134"/>
      <c r="L8" s="134">
        <v>40</v>
      </c>
      <c r="M8" s="134"/>
      <c r="N8" s="155"/>
      <c r="O8" s="55"/>
      <c r="P8" s="56">
        <f>Presupuesto!E8</f>
        <v>5.782</v>
      </c>
      <c r="Q8" s="56">
        <f>Presupuesto!E9</f>
        <v>1.7361111111111109</v>
      </c>
      <c r="R8" s="56">
        <f>Presupuesto!E10</f>
        <v>0</v>
      </c>
      <c r="S8" s="56">
        <f>Presupuesto!E11</f>
        <v>0.2388888888888889</v>
      </c>
      <c r="T8" s="56">
        <f>Presupuesto!E12</f>
        <v>4.8611111111111112E-3</v>
      </c>
      <c r="U8" s="56">
        <f>Presupuesto!E13</f>
        <v>2.6666666666666665</v>
      </c>
      <c r="V8" s="56">
        <f>Presupuesto!E14</f>
        <v>2.1382400000000001</v>
      </c>
      <c r="W8" s="56">
        <f>Presupuesto!E15</f>
        <v>1.0691200000000001</v>
      </c>
      <c r="X8" s="56">
        <f>Presupuesto!E16</f>
        <v>3.0666666666666668E-2</v>
      </c>
      <c r="Y8" s="155"/>
    </row>
    <row r="9" spans="2:25" x14ac:dyDescent="0.25">
      <c r="B9" s="36"/>
      <c r="C9" s="49">
        <v>1.1000000000000001</v>
      </c>
      <c r="D9" s="50" t="s">
        <v>56</v>
      </c>
      <c r="E9" s="51">
        <v>2</v>
      </c>
      <c r="F9" s="52"/>
      <c r="G9" s="116"/>
      <c r="H9" s="37"/>
      <c r="I9" s="69"/>
      <c r="M9"/>
      <c r="Y9" s="7"/>
    </row>
    <row r="10" spans="2:25" s="88" customFormat="1" x14ac:dyDescent="0.25">
      <c r="B10" s="78"/>
      <c r="C10" s="79">
        <v>1.2</v>
      </c>
      <c r="D10" s="50" t="s">
        <v>57</v>
      </c>
      <c r="E10" s="70">
        <v>2</v>
      </c>
      <c r="F10" s="71"/>
      <c r="G10" s="117">
        <f>PRODUCT(E10,Y10)</f>
        <v>105.19486888888889</v>
      </c>
      <c r="H10" s="81"/>
      <c r="I10" s="82"/>
      <c r="J10" s="135">
        <v>1</v>
      </c>
      <c r="K10" s="135"/>
      <c r="L10" s="135">
        <v>0</v>
      </c>
      <c r="M10" s="135"/>
      <c r="N10" s="84">
        <f>SUMPRODUCT($J$8:$M$8,J10:M10)</f>
        <v>40</v>
      </c>
      <c r="O10" s="85"/>
      <c r="P10" s="86">
        <f>P$8</f>
        <v>5.782</v>
      </c>
      <c r="Q10" s="86">
        <f>SUM($J10:$M10)*Q$8</f>
        <v>1.7361111111111109</v>
      </c>
      <c r="R10" s="131" t="s">
        <v>93</v>
      </c>
      <c r="S10" s="86">
        <f>SUM($J10:$M10)*S$8</f>
        <v>0.2388888888888889</v>
      </c>
      <c r="T10" s="86">
        <f>SUM($J10:$M10)*T$8</f>
        <v>4.8611111111111112E-3</v>
      </c>
      <c r="U10" s="86">
        <f>SUM($J10:$M10)*U$8</f>
        <v>2.6666666666666665</v>
      </c>
      <c r="V10" s="86">
        <f>SUM($J10:$M10)*V$8</f>
        <v>2.1382400000000001</v>
      </c>
      <c r="W10" s="130" t="s">
        <v>93</v>
      </c>
      <c r="X10" s="86">
        <f>SUM($J10:$M10)*X$8</f>
        <v>3.0666666666666668E-2</v>
      </c>
      <c r="Y10" s="87">
        <f>SUM(N10,P10:X10)</f>
        <v>52.597434444444445</v>
      </c>
    </row>
    <row r="11" spans="2:25" s="88" customFormat="1" x14ac:dyDescent="0.25">
      <c r="B11" s="78"/>
      <c r="C11" s="94">
        <v>2</v>
      </c>
      <c r="D11" s="95" t="s">
        <v>58</v>
      </c>
      <c r="E11" s="96"/>
      <c r="F11" s="97"/>
      <c r="G11" s="118">
        <f>SUM(G12:G16)</f>
        <v>473.37691000000001</v>
      </c>
      <c r="H11" s="81"/>
      <c r="I11" s="82"/>
      <c r="J11" s="83"/>
      <c r="K11" s="83"/>
      <c r="L11" s="83"/>
      <c r="M11" s="83"/>
      <c r="N11" s="84"/>
      <c r="O11" s="85"/>
      <c r="R11" s="131"/>
      <c r="S11" s="86"/>
      <c r="T11" s="86"/>
      <c r="U11" s="86"/>
      <c r="V11" s="86"/>
      <c r="W11" s="130"/>
      <c r="X11" s="86"/>
      <c r="Y11" s="87"/>
    </row>
    <row r="12" spans="2:25" s="88" customFormat="1" x14ac:dyDescent="0.25">
      <c r="B12" s="78"/>
      <c r="C12" s="98">
        <v>2.1</v>
      </c>
      <c r="D12" s="91" t="s">
        <v>60</v>
      </c>
      <c r="E12" s="73">
        <v>2</v>
      </c>
      <c r="F12" s="74"/>
      <c r="G12" s="119"/>
      <c r="H12" s="81"/>
      <c r="I12" s="82"/>
      <c r="J12" s="83"/>
      <c r="K12" s="83"/>
      <c r="L12" s="83"/>
      <c r="M12" s="83"/>
      <c r="N12" s="84"/>
      <c r="O12" s="85"/>
      <c r="R12" s="131"/>
      <c r="S12" s="86"/>
      <c r="T12" s="86"/>
      <c r="U12" s="86"/>
      <c r="V12" s="86"/>
      <c r="W12" s="130"/>
      <c r="X12" s="86"/>
      <c r="Y12" s="87"/>
    </row>
    <row r="13" spans="2:25" s="88" customFormat="1" x14ac:dyDescent="0.25">
      <c r="B13" s="78"/>
      <c r="C13" s="79">
        <v>2.2000000000000002</v>
      </c>
      <c r="D13" s="80" t="s">
        <v>61</v>
      </c>
      <c r="E13" s="70">
        <v>2</v>
      </c>
      <c r="F13" s="71"/>
      <c r="G13" s="119">
        <f>PRODUCT(E13,Y13)</f>
        <v>105.19486888888889</v>
      </c>
      <c r="H13" s="81"/>
      <c r="I13" s="82"/>
      <c r="J13" s="135">
        <v>1</v>
      </c>
      <c r="K13" s="135"/>
      <c r="L13" s="135">
        <v>0</v>
      </c>
      <c r="M13" s="135"/>
      <c r="N13" s="84">
        <f>SUMPRODUCT($J$8:$M$8,J13:M13)</f>
        <v>40</v>
      </c>
      <c r="O13" s="85"/>
      <c r="P13" s="86">
        <f t="shared" ref="P13:P16" si="0">P$8</f>
        <v>5.782</v>
      </c>
      <c r="Q13" s="86">
        <f>SUM($J13:$M13)*Q$8</f>
        <v>1.7361111111111109</v>
      </c>
      <c r="R13" s="131" t="s">
        <v>93</v>
      </c>
      <c r="S13" s="86">
        <f t="shared" ref="S13:V16" si="1">SUM($J13:$M13)*S$8</f>
        <v>0.2388888888888889</v>
      </c>
      <c r="T13" s="86">
        <f t="shared" si="1"/>
        <v>4.8611111111111112E-3</v>
      </c>
      <c r="U13" s="86">
        <f t="shared" si="1"/>
        <v>2.6666666666666665</v>
      </c>
      <c r="V13" s="86">
        <f t="shared" si="1"/>
        <v>2.1382400000000001</v>
      </c>
      <c r="W13" s="130" t="s">
        <v>93</v>
      </c>
      <c r="X13" s="86">
        <f>SUM($J13:$M13)*X$8</f>
        <v>3.0666666666666668E-2</v>
      </c>
      <c r="Y13" s="87">
        <f t="shared" ref="Y13:Y44" si="2">SUM(N13,P13:X13)</f>
        <v>52.597434444444445</v>
      </c>
    </row>
    <row r="14" spans="2:25" s="88" customFormat="1" x14ac:dyDescent="0.25">
      <c r="B14" s="78"/>
      <c r="C14" s="79">
        <v>2.2999999999999998</v>
      </c>
      <c r="D14" s="91" t="s">
        <v>59</v>
      </c>
      <c r="E14" s="73">
        <v>2</v>
      </c>
      <c r="F14" s="71"/>
      <c r="G14" s="119">
        <f>PRODUCT(E14,Y14)</f>
        <v>105.19486888888889</v>
      </c>
      <c r="H14" s="81"/>
      <c r="I14" s="82"/>
      <c r="J14" s="135">
        <v>1</v>
      </c>
      <c r="K14" s="135"/>
      <c r="L14" s="135">
        <v>0</v>
      </c>
      <c r="M14" s="135"/>
      <c r="N14" s="84">
        <f>SUMPRODUCT($J$8:$M$8,J14:M14)</f>
        <v>40</v>
      </c>
      <c r="O14" s="85"/>
      <c r="P14" s="86">
        <f t="shared" si="0"/>
        <v>5.782</v>
      </c>
      <c r="Q14" s="86">
        <f>SUM($J14:$M14)*Q$8</f>
        <v>1.7361111111111109</v>
      </c>
      <c r="R14" s="131" t="s">
        <v>93</v>
      </c>
      <c r="S14" s="86">
        <f t="shared" si="1"/>
        <v>0.2388888888888889</v>
      </c>
      <c r="T14" s="86">
        <f t="shared" si="1"/>
        <v>4.8611111111111112E-3</v>
      </c>
      <c r="U14" s="86">
        <f t="shared" si="1"/>
        <v>2.6666666666666665</v>
      </c>
      <c r="V14" s="86">
        <f t="shared" si="1"/>
        <v>2.1382400000000001</v>
      </c>
      <c r="W14" s="130" t="s">
        <v>93</v>
      </c>
      <c r="X14" s="86">
        <f>SUM($J14:$M14)*X$8</f>
        <v>3.0666666666666668E-2</v>
      </c>
      <c r="Y14" s="87">
        <f t="shared" si="2"/>
        <v>52.597434444444445</v>
      </c>
    </row>
    <row r="15" spans="2:25" s="88" customFormat="1" x14ac:dyDescent="0.25">
      <c r="B15" s="78"/>
      <c r="C15" s="79">
        <v>2.4</v>
      </c>
      <c r="D15" s="91" t="s">
        <v>100</v>
      </c>
      <c r="E15" s="73">
        <v>2</v>
      </c>
      <c r="F15" s="71"/>
      <c r="G15" s="119">
        <f>PRODUCT(E15,Y15)</f>
        <v>105.19486888888889</v>
      </c>
      <c r="H15" s="81"/>
      <c r="I15" s="82"/>
      <c r="J15" s="135">
        <v>1</v>
      </c>
      <c r="K15" s="135"/>
      <c r="L15" s="135">
        <v>0</v>
      </c>
      <c r="M15" s="135"/>
      <c r="N15" s="84">
        <f>SUMPRODUCT($J$8:$M$8,J15:M15)</f>
        <v>40</v>
      </c>
      <c r="O15" s="85"/>
      <c r="P15" s="86">
        <f t="shared" si="0"/>
        <v>5.782</v>
      </c>
      <c r="Q15" s="86">
        <f>SUM($J15:$M15)*Q$8</f>
        <v>1.7361111111111109</v>
      </c>
      <c r="R15" s="131" t="s">
        <v>93</v>
      </c>
      <c r="S15" s="86">
        <f t="shared" si="1"/>
        <v>0.2388888888888889</v>
      </c>
      <c r="T15" s="86">
        <f t="shared" si="1"/>
        <v>4.8611111111111112E-3</v>
      </c>
      <c r="U15" s="86">
        <f t="shared" si="1"/>
        <v>2.6666666666666665</v>
      </c>
      <c r="V15" s="86">
        <f t="shared" si="1"/>
        <v>2.1382400000000001</v>
      </c>
      <c r="W15" s="130"/>
      <c r="X15" s="86">
        <f>SUM($J15:$M15)*X$8</f>
        <v>3.0666666666666668E-2</v>
      </c>
      <c r="Y15" s="87">
        <f t="shared" si="2"/>
        <v>52.597434444444445</v>
      </c>
    </row>
    <row r="16" spans="2:25" s="88" customFormat="1" x14ac:dyDescent="0.25">
      <c r="B16" s="78"/>
      <c r="C16" s="79">
        <v>2.5</v>
      </c>
      <c r="D16" s="91" t="s">
        <v>104</v>
      </c>
      <c r="E16" s="73">
        <v>3</v>
      </c>
      <c r="F16" s="71"/>
      <c r="G16" s="119">
        <f>PRODUCT(E16,Y16)</f>
        <v>157.79230333333334</v>
      </c>
      <c r="H16" s="81"/>
      <c r="I16" s="82"/>
      <c r="J16" s="135">
        <v>1</v>
      </c>
      <c r="K16" s="135"/>
      <c r="L16" s="135">
        <v>0</v>
      </c>
      <c r="M16" s="135"/>
      <c r="N16" s="84">
        <f>SUMPRODUCT($J$8:$M$8,J16:M16)</f>
        <v>40</v>
      </c>
      <c r="O16" s="85"/>
      <c r="P16" s="86">
        <f t="shared" si="0"/>
        <v>5.782</v>
      </c>
      <c r="Q16" s="86">
        <f>SUM($J16:$M16)*Q$8</f>
        <v>1.7361111111111109</v>
      </c>
      <c r="R16" s="131" t="s">
        <v>93</v>
      </c>
      <c r="S16" s="86">
        <f t="shared" si="1"/>
        <v>0.2388888888888889</v>
      </c>
      <c r="T16" s="86">
        <f t="shared" si="1"/>
        <v>4.8611111111111112E-3</v>
      </c>
      <c r="U16" s="86">
        <f t="shared" si="1"/>
        <v>2.6666666666666665</v>
      </c>
      <c r="V16" s="86">
        <f t="shared" si="1"/>
        <v>2.1382400000000001</v>
      </c>
      <c r="W16" s="130"/>
      <c r="X16" s="86">
        <f>SUM($J16:$M16)*X$8</f>
        <v>3.0666666666666668E-2</v>
      </c>
      <c r="Y16" s="87">
        <f t="shared" si="2"/>
        <v>52.597434444444445</v>
      </c>
    </row>
    <row r="17" spans="2:25" s="88" customFormat="1" x14ac:dyDescent="0.25">
      <c r="B17" s="78"/>
      <c r="C17" s="94">
        <v>3</v>
      </c>
      <c r="D17" s="95" t="s">
        <v>62</v>
      </c>
      <c r="E17" s="96"/>
      <c r="F17" s="97"/>
      <c r="G17" s="118">
        <f>SUM(G18,G23,G28,G33,G38,G43)</f>
        <v>5700.6660922222227</v>
      </c>
      <c r="H17" s="81"/>
      <c r="I17" s="82"/>
      <c r="J17" s="83"/>
      <c r="K17" s="83"/>
      <c r="L17" s="83"/>
      <c r="M17" s="83"/>
      <c r="N17" s="84"/>
      <c r="O17" s="85"/>
      <c r="R17" s="131"/>
      <c r="S17" s="86"/>
      <c r="T17" s="86"/>
      <c r="U17" s="86"/>
      <c r="V17" s="86"/>
      <c r="W17" s="130"/>
      <c r="X17" s="86"/>
      <c r="Y17" s="87"/>
    </row>
    <row r="18" spans="2:25" s="88" customFormat="1" x14ac:dyDescent="0.25">
      <c r="B18" s="78"/>
      <c r="C18" s="89">
        <v>3.1</v>
      </c>
      <c r="D18" s="75" t="s">
        <v>78</v>
      </c>
      <c r="E18" s="90"/>
      <c r="F18" s="90"/>
      <c r="G18" s="132">
        <f>SUM(G19:G22)</f>
        <v>1309.7132955555555</v>
      </c>
      <c r="H18" s="81"/>
      <c r="I18" s="82"/>
      <c r="J18" s="83"/>
      <c r="K18" s="83"/>
      <c r="L18" s="83"/>
      <c r="M18" s="83"/>
      <c r="N18" s="84"/>
      <c r="O18" s="85"/>
      <c r="R18" s="131"/>
      <c r="S18" s="86"/>
      <c r="T18" s="86"/>
      <c r="U18" s="86"/>
      <c r="V18" s="86"/>
      <c r="W18" s="130"/>
      <c r="X18" s="86"/>
      <c r="Y18" s="87"/>
    </row>
    <row r="19" spans="2:25" s="88" customFormat="1" x14ac:dyDescent="0.25">
      <c r="B19" s="78"/>
      <c r="C19" s="79" t="s">
        <v>1</v>
      </c>
      <c r="D19" s="80" t="s">
        <v>95</v>
      </c>
      <c r="E19" s="70">
        <v>2</v>
      </c>
      <c r="F19" s="71"/>
      <c r="G19" s="119">
        <f>PRODUCT(E19,Y19)</f>
        <v>105.19486888888889</v>
      </c>
      <c r="H19" s="81"/>
      <c r="I19" s="82"/>
      <c r="J19" s="135">
        <v>0</v>
      </c>
      <c r="K19" s="135"/>
      <c r="L19" s="135">
        <v>1</v>
      </c>
      <c r="M19" s="135"/>
      <c r="N19" s="84">
        <f>SUMPRODUCT($J$8:$M$8,J19:M19)</f>
        <v>40</v>
      </c>
      <c r="O19" s="85"/>
      <c r="P19" s="86">
        <f>P$8</f>
        <v>5.782</v>
      </c>
      <c r="Q19" s="86">
        <f>SUM($J19:$M19)*Q$8</f>
        <v>1.7361111111111109</v>
      </c>
      <c r="R19" s="131" t="s">
        <v>93</v>
      </c>
      <c r="S19" s="86">
        <f t="shared" ref="S19:V22" si="3">SUM($J19:$M19)*S$8</f>
        <v>0.2388888888888889</v>
      </c>
      <c r="T19" s="86">
        <f t="shared" si="3"/>
        <v>4.8611111111111112E-3</v>
      </c>
      <c r="U19" s="86">
        <f t="shared" si="3"/>
        <v>2.6666666666666665</v>
      </c>
      <c r="V19" s="86">
        <f t="shared" si="3"/>
        <v>2.1382400000000001</v>
      </c>
      <c r="W19" s="130" t="s">
        <v>93</v>
      </c>
      <c r="X19" s="86">
        <f>SUM($J19:$M19)*X$8</f>
        <v>3.0666666666666668E-2</v>
      </c>
      <c r="Y19" s="87">
        <f t="shared" si="2"/>
        <v>52.597434444444445</v>
      </c>
    </row>
    <row r="20" spans="2:25" s="88" customFormat="1" x14ac:dyDescent="0.25">
      <c r="B20" s="78"/>
      <c r="C20" s="79" t="s">
        <v>63</v>
      </c>
      <c r="D20" s="80" t="s">
        <v>94</v>
      </c>
      <c r="E20" s="70">
        <v>5</v>
      </c>
      <c r="F20" s="71"/>
      <c r="G20" s="119">
        <f>PRODUCT(E20,Y20)</f>
        <v>497.06434444444449</v>
      </c>
      <c r="H20" s="81"/>
      <c r="I20" s="82"/>
      <c r="J20" s="135">
        <v>1</v>
      </c>
      <c r="K20" s="135"/>
      <c r="L20" s="135">
        <v>1</v>
      </c>
      <c r="M20" s="135"/>
      <c r="N20" s="84">
        <f>SUMPRODUCT($J$8:$M$8,J20:M20)</f>
        <v>80</v>
      </c>
      <c r="O20" s="85"/>
      <c r="P20" s="86">
        <f>P$8</f>
        <v>5.782</v>
      </c>
      <c r="Q20" s="86">
        <f>SUM($J20:$M20)*Q$8</f>
        <v>3.4722222222222219</v>
      </c>
      <c r="R20" s="131" t="s">
        <v>93</v>
      </c>
      <c r="S20" s="86">
        <f t="shared" si="3"/>
        <v>0.4777777777777778</v>
      </c>
      <c r="T20" s="86">
        <f t="shared" si="3"/>
        <v>9.7222222222222224E-3</v>
      </c>
      <c r="U20" s="86">
        <f t="shared" si="3"/>
        <v>5.333333333333333</v>
      </c>
      <c r="V20" s="86">
        <f t="shared" si="3"/>
        <v>4.2764800000000003</v>
      </c>
      <c r="W20" s="130" t="s">
        <v>93</v>
      </c>
      <c r="X20" s="86">
        <f>SUM($J20:$M20)*X$8</f>
        <v>6.1333333333333337E-2</v>
      </c>
      <c r="Y20" s="87">
        <f t="shared" si="2"/>
        <v>99.412868888888895</v>
      </c>
    </row>
    <row r="21" spans="2:25" s="88" customFormat="1" x14ac:dyDescent="0.25">
      <c r="B21" s="78"/>
      <c r="C21" s="79" t="s">
        <v>64</v>
      </c>
      <c r="D21" s="80" t="s">
        <v>103</v>
      </c>
      <c r="E21" s="70">
        <v>5</v>
      </c>
      <c r="F21" s="71"/>
      <c r="G21" s="119">
        <f>PRODUCT(E21,Y21)</f>
        <v>497.06434444444449</v>
      </c>
      <c r="H21" s="81"/>
      <c r="I21" s="82"/>
      <c r="J21" s="135">
        <v>1</v>
      </c>
      <c r="K21" s="135"/>
      <c r="L21" s="135">
        <v>1</v>
      </c>
      <c r="M21" s="135"/>
      <c r="N21" s="84">
        <f>SUMPRODUCT($J$8:$M$8,J21:M21)</f>
        <v>80</v>
      </c>
      <c r="O21" s="85"/>
      <c r="P21" s="86">
        <f>P$8</f>
        <v>5.782</v>
      </c>
      <c r="Q21" s="86">
        <f>SUM($J21:$M21)*Q$8</f>
        <v>3.4722222222222219</v>
      </c>
      <c r="R21" s="131" t="s">
        <v>93</v>
      </c>
      <c r="S21" s="86">
        <f t="shared" si="3"/>
        <v>0.4777777777777778</v>
      </c>
      <c r="T21" s="86">
        <f t="shared" si="3"/>
        <v>9.7222222222222224E-3</v>
      </c>
      <c r="U21" s="86">
        <f t="shared" si="3"/>
        <v>5.333333333333333</v>
      </c>
      <c r="V21" s="86">
        <f t="shared" si="3"/>
        <v>4.2764800000000003</v>
      </c>
      <c r="W21" s="130"/>
      <c r="X21" s="86">
        <f>SUM($J21:$M21)*X$8</f>
        <v>6.1333333333333337E-2</v>
      </c>
      <c r="Y21" s="87">
        <f t="shared" si="2"/>
        <v>99.412868888888895</v>
      </c>
    </row>
    <row r="22" spans="2:25" s="88" customFormat="1" x14ac:dyDescent="0.25">
      <c r="B22" s="78"/>
      <c r="C22" s="79" t="s">
        <v>107</v>
      </c>
      <c r="D22" s="80" t="s">
        <v>77</v>
      </c>
      <c r="E22" s="70">
        <v>4</v>
      </c>
      <c r="F22" s="71"/>
      <c r="G22" s="119">
        <f>PRODUCT(E22,Y22)</f>
        <v>210.38973777777778</v>
      </c>
      <c r="H22" s="81"/>
      <c r="I22" s="82"/>
      <c r="J22" s="135">
        <v>1</v>
      </c>
      <c r="K22" s="135"/>
      <c r="L22" s="135">
        <v>0</v>
      </c>
      <c r="M22" s="135"/>
      <c r="N22" s="84">
        <f>SUMPRODUCT($J$8:$M$8,J22:M22)</f>
        <v>40</v>
      </c>
      <c r="O22" s="85"/>
      <c r="P22" s="86">
        <f>P$8</f>
        <v>5.782</v>
      </c>
      <c r="Q22" s="86">
        <f>SUM($J22:$M22)*Q$8</f>
        <v>1.7361111111111109</v>
      </c>
      <c r="R22" s="131" t="s">
        <v>93</v>
      </c>
      <c r="S22" s="86">
        <f t="shared" si="3"/>
        <v>0.2388888888888889</v>
      </c>
      <c r="T22" s="86">
        <f t="shared" si="3"/>
        <v>4.8611111111111112E-3</v>
      </c>
      <c r="U22" s="86">
        <f t="shared" si="3"/>
        <v>2.6666666666666665</v>
      </c>
      <c r="V22" s="86">
        <f t="shared" si="3"/>
        <v>2.1382400000000001</v>
      </c>
      <c r="W22" s="130" t="s">
        <v>93</v>
      </c>
      <c r="X22" s="86">
        <f>SUM($J22:$M22)*X$8</f>
        <v>3.0666666666666668E-2</v>
      </c>
      <c r="Y22" s="87">
        <f t="shared" si="2"/>
        <v>52.597434444444445</v>
      </c>
    </row>
    <row r="23" spans="2:25" x14ac:dyDescent="0.25">
      <c r="B23" s="38"/>
      <c r="C23" s="46">
        <v>3.2</v>
      </c>
      <c r="D23" s="75" t="s">
        <v>79</v>
      </c>
      <c r="E23" s="47"/>
      <c r="F23" s="48"/>
      <c r="G23" s="132">
        <f>SUM(G24:G27)</f>
        <v>1309.7132955555555</v>
      </c>
      <c r="H23" s="37"/>
      <c r="I23" s="69"/>
      <c r="J23" s="27"/>
      <c r="K23" s="27"/>
      <c r="L23" s="27"/>
      <c r="M23" s="27"/>
      <c r="N23" s="28"/>
      <c r="R23" s="131"/>
      <c r="S23" s="86"/>
      <c r="T23" s="86"/>
      <c r="U23" s="86"/>
      <c r="V23" s="86"/>
      <c r="W23" s="130"/>
      <c r="X23" s="86"/>
      <c r="Y23" s="87"/>
    </row>
    <row r="24" spans="2:25" x14ac:dyDescent="0.25">
      <c r="B24" s="38"/>
      <c r="C24" s="42" t="s">
        <v>2</v>
      </c>
      <c r="D24" s="80" t="s">
        <v>101</v>
      </c>
      <c r="E24" s="44">
        <v>2</v>
      </c>
      <c r="F24" s="45"/>
      <c r="G24" s="119">
        <f>PRODUCT(E24,Y24)</f>
        <v>105.19486888888889</v>
      </c>
      <c r="H24" s="37"/>
      <c r="I24" s="69"/>
      <c r="J24" s="133">
        <v>1</v>
      </c>
      <c r="K24" s="133"/>
      <c r="L24" s="133">
        <v>0</v>
      </c>
      <c r="M24" s="133"/>
      <c r="N24" s="28">
        <f>SUMPRODUCT($J$8:$M$8,J24:M24)</f>
        <v>40</v>
      </c>
      <c r="P24" s="29">
        <f t="shared" ref="P24:P27" si="4">P$8</f>
        <v>5.782</v>
      </c>
      <c r="Q24" s="29">
        <f>SUM($J24:$M24)*Q$8</f>
        <v>1.7361111111111109</v>
      </c>
      <c r="R24" s="131" t="s">
        <v>93</v>
      </c>
      <c r="S24" s="86">
        <f t="shared" ref="S24:V27" si="5">SUM($J24:$M24)*S$8</f>
        <v>0.2388888888888889</v>
      </c>
      <c r="T24" s="86">
        <f t="shared" si="5"/>
        <v>4.8611111111111112E-3</v>
      </c>
      <c r="U24" s="86">
        <f t="shared" si="5"/>
        <v>2.6666666666666665</v>
      </c>
      <c r="V24" s="86">
        <f t="shared" si="5"/>
        <v>2.1382400000000001</v>
      </c>
      <c r="W24" s="130" t="s">
        <v>93</v>
      </c>
      <c r="X24" s="86">
        <f>SUM($J24:$M24)*X$8</f>
        <v>3.0666666666666668E-2</v>
      </c>
      <c r="Y24" s="87">
        <f t="shared" si="2"/>
        <v>52.597434444444445</v>
      </c>
    </row>
    <row r="25" spans="2:25" x14ac:dyDescent="0.25">
      <c r="B25" s="38"/>
      <c r="C25" s="42" t="s">
        <v>3</v>
      </c>
      <c r="D25" s="80" t="s">
        <v>94</v>
      </c>
      <c r="E25" s="44">
        <v>5</v>
      </c>
      <c r="F25" s="45"/>
      <c r="G25" s="119">
        <f>PRODUCT(E25,Y25)</f>
        <v>497.06434444444449</v>
      </c>
      <c r="H25" s="37"/>
      <c r="I25" s="69"/>
      <c r="J25" s="133">
        <v>1</v>
      </c>
      <c r="K25" s="133"/>
      <c r="L25" s="133">
        <v>1</v>
      </c>
      <c r="M25" s="133"/>
      <c r="N25" s="28">
        <f>SUMPRODUCT($J$8:$M$8,J25:M25)</f>
        <v>80</v>
      </c>
      <c r="P25" s="29">
        <f t="shared" si="4"/>
        <v>5.782</v>
      </c>
      <c r="Q25" s="29">
        <f>SUM($J25:$M25)*Q$8</f>
        <v>3.4722222222222219</v>
      </c>
      <c r="R25" s="131" t="s">
        <v>93</v>
      </c>
      <c r="S25" s="86">
        <f t="shared" si="5"/>
        <v>0.4777777777777778</v>
      </c>
      <c r="T25" s="86">
        <f t="shared" si="5"/>
        <v>9.7222222222222224E-3</v>
      </c>
      <c r="U25" s="86">
        <f t="shared" si="5"/>
        <v>5.333333333333333</v>
      </c>
      <c r="V25" s="86">
        <f t="shared" si="5"/>
        <v>4.2764800000000003</v>
      </c>
      <c r="W25" s="130" t="s">
        <v>93</v>
      </c>
      <c r="X25" s="86">
        <f>SUM($J25:$M25)*X$8</f>
        <v>6.1333333333333337E-2</v>
      </c>
      <c r="Y25" s="87">
        <f t="shared" si="2"/>
        <v>99.412868888888895</v>
      </c>
    </row>
    <row r="26" spans="2:25" x14ac:dyDescent="0.25">
      <c r="B26" s="38"/>
      <c r="C26" s="42" t="s">
        <v>65</v>
      </c>
      <c r="D26" s="80" t="s">
        <v>103</v>
      </c>
      <c r="E26" s="44">
        <v>5</v>
      </c>
      <c r="F26" s="45"/>
      <c r="G26" s="119">
        <f>PRODUCT(E26,Y26)</f>
        <v>497.06434444444449</v>
      </c>
      <c r="H26" s="37"/>
      <c r="I26" s="69"/>
      <c r="J26" s="133">
        <v>1</v>
      </c>
      <c r="K26" s="133"/>
      <c r="L26" s="133">
        <v>1</v>
      </c>
      <c r="M26" s="133"/>
      <c r="N26" s="28">
        <f>SUMPRODUCT($J$8:$M$8,J26:M26)</f>
        <v>80</v>
      </c>
      <c r="P26" s="29">
        <f t="shared" si="4"/>
        <v>5.782</v>
      </c>
      <c r="Q26" s="29">
        <f>SUM($J26:$M26)*Q$8</f>
        <v>3.4722222222222219</v>
      </c>
      <c r="R26" s="131" t="s">
        <v>93</v>
      </c>
      <c r="S26" s="86">
        <f t="shared" si="5"/>
        <v>0.4777777777777778</v>
      </c>
      <c r="T26" s="86">
        <f t="shared" si="5"/>
        <v>9.7222222222222224E-3</v>
      </c>
      <c r="U26" s="86">
        <f t="shared" si="5"/>
        <v>5.333333333333333</v>
      </c>
      <c r="V26" s="86">
        <f t="shared" si="5"/>
        <v>4.2764800000000003</v>
      </c>
      <c r="W26" s="130"/>
      <c r="X26" s="86">
        <f>SUM($J26:$M26)*X$8</f>
        <v>6.1333333333333337E-2</v>
      </c>
      <c r="Y26" s="87">
        <f t="shared" si="2"/>
        <v>99.412868888888895</v>
      </c>
    </row>
    <row r="27" spans="2:25" x14ac:dyDescent="0.25">
      <c r="B27" s="38"/>
      <c r="C27" s="42" t="s">
        <v>80</v>
      </c>
      <c r="D27" s="80" t="s">
        <v>77</v>
      </c>
      <c r="E27" s="44">
        <v>4</v>
      </c>
      <c r="F27" s="45"/>
      <c r="G27" s="119">
        <f>PRODUCT(E27,Y27)</f>
        <v>210.38973777777778</v>
      </c>
      <c r="H27" s="37"/>
      <c r="I27" s="69"/>
      <c r="J27" s="133">
        <v>0</v>
      </c>
      <c r="K27" s="133"/>
      <c r="L27" s="133">
        <v>1</v>
      </c>
      <c r="M27" s="133"/>
      <c r="N27" s="28">
        <f>SUMPRODUCT($J$8:$M$8,J27:M27)</f>
        <v>40</v>
      </c>
      <c r="P27" s="29">
        <f t="shared" si="4"/>
        <v>5.782</v>
      </c>
      <c r="Q27" s="29">
        <f>SUM($J27:$M27)*Q$8</f>
        <v>1.7361111111111109</v>
      </c>
      <c r="R27" s="131" t="s">
        <v>93</v>
      </c>
      <c r="S27" s="86">
        <f t="shared" si="5"/>
        <v>0.2388888888888889</v>
      </c>
      <c r="T27" s="86">
        <f t="shared" si="5"/>
        <v>4.8611111111111112E-3</v>
      </c>
      <c r="U27" s="86">
        <f t="shared" si="5"/>
        <v>2.6666666666666665</v>
      </c>
      <c r="V27" s="86">
        <f t="shared" si="5"/>
        <v>2.1382400000000001</v>
      </c>
      <c r="W27" s="130" t="s">
        <v>93</v>
      </c>
      <c r="X27" s="86">
        <f>SUM($J27:$M27)*X$8</f>
        <v>3.0666666666666668E-2</v>
      </c>
      <c r="Y27" s="87">
        <f t="shared" si="2"/>
        <v>52.597434444444445</v>
      </c>
    </row>
    <row r="28" spans="2:25" x14ac:dyDescent="0.25">
      <c r="B28" s="38"/>
      <c r="C28" s="46">
        <v>3.3</v>
      </c>
      <c r="D28" s="75" t="s">
        <v>86</v>
      </c>
      <c r="E28" s="47"/>
      <c r="F28" s="48"/>
      <c r="G28" s="132">
        <f>SUM(G29:G32)</f>
        <v>1005.6926888888891</v>
      </c>
      <c r="H28" s="37"/>
      <c r="I28" s="69"/>
      <c r="J28" s="27"/>
      <c r="K28" s="27"/>
      <c r="L28" s="27"/>
      <c r="M28" s="27"/>
      <c r="N28" s="28"/>
      <c r="R28" s="131"/>
      <c r="S28" s="86"/>
      <c r="T28" s="86"/>
      <c r="U28" s="86"/>
      <c r="V28" s="86"/>
      <c r="W28" s="130"/>
      <c r="X28" s="86"/>
      <c r="Y28" s="87"/>
    </row>
    <row r="29" spans="2:25" x14ac:dyDescent="0.25">
      <c r="B29" s="38"/>
      <c r="C29" s="42" t="s">
        <v>66</v>
      </c>
      <c r="D29" s="80" t="s">
        <v>97</v>
      </c>
      <c r="E29" s="70">
        <v>1</v>
      </c>
      <c r="F29" s="74"/>
      <c r="G29" s="119">
        <f>PRODUCT(E29,Y29)</f>
        <v>52.597434444444445</v>
      </c>
      <c r="H29" s="37"/>
      <c r="I29" s="69"/>
      <c r="J29" s="133">
        <v>0</v>
      </c>
      <c r="K29" s="133"/>
      <c r="L29" s="133">
        <v>1</v>
      </c>
      <c r="M29" s="133"/>
      <c r="N29" s="28">
        <f>SUMPRODUCT($J$8:$M$8,J29:M29)</f>
        <v>40</v>
      </c>
      <c r="P29" s="29">
        <f t="shared" ref="P29:P34" si="6">P$8</f>
        <v>5.782</v>
      </c>
      <c r="Q29" s="29">
        <f>SUM($J29:$M29)*Q$8</f>
        <v>1.7361111111111109</v>
      </c>
      <c r="R29" s="131" t="s">
        <v>93</v>
      </c>
      <c r="S29" s="86">
        <f t="shared" ref="S29:V32" si="7">SUM($J29:$M29)*S$8</f>
        <v>0.2388888888888889</v>
      </c>
      <c r="T29" s="86">
        <f t="shared" si="7"/>
        <v>4.8611111111111112E-3</v>
      </c>
      <c r="U29" s="86">
        <f t="shared" si="7"/>
        <v>2.6666666666666665</v>
      </c>
      <c r="V29" s="86">
        <f t="shared" si="7"/>
        <v>2.1382400000000001</v>
      </c>
      <c r="W29" s="130" t="s">
        <v>93</v>
      </c>
      <c r="X29" s="86">
        <f>SUM($J29:$M29)*X$8</f>
        <v>3.0666666666666668E-2</v>
      </c>
      <c r="Y29" s="87">
        <f t="shared" si="2"/>
        <v>52.597434444444445</v>
      </c>
    </row>
    <row r="30" spans="2:25" x14ac:dyDescent="0.25">
      <c r="B30" s="38"/>
      <c r="C30" s="42" t="s">
        <v>67</v>
      </c>
      <c r="D30" s="80" t="s">
        <v>94</v>
      </c>
      <c r="E30" s="70">
        <v>4</v>
      </c>
      <c r="F30" s="71"/>
      <c r="G30" s="119">
        <f>PRODUCT(E30,Y30)</f>
        <v>397.65147555555558</v>
      </c>
      <c r="H30" s="37"/>
      <c r="I30" s="69"/>
      <c r="J30" s="133">
        <v>1</v>
      </c>
      <c r="K30" s="133"/>
      <c r="L30" s="133">
        <v>1</v>
      </c>
      <c r="M30" s="133"/>
      <c r="N30" s="28">
        <f>SUMPRODUCT($J$8:$M$8,J30:M30)</f>
        <v>80</v>
      </c>
      <c r="P30" s="29">
        <f t="shared" si="6"/>
        <v>5.782</v>
      </c>
      <c r="Q30" s="29">
        <f>SUM($J30:$M30)*Q$8</f>
        <v>3.4722222222222219</v>
      </c>
      <c r="R30" s="131" t="s">
        <v>93</v>
      </c>
      <c r="S30" s="86">
        <f t="shared" si="7"/>
        <v>0.4777777777777778</v>
      </c>
      <c r="T30" s="86">
        <f t="shared" si="7"/>
        <v>9.7222222222222224E-3</v>
      </c>
      <c r="U30" s="86">
        <f t="shared" si="7"/>
        <v>5.333333333333333</v>
      </c>
      <c r="V30" s="86">
        <f t="shared" si="7"/>
        <v>4.2764800000000003</v>
      </c>
      <c r="W30" s="130" t="s">
        <v>93</v>
      </c>
      <c r="X30" s="86">
        <f>SUM($J30:$M30)*X$8</f>
        <v>6.1333333333333337E-2</v>
      </c>
      <c r="Y30" s="87">
        <f t="shared" si="2"/>
        <v>99.412868888888895</v>
      </c>
    </row>
    <row r="31" spans="2:25" x14ac:dyDescent="0.25">
      <c r="B31" s="38"/>
      <c r="C31" s="42" t="s">
        <v>68</v>
      </c>
      <c r="D31" s="80" t="s">
        <v>102</v>
      </c>
      <c r="E31" s="70">
        <v>4</v>
      </c>
      <c r="F31" s="71"/>
      <c r="G31" s="119">
        <f>PRODUCT(E31,Y31)</f>
        <v>397.65147555555558</v>
      </c>
      <c r="H31" s="37"/>
      <c r="I31" s="69"/>
      <c r="J31" s="133">
        <v>1</v>
      </c>
      <c r="K31" s="133"/>
      <c r="L31" s="133">
        <v>1</v>
      </c>
      <c r="M31" s="133"/>
      <c r="N31" s="28">
        <f>SUMPRODUCT($J$8:$M$8,J31:M31)</f>
        <v>80</v>
      </c>
      <c r="P31" s="29">
        <f t="shared" si="6"/>
        <v>5.782</v>
      </c>
      <c r="Q31" s="29">
        <f>SUM($J31:$M31)*Q$8</f>
        <v>3.4722222222222219</v>
      </c>
      <c r="R31" s="131" t="s">
        <v>93</v>
      </c>
      <c r="S31" s="86">
        <f t="shared" si="7"/>
        <v>0.4777777777777778</v>
      </c>
      <c r="T31" s="86">
        <f t="shared" si="7"/>
        <v>9.7222222222222224E-3</v>
      </c>
      <c r="U31" s="86">
        <f t="shared" si="7"/>
        <v>5.333333333333333</v>
      </c>
      <c r="V31" s="86">
        <f t="shared" si="7"/>
        <v>4.2764800000000003</v>
      </c>
      <c r="W31" s="130" t="s">
        <v>93</v>
      </c>
      <c r="X31" s="86">
        <f>SUM($J31:$M31)*X$8</f>
        <v>6.1333333333333337E-2</v>
      </c>
      <c r="Y31" s="87">
        <f t="shared" si="2"/>
        <v>99.412868888888895</v>
      </c>
    </row>
    <row r="32" spans="2:25" x14ac:dyDescent="0.25">
      <c r="B32" s="38"/>
      <c r="C32" s="42" t="s">
        <v>81</v>
      </c>
      <c r="D32" s="80" t="s">
        <v>77</v>
      </c>
      <c r="E32" s="70">
        <v>3</v>
      </c>
      <c r="F32" s="71"/>
      <c r="G32" s="119">
        <f>PRODUCT(E32,Y32)</f>
        <v>157.79230333333334</v>
      </c>
      <c r="H32" s="37"/>
      <c r="I32" s="69"/>
      <c r="J32" s="133">
        <v>1</v>
      </c>
      <c r="K32" s="133"/>
      <c r="L32" s="133">
        <v>0</v>
      </c>
      <c r="M32" s="133"/>
      <c r="N32" s="28">
        <f>SUMPRODUCT($J$8:$M$8,J32:M32)</f>
        <v>40</v>
      </c>
      <c r="P32" s="29">
        <f t="shared" si="6"/>
        <v>5.782</v>
      </c>
      <c r="Q32" s="29">
        <f>SUM($J32:$M32)*Q$8</f>
        <v>1.7361111111111109</v>
      </c>
      <c r="R32" s="131" t="s">
        <v>93</v>
      </c>
      <c r="S32" s="86">
        <f t="shared" si="7"/>
        <v>0.2388888888888889</v>
      </c>
      <c r="T32" s="86">
        <f t="shared" si="7"/>
        <v>4.8611111111111112E-3</v>
      </c>
      <c r="U32" s="86">
        <f t="shared" si="7"/>
        <v>2.6666666666666665</v>
      </c>
      <c r="V32" s="86">
        <f t="shared" si="7"/>
        <v>2.1382400000000001</v>
      </c>
      <c r="W32" s="130" t="s">
        <v>93</v>
      </c>
      <c r="X32" s="86">
        <f>SUM($J32:$M32)*X$8</f>
        <v>3.0666666666666668E-2</v>
      </c>
      <c r="Y32" s="87">
        <f t="shared" si="2"/>
        <v>52.597434444444445</v>
      </c>
    </row>
    <row r="33" spans="2:25" x14ac:dyDescent="0.25">
      <c r="B33" s="38"/>
      <c r="C33" s="46">
        <v>3.4</v>
      </c>
      <c r="D33" s="75" t="s">
        <v>91</v>
      </c>
      <c r="E33" s="47"/>
      <c r="F33" s="48"/>
      <c r="G33" s="132">
        <f>SUM(G34:G37)</f>
        <v>1409.1261644444446</v>
      </c>
      <c r="H33" s="37"/>
      <c r="I33" s="69"/>
      <c r="J33" s="27"/>
      <c r="K33" s="27"/>
      <c r="L33" s="27"/>
      <c r="M33" s="27"/>
      <c r="N33" s="28"/>
      <c r="R33" s="131"/>
      <c r="S33" s="86"/>
      <c r="T33" s="86"/>
      <c r="U33" s="86"/>
      <c r="V33" s="86"/>
      <c r="W33" s="130"/>
      <c r="X33" s="86"/>
      <c r="Y33" s="87"/>
    </row>
    <row r="34" spans="2:25" x14ac:dyDescent="0.25">
      <c r="B34" s="38"/>
      <c r="C34" s="127" t="s">
        <v>82</v>
      </c>
      <c r="D34" s="80" t="s">
        <v>98</v>
      </c>
      <c r="E34" s="128">
        <v>2</v>
      </c>
      <c r="F34" s="129"/>
      <c r="G34" s="119">
        <f>PRODUCT(E34,Y34)</f>
        <v>105.19486888888889</v>
      </c>
      <c r="H34" s="37"/>
      <c r="I34" s="69"/>
      <c r="J34" s="133">
        <v>1</v>
      </c>
      <c r="K34" s="133"/>
      <c r="L34" s="133">
        <v>0</v>
      </c>
      <c r="M34" s="133"/>
      <c r="N34" s="28">
        <f>SUMPRODUCT($J$8:$M$8,J34:M34)</f>
        <v>40</v>
      </c>
      <c r="P34" s="29">
        <f t="shared" si="6"/>
        <v>5.782</v>
      </c>
      <c r="Q34" s="29">
        <f>SUM(J34:M34)*Q$8</f>
        <v>1.7361111111111109</v>
      </c>
      <c r="R34" s="131" t="s">
        <v>93</v>
      </c>
      <c r="S34" s="86">
        <f t="shared" ref="S34:V37" si="8">SUM($J34:$M34)*S$8</f>
        <v>0.2388888888888889</v>
      </c>
      <c r="T34" s="86">
        <f t="shared" si="8"/>
        <v>4.8611111111111112E-3</v>
      </c>
      <c r="U34" s="86">
        <f t="shared" si="8"/>
        <v>2.6666666666666665</v>
      </c>
      <c r="V34" s="86">
        <f t="shared" si="8"/>
        <v>2.1382400000000001</v>
      </c>
      <c r="W34" s="130" t="s">
        <v>93</v>
      </c>
      <c r="X34" s="86">
        <f>SUM($J34:$M34)*X$8</f>
        <v>3.0666666666666668E-2</v>
      </c>
      <c r="Y34" s="87">
        <f t="shared" si="2"/>
        <v>52.597434444444445</v>
      </c>
    </row>
    <row r="35" spans="2:25" x14ac:dyDescent="0.25">
      <c r="B35" s="38"/>
      <c r="C35" s="127" t="s">
        <v>83</v>
      </c>
      <c r="D35" s="80" t="s">
        <v>94</v>
      </c>
      <c r="E35" s="128">
        <v>5</v>
      </c>
      <c r="F35" s="129"/>
      <c r="G35" s="119">
        <f>PRODUCT(E35,Y35)</f>
        <v>497.06434444444449</v>
      </c>
      <c r="H35" s="37"/>
      <c r="I35" s="69"/>
      <c r="J35" s="133">
        <v>1</v>
      </c>
      <c r="K35" s="133"/>
      <c r="L35" s="133">
        <v>1</v>
      </c>
      <c r="M35" s="133"/>
      <c r="N35" s="28">
        <f>SUMPRODUCT($J$8:$M$8,J35:M35)</f>
        <v>80</v>
      </c>
      <c r="P35" s="86">
        <v>5.782</v>
      </c>
      <c r="Q35" s="29">
        <f>SUM(J35:M35)*Q$8</f>
        <v>3.4722222222222219</v>
      </c>
      <c r="R35" s="131" t="s">
        <v>93</v>
      </c>
      <c r="S35" s="86">
        <f t="shared" si="8"/>
        <v>0.4777777777777778</v>
      </c>
      <c r="T35" s="86">
        <f t="shared" si="8"/>
        <v>9.7222222222222224E-3</v>
      </c>
      <c r="U35" s="86">
        <f t="shared" si="8"/>
        <v>5.333333333333333</v>
      </c>
      <c r="V35" s="86">
        <f t="shared" si="8"/>
        <v>4.2764800000000003</v>
      </c>
      <c r="W35" s="130" t="s">
        <v>93</v>
      </c>
      <c r="X35" s="86">
        <f>SUM($J35:$M35)*X$8</f>
        <v>6.1333333333333337E-2</v>
      </c>
      <c r="Y35" s="87">
        <f t="shared" si="2"/>
        <v>99.412868888888895</v>
      </c>
    </row>
    <row r="36" spans="2:25" x14ac:dyDescent="0.25">
      <c r="B36" s="38"/>
      <c r="C36" s="127" t="s">
        <v>84</v>
      </c>
      <c r="D36" s="80" t="s">
        <v>103</v>
      </c>
      <c r="E36" s="128">
        <v>6</v>
      </c>
      <c r="F36" s="129"/>
      <c r="G36" s="119">
        <f>PRODUCT(E36,Y36)</f>
        <v>596.47721333333334</v>
      </c>
      <c r="H36" s="37"/>
      <c r="I36" s="69"/>
      <c r="J36" s="133">
        <v>1</v>
      </c>
      <c r="K36" s="133"/>
      <c r="L36" s="133">
        <v>1</v>
      </c>
      <c r="M36" s="133"/>
      <c r="N36" s="28">
        <f>SUMPRODUCT($J$8:$M$8,J36:M36)</f>
        <v>80</v>
      </c>
      <c r="P36" s="86">
        <v>5.782</v>
      </c>
      <c r="Q36" s="29">
        <f>SUM(J36:M36)*Q$8</f>
        <v>3.4722222222222219</v>
      </c>
      <c r="R36" s="131" t="s">
        <v>93</v>
      </c>
      <c r="S36" s="86">
        <f t="shared" si="8"/>
        <v>0.4777777777777778</v>
      </c>
      <c r="T36" s="86">
        <f t="shared" si="8"/>
        <v>9.7222222222222224E-3</v>
      </c>
      <c r="U36" s="86">
        <f t="shared" si="8"/>
        <v>5.333333333333333</v>
      </c>
      <c r="V36" s="86">
        <f t="shared" si="8"/>
        <v>4.2764800000000003</v>
      </c>
      <c r="W36" s="130" t="s">
        <v>93</v>
      </c>
      <c r="X36" s="86">
        <f>SUM($J36:$M36)*X$8</f>
        <v>6.1333333333333337E-2</v>
      </c>
      <c r="Y36" s="87">
        <f t="shared" si="2"/>
        <v>99.412868888888895</v>
      </c>
    </row>
    <row r="37" spans="2:25" x14ac:dyDescent="0.25">
      <c r="B37" s="38"/>
      <c r="C37" s="127" t="s">
        <v>85</v>
      </c>
      <c r="D37" s="80" t="s">
        <v>77</v>
      </c>
      <c r="E37" s="128">
        <v>4</v>
      </c>
      <c r="F37" s="129"/>
      <c r="G37" s="119">
        <f>PRODUCT(E37,Y37)</f>
        <v>210.38973777777778</v>
      </c>
      <c r="H37" s="37"/>
      <c r="I37" s="69"/>
      <c r="J37" s="133">
        <v>0</v>
      </c>
      <c r="K37" s="133"/>
      <c r="L37" s="133">
        <v>1</v>
      </c>
      <c r="M37" s="133"/>
      <c r="N37" s="28">
        <f>SUMPRODUCT($J$8:$M$8,J37:M37)</f>
        <v>40</v>
      </c>
      <c r="P37" s="86">
        <v>5.782</v>
      </c>
      <c r="Q37" s="29">
        <f>SUM(J37:M37)*Q$8</f>
        <v>1.7361111111111109</v>
      </c>
      <c r="R37" s="131" t="s">
        <v>93</v>
      </c>
      <c r="S37" s="86">
        <f t="shared" si="8"/>
        <v>0.2388888888888889</v>
      </c>
      <c r="T37" s="86">
        <f t="shared" si="8"/>
        <v>4.8611111111111112E-3</v>
      </c>
      <c r="U37" s="86">
        <f t="shared" si="8"/>
        <v>2.6666666666666665</v>
      </c>
      <c r="V37" s="86">
        <f t="shared" si="8"/>
        <v>2.1382400000000001</v>
      </c>
      <c r="W37" s="130" t="s">
        <v>93</v>
      </c>
      <c r="X37" s="86">
        <f>SUM($J37:$M37)*X$8</f>
        <v>3.0666666666666668E-2</v>
      </c>
      <c r="Y37" s="87">
        <f t="shared" si="2"/>
        <v>52.597434444444445</v>
      </c>
    </row>
    <row r="38" spans="2:25" x14ac:dyDescent="0.25">
      <c r="B38" s="38"/>
      <c r="C38" s="46">
        <v>3.5</v>
      </c>
      <c r="D38" s="75" t="s">
        <v>92</v>
      </c>
      <c r="E38" s="47"/>
      <c r="F38" s="48"/>
      <c r="G38" s="132">
        <f>SUM(G39:G42)</f>
        <v>456.03091000000006</v>
      </c>
      <c r="H38" s="37"/>
      <c r="I38" s="69"/>
      <c r="J38" s="27"/>
      <c r="K38" s="27"/>
      <c r="L38" s="27"/>
      <c r="M38" s="27"/>
      <c r="N38" s="28"/>
      <c r="P38" s="29"/>
      <c r="Q38" s="29"/>
      <c r="R38" s="131"/>
      <c r="S38" s="86"/>
      <c r="T38" s="86"/>
      <c r="U38" s="86"/>
      <c r="V38" s="86"/>
      <c r="W38" s="130"/>
      <c r="X38" s="86"/>
      <c r="Y38" s="87"/>
    </row>
    <row r="39" spans="2:25" x14ac:dyDescent="0.25">
      <c r="B39" s="38"/>
      <c r="C39" s="127" t="s">
        <v>87</v>
      </c>
      <c r="D39" s="80" t="s">
        <v>99</v>
      </c>
      <c r="E39" s="128">
        <v>1</v>
      </c>
      <c r="F39" s="129"/>
      <c r="G39" s="119">
        <f>PRODUCT(E39,Y39)</f>
        <v>52.597434444444445</v>
      </c>
      <c r="H39" s="37"/>
      <c r="I39" s="69"/>
      <c r="J39" s="133">
        <v>1</v>
      </c>
      <c r="K39" s="133"/>
      <c r="L39" s="133">
        <v>0</v>
      </c>
      <c r="M39" s="133"/>
      <c r="N39" s="28">
        <f>SUMPRODUCT($J$8:$M$8,J39:M39)</f>
        <v>40</v>
      </c>
      <c r="P39" s="29">
        <f t="shared" ref="P39:P42" si="9">P$8</f>
        <v>5.782</v>
      </c>
      <c r="Q39" s="29">
        <f>SUM(J39:M39)*Q$8</f>
        <v>1.7361111111111109</v>
      </c>
      <c r="R39" s="131" t="s">
        <v>93</v>
      </c>
      <c r="S39" s="86">
        <f t="shared" ref="S39:V42" si="10">SUM($J39:$M39)*S$8</f>
        <v>0.2388888888888889</v>
      </c>
      <c r="T39" s="86">
        <f t="shared" si="10"/>
        <v>4.8611111111111112E-3</v>
      </c>
      <c r="U39" s="86">
        <f t="shared" si="10"/>
        <v>2.6666666666666665</v>
      </c>
      <c r="V39" s="86">
        <f t="shared" si="10"/>
        <v>2.1382400000000001</v>
      </c>
      <c r="W39" s="130" t="s">
        <v>93</v>
      </c>
      <c r="X39" s="86">
        <f>SUM($J39:$M39)*X$8</f>
        <v>3.0666666666666668E-2</v>
      </c>
      <c r="Y39" s="87">
        <f t="shared" si="2"/>
        <v>52.597434444444445</v>
      </c>
    </row>
    <row r="40" spans="2:25" x14ac:dyDescent="0.25">
      <c r="B40" s="38"/>
      <c r="C40" s="127" t="s">
        <v>88</v>
      </c>
      <c r="D40" s="80" t="s">
        <v>94</v>
      </c>
      <c r="E40" s="128">
        <v>1</v>
      </c>
      <c r="F40" s="129"/>
      <c r="G40" s="119">
        <f>PRODUCT(E40,Y40)</f>
        <v>99.412868888888895</v>
      </c>
      <c r="H40" s="37"/>
      <c r="I40" s="69"/>
      <c r="J40" s="133">
        <v>1</v>
      </c>
      <c r="K40" s="133"/>
      <c r="L40" s="133">
        <v>1</v>
      </c>
      <c r="M40" s="133"/>
      <c r="N40" s="28">
        <f>SUMPRODUCT($J$8:$M$8,J40:M40)</f>
        <v>80</v>
      </c>
      <c r="P40" s="29">
        <f t="shared" si="9"/>
        <v>5.782</v>
      </c>
      <c r="Q40" s="29">
        <f>SUM(J40:M40)*Q$8</f>
        <v>3.4722222222222219</v>
      </c>
      <c r="R40" s="131" t="s">
        <v>93</v>
      </c>
      <c r="S40" s="86">
        <f t="shared" si="10"/>
        <v>0.4777777777777778</v>
      </c>
      <c r="T40" s="86">
        <f t="shared" si="10"/>
        <v>9.7222222222222224E-3</v>
      </c>
      <c r="U40" s="86">
        <f t="shared" si="10"/>
        <v>5.333333333333333</v>
      </c>
      <c r="V40" s="86">
        <f t="shared" si="10"/>
        <v>4.2764800000000003</v>
      </c>
      <c r="W40" s="130" t="s">
        <v>93</v>
      </c>
      <c r="X40" s="86">
        <f>SUM($J40:$M40)*X$8</f>
        <v>6.1333333333333337E-2</v>
      </c>
      <c r="Y40" s="87">
        <f t="shared" si="2"/>
        <v>99.412868888888895</v>
      </c>
    </row>
    <row r="41" spans="2:25" x14ac:dyDescent="0.25">
      <c r="B41" s="38"/>
      <c r="C41" s="127" t="s">
        <v>89</v>
      </c>
      <c r="D41" s="80" t="s">
        <v>103</v>
      </c>
      <c r="E41" s="128">
        <v>2</v>
      </c>
      <c r="F41" s="129"/>
      <c r="G41" s="119">
        <f>PRODUCT(E41,Y41)</f>
        <v>198.82573777777779</v>
      </c>
      <c r="H41" s="37"/>
      <c r="I41" s="69"/>
      <c r="J41" s="133">
        <v>1</v>
      </c>
      <c r="K41" s="133"/>
      <c r="L41" s="133">
        <v>1</v>
      </c>
      <c r="M41" s="133"/>
      <c r="N41" s="28">
        <f>SUMPRODUCT($J$8:$M$8,J41:M41)</f>
        <v>80</v>
      </c>
      <c r="P41" s="29">
        <f t="shared" si="9"/>
        <v>5.782</v>
      </c>
      <c r="Q41" s="29">
        <f>SUM(J41:M41)*Q$8</f>
        <v>3.4722222222222219</v>
      </c>
      <c r="R41" s="131" t="s">
        <v>93</v>
      </c>
      <c r="S41" s="86">
        <f t="shared" si="10"/>
        <v>0.4777777777777778</v>
      </c>
      <c r="T41" s="86">
        <f t="shared" si="10"/>
        <v>9.7222222222222224E-3</v>
      </c>
      <c r="U41" s="86">
        <f t="shared" si="10"/>
        <v>5.333333333333333</v>
      </c>
      <c r="V41" s="86">
        <f t="shared" si="10"/>
        <v>4.2764800000000003</v>
      </c>
      <c r="W41" s="130" t="s">
        <v>93</v>
      </c>
      <c r="X41" s="86">
        <f>SUM($J41:$M41)*X$8</f>
        <v>6.1333333333333337E-2</v>
      </c>
      <c r="Y41" s="87">
        <f t="shared" si="2"/>
        <v>99.412868888888895</v>
      </c>
    </row>
    <row r="42" spans="2:25" x14ac:dyDescent="0.25">
      <c r="B42" s="38"/>
      <c r="C42" s="127" t="s">
        <v>90</v>
      </c>
      <c r="D42" s="80" t="s">
        <v>77</v>
      </c>
      <c r="E42" s="128">
        <v>2</v>
      </c>
      <c r="F42" s="129"/>
      <c r="G42" s="119">
        <f>PRODUCT(E42,Y42)</f>
        <v>105.19486888888889</v>
      </c>
      <c r="H42" s="37"/>
      <c r="I42" s="69"/>
      <c r="J42" s="133">
        <v>1</v>
      </c>
      <c r="K42" s="133"/>
      <c r="L42" s="133">
        <v>0</v>
      </c>
      <c r="M42" s="133"/>
      <c r="N42" s="28">
        <f>SUMPRODUCT($J$8:$M$8,J42:M42)</f>
        <v>40</v>
      </c>
      <c r="P42" s="29">
        <f t="shared" si="9"/>
        <v>5.782</v>
      </c>
      <c r="Q42" s="29">
        <f>SUM(J42:M42)*Q$8</f>
        <v>1.7361111111111109</v>
      </c>
      <c r="R42" s="131" t="s">
        <v>93</v>
      </c>
      <c r="S42" s="86">
        <f t="shared" si="10"/>
        <v>0.2388888888888889</v>
      </c>
      <c r="T42" s="86">
        <f t="shared" si="10"/>
        <v>4.8611111111111112E-3</v>
      </c>
      <c r="U42" s="86">
        <f t="shared" si="10"/>
        <v>2.6666666666666665</v>
      </c>
      <c r="V42" s="86">
        <f t="shared" si="10"/>
        <v>2.1382400000000001</v>
      </c>
      <c r="W42" s="130" t="s">
        <v>93</v>
      </c>
      <c r="X42" s="86">
        <f>SUM($J42:$M42)*X$8</f>
        <v>3.0666666666666668E-2</v>
      </c>
      <c r="Y42" s="87">
        <f t="shared" si="2"/>
        <v>52.597434444444445</v>
      </c>
    </row>
    <row r="43" spans="2:25" x14ac:dyDescent="0.25">
      <c r="B43" s="38"/>
      <c r="C43" s="99">
        <v>4</v>
      </c>
      <c r="D43" s="100" t="s">
        <v>69</v>
      </c>
      <c r="E43" s="101"/>
      <c r="F43" s="102"/>
      <c r="G43" s="120">
        <f>SUM(G44:G45)</f>
        <v>210.38973777777778</v>
      </c>
      <c r="H43" s="37"/>
      <c r="I43" s="69"/>
      <c r="J43" s="27"/>
      <c r="K43" s="27"/>
      <c r="L43" s="27"/>
      <c r="M43" s="27"/>
      <c r="N43" s="28"/>
      <c r="R43" s="131"/>
      <c r="S43" s="86"/>
      <c r="T43" s="86"/>
      <c r="U43" s="86"/>
      <c r="V43" s="86"/>
      <c r="W43" s="130"/>
      <c r="X43" s="86"/>
      <c r="Y43" s="87"/>
    </row>
    <row r="44" spans="2:25" x14ac:dyDescent="0.25">
      <c r="B44" s="38"/>
      <c r="C44" s="42">
        <v>4.0999999999999996</v>
      </c>
      <c r="D44" s="43" t="s">
        <v>70</v>
      </c>
      <c r="E44" s="70">
        <v>4</v>
      </c>
      <c r="F44" s="71"/>
      <c r="G44" s="119">
        <f>PRODUCT(E44,Y44)</f>
        <v>210.38973777777778</v>
      </c>
      <c r="H44" s="37"/>
      <c r="I44" s="69"/>
      <c r="J44" s="133">
        <v>1</v>
      </c>
      <c r="K44" s="133"/>
      <c r="L44" s="133">
        <v>0</v>
      </c>
      <c r="M44" s="133"/>
      <c r="N44" s="28">
        <f>SUMPRODUCT($J$8:$M$8,J44:M44)</f>
        <v>40</v>
      </c>
      <c r="P44" s="29">
        <f>P$8</f>
        <v>5.782</v>
      </c>
      <c r="Q44" s="29">
        <f>SUM($J44:$M44)*Q$8</f>
        <v>1.7361111111111109</v>
      </c>
      <c r="R44" s="131" t="s">
        <v>93</v>
      </c>
      <c r="S44" s="86">
        <f>SUM($J44:$M44)*S$8</f>
        <v>0.2388888888888889</v>
      </c>
      <c r="T44" s="86">
        <f>SUM($J44:$M44)*T$8</f>
        <v>4.8611111111111112E-3</v>
      </c>
      <c r="U44" s="86">
        <f>SUM($J44:$M44)*U$8</f>
        <v>2.6666666666666665</v>
      </c>
      <c r="V44" s="86">
        <f>SUM($J44:$M44)*V$8</f>
        <v>2.1382400000000001</v>
      </c>
      <c r="W44" s="130" t="s">
        <v>93</v>
      </c>
      <c r="X44" s="86">
        <f>SUM($J44:$M44)*X$8</f>
        <v>3.0666666666666668E-2</v>
      </c>
      <c r="Y44" s="87">
        <f t="shared" si="2"/>
        <v>52.597434444444445</v>
      </c>
    </row>
    <row r="45" spans="2:25" x14ac:dyDescent="0.25">
      <c r="B45" s="38"/>
      <c r="C45" s="103">
        <v>4.2</v>
      </c>
      <c r="D45" s="104" t="s">
        <v>71</v>
      </c>
      <c r="E45" s="105">
        <v>2</v>
      </c>
      <c r="F45" s="106"/>
      <c r="G45" s="121"/>
      <c r="H45" s="37"/>
      <c r="I45" s="69"/>
      <c r="J45" s="27"/>
      <c r="K45" s="27"/>
      <c r="L45" s="27"/>
      <c r="M45" s="27"/>
      <c r="N45" s="28"/>
      <c r="Y45" s="7"/>
    </row>
    <row r="46" spans="2:25" ht="15.75" thickBot="1" x14ac:dyDescent="0.3">
      <c r="B46" s="39"/>
      <c r="C46" s="40"/>
      <c r="D46" s="40"/>
      <c r="E46" s="110"/>
      <c r="F46" s="40"/>
      <c r="G46" s="40"/>
      <c r="H46" s="68"/>
      <c r="I46" s="69"/>
      <c r="M46"/>
      <c r="Y46" s="7"/>
    </row>
    <row r="47" spans="2:25" ht="15.75" thickTop="1" x14ac:dyDescent="0.25">
      <c r="E47" s="111"/>
      <c r="M47"/>
    </row>
    <row r="48" spans="2:25" x14ac:dyDescent="0.25">
      <c r="C48" s="5"/>
      <c r="D48" s="5"/>
      <c r="E48" s="122">
        <f>SUM(E8:E45)</f>
        <v>88</v>
      </c>
      <c r="F48" s="123"/>
      <c r="G48" s="124">
        <f>SUM(G8,G11,G17,G43)</f>
        <v>6489.627608888889</v>
      </c>
      <c r="J48"/>
      <c r="K48"/>
      <c r="L48"/>
      <c r="M48"/>
      <c r="N48"/>
      <c r="P48"/>
      <c r="Q48"/>
      <c r="R48"/>
      <c r="S48"/>
    </row>
    <row r="49" spans="3:19" x14ac:dyDescent="0.25">
      <c r="C49" s="5"/>
      <c r="D49" s="5"/>
      <c r="E49" s="6" t="s">
        <v>53</v>
      </c>
      <c r="F49" s="5"/>
      <c r="G49" s="6" t="s">
        <v>22</v>
      </c>
      <c r="J49"/>
      <c r="K49"/>
      <c r="L49"/>
      <c r="M49"/>
      <c r="N49"/>
      <c r="P49"/>
      <c r="Q49"/>
      <c r="R49"/>
      <c r="S49"/>
    </row>
    <row r="50" spans="3:19" x14ac:dyDescent="0.25"/>
    <row r="51" spans="3:19" x14ac:dyDescent="0.25"/>
    <row r="52" spans="3:19" x14ac:dyDescent="0.25"/>
    <row r="53" spans="3:19" x14ac:dyDescent="0.25"/>
    <row r="54" spans="3:19" x14ac:dyDescent="0.25"/>
    <row r="55" spans="3:19" x14ac:dyDescent="0.25"/>
    <row r="56" spans="3:19" x14ac:dyDescent="0.25"/>
    <row r="57" spans="3:19" x14ac:dyDescent="0.25"/>
    <row r="58" spans="3:19" x14ac:dyDescent="0.25"/>
    <row r="59" spans="3:19" x14ac:dyDescent="0.25"/>
    <row r="60" spans="3:19" x14ac:dyDescent="0.25"/>
    <row r="61" spans="3:19" x14ac:dyDescent="0.25"/>
    <row r="62" spans="3:19" x14ac:dyDescent="0.25"/>
    <row r="63" spans="3:19" x14ac:dyDescent="0.25"/>
    <row r="64" spans="3:19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</sheetData>
  <mergeCells count="73">
    <mergeCell ref="B1:H3"/>
    <mergeCell ref="C6:G6"/>
    <mergeCell ref="J1:Y2"/>
    <mergeCell ref="J3:N3"/>
    <mergeCell ref="P3:X3"/>
    <mergeCell ref="Y5:Y8"/>
    <mergeCell ref="N5:N8"/>
    <mergeCell ref="R5:R7"/>
    <mergeCell ref="S5:S7"/>
    <mergeCell ref="T5:T7"/>
    <mergeCell ref="U5:U7"/>
    <mergeCell ref="V5:V7"/>
    <mergeCell ref="W5:W7"/>
    <mergeCell ref="X5:X7"/>
    <mergeCell ref="C7:D7"/>
    <mergeCell ref="P5:P7"/>
    <mergeCell ref="Q5:Q7"/>
    <mergeCell ref="J5:K7"/>
    <mergeCell ref="L5:M7"/>
    <mergeCell ref="J10:K10"/>
    <mergeCell ref="J13:K13"/>
    <mergeCell ref="J14:K14"/>
    <mergeCell ref="J15:K15"/>
    <mergeCell ref="J16:K16"/>
    <mergeCell ref="J19:K19"/>
    <mergeCell ref="J20:K20"/>
    <mergeCell ref="J21:K21"/>
    <mergeCell ref="J22:K22"/>
    <mergeCell ref="J24:K24"/>
    <mergeCell ref="J25:K25"/>
    <mergeCell ref="J26:K26"/>
    <mergeCell ref="J42:K42"/>
    <mergeCell ref="J31:K31"/>
    <mergeCell ref="J32:K32"/>
    <mergeCell ref="J34:K34"/>
    <mergeCell ref="J35:K35"/>
    <mergeCell ref="J36:K36"/>
    <mergeCell ref="J40:K40"/>
    <mergeCell ref="J41:K41"/>
    <mergeCell ref="L27:M27"/>
    <mergeCell ref="L29:M29"/>
    <mergeCell ref="L30:M30"/>
    <mergeCell ref="J37:K37"/>
    <mergeCell ref="J39:K39"/>
    <mergeCell ref="J27:K27"/>
    <mergeCell ref="J29:K29"/>
    <mergeCell ref="J30:K30"/>
    <mergeCell ref="L21:M21"/>
    <mergeCell ref="L22:M22"/>
    <mergeCell ref="L24:M24"/>
    <mergeCell ref="L25:M25"/>
    <mergeCell ref="L26:M26"/>
    <mergeCell ref="L14:M14"/>
    <mergeCell ref="L15:M15"/>
    <mergeCell ref="L16:M16"/>
    <mergeCell ref="L19:M19"/>
    <mergeCell ref="L20:M20"/>
    <mergeCell ref="L44:M44"/>
    <mergeCell ref="J8:K8"/>
    <mergeCell ref="L8:M8"/>
    <mergeCell ref="L37:M37"/>
    <mergeCell ref="L39:M39"/>
    <mergeCell ref="L40:M40"/>
    <mergeCell ref="L41:M41"/>
    <mergeCell ref="L42:M42"/>
    <mergeCell ref="L31:M31"/>
    <mergeCell ref="L32:M32"/>
    <mergeCell ref="L34:M34"/>
    <mergeCell ref="L35:M35"/>
    <mergeCell ref="L36:M36"/>
    <mergeCell ref="J44:K44"/>
    <mergeCell ref="L10:M10"/>
    <mergeCell ref="L13:M13"/>
  </mergeCells>
  <phoneticPr fontId="22" type="noConversion"/>
  <printOptions horizontalCentered="1"/>
  <pageMargins left="0.39370078740157483" right="0.39370078740157483" top="0.39370078740157483" bottom="0.39370078740157483" header="0" footer="0"/>
  <pageSetup paperSize="9" fitToHeight="10" orientation="landscape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17"/>
  <sheetViews>
    <sheetView showGridLines="0" workbookViewId="0">
      <selection activeCell="E4" sqref="E4"/>
    </sheetView>
  </sheetViews>
  <sheetFormatPr baseColWidth="10" defaultColWidth="0" defaultRowHeight="15" zeroHeight="1" x14ac:dyDescent="0.25"/>
  <cols>
    <col min="1" max="1" width="2.85546875" customWidth="1"/>
    <col min="2" max="2" width="43.42578125" bestFit="1" customWidth="1"/>
    <col min="3" max="3" width="18.28515625" customWidth="1"/>
    <col min="4" max="4" width="17.7109375" customWidth="1"/>
    <col min="5" max="5" width="11.28515625" customWidth="1"/>
    <col min="6" max="6" width="11.42578125" bestFit="1" customWidth="1"/>
    <col min="7" max="7" width="2.85546875" customWidth="1"/>
    <col min="8" max="16384" width="11.42578125" hidden="1"/>
  </cols>
  <sheetData>
    <row r="1" spans="2:6" ht="26.25" x14ac:dyDescent="0.25">
      <c r="B1" s="157" t="s">
        <v>76</v>
      </c>
      <c r="C1" s="157"/>
      <c r="D1" s="157"/>
      <c r="E1" s="157"/>
      <c r="F1" s="157"/>
    </row>
    <row r="2" spans="2:6" x14ac:dyDescent="0.25"/>
    <row r="3" spans="2:6" ht="22.5" customHeight="1" x14ac:dyDescent="0.25">
      <c r="B3" s="16" t="s">
        <v>7</v>
      </c>
      <c r="C3" s="17" t="s">
        <v>8</v>
      </c>
      <c r="D3" s="17" t="s">
        <v>9</v>
      </c>
      <c r="E3" s="17" t="s">
        <v>10</v>
      </c>
      <c r="F3" s="18" t="s">
        <v>11</v>
      </c>
    </row>
    <row r="4" spans="2:6" x14ac:dyDescent="0.25">
      <c r="B4" s="19" t="s">
        <v>54</v>
      </c>
      <c r="C4" s="20" t="s">
        <v>12</v>
      </c>
      <c r="D4" s="30" t="s">
        <v>46</v>
      </c>
      <c r="E4" s="21">
        <f t="shared" ref="E4:E13" si="0">F4/30</f>
        <v>50</v>
      </c>
      <c r="F4" s="21">
        <v>1500</v>
      </c>
    </row>
    <row r="5" spans="2:6" x14ac:dyDescent="0.25">
      <c r="B5" s="19" t="s">
        <v>13</v>
      </c>
      <c r="C5" s="20" t="s">
        <v>12</v>
      </c>
      <c r="D5" s="30" t="s">
        <v>46</v>
      </c>
      <c r="E5" s="21">
        <f t="shared" si="0"/>
        <v>40</v>
      </c>
      <c r="F5" s="21">
        <v>1200</v>
      </c>
    </row>
    <row r="6" spans="2:6" x14ac:dyDescent="0.25">
      <c r="B6" s="19" t="s">
        <v>14</v>
      </c>
      <c r="C6" s="20" t="s">
        <v>12</v>
      </c>
      <c r="D6" s="30" t="s">
        <v>46</v>
      </c>
      <c r="E6" s="21">
        <f t="shared" si="0"/>
        <v>40</v>
      </c>
      <c r="F6" s="21">
        <v>1200</v>
      </c>
    </row>
    <row r="7" spans="2:6" x14ac:dyDescent="0.25">
      <c r="B7" s="19" t="s">
        <v>15</v>
      </c>
      <c r="C7" s="20" t="s">
        <v>12</v>
      </c>
      <c r="D7" s="30" t="s">
        <v>46</v>
      </c>
      <c r="E7" s="21">
        <f t="shared" si="0"/>
        <v>40</v>
      </c>
      <c r="F7" s="21">
        <v>1200</v>
      </c>
    </row>
    <row r="8" spans="2:6" x14ac:dyDescent="0.25">
      <c r="B8" s="19" t="s">
        <v>16</v>
      </c>
      <c r="C8" s="20" t="s">
        <v>17</v>
      </c>
      <c r="D8" s="30" t="s">
        <v>43</v>
      </c>
      <c r="E8" s="21">
        <f t="shared" si="0"/>
        <v>5.782</v>
      </c>
      <c r="F8" s="21">
        <f>49*3.54</f>
        <v>173.46</v>
      </c>
    </row>
    <row r="9" spans="2:6" x14ac:dyDescent="0.25">
      <c r="B9" s="19" t="s">
        <v>42</v>
      </c>
      <c r="C9" s="20" t="s">
        <v>17</v>
      </c>
      <c r="D9" s="30" t="s">
        <v>43</v>
      </c>
      <c r="E9" s="21">
        <f t="shared" si="0"/>
        <v>1.7361111111111109</v>
      </c>
      <c r="F9" s="21">
        <f>Depreciación!F5</f>
        <v>52.083333333333329</v>
      </c>
    </row>
    <row r="10" spans="2:6" x14ac:dyDescent="0.25">
      <c r="B10" s="19" t="s">
        <v>49</v>
      </c>
      <c r="C10" s="20" t="s">
        <v>17</v>
      </c>
      <c r="D10" s="30" t="s">
        <v>43</v>
      </c>
      <c r="E10" s="21">
        <f t="shared" si="0"/>
        <v>0</v>
      </c>
      <c r="F10" s="21">
        <f>Depreciación!F6</f>
        <v>0</v>
      </c>
    </row>
    <row r="11" spans="2:6" x14ac:dyDescent="0.25">
      <c r="B11" s="19" t="s">
        <v>50</v>
      </c>
      <c r="C11" s="20" t="s">
        <v>18</v>
      </c>
      <c r="D11" s="30" t="s">
        <v>43</v>
      </c>
      <c r="E11" s="21">
        <f t="shared" si="0"/>
        <v>0.2388888888888889</v>
      </c>
      <c r="F11" s="21">
        <f>Depreciación!F14</f>
        <v>7.166666666666667</v>
      </c>
    </row>
    <row r="12" spans="2:6" x14ac:dyDescent="0.25">
      <c r="B12" s="19" t="s">
        <v>51</v>
      </c>
      <c r="C12" s="20" t="s">
        <v>18</v>
      </c>
      <c r="D12" s="30" t="s">
        <v>43</v>
      </c>
      <c r="E12" s="26">
        <f t="shared" si="0"/>
        <v>4.8611111111111112E-3</v>
      </c>
      <c r="F12" s="21">
        <f>Depreciación!F21</f>
        <v>0.14583333333333334</v>
      </c>
    </row>
    <row r="13" spans="2:6" x14ac:dyDescent="0.25">
      <c r="B13" s="19" t="s">
        <v>19</v>
      </c>
      <c r="C13" s="20" t="s">
        <v>17</v>
      </c>
      <c r="D13" s="30" t="s">
        <v>43</v>
      </c>
      <c r="E13" s="21">
        <f t="shared" si="0"/>
        <v>2.6666666666666665</v>
      </c>
      <c r="F13" s="21">
        <v>80</v>
      </c>
    </row>
    <row r="14" spans="2:6" x14ac:dyDescent="0.25">
      <c r="B14" s="19" t="s">
        <v>20</v>
      </c>
      <c r="C14" s="20" t="s">
        <v>17</v>
      </c>
      <c r="D14" s="30" t="s">
        <v>43</v>
      </c>
      <c r="E14" s="21">
        <f>F14*0.6682/1000*8</f>
        <v>2.1382400000000001</v>
      </c>
      <c r="F14" s="22">
        <v>400</v>
      </c>
    </row>
    <row r="15" spans="2:6" x14ac:dyDescent="0.25">
      <c r="B15" s="19" t="s">
        <v>52</v>
      </c>
      <c r="C15" s="20" t="s">
        <v>17</v>
      </c>
      <c r="D15" s="30" t="s">
        <v>43</v>
      </c>
      <c r="E15" s="21">
        <f>F15*0.6682/1000*8</f>
        <v>1.0691200000000001</v>
      </c>
      <c r="F15" s="22">
        <v>200</v>
      </c>
    </row>
    <row r="16" spans="2:6" x14ac:dyDescent="0.25">
      <c r="B16" s="23" t="s">
        <v>21</v>
      </c>
      <c r="C16" s="24" t="s">
        <v>17</v>
      </c>
      <c r="D16" s="31" t="s">
        <v>43</v>
      </c>
      <c r="E16" s="25">
        <f>0.92/30</f>
        <v>3.0666666666666668E-2</v>
      </c>
      <c r="F16" s="24"/>
    </row>
    <row r="17" x14ac:dyDescent="0.25"/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24"/>
  <sheetViews>
    <sheetView showGridLines="0" zoomScale="150" zoomScaleNormal="150" workbookViewId="0">
      <selection activeCell="B5" sqref="B5:F5"/>
    </sheetView>
  </sheetViews>
  <sheetFormatPr baseColWidth="10" defaultColWidth="0" defaultRowHeight="15" zeroHeight="1" x14ac:dyDescent="0.25"/>
  <cols>
    <col min="1" max="1" width="2.85546875" customWidth="1"/>
    <col min="2" max="2" width="18.85546875" bestFit="1" customWidth="1"/>
    <col min="3" max="3" width="11.5703125" customWidth="1"/>
    <col min="4" max="4" width="12.42578125" customWidth="1"/>
    <col min="5" max="5" width="11.42578125" customWidth="1"/>
    <col min="6" max="6" width="12.85546875" customWidth="1"/>
    <col min="7" max="8" width="2.85546875" customWidth="1"/>
    <col min="9" max="9" width="43.85546875" customWidth="1"/>
    <col min="10" max="10" width="16.7109375" customWidth="1"/>
    <col min="11" max="11" width="2.85546875" customWidth="1"/>
    <col min="12" max="13" width="0" hidden="1" customWidth="1"/>
    <col min="14" max="16384" width="11.42578125" hidden="1"/>
  </cols>
  <sheetData>
    <row r="1" spans="2:10" ht="26.25" x14ac:dyDescent="0.25">
      <c r="B1" s="166" t="s">
        <v>47</v>
      </c>
      <c r="C1" s="166"/>
      <c r="D1" s="166"/>
      <c r="E1" s="166"/>
      <c r="F1" s="166"/>
      <c r="G1" s="166"/>
      <c r="H1" s="166"/>
      <c r="I1" s="166"/>
      <c r="J1" s="166"/>
    </row>
    <row r="2" spans="2:10" x14ac:dyDescent="0.25"/>
    <row r="3" spans="2:10" x14ac:dyDescent="0.25">
      <c r="B3" s="158" t="s">
        <v>25</v>
      </c>
      <c r="C3" s="158" t="s">
        <v>26</v>
      </c>
      <c r="D3" s="160" t="s">
        <v>27</v>
      </c>
      <c r="E3" s="160" t="s">
        <v>28</v>
      </c>
      <c r="F3" s="160" t="s">
        <v>29</v>
      </c>
      <c r="I3" s="164" t="s">
        <v>23</v>
      </c>
      <c r="J3" s="165" t="s">
        <v>24</v>
      </c>
    </row>
    <row r="4" spans="2:10" ht="15" customHeight="1" x14ac:dyDescent="0.25">
      <c r="B4" s="159"/>
      <c r="C4" s="159"/>
      <c r="D4" s="161"/>
      <c r="E4" s="161"/>
      <c r="F4" s="161"/>
      <c r="I4" s="164"/>
      <c r="J4" s="165"/>
    </row>
    <row r="5" spans="2:10" x14ac:dyDescent="0.25">
      <c r="B5" s="8" t="s">
        <v>30</v>
      </c>
      <c r="C5" s="9">
        <v>2500</v>
      </c>
      <c r="D5" s="76">
        <v>0.25</v>
      </c>
      <c r="E5" s="10">
        <f>D5/12</f>
        <v>2.0833333333333332E-2</v>
      </c>
      <c r="F5" s="11">
        <f>E5*C5</f>
        <v>52.083333333333329</v>
      </c>
      <c r="I5" s="164"/>
      <c r="J5" s="165"/>
    </row>
    <row r="6" spans="2:10" x14ac:dyDescent="0.25">
      <c r="B6" s="8" t="s">
        <v>55</v>
      </c>
      <c r="C6" s="9">
        <v>0</v>
      </c>
      <c r="D6" s="76">
        <v>0</v>
      </c>
      <c r="E6" s="10">
        <f>D6/12</f>
        <v>0</v>
      </c>
      <c r="F6" s="11">
        <f>E6*C6</f>
        <v>0</v>
      </c>
      <c r="I6" s="162" t="s">
        <v>31</v>
      </c>
      <c r="J6" s="163">
        <v>0.25</v>
      </c>
    </row>
    <row r="7" spans="2:10" x14ac:dyDescent="0.25">
      <c r="E7" s="12" t="s">
        <v>32</v>
      </c>
      <c r="F7" s="13">
        <f>SUM(F5:F6)</f>
        <v>52.083333333333329</v>
      </c>
      <c r="I7" s="162"/>
      <c r="J7" s="163"/>
    </row>
    <row r="8" spans="2:10" x14ac:dyDescent="0.25">
      <c r="I8" s="162" t="s">
        <v>33</v>
      </c>
      <c r="J8" s="163">
        <v>0.2</v>
      </c>
    </row>
    <row r="9" spans="2:10" x14ac:dyDescent="0.25">
      <c r="I9" s="162"/>
      <c r="J9" s="163"/>
    </row>
    <row r="10" spans="2:10" x14ac:dyDescent="0.25">
      <c r="B10" s="158" t="s">
        <v>25</v>
      </c>
      <c r="C10" s="158" t="s">
        <v>26</v>
      </c>
      <c r="D10" s="160" t="s">
        <v>27</v>
      </c>
      <c r="E10" s="160" t="s">
        <v>28</v>
      </c>
      <c r="F10" s="160" t="s">
        <v>29</v>
      </c>
      <c r="I10" s="162" t="s">
        <v>34</v>
      </c>
      <c r="J10" s="163">
        <v>0.2</v>
      </c>
    </row>
    <row r="11" spans="2:10" x14ac:dyDescent="0.25">
      <c r="B11" s="159"/>
      <c r="C11" s="159"/>
      <c r="D11" s="161"/>
      <c r="E11" s="161"/>
      <c r="F11" s="161"/>
      <c r="I11" s="162"/>
      <c r="J11" s="163"/>
    </row>
    <row r="12" spans="2:10" x14ac:dyDescent="0.25">
      <c r="B12" s="14" t="s">
        <v>35</v>
      </c>
      <c r="C12" s="9">
        <v>180</v>
      </c>
      <c r="D12" s="76">
        <v>0.2</v>
      </c>
      <c r="E12" s="10">
        <f>D12/12</f>
        <v>1.6666666666666666E-2</v>
      </c>
      <c r="F12" s="11">
        <f>E12*C12</f>
        <v>3</v>
      </c>
      <c r="I12" s="162"/>
      <c r="J12" s="163"/>
    </row>
    <row r="13" spans="2:10" x14ac:dyDescent="0.25">
      <c r="B13" s="14" t="s">
        <v>37</v>
      </c>
      <c r="C13" s="9">
        <v>250</v>
      </c>
      <c r="D13" s="76">
        <v>0.2</v>
      </c>
      <c r="E13" s="10">
        <f>D13/12</f>
        <v>1.6666666666666666E-2</v>
      </c>
      <c r="F13" s="11">
        <f>E13*C13</f>
        <v>4.166666666666667</v>
      </c>
      <c r="I13" s="8" t="s">
        <v>36</v>
      </c>
      <c r="J13" s="76">
        <v>0.25</v>
      </c>
    </row>
    <row r="14" spans="2:10" x14ac:dyDescent="0.25">
      <c r="E14" s="12" t="s">
        <v>32</v>
      </c>
      <c r="F14" s="13">
        <f>SUM(F12:F13)</f>
        <v>7.166666666666667</v>
      </c>
      <c r="I14" s="162" t="s">
        <v>38</v>
      </c>
      <c r="J14" s="163">
        <v>0.1</v>
      </c>
    </row>
    <row r="15" spans="2:10" ht="15" customHeight="1" x14ac:dyDescent="0.25">
      <c r="I15" s="162"/>
      <c r="J15" s="163"/>
    </row>
    <row r="16" spans="2:10" ht="15" customHeight="1" x14ac:dyDescent="0.25">
      <c r="I16" s="8" t="s">
        <v>39</v>
      </c>
      <c r="J16" s="76">
        <v>0.1</v>
      </c>
    </row>
    <row r="17" spans="2:10" x14ac:dyDescent="0.25">
      <c r="B17" s="158" t="s">
        <v>25</v>
      </c>
      <c r="C17" s="158" t="s">
        <v>26</v>
      </c>
      <c r="D17" s="160" t="s">
        <v>27</v>
      </c>
      <c r="E17" s="160" t="s">
        <v>28</v>
      </c>
      <c r="F17" s="160" t="s">
        <v>29</v>
      </c>
    </row>
    <row r="18" spans="2:10" ht="15" customHeight="1" x14ac:dyDescent="0.25">
      <c r="B18" s="159"/>
      <c r="C18" s="159"/>
      <c r="D18" s="161"/>
      <c r="E18" s="161"/>
      <c r="F18" s="161"/>
      <c r="I18" s="167"/>
      <c r="J18" s="167"/>
    </row>
    <row r="19" spans="2:10" ht="15" customHeight="1" x14ac:dyDescent="0.25">
      <c r="B19" s="8" t="s">
        <v>40</v>
      </c>
      <c r="C19" s="15">
        <v>3.5</v>
      </c>
      <c r="D19" s="76">
        <v>0.1</v>
      </c>
      <c r="E19" s="10">
        <f>D19/12</f>
        <v>8.3333333333333332E-3</v>
      </c>
      <c r="F19" s="11">
        <f>E19*C19</f>
        <v>2.9166666666666667E-2</v>
      </c>
      <c r="I19" s="167"/>
      <c r="J19" s="167"/>
    </row>
    <row r="20" spans="2:10" x14ac:dyDescent="0.25">
      <c r="B20" s="8" t="s">
        <v>41</v>
      </c>
      <c r="C20" s="9">
        <v>14</v>
      </c>
      <c r="D20" s="76">
        <v>0.1</v>
      </c>
      <c r="E20" s="10">
        <f>D20/12</f>
        <v>8.3333333333333332E-3</v>
      </c>
      <c r="F20" s="11">
        <f>E20*C20</f>
        <v>0.11666666666666667</v>
      </c>
      <c r="I20" s="167"/>
      <c r="J20" s="167"/>
    </row>
    <row r="21" spans="2:10" ht="15" customHeight="1" x14ac:dyDescent="0.25">
      <c r="E21" s="12" t="s">
        <v>32</v>
      </c>
      <c r="F21" s="13">
        <f>SUM(F19:F20)</f>
        <v>0.14583333333333334</v>
      </c>
      <c r="I21" s="167"/>
      <c r="J21" s="167"/>
    </row>
    <row r="22" spans="2:10" ht="15" customHeight="1" x14ac:dyDescent="0.25">
      <c r="I22" s="57"/>
      <c r="J22" s="57"/>
    </row>
    <row r="23" spans="2:10" ht="15" hidden="1" customHeight="1" x14ac:dyDescent="0.25">
      <c r="I23" s="77"/>
      <c r="J23" s="77"/>
    </row>
    <row r="24" spans="2:10" ht="15" hidden="1" customHeight="1" x14ac:dyDescent="0.25"/>
  </sheetData>
  <mergeCells count="27">
    <mergeCell ref="B1:J1"/>
    <mergeCell ref="J14:J15"/>
    <mergeCell ref="B17:B18"/>
    <mergeCell ref="C17:C18"/>
    <mergeCell ref="D17:D18"/>
    <mergeCell ref="E17:E18"/>
    <mergeCell ref="F17:F18"/>
    <mergeCell ref="I18:J21"/>
    <mergeCell ref="B10:B11"/>
    <mergeCell ref="C10:C11"/>
    <mergeCell ref="D10:D11"/>
    <mergeCell ref="E10:E11"/>
    <mergeCell ref="F10:F11"/>
    <mergeCell ref="I14:I15"/>
    <mergeCell ref="I6:I7"/>
    <mergeCell ref="J6:J7"/>
    <mergeCell ref="I8:I9"/>
    <mergeCell ref="J8:J9"/>
    <mergeCell ref="I10:I12"/>
    <mergeCell ref="J10:J12"/>
    <mergeCell ref="I3:I5"/>
    <mergeCell ref="J3:J5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pageSetUpPr fitToPage="1"/>
  </sheetPr>
  <dimension ref="A1:CQ118"/>
  <sheetViews>
    <sheetView showGridLines="0" tabSelected="1" topLeftCell="A28" zoomScale="106" zoomScaleNormal="106" workbookViewId="0">
      <selection activeCell="CF41" sqref="CF41"/>
    </sheetView>
  </sheetViews>
  <sheetFormatPr baseColWidth="10" defaultColWidth="0" defaultRowHeight="15" zeroHeight="1" x14ac:dyDescent="0.25"/>
  <cols>
    <col min="1" max="1" width="5.7109375" customWidth="1"/>
    <col min="2" max="2" width="2.85546875" customWidth="1"/>
    <col min="3" max="3" width="6.7109375" style="1" bestFit="1" customWidth="1"/>
    <col min="4" max="4" width="56.5703125" style="1" customWidth="1"/>
    <col min="5" max="5" width="9.28515625" style="1" customWidth="1"/>
    <col min="6" max="6" width="16.28515625" style="1" customWidth="1"/>
    <col min="7" max="10" width="4.28515625" style="1" bestFit="1" customWidth="1"/>
    <col min="11" max="11" width="4.42578125" style="1" bestFit="1" customWidth="1"/>
    <col min="12" max="12" width="4.5703125" style="1" bestFit="1" customWidth="1"/>
    <col min="13" max="16" width="4.28515625" style="1" bestFit="1" customWidth="1"/>
    <col min="17" max="17" width="4.42578125" style="1" bestFit="1" customWidth="1"/>
    <col min="18" max="18" width="4.5703125" style="1" bestFit="1" customWidth="1"/>
    <col min="19" max="22" width="4.28515625" style="1" bestFit="1" customWidth="1"/>
    <col min="23" max="23" width="4.42578125" style="1" bestFit="1" customWidth="1"/>
    <col min="24" max="24" width="4.5703125" style="1" bestFit="1" customWidth="1"/>
    <col min="25" max="28" width="4.28515625" style="1" bestFit="1" customWidth="1"/>
    <col min="29" max="29" width="4.42578125" style="1" bestFit="1" customWidth="1"/>
    <col min="30" max="30" width="4.5703125" style="1" bestFit="1" customWidth="1"/>
    <col min="31" max="34" width="4.28515625" style="1" bestFit="1" customWidth="1"/>
    <col min="35" max="35" width="4.42578125" style="1" bestFit="1" customWidth="1"/>
    <col min="36" max="36" width="4.5703125" style="1" bestFit="1" customWidth="1"/>
    <col min="37" max="40" width="4.28515625" style="1" bestFit="1" customWidth="1"/>
    <col min="41" max="41" width="4.42578125" style="1" bestFit="1" customWidth="1"/>
    <col min="42" max="42" width="4.5703125" style="1" bestFit="1" customWidth="1"/>
    <col min="43" max="46" width="4.28515625" style="1" bestFit="1" customWidth="1"/>
    <col min="47" max="47" width="4.42578125" style="1" bestFit="1" customWidth="1"/>
    <col min="48" max="48" width="4.5703125" style="1" bestFit="1" customWidth="1"/>
    <col min="49" max="52" width="4.28515625" style="1" bestFit="1" customWidth="1"/>
    <col min="53" max="53" width="4.42578125" style="1" bestFit="1" customWidth="1"/>
    <col min="54" max="54" width="4.5703125" style="1" bestFit="1" customWidth="1"/>
    <col min="55" max="58" width="4.28515625" style="1" bestFit="1" customWidth="1"/>
    <col min="59" max="59" width="4.42578125" style="1" bestFit="1" customWidth="1"/>
    <col min="60" max="60" width="4.5703125" style="1" bestFit="1" customWidth="1"/>
    <col min="61" max="64" width="4.28515625" style="1" bestFit="1" customWidth="1"/>
    <col min="65" max="65" width="4.42578125" style="1" bestFit="1" customWidth="1"/>
    <col min="66" max="66" width="4.5703125" style="1" bestFit="1" customWidth="1"/>
    <col min="67" max="70" width="4.28515625" style="1" bestFit="1" customWidth="1"/>
    <col min="71" max="71" width="4.42578125" style="1" bestFit="1" customWidth="1"/>
    <col min="72" max="72" width="4.5703125" style="1" bestFit="1" customWidth="1"/>
    <col min="73" max="76" width="4.28515625" style="1" bestFit="1" customWidth="1"/>
    <col min="77" max="77" width="4.42578125" style="1" bestFit="1" customWidth="1"/>
    <col min="78" max="78" width="4.5703125" style="1" bestFit="1" customWidth="1"/>
    <col min="79" max="82" width="4.28515625" style="1" bestFit="1" customWidth="1"/>
    <col min="83" max="83" width="4.42578125" style="1" bestFit="1" customWidth="1"/>
    <col min="84" max="84" width="4.5703125" style="1" bestFit="1" customWidth="1"/>
    <col min="85" max="88" width="4.28515625" style="1" bestFit="1" customWidth="1"/>
    <col min="89" max="89" width="4.42578125" style="1" bestFit="1" customWidth="1"/>
    <col min="90" max="90" width="4.5703125" style="1" bestFit="1" customWidth="1"/>
    <col min="91" max="93" width="4.28515625" style="1" bestFit="1" customWidth="1"/>
    <col min="94" max="94" width="2.85546875" style="1" customWidth="1"/>
    <col min="95" max="95" width="5.7109375" style="1" customWidth="1"/>
    <col min="96" max="16384" width="11.42578125" style="1" hidden="1"/>
  </cols>
  <sheetData>
    <row r="1" spans="1:94" customFormat="1" ht="26.25" x14ac:dyDescent="0.25">
      <c r="C1" s="170" t="s">
        <v>48</v>
      </c>
      <c r="D1" s="170"/>
    </row>
    <row r="2" spans="1:94" customFormat="1" ht="15.75" thickBot="1" x14ac:dyDescent="0.3"/>
    <row r="3" spans="1:94" customFormat="1" ht="15.75" thickTop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35"/>
    </row>
    <row r="4" spans="1:94" s="4" customFormat="1" x14ac:dyDescent="0.25">
      <c r="A4"/>
      <c r="B4" s="60"/>
      <c r="C4" s="171" t="s">
        <v>108</v>
      </c>
      <c r="D4" s="171"/>
      <c r="E4" s="171"/>
      <c r="F4" s="172" t="s">
        <v>5</v>
      </c>
      <c r="G4" s="61" t="str">
        <f>PROPER(TEXT(WEEKDAY(G5),"ddd"))</f>
        <v>Mié</v>
      </c>
      <c r="H4" s="61" t="str">
        <f t="shared" ref="H4:Q4" si="0">PROPER(TEXT(WEEKDAY(H5),"ddd"))</f>
        <v>Jue</v>
      </c>
      <c r="I4" s="61" t="str">
        <f t="shared" si="0"/>
        <v>Vie</v>
      </c>
      <c r="J4" s="61" t="str">
        <f t="shared" si="0"/>
        <v>Sáb</v>
      </c>
      <c r="K4" s="61" t="str">
        <f t="shared" si="0"/>
        <v>Lun</v>
      </c>
      <c r="L4" s="61" t="str">
        <f t="shared" si="0"/>
        <v>Mar</v>
      </c>
      <c r="M4" s="61" t="str">
        <f t="shared" si="0"/>
        <v>Mié</v>
      </c>
      <c r="N4" s="61" t="str">
        <f t="shared" si="0"/>
        <v>Jue</v>
      </c>
      <c r="O4" s="61" t="str">
        <f t="shared" si="0"/>
        <v>Vie</v>
      </c>
      <c r="P4" s="61" t="str">
        <f t="shared" si="0"/>
        <v>Sáb</v>
      </c>
      <c r="Q4" s="61" t="str">
        <f t="shared" si="0"/>
        <v>Lun</v>
      </c>
      <c r="R4" s="61" t="str">
        <f t="shared" ref="R4" si="1">PROPER(TEXT(WEEKDAY(R5),"ddd"))</f>
        <v>Mar</v>
      </c>
      <c r="S4" s="61" t="str">
        <f t="shared" ref="S4" si="2">PROPER(TEXT(WEEKDAY(S5),"ddd"))</f>
        <v>Mié</v>
      </c>
      <c r="T4" s="61" t="str">
        <f t="shared" ref="T4" si="3">PROPER(TEXT(WEEKDAY(T5),"ddd"))</f>
        <v>Jue</v>
      </c>
      <c r="U4" s="61" t="str">
        <f t="shared" ref="U4" si="4">PROPER(TEXT(WEEKDAY(U5),"ddd"))</f>
        <v>Vie</v>
      </c>
      <c r="V4" s="61" t="str">
        <f t="shared" ref="V4" si="5">PROPER(TEXT(WEEKDAY(V5),"ddd"))</f>
        <v>Sáb</v>
      </c>
      <c r="W4" s="61" t="str">
        <f t="shared" ref="W4" si="6">PROPER(TEXT(WEEKDAY(W5),"ddd"))</f>
        <v>Lun</v>
      </c>
      <c r="X4" s="61" t="str">
        <f t="shared" ref="X4" si="7">PROPER(TEXT(WEEKDAY(X5),"ddd"))</f>
        <v>Mar</v>
      </c>
      <c r="Y4" s="61" t="str">
        <f t="shared" ref="Y4" si="8">PROPER(TEXT(WEEKDAY(Y5),"ddd"))</f>
        <v>Mié</v>
      </c>
      <c r="Z4" s="61" t="str">
        <f t="shared" ref="Z4" si="9">PROPER(TEXT(WEEKDAY(Z5),"ddd"))</f>
        <v>Jue</v>
      </c>
      <c r="AA4" s="61" t="str">
        <f t="shared" ref="AA4" si="10">PROPER(TEXT(WEEKDAY(AA5),"ddd"))</f>
        <v>Vie</v>
      </c>
      <c r="AB4" s="61" t="str">
        <f t="shared" ref="AB4" si="11">PROPER(TEXT(WEEKDAY(AB5),"ddd"))</f>
        <v>Sáb</v>
      </c>
      <c r="AC4" s="61" t="str">
        <f t="shared" ref="AC4" si="12">PROPER(TEXT(WEEKDAY(AC5),"ddd"))</f>
        <v>Lun</v>
      </c>
      <c r="AD4" s="61" t="str">
        <f t="shared" ref="AD4" si="13">PROPER(TEXT(WEEKDAY(AD5),"ddd"))</f>
        <v>Mar</v>
      </c>
      <c r="AE4" s="61" t="str">
        <f t="shared" ref="AE4" si="14">PROPER(TEXT(WEEKDAY(AE5),"ddd"))</f>
        <v>Mié</v>
      </c>
      <c r="AF4" s="61" t="str">
        <f t="shared" ref="AF4" si="15">PROPER(TEXT(WEEKDAY(AF5),"ddd"))</f>
        <v>Jue</v>
      </c>
      <c r="AG4" s="61" t="str">
        <f t="shared" ref="AG4" si="16">PROPER(TEXT(WEEKDAY(AG5),"ddd"))</f>
        <v>Vie</v>
      </c>
      <c r="AH4" s="61" t="str">
        <f t="shared" ref="AH4" si="17">PROPER(TEXT(WEEKDAY(AH5),"ddd"))</f>
        <v>Sáb</v>
      </c>
      <c r="AI4" s="61" t="str">
        <f t="shared" ref="AI4" si="18">PROPER(TEXT(WEEKDAY(AI5),"ddd"))</f>
        <v>Lun</v>
      </c>
      <c r="AJ4" s="61" t="str">
        <f t="shared" ref="AJ4" si="19">PROPER(TEXT(WEEKDAY(AJ5),"ddd"))</f>
        <v>Mar</v>
      </c>
      <c r="AK4" s="61" t="str">
        <f t="shared" ref="AK4" si="20">PROPER(TEXT(WEEKDAY(AK5),"ddd"))</f>
        <v>Mié</v>
      </c>
      <c r="AL4" s="61" t="str">
        <f t="shared" ref="AL4" si="21">PROPER(TEXT(WEEKDAY(AL5),"ddd"))</f>
        <v>Jue</v>
      </c>
      <c r="AM4" s="61" t="str">
        <f t="shared" ref="AM4" si="22">PROPER(TEXT(WEEKDAY(AM5),"ddd"))</f>
        <v>Vie</v>
      </c>
      <c r="AN4" s="61" t="str">
        <f t="shared" ref="AN4" si="23">PROPER(TEXT(WEEKDAY(AN5),"ddd"))</f>
        <v>Sáb</v>
      </c>
      <c r="AO4" s="61" t="str">
        <f t="shared" ref="AO4" si="24">PROPER(TEXT(WEEKDAY(AO5),"ddd"))</f>
        <v>Lun</v>
      </c>
      <c r="AP4" s="61" t="str">
        <f t="shared" ref="AP4" si="25">PROPER(TEXT(WEEKDAY(AP5),"ddd"))</f>
        <v>Mar</v>
      </c>
      <c r="AQ4" s="61" t="str">
        <f t="shared" ref="AQ4" si="26">PROPER(TEXT(WEEKDAY(AQ5),"ddd"))</f>
        <v>Mié</v>
      </c>
      <c r="AR4" s="61" t="str">
        <f t="shared" ref="AR4" si="27">PROPER(TEXT(WEEKDAY(AR5),"ddd"))</f>
        <v>Jue</v>
      </c>
      <c r="AS4" s="61" t="str">
        <f t="shared" ref="AS4" si="28">PROPER(TEXT(WEEKDAY(AS5),"ddd"))</f>
        <v>Vie</v>
      </c>
      <c r="AT4" s="61" t="str">
        <f t="shared" ref="AT4" si="29">PROPER(TEXT(WEEKDAY(AT5),"ddd"))</f>
        <v>Sáb</v>
      </c>
      <c r="AU4" s="61" t="str">
        <f t="shared" ref="AU4" si="30">PROPER(TEXT(WEEKDAY(AU5),"ddd"))</f>
        <v>Lun</v>
      </c>
      <c r="AV4" s="61" t="str">
        <f t="shared" ref="AV4" si="31">PROPER(TEXT(WEEKDAY(AV5),"ddd"))</f>
        <v>Mar</v>
      </c>
      <c r="AW4" s="61" t="str">
        <f t="shared" ref="AW4" si="32">PROPER(TEXT(WEEKDAY(AW5),"ddd"))</f>
        <v>Mié</v>
      </c>
      <c r="AX4" s="61" t="str">
        <f t="shared" ref="AX4" si="33">PROPER(TEXT(WEEKDAY(AX5),"ddd"))</f>
        <v>Jue</v>
      </c>
      <c r="AY4" s="61" t="str">
        <f t="shared" ref="AY4" si="34">PROPER(TEXT(WEEKDAY(AY5),"ddd"))</f>
        <v>Vie</v>
      </c>
      <c r="AZ4" s="61" t="str">
        <f t="shared" ref="AZ4" si="35">PROPER(TEXT(WEEKDAY(AZ5),"ddd"))</f>
        <v>Sáb</v>
      </c>
      <c r="BA4" s="61" t="str">
        <f t="shared" ref="BA4" si="36">PROPER(TEXT(WEEKDAY(BA5),"ddd"))</f>
        <v>Lun</v>
      </c>
      <c r="BB4" s="61" t="str">
        <f t="shared" ref="BB4" si="37">PROPER(TEXT(WEEKDAY(BB5),"ddd"))</f>
        <v>Mar</v>
      </c>
      <c r="BC4" s="61" t="str">
        <f t="shared" ref="BC4" si="38">PROPER(TEXT(WEEKDAY(BC5),"ddd"))</f>
        <v>Mié</v>
      </c>
      <c r="BD4" s="61" t="str">
        <f t="shared" ref="BD4" si="39">PROPER(TEXT(WEEKDAY(BD5),"ddd"))</f>
        <v>Jue</v>
      </c>
      <c r="BE4" s="61" t="str">
        <f t="shared" ref="BE4" si="40">PROPER(TEXT(WEEKDAY(BE5),"ddd"))</f>
        <v>Vie</v>
      </c>
      <c r="BF4" s="61" t="str">
        <f t="shared" ref="BF4" si="41">PROPER(TEXT(WEEKDAY(BF5),"ddd"))</f>
        <v>Sáb</v>
      </c>
      <c r="BG4" s="61" t="str">
        <f t="shared" ref="BG4" si="42">PROPER(TEXT(WEEKDAY(BG5),"ddd"))</f>
        <v>Lun</v>
      </c>
      <c r="BH4" s="61" t="str">
        <f t="shared" ref="BH4" si="43">PROPER(TEXT(WEEKDAY(BH5),"ddd"))</f>
        <v>Mar</v>
      </c>
      <c r="BI4" s="61" t="str">
        <f t="shared" ref="BI4" si="44">PROPER(TEXT(WEEKDAY(BI5),"ddd"))</f>
        <v>Mié</v>
      </c>
      <c r="BJ4" s="61" t="str">
        <f t="shared" ref="BJ4" si="45">PROPER(TEXT(WEEKDAY(BJ5),"ddd"))</f>
        <v>Jue</v>
      </c>
      <c r="BK4" s="61" t="str">
        <f t="shared" ref="BK4" si="46">PROPER(TEXT(WEEKDAY(BK5),"ddd"))</f>
        <v>Vie</v>
      </c>
      <c r="BL4" s="61" t="str">
        <f t="shared" ref="BL4" si="47">PROPER(TEXT(WEEKDAY(BL5),"ddd"))</f>
        <v>Sáb</v>
      </c>
      <c r="BM4" s="61" t="str">
        <f t="shared" ref="BM4" si="48">PROPER(TEXT(WEEKDAY(BM5),"ddd"))</f>
        <v>Lun</v>
      </c>
      <c r="BN4" s="61" t="str">
        <f t="shared" ref="BN4" si="49">PROPER(TEXT(WEEKDAY(BN5),"ddd"))</f>
        <v>Mar</v>
      </c>
      <c r="BO4" s="61" t="str">
        <f t="shared" ref="BO4" si="50">PROPER(TEXT(WEEKDAY(BO5),"ddd"))</f>
        <v>Mié</v>
      </c>
      <c r="BP4" s="61" t="str">
        <f t="shared" ref="BP4" si="51">PROPER(TEXT(WEEKDAY(BP5),"ddd"))</f>
        <v>Jue</v>
      </c>
      <c r="BQ4" s="61" t="str">
        <f t="shared" ref="BQ4" si="52">PROPER(TEXT(WEEKDAY(BQ5),"ddd"))</f>
        <v>Vie</v>
      </c>
      <c r="BR4" s="61" t="str">
        <f t="shared" ref="BR4" si="53">PROPER(TEXT(WEEKDAY(BR5),"ddd"))</f>
        <v>Sáb</v>
      </c>
      <c r="BS4" s="61" t="str">
        <f t="shared" ref="BS4" si="54">PROPER(TEXT(WEEKDAY(BS5),"ddd"))</f>
        <v>Lun</v>
      </c>
      <c r="BT4" s="61" t="str">
        <f t="shared" ref="BT4" si="55">PROPER(TEXT(WEEKDAY(BT5),"ddd"))</f>
        <v>Mar</v>
      </c>
      <c r="BU4" s="61" t="str">
        <f t="shared" ref="BU4" si="56">PROPER(TEXT(WEEKDAY(BU5),"ddd"))</f>
        <v>Mié</v>
      </c>
      <c r="BV4" s="61" t="str">
        <f t="shared" ref="BV4" si="57">PROPER(TEXT(WEEKDAY(BV5),"ddd"))</f>
        <v>Jue</v>
      </c>
      <c r="BW4" s="61" t="str">
        <f t="shared" ref="BW4" si="58">PROPER(TEXT(WEEKDAY(BW5),"ddd"))</f>
        <v>Vie</v>
      </c>
      <c r="BX4" s="61" t="str">
        <f t="shared" ref="BX4" si="59">PROPER(TEXT(WEEKDAY(BX5),"ddd"))</f>
        <v>Sáb</v>
      </c>
      <c r="BY4" s="61" t="str">
        <f t="shared" ref="BY4" si="60">PROPER(TEXT(WEEKDAY(BY5),"ddd"))</f>
        <v>Lun</v>
      </c>
      <c r="BZ4" s="61" t="str">
        <f t="shared" ref="BZ4" si="61">PROPER(TEXT(WEEKDAY(BZ5),"ddd"))</f>
        <v>Mar</v>
      </c>
      <c r="CA4" s="61" t="str">
        <f t="shared" ref="CA4" si="62">PROPER(TEXT(WEEKDAY(CA5),"ddd"))</f>
        <v>Mié</v>
      </c>
      <c r="CB4" s="61" t="str">
        <f t="shared" ref="CB4" si="63">PROPER(TEXT(WEEKDAY(CB5),"ddd"))</f>
        <v>Jue</v>
      </c>
      <c r="CC4" s="61" t="str">
        <f t="shared" ref="CC4" si="64">PROPER(TEXT(WEEKDAY(CC5),"ddd"))</f>
        <v>Vie</v>
      </c>
      <c r="CD4" s="61" t="str">
        <f t="shared" ref="CD4" si="65">PROPER(TEXT(WEEKDAY(CD5),"ddd"))</f>
        <v>Sáb</v>
      </c>
      <c r="CE4" s="61" t="str">
        <f t="shared" ref="CE4" si="66">PROPER(TEXT(WEEKDAY(CE5),"ddd"))</f>
        <v>Lun</v>
      </c>
      <c r="CF4" s="61" t="str">
        <f t="shared" ref="CF4" si="67">PROPER(TEXT(WEEKDAY(CF5),"ddd"))</f>
        <v>Mar</v>
      </c>
      <c r="CG4" s="61" t="str">
        <f t="shared" ref="CG4" si="68">PROPER(TEXT(WEEKDAY(CG5),"ddd"))</f>
        <v>Mié</v>
      </c>
      <c r="CH4" s="61" t="str">
        <f t="shared" ref="CH4" si="69">PROPER(TEXT(WEEKDAY(CH5),"ddd"))</f>
        <v>Jue</v>
      </c>
      <c r="CI4" s="61" t="str">
        <f t="shared" ref="CI4" si="70">PROPER(TEXT(WEEKDAY(CI5),"ddd"))</f>
        <v>Vie</v>
      </c>
      <c r="CJ4" s="61" t="str">
        <f t="shared" ref="CJ4" si="71">PROPER(TEXT(WEEKDAY(CJ5),"ddd"))</f>
        <v>Sáb</v>
      </c>
      <c r="CK4" s="61" t="str">
        <f t="shared" ref="CK4" si="72">PROPER(TEXT(WEEKDAY(CK5),"ddd"))</f>
        <v>Lun</v>
      </c>
      <c r="CL4" s="61" t="str">
        <f t="shared" ref="CL4" si="73">PROPER(TEXT(WEEKDAY(CL5),"ddd"))</f>
        <v>Mar</v>
      </c>
      <c r="CM4" s="61" t="str">
        <f t="shared" ref="CM4" si="74">PROPER(TEXT(WEEKDAY(CM5),"ddd"))</f>
        <v>Mié</v>
      </c>
      <c r="CN4" s="61" t="str">
        <f t="shared" ref="CN4" si="75">PROPER(TEXT(WEEKDAY(CN5),"ddd"))</f>
        <v>Jue</v>
      </c>
      <c r="CO4" s="61" t="str">
        <f t="shared" ref="CO4" si="76">PROPER(TEXT(WEEKDAY(CO5),"ddd"))</f>
        <v>Vie</v>
      </c>
      <c r="CP4" s="62"/>
    </row>
    <row r="5" spans="1:94" s="4" customFormat="1" ht="15.75" customHeight="1" x14ac:dyDescent="0.25">
      <c r="A5"/>
      <c r="B5" s="60"/>
      <c r="C5" s="171"/>
      <c r="D5" s="171"/>
      <c r="E5" s="171"/>
      <c r="F5" s="172"/>
      <c r="G5" s="169">
        <v>44426</v>
      </c>
      <c r="H5" s="169">
        <f>G5+1</f>
        <v>44427</v>
      </c>
      <c r="I5" s="169">
        <f t="shared" ref="I5:J5" si="77">H5+1</f>
        <v>44428</v>
      </c>
      <c r="J5" s="169">
        <f t="shared" si="77"/>
        <v>44429</v>
      </c>
      <c r="K5" s="169">
        <f>J5+2</f>
        <v>44431</v>
      </c>
      <c r="L5" s="169">
        <f>K5+1</f>
        <v>44432</v>
      </c>
      <c r="M5" s="169">
        <f t="shared" ref="M5:P5" si="78">L5+1</f>
        <v>44433</v>
      </c>
      <c r="N5" s="169">
        <f t="shared" si="78"/>
        <v>44434</v>
      </c>
      <c r="O5" s="169">
        <f t="shared" si="78"/>
        <v>44435</v>
      </c>
      <c r="P5" s="169">
        <f t="shared" si="78"/>
        <v>44436</v>
      </c>
      <c r="Q5" s="169">
        <f>P5+2</f>
        <v>44438</v>
      </c>
      <c r="R5" s="169">
        <f>Q5+1</f>
        <v>44439</v>
      </c>
      <c r="S5" s="169">
        <f t="shared" ref="S5:V5" si="79">R5+1</f>
        <v>44440</v>
      </c>
      <c r="T5" s="169">
        <f t="shared" si="79"/>
        <v>44441</v>
      </c>
      <c r="U5" s="169">
        <f t="shared" si="79"/>
        <v>44442</v>
      </c>
      <c r="V5" s="169">
        <f t="shared" si="79"/>
        <v>44443</v>
      </c>
      <c r="W5" s="169">
        <f>V5+2</f>
        <v>44445</v>
      </c>
      <c r="X5" s="169">
        <f>W5+1</f>
        <v>44446</v>
      </c>
      <c r="Y5" s="169">
        <f t="shared" ref="Y5:AB5" si="80">X5+1</f>
        <v>44447</v>
      </c>
      <c r="Z5" s="169">
        <f t="shared" si="80"/>
        <v>44448</v>
      </c>
      <c r="AA5" s="169">
        <f t="shared" si="80"/>
        <v>44449</v>
      </c>
      <c r="AB5" s="169">
        <f t="shared" si="80"/>
        <v>44450</v>
      </c>
      <c r="AC5" s="169">
        <f>AB5+2</f>
        <v>44452</v>
      </c>
      <c r="AD5" s="169">
        <f>AC5+1</f>
        <v>44453</v>
      </c>
      <c r="AE5" s="169">
        <f t="shared" ref="AE5:AH5" si="81">AD5+1</f>
        <v>44454</v>
      </c>
      <c r="AF5" s="169">
        <f t="shared" si="81"/>
        <v>44455</v>
      </c>
      <c r="AG5" s="169">
        <f t="shared" si="81"/>
        <v>44456</v>
      </c>
      <c r="AH5" s="169">
        <f t="shared" si="81"/>
        <v>44457</v>
      </c>
      <c r="AI5" s="169">
        <f>AH5+2</f>
        <v>44459</v>
      </c>
      <c r="AJ5" s="169">
        <f>AI5+1</f>
        <v>44460</v>
      </c>
      <c r="AK5" s="169">
        <f t="shared" ref="AK5:AN5" si="82">AJ5+1</f>
        <v>44461</v>
      </c>
      <c r="AL5" s="169">
        <f t="shared" si="82"/>
        <v>44462</v>
      </c>
      <c r="AM5" s="169">
        <f t="shared" si="82"/>
        <v>44463</v>
      </c>
      <c r="AN5" s="169">
        <f t="shared" si="82"/>
        <v>44464</v>
      </c>
      <c r="AO5" s="169">
        <f>AN5+2</f>
        <v>44466</v>
      </c>
      <c r="AP5" s="169">
        <f>AO5+1</f>
        <v>44467</v>
      </c>
      <c r="AQ5" s="169">
        <f t="shared" ref="AQ5:AT5" si="83">AP5+1</f>
        <v>44468</v>
      </c>
      <c r="AR5" s="169">
        <f t="shared" si="83"/>
        <v>44469</v>
      </c>
      <c r="AS5" s="169">
        <f t="shared" si="83"/>
        <v>44470</v>
      </c>
      <c r="AT5" s="169">
        <f t="shared" si="83"/>
        <v>44471</v>
      </c>
      <c r="AU5" s="169">
        <f>AT5+2</f>
        <v>44473</v>
      </c>
      <c r="AV5" s="169">
        <f>AU5+1</f>
        <v>44474</v>
      </c>
      <c r="AW5" s="169">
        <f t="shared" ref="AW5:AZ5" si="84">AV5+1</f>
        <v>44475</v>
      </c>
      <c r="AX5" s="169">
        <f t="shared" si="84"/>
        <v>44476</v>
      </c>
      <c r="AY5" s="169">
        <f t="shared" si="84"/>
        <v>44477</v>
      </c>
      <c r="AZ5" s="169">
        <f t="shared" si="84"/>
        <v>44478</v>
      </c>
      <c r="BA5" s="169">
        <f>AZ5+2</f>
        <v>44480</v>
      </c>
      <c r="BB5" s="169">
        <f>BA5+1</f>
        <v>44481</v>
      </c>
      <c r="BC5" s="169">
        <f t="shared" ref="BC5:BF5" si="85">BB5+1</f>
        <v>44482</v>
      </c>
      <c r="BD5" s="169">
        <f t="shared" si="85"/>
        <v>44483</v>
      </c>
      <c r="BE5" s="169">
        <f t="shared" si="85"/>
        <v>44484</v>
      </c>
      <c r="BF5" s="169">
        <f t="shared" si="85"/>
        <v>44485</v>
      </c>
      <c r="BG5" s="169">
        <f>BF5+2</f>
        <v>44487</v>
      </c>
      <c r="BH5" s="169">
        <f>BG5+1</f>
        <v>44488</v>
      </c>
      <c r="BI5" s="169">
        <f t="shared" ref="BI5:BL5" si="86">BH5+1</f>
        <v>44489</v>
      </c>
      <c r="BJ5" s="169">
        <f t="shared" si="86"/>
        <v>44490</v>
      </c>
      <c r="BK5" s="169">
        <f t="shared" si="86"/>
        <v>44491</v>
      </c>
      <c r="BL5" s="169">
        <f t="shared" si="86"/>
        <v>44492</v>
      </c>
      <c r="BM5" s="169">
        <f>BL5+2</f>
        <v>44494</v>
      </c>
      <c r="BN5" s="169">
        <f>BM5+1</f>
        <v>44495</v>
      </c>
      <c r="BO5" s="169">
        <f t="shared" ref="BO5:BR5" si="87">BN5+1</f>
        <v>44496</v>
      </c>
      <c r="BP5" s="169">
        <f t="shared" si="87"/>
        <v>44497</v>
      </c>
      <c r="BQ5" s="169">
        <f t="shared" si="87"/>
        <v>44498</v>
      </c>
      <c r="BR5" s="169">
        <f t="shared" si="87"/>
        <v>44499</v>
      </c>
      <c r="BS5" s="169">
        <f>BR5+2</f>
        <v>44501</v>
      </c>
      <c r="BT5" s="169">
        <f>BS5+1</f>
        <v>44502</v>
      </c>
      <c r="BU5" s="169">
        <f t="shared" ref="BU5:BX5" si="88">BT5+1</f>
        <v>44503</v>
      </c>
      <c r="BV5" s="169">
        <f t="shared" si="88"/>
        <v>44504</v>
      </c>
      <c r="BW5" s="169">
        <f t="shared" si="88"/>
        <v>44505</v>
      </c>
      <c r="BX5" s="169">
        <f t="shared" si="88"/>
        <v>44506</v>
      </c>
      <c r="BY5" s="169">
        <f>BX5+2</f>
        <v>44508</v>
      </c>
      <c r="BZ5" s="169">
        <f>BY5+1</f>
        <v>44509</v>
      </c>
      <c r="CA5" s="169">
        <f t="shared" ref="CA5:CD5" si="89">BZ5+1</f>
        <v>44510</v>
      </c>
      <c r="CB5" s="169">
        <f t="shared" si="89"/>
        <v>44511</v>
      </c>
      <c r="CC5" s="169">
        <f t="shared" si="89"/>
        <v>44512</v>
      </c>
      <c r="CD5" s="169">
        <f t="shared" si="89"/>
        <v>44513</v>
      </c>
      <c r="CE5" s="169">
        <f>CD5+2</f>
        <v>44515</v>
      </c>
      <c r="CF5" s="169">
        <f>CE5+1</f>
        <v>44516</v>
      </c>
      <c r="CG5" s="169">
        <f t="shared" ref="CG5:CJ5" si="90">CF5+1</f>
        <v>44517</v>
      </c>
      <c r="CH5" s="169">
        <f t="shared" si="90"/>
        <v>44518</v>
      </c>
      <c r="CI5" s="169">
        <f t="shared" si="90"/>
        <v>44519</v>
      </c>
      <c r="CJ5" s="169">
        <f t="shared" si="90"/>
        <v>44520</v>
      </c>
      <c r="CK5" s="169">
        <f>CJ5+2</f>
        <v>44522</v>
      </c>
      <c r="CL5" s="169">
        <f>CK5+1</f>
        <v>44523</v>
      </c>
      <c r="CM5" s="169">
        <f t="shared" ref="CM5:CO5" si="91">CL5+1</f>
        <v>44524</v>
      </c>
      <c r="CN5" s="169">
        <f t="shared" si="91"/>
        <v>44525</v>
      </c>
      <c r="CO5" s="169">
        <f t="shared" si="91"/>
        <v>44526</v>
      </c>
      <c r="CP5" s="62"/>
    </row>
    <row r="6" spans="1:94" s="4" customFormat="1" ht="15.75" customHeight="1" x14ac:dyDescent="0.25">
      <c r="A6"/>
      <c r="B6" s="60"/>
      <c r="C6" s="171"/>
      <c r="D6" s="171"/>
      <c r="E6" s="171"/>
      <c r="F6" s="172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62"/>
    </row>
    <row r="7" spans="1:94" s="4" customFormat="1" ht="30" x14ac:dyDescent="0.25">
      <c r="A7"/>
      <c r="B7" s="60"/>
      <c r="C7" s="168" t="s">
        <v>4</v>
      </c>
      <c r="D7" s="168"/>
      <c r="E7" s="63" t="s">
        <v>44</v>
      </c>
      <c r="F7" s="168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69"/>
      <c r="BG7" s="169"/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62"/>
    </row>
    <row r="8" spans="1:94" x14ac:dyDescent="0.25">
      <c r="B8" s="60"/>
      <c r="C8" s="94">
        <v>1</v>
      </c>
      <c r="D8" s="92" t="s">
        <v>0</v>
      </c>
      <c r="E8" s="94"/>
      <c r="F8" s="92"/>
      <c r="G8" s="72"/>
      <c r="H8" s="72"/>
      <c r="I8" s="72"/>
      <c r="J8" s="72"/>
      <c r="K8" s="64"/>
      <c r="L8" s="64"/>
      <c r="M8" s="64"/>
      <c r="N8" s="64"/>
      <c r="O8" s="64"/>
      <c r="P8" s="64"/>
      <c r="Q8" s="72"/>
      <c r="R8" s="72"/>
      <c r="S8" s="72"/>
      <c r="T8" s="72"/>
      <c r="U8" s="72"/>
      <c r="V8" s="72"/>
      <c r="W8" s="64"/>
      <c r="X8" s="64"/>
      <c r="Y8" s="64"/>
      <c r="Z8" s="64"/>
      <c r="AA8" s="64"/>
      <c r="AB8" s="64"/>
      <c r="AC8" s="72"/>
      <c r="AD8" s="72"/>
      <c r="AE8" s="72"/>
      <c r="AF8" s="72"/>
      <c r="AG8" s="72"/>
      <c r="AH8" s="72"/>
      <c r="AI8" s="64"/>
      <c r="AJ8" s="64"/>
      <c r="AK8" s="64"/>
      <c r="AL8" s="64"/>
      <c r="AM8" s="64"/>
      <c r="AN8" s="64"/>
      <c r="AO8" s="72"/>
      <c r="AP8" s="72"/>
      <c r="AQ8" s="72"/>
      <c r="AR8" s="72"/>
      <c r="AS8" s="72"/>
      <c r="AT8" s="72"/>
      <c r="AU8" s="64"/>
      <c r="AV8" s="64"/>
      <c r="AW8" s="64"/>
      <c r="AX8" s="64"/>
      <c r="AY8" s="64"/>
      <c r="AZ8" s="64"/>
      <c r="BA8" s="72"/>
      <c r="BB8" s="72"/>
      <c r="BC8" s="72"/>
      <c r="BD8" s="72"/>
      <c r="BE8" s="72"/>
      <c r="BF8" s="72"/>
      <c r="BG8" s="64"/>
      <c r="BH8" s="64"/>
      <c r="BI8" s="64"/>
      <c r="BJ8" s="64"/>
      <c r="BK8" s="64"/>
      <c r="BL8" s="64"/>
      <c r="BM8" s="72"/>
      <c r="BN8" s="72"/>
      <c r="BO8" s="72"/>
      <c r="BP8" s="72"/>
      <c r="BQ8" s="72"/>
      <c r="BR8" s="72"/>
      <c r="BS8" s="64"/>
      <c r="BT8" s="64"/>
      <c r="BU8" s="64"/>
      <c r="BV8" s="64"/>
      <c r="BW8" s="64"/>
      <c r="BX8" s="64"/>
      <c r="BY8" s="72"/>
      <c r="BZ8" s="72"/>
      <c r="CA8" s="72"/>
      <c r="CB8" s="72"/>
      <c r="CC8" s="72"/>
      <c r="CD8" s="72"/>
      <c r="CE8" s="64"/>
      <c r="CF8" s="64"/>
      <c r="CG8" s="64"/>
      <c r="CH8" s="64"/>
      <c r="CI8" s="64"/>
      <c r="CJ8" s="64"/>
      <c r="CK8" s="72"/>
      <c r="CL8" s="72"/>
      <c r="CM8" s="72"/>
      <c r="CN8" s="72"/>
      <c r="CO8" s="72"/>
      <c r="CP8" s="65"/>
    </row>
    <row r="9" spans="1:94" x14ac:dyDescent="0.25">
      <c r="B9" s="60"/>
      <c r="C9" s="49">
        <v>1.1000000000000001</v>
      </c>
      <c r="D9" s="50" t="s">
        <v>56</v>
      </c>
      <c r="E9" s="126">
        <v>2</v>
      </c>
      <c r="F9" s="50"/>
      <c r="G9" s="125"/>
      <c r="H9" s="125"/>
      <c r="I9" s="72"/>
      <c r="J9" s="72"/>
      <c r="K9" s="64"/>
      <c r="L9" s="64"/>
      <c r="M9" s="64"/>
      <c r="N9" s="64"/>
      <c r="O9" s="64"/>
      <c r="P9" s="64"/>
      <c r="Q9" s="72"/>
      <c r="R9" s="72"/>
      <c r="S9" s="72"/>
      <c r="T9" s="72"/>
      <c r="U9" s="72"/>
      <c r="V9" s="72"/>
      <c r="W9" s="64"/>
      <c r="X9" s="64"/>
      <c r="Y9" s="64"/>
      <c r="Z9" s="64"/>
      <c r="AA9" s="64"/>
      <c r="AB9" s="64"/>
      <c r="AC9" s="72"/>
      <c r="AD9" s="72"/>
      <c r="AE9" s="72"/>
      <c r="AF9" s="72"/>
      <c r="AG9" s="72"/>
      <c r="AH9" s="72"/>
      <c r="AI9" s="64"/>
      <c r="AJ9" s="64"/>
      <c r="AK9" s="64"/>
      <c r="AL9" s="64"/>
      <c r="AM9" s="64"/>
      <c r="AN9" s="64"/>
      <c r="AO9" s="72"/>
      <c r="AP9" s="72"/>
      <c r="AQ9" s="72"/>
      <c r="AR9" s="72"/>
      <c r="AS9" s="72"/>
      <c r="AT9" s="72"/>
      <c r="AU9" s="64"/>
      <c r="AV9" s="64"/>
      <c r="AW9" s="64"/>
      <c r="AX9" s="64"/>
      <c r="AY9" s="64"/>
      <c r="AZ9" s="64"/>
      <c r="BA9" s="72"/>
      <c r="BB9" s="72"/>
      <c r="BC9" s="72"/>
      <c r="BD9" s="72"/>
      <c r="BE9" s="72"/>
      <c r="BF9" s="72"/>
      <c r="BG9" s="64"/>
      <c r="BH9" s="64"/>
      <c r="BI9" s="64"/>
      <c r="BJ9" s="64"/>
      <c r="BK9" s="64"/>
      <c r="BL9" s="64"/>
      <c r="BM9" s="72"/>
      <c r="BN9" s="72"/>
      <c r="BO9" s="72"/>
      <c r="BP9" s="72"/>
      <c r="BQ9" s="72"/>
      <c r="BR9" s="72"/>
      <c r="BS9" s="64"/>
      <c r="BT9" s="64"/>
      <c r="BU9" s="64"/>
      <c r="BV9" s="64"/>
      <c r="BW9" s="64"/>
      <c r="BX9" s="64"/>
      <c r="BY9" s="72"/>
      <c r="BZ9" s="72"/>
      <c r="CA9" s="72"/>
      <c r="CB9" s="72"/>
      <c r="CC9" s="72"/>
      <c r="CD9" s="72"/>
      <c r="CE9" s="64"/>
      <c r="CF9" s="64"/>
      <c r="CG9" s="64"/>
      <c r="CH9" s="64"/>
      <c r="CI9" s="64"/>
      <c r="CJ9" s="64"/>
      <c r="CK9" s="72"/>
      <c r="CL9" s="72"/>
      <c r="CM9" s="72"/>
      <c r="CN9" s="72"/>
      <c r="CO9" s="72"/>
      <c r="CP9" s="65"/>
    </row>
    <row r="10" spans="1:94" x14ac:dyDescent="0.25">
      <c r="B10" s="60"/>
      <c r="C10" s="79">
        <v>1.2</v>
      </c>
      <c r="D10" s="50" t="s">
        <v>57</v>
      </c>
      <c r="E10" s="126">
        <v>2</v>
      </c>
      <c r="F10" s="50"/>
      <c r="G10" s="72"/>
      <c r="H10" s="72"/>
      <c r="I10" s="125"/>
      <c r="J10" s="125"/>
      <c r="K10" s="64"/>
      <c r="L10" s="64"/>
      <c r="M10" s="64"/>
      <c r="N10" s="64"/>
      <c r="O10" s="64"/>
      <c r="P10" s="64"/>
      <c r="Q10" s="72"/>
      <c r="R10" s="72"/>
      <c r="S10" s="72"/>
      <c r="T10" s="72"/>
      <c r="U10" s="72"/>
      <c r="V10" s="72"/>
      <c r="W10" s="64"/>
      <c r="X10" s="64"/>
      <c r="Y10" s="64"/>
      <c r="Z10" s="64"/>
      <c r="AA10" s="64"/>
      <c r="AB10" s="64"/>
      <c r="AC10" s="72"/>
      <c r="AD10" s="72"/>
      <c r="AE10" s="72"/>
      <c r="AF10" s="72"/>
      <c r="AG10" s="72"/>
      <c r="AH10" s="72"/>
      <c r="AI10" s="64"/>
      <c r="AJ10" s="64"/>
      <c r="AK10" s="64"/>
      <c r="AL10" s="64"/>
      <c r="AM10" s="64"/>
      <c r="AN10" s="64"/>
      <c r="AO10" s="72"/>
      <c r="AP10" s="72"/>
      <c r="AQ10" s="72"/>
      <c r="AR10" s="72"/>
      <c r="AS10" s="72"/>
      <c r="AT10" s="72"/>
      <c r="AU10" s="64"/>
      <c r="AV10" s="64"/>
      <c r="AW10" s="64"/>
      <c r="AX10" s="64"/>
      <c r="AY10" s="64"/>
      <c r="AZ10" s="64"/>
      <c r="BA10" s="72"/>
      <c r="BB10" s="72"/>
      <c r="BC10" s="72"/>
      <c r="BD10" s="72"/>
      <c r="BE10" s="72"/>
      <c r="BF10" s="72"/>
      <c r="BG10" s="64"/>
      <c r="BH10" s="64"/>
      <c r="BI10" s="64"/>
      <c r="BJ10" s="64"/>
      <c r="BK10" s="64"/>
      <c r="BL10" s="64"/>
      <c r="BM10" s="72"/>
      <c r="BN10" s="72"/>
      <c r="BO10" s="72"/>
      <c r="BP10" s="72"/>
      <c r="BQ10" s="72"/>
      <c r="BR10" s="72"/>
      <c r="BS10" s="64"/>
      <c r="BT10" s="64"/>
      <c r="BU10" s="64"/>
      <c r="BV10" s="64"/>
      <c r="BW10" s="64"/>
      <c r="BX10" s="64"/>
      <c r="BY10" s="72"/>
      <c r="BZ10" s="72"/>
      <c r="CA10" s="72"/>
      <c r="CB10" s="72"/>
      <c r="CC10" s="72"/>
      <c r="CD10" s="72"/>
      <c r="CE10" s="64"/>
      <c r="CF10" s="64"/>
      <c r="CG10" s="64"/>
      <c r="CH10" s="64"/>
      <c r="CI10" s="64"/>
      <c r="CJ10" s="64"/>
      <c r="CK10" s="72"/>
      <c r="CL10" s="72"/>
      <c r="CM10" s="72"/>
      <c r="CN10" s="72"/>
      <c r="CO10" s="72"/>
      <c r="CP10" s="65"/>
    </row>
    <row r="11" spans="1:94" x14ac:dyDescent="0.25">
      <c r="B11" s="60"/>
      <c r="C11" s="94">
        <v>2</v>
      </c>
      <c r="D11" s="95" t="s">
        <v>58</v>
      </c>
      <c r="E11" s="94"/>
      <c r="F11" s="95"/>
      <c r="G11" s="72"/>
      <c r="H11" s="72"/>
      <c r="I11" s="72"/>
      <c r="J11" s="72"/>
      <c r="K11" s="64"/>
      <c r="L11" s="64"/>
      <c r="M11" s="64"/>
      <c r="N11" s="64"/>
      <c r="O11" s="64"/>
      <c r="P11" s="64"/>
      <c r="Q11" s="72"/>
      <c r="R11" s="72"/>
      <c r="S11" s="72"/>
      <c r="T11" s="72"/>
      <c r="U11" s="72"/>
      <c r="V11" s="72"/>
      <c r="W11" s="64"/>
      <c r="X11" s="64"/>
      <c r="Y11" s="64"/>
      <c r="Z11" s="64"/>
      <c r="AA11" s="64"/>
      <c r="AB11" s="64"/>
      <c r="AC11" s="72"/>
      <c r="AD11" s="72"/>
      <c r="AE11" s="72"/>
      <c r="AF11" s="72"/>
      <c r="AG11" s="72"/>
      <c r="AH11" s="72"/>
      <c r="AI11" s="64"/>
      <c r="AJ11" s="64"/>
      <c r="AK11" s="64"/>
      <c r="AL11" s="64"/>
      <c r="AM11" s="64"/>
      <c r="AN11" s="64"/>
      <c r="AO11" s="72"/>
      <c r="AP11" s="72"/>
      <c r="AQ11" s="72"/>
      <c r="AR11" s="72"/>
      <c r="AS11" s="72"/>
      <c r="AT11" s="72"/>
      <c r="AU11" s="64"/>
      <c r="AV11" s="64"/>
      <c r="AW11" s="64"/>
      <c r="AX11" s="64"/>
      <c r="AY11" s="64"/>
      <c r="AZ11" s="64"/>
      <c r="BA11" s="72"/>
      <c r="BB11" s="72"/>
      <c r="BC11" s="72"/>
      <c r="BD11" s="72"/>
      <c r="BE11" s="72"/>
      <c r="BF11" s="72"/>
      <c r="BG11" s="64"/>
      <c r="BH11" s="64"/>
      <c r="BI11" s="64"/>
      <c r="BJ11" s="64"/>
      <c r="BK11" s="64"/>
      <c r="BL11" s="64"/>
      <c r="BM11" s="72"/>
      <c r="BN11" s="72"/>
      <c r="BO11" s="72"/>
      <c r="BP11" s="72"/>
      <c r="BQ11" s="72"/>
      <c r="BR11" s="72"/>
      <c r="BS11" s="64"/>
      <c r="BT11" s="64"/>
      <c r="BU11" s="64"/>
      <c r="BV11" s="64"/>
      <c r="BW11" s="64"/>
      <c r="BX11" s="64"/>
      <c r="BY11" s="72"/>
      <c r="BZ11" s="72"/>
      <c r="CA11" s="72"/>
      <c r="CB11" s="72"/>
      <c r="CC11" s="72"/>
      <c r="CD11" s="72"/>
      <c r="CE11" s="64"/>
      <c r="CF11" s="64"/>
      <c r="CG11" s="64"/>
      <c r="CH11" s="64"/>
      <c r="CI11" s="64"/>
      <c r="CJ11" s="64"/>
      <c r="CK11" s="72"/>
      <c r="CL11" s="72"/>
      <c r="CM11" s="72"/>
      <c r="CN11" s="72"/>
      <c r="CO11" s="72"/>
      <c r="CP11" s="65"/>
    </row>
    <row r="12" spans="1:94" x14ac:dyDescent="0.25">
      <c r="B12" s="60"/>
      <c r="C12" s="98">
        <v>2.1</v>
      </c>
      <c r="D12" s="91" t="s">
        <v>60</v>
      </c>
      <c r="E12" s="126">
        <v>1</v>
      </c>
      <c r="F12" s="91"/>
      <c r="G12" s="72"/>
      <c r="H12" s="72"/>
      <c r="I12" s="72"/>
      <c r="J12" s="72"/>
      <c r="K12" s="125"/>
      <c r="M12" s="64"/>
      <c r="N12" s="64"/>
      <c r="O12" s="64"/>
      <c r="P12" s="64"/>
      <c r="Q12" s="72"/>
      <c r="R12" s="72"/>
      <c r="S12" s="72"/>
      <c r="T12" s="72"/>
      <c r="U12" s="72"/>
      <c r="V12" s="72"/>
      <c r="W12" s="64"/>
      <c r="X12" s="64"/>
      <c r="Y12" s="64"/>
      <c r="Z12" s="64"/>
      <c r="AA12" s="64"/>
      <c r="AB12" s="64"/>
      <c r="AC12" s="72"/>
      <c r="AD12" s="72"/>
      <c r="AE12" s="72"/>
      <c r="AF12" s="72"/>
      <c r="AG12" s="72"/>
      <c r="AH12" s="72"/>
      <c r="AI12" s="64"/>
      <c r="AJ12" s="64"/>
      <c r="AK12" s="64"/>
      <c r="AL12" s="64"/>
      <c r="AM12" s="64"/>
      <c r="AN12" s="64"/>
      <c r="AO12" s="72"/>
      <c r="AP12" s="72"/>
      <c r="AQ12" s="72"/>
      <c r="AR12" s="72"/>
      <c r="AS12" s="72"/>
      <c r="AT12" s="72"/>
      <c r="AU12" s="64"/>
      <c r="AV12" s="64"/>
      <c r="AW12" s="64"/>
      <c r="AX12" s="64"/>
      <c r="AY12" s="64"/>
      <c r="AZ12" s="64"/>
      <c r="BA12" s="72"/>
      <c r="BB12" s="72"/>
      <c r="BC12" s="72"/>
      <c r="BD12" s="72"/>
      <c r="BE12" s="72"/>
      <c r="BF12" s="72"/>
      <c r="BG12" s="64"/>
      <c r="BH12" s="64"/>
      <c r="BI12" s="64"/>
      <c r="BJ12" s="64"/>
      <c r="BK12" s="64"/>
      <c r="BL12" s="64"/>
      <c r="BM12" s="72"/>
      <c r="BN12" s="72"/>
      <c r="BO12" s="72"/>
      <c r="BP12" s="72"/>
      <c r="BQ12" s="72"/>
      <c r="BR12" s="72"/>
      <c r="BS12" s="64"/>
      <c r="BT12" s="64"/>
      <c r="BU12" s="64"/>
      <c r="BV12" s="64"/>
      <c r="BW12" s="64"/>
      <c r="BX12" s="64"/>
      <c r="BY12" s="72"/>
      <c r="BZ12" s="72"/>
      <c r="CA12" s="72"/>
      <c r="CB12" s="72"/>
      <c r="CC12" s="72"/>
      <c r="CD12" s="72"/>
      <c r="CE12" s="64"/>
      <c r="CF12" s="64"/>
      <c r="CG12" s="64"/>
      <c r="CH12" s="64"/>
      <c r="CI12" s="64"/>
      <c r="CJ12" s="64"/>
      <c r="CK12" s="72"/>
      <c r="CL12" s="72"/>
      <c r="CM12" s="72"/>
      <c r="CN12" s="72"/>
      <c r="CO12" s="72"/>
      <c r="CP12" s="65"/>
    </row>
    <row r="13" spans="1:94" x14ac:dyDescent="0.25">
      <c r="B13" s="60"/>
      <c r="C13" s="79">
        <v>2.2000000000000002</v>
      </c>
      <c r="D13" s="80" t="s">
        <v>61</v>
      </c>
      <c r="E13" s="126">
        <v>2</v>
      </c>
      <c r="F13" s="80"/>
      <c r="G13" s="72"/>
      <c r="H13" s="72"/>
      <c r="I13" s="72"/>
      <c r="J13" s="72"/>
      <c r="K13" s="64"/>
      <c r="L13" s="125"/>
      <c r="M13" s="125"/>
      <c r="N13" s="64"/>
      <c r="O13" s="64"/>
      <c r="P13" s="64"/>
      <c r="Q13" s="72"/>
      <c r="R13" s="72"/>
      <c r="S13" s="72"/>
      <c r="T13" s="72"/>
      <c r="U13" s="72"/>
      <c r="V13" s="72"/>
      <c r="W13" s="64"/>
      <c r="X13" s="64"/>
      <c r="Y13" s="64"/>
      <c r="Z13" s="64"/>
      <c r="AA13" s="64"/>
      <c r="AB13" s="64"/>
      <c r="AC13" s="72"/>
      <c r="AD13" s="72"/>
      <c r="AE13" s="72"/>
      <c r="AF13" s="72"/>
      <c r="AG13" s="72"/>
      <c r="AH13" s="72"/>
      <c r="AI13" s="64"/>
      <c r="AJ13" s="64"/>
      <c r="AK13" s="64"/>
      <c r="AL13" s="64"/>
      <c r="AM13" s="64"/>
      <c r="AN13" s="64"/>
      <c r="AO13" s="72"/>
      <c r="AP13" s="72"/>
      <c r="AQ13" s="72"/>
      <c r="AR13" s="72"/>
      <c r="AS13" s="72"/>
      <c r="AT13" s="72"/>
      <c r="AU13" s="64"/>
      <c r="AV13" s="64"/>
      <c r="AW13" s="64"/>
      <c r="AX13" s="64"/>
      <c r="AY13" s="64"/>
      <c r="AZ13" s="64"/>
      <c r="BA13" s="72"/>
      <c r="BB13" s="72"/>
      <c r="BC13" s="72"/>
      <c r="BD13" s="72"/>
      <c r="BE13" s="72"/>
      <c r="BF13" s="72"/>
      <c r="BG13" s="64"/>
      <c r="BH13" s="64"/>
      <c r="BI13" s="64"/>
      <c r="BJ13" s="64"/>
      <c r="BK13" s="64"/>
      <c r="BL13" s="64"/>
      <c r="BM13" s="72"/>
      <c r="BN13" s="72"/>
      <c r="BO13" s="72"/>
      <c r="BP13" s="72"/>
      <c r="BQ13" s="72"/>
      <c r="BR13" s="72"/>
      <c r="BS13" s="64"/>
      <c r="BT13" s="64"/>
      <c r="BU13" s="64"/>
      <c r="BV13" s="64"/>
      <c r="BW13" s="64"/>
      <c r="BX13" s="64"/>
      <c r="BY13" s="72"/>
      <c r="BZ13" s="72"/>
      <c r="CA13" s="72"/>
      <c r="CB13" s="72"/>
      <c r="CC13" s="72"/>
      <c r="CD13" s="72"/>
      <c r="CE13" s="64"/>
      <c r="CF13" s="64"/>
      <c r="CG13" s="64"/>
      <c r="CH13" s="64"/>
      <c r="CI13" s="64"/>
      <c r="CJ13" s="64"/>
      <c r="CK13" s="72"/>
      <c r="CL13" s="72"/>
      <c r="CM13" s="72"/>
      <c r="CN13" s="72"/>
      <c r="CO13" s="72"/>
      <c r="CP13" s="65"/>
    </row>
    <row r="14" spans="1:94" x14ac:dyDescent="0.25">
      <c r="B14" s="60"/>
      <c r="C14" s="79">
        <v>2.2999999999999998</v>
      </c>
      <c r="D14" s="91" t="s">
        <v>59</v>
      </c>
      <c r="E14" s="126">
        <v>2</v>
      </c>
      <c r="F14" s="91"/>
      <c r="G14" s="72"/>
      <c r="H14" s="72"/>
      <c r="I14" s="72"/>
      <c r="J14" s="72"/>
      <c r="K14" s="64"/>
      <c r="L14" s="64"/>
      <c r="M14" s="64"/>
      <c r="N14" s="125"/>
      <c r="O14" s="125"/>
      <c r="P14" s="64"/>
      <c r="Q14" s="72"/>
      <c r="R14" s="72"/>
      <c r="S14" s="72"/>
      <c r="T14" s="72"/>
      <c r="U14" s="72"/>
      <c r="V14" s="72"/>
      <c r="W14" s="64"/>
      <c r="X14" s="64"/>
      <c r="Y14" s="64"/>
      <c r="Z14" s="64"/>
      <c r="AA14" s="64"/>
      <c r="AB14" s="64"/>
      <c r="AC14" s="72"/>
      <c r="AD14" s="72"/>
      <c r="AE14" s="72"/>
      <c r="AF14" s="72"/>
      <c r="AG14" s="72"/>
      <c r="AH14" s="72"/>
      <c r="AI14" s="64"/>
      <c r="AJ14" s="64"/>
      <c r="AK14" s="64"/>
      <c r="AL14" s="64"/>
      <c r="AM14" s="64"/>
      <c r="AN14" s="64"/>
      <c r="AO14" s="72"/>
      <c r="AP14" s="72"/>
      <c r="AQ14" s="72"/>
      <c r="AR14" s="72"/>
      <c r="AS14" s="72"/>
      <c r="AT14" s="72"/>
      <c r="AU14" s="64"/>
      <c r="AV14" s="64"/>
      <c r="AW14" s="64"/>
      <c r="AX14" s="64"/>
      <c r="AY14" s="64"/>
      <c r="AZ14" s="64"/>
      <c r="BA14" s="72"/>
      <c r="BB14" s="72"/>
      <c r="BC14" s="72"/>
      <c r="BD14" s="72"/>
      <c r="BE14" s="72"/>
      <c r="BF14" s="72"/>
      <c r="BG14" s="64"/>
      <c r="BH14" s="64"/>
      <c r="BI14" s="64"/>
      <c r="BJ14" s="64"/>
      <c r="BK14" s="64"/>
      <c r="BL14" s="64"/>
      <c r="BM14" s="72"/>
      <c r="BN14" s="72"/>
      <c r="BO14" s="72"/>
      <c r="BP14" s="72"/>
      <c r="BQ14" s="72"/>
      <c r="BR14" s="72"/>
      <c r="BS14" s="64"/>
      <c r="BT14" s="64"/>
      <c r="BU14" s="64"/>
      <c r="BV14" s="64"/>
      <c r="BW14" s="64"/>
      <c r="BX14" s="64"/>
      <c r="BY14" s="72"/>
      <c r="BZ14" s="72"/>
      <c r="CA14" s="72"/>
      <c r="CB14" s="72"/>
      <c r="CC14" s="72"/>
      <c r="CD14" s="72"/>
      <c r="CE14" s="64"/>
      <c r="CF14" s="64"/>
      <c r="CG14" s="64"/>
      <c r="CH14" s="64"/>
      <c r="CI14" s="64"/>
      <c r="CJ14" s="64"/>
      <c r="CK14" s="72"/>
      <c r="CL14" s="72"/>
      <c r="CM14" s="72"/>
      <c r="CN14" s="72"/>
      <c r="CO14" s="72"/>
      <c r="CP14" s="65"/>
    </row>
    <row r="15" spans="1:94" x14ac:dyDescent="0.25">
      <c r="B15" s="60"/>
      <c r="C15" s="79">
        <v>2.4</v>
      </c>
      <c r="D15" s="91" t="s">
        <v>100</v>
      </c>
      <c r="E15" s="126">
        <v>2</v>
      </c>
      <c r="F15" s="91"/>
      <c r="G15" s="72"/>
      <c r="H15" s="72"/>
      <c r="I15" s="72"/>
      <c r="J15" s="72"/>
      <c r="K15" s="64"/>
      <c r="L15" s="64"/>
      <c r="M15" s="64"/>
      <c r="N15" s="64"/>
      <c r="O15" s="64"/>
      <c r="P15" s="125"/>
      <c r="Q15" s="125"/>
      <c r="R15" s="72"/>
      <c r="S15" s="72"/>
      <c r="T15" s="72"/>
      <c r="U15" s="72"/>
      <c r="V15" s="72"/>
      <c r="W15" s="64"/>
      <c r="X15" s="64"/>
      <c r="Y15" s="64"/>
      <c r="Z15" s="64"/>
      <c r="AA15" s="64"/>
      <c r="AB15" s="64"/>
      <c r="AC15" s="72"/>
      <c r="AD15" s="72"/>
      <c r="AE15" s="72"/>
      <c r="AF15" s="72"/>
      <c r="AG15" s="72"/>
      <c r="AH15" s="72"/>
      <c r="AI15" s="64"/>
      <c r="AJ15" s="64"/>
      <c r="AK15" s="64"/>
      <c r="AL15" s="64"/>
      <c r="AM15" s="64"/>
      <c r="AN15" s="64"/>
      <c r="AO15" s="72"/>
      <c r="AP15" s="72"/>
      <c r="AQ15" s="72"/>
      <c r="AR15" s="72"/>
      <c r="AS15" s="72"/>
      <c r="AT15" s="72"/>
      <c r="AU15" s="64"/>
      <c r="AV15" s="64"/>
      <c r="AW15" s="64"/>
      <c r="AX15" s="64"/>
      <c r="AY15" s="64"/>
      <c r="AZ15" s="64"/>
      <c r="BA15" s="72"/>
      <c r="BB15" s="72"/>
      <c r="BC15" s="72"/>
      <c r="BD15" s="72"/>
      <c r="BE15" s="72"/>
      <c r="BF15" s="72"/>
      <c r="BG15" s="64"/>
      <c r="BH15" s="64"/>
      <c r="BI15" s="64"/>
      <c r="BJ15" s="64"/>
      <c r="BK15" s="64"/>
      <c r="BL15" s="64"/>
      <c r="BM15" s="72"/>
      <c r="BN15" s="72"/>
      <c r="BO15" s="72"/>
      <c r="BP15" s="72"/>
      <c r="BQ15" s="72"/>
      <c r="BR15" s="72"/>
      <c r="BS15" s="64"/>
      <c r="BT15" s="64"/>
      <c r="BU15" s="64"/>
      <c r="BV15" s="64"/>
      <c r="BW15" s="64"/>
      <c r="BX15" s="64"/>
      <c r="BY15" s="72"/>
      <c r="BZ15" s="72"/>
      <c r="CA15" s="72"/>
      <c r="CB15" s="72"/>
      <c r="CC15" s="72"/>
      <c r="CD15" s="72"/>
      <c r="CE15" s="64"/>
      <c r="CF15" s="64"/>
      <c r="CG15" s="64"/>
      <c r="CH15" s="64"/>
      <c r="CI15" s="64"/>
      <c r="CJ15" s="64"/>
      <c r="CK15" s="72"/>
      <c r="CL15" s="72"/>
      <c r="CM15" s="72"/>
      <c r="CN15" s="72"/>
      <c r="CO15" s="72"/>
      <c r="CP15" s="65"/>
    </row>
    <row r="16" spans="1:94" x14ac:dyDescent="0.25">
      <c r="B16" s="60"/>
      <c r="C16" s="79">
        <v>2.6</v>
      </c>
      <c r="D16" s="91" t="s">
        <v>104</v>
      </c>
      <c r="E16" s="126">
        <v>3</v>
      </c>
      <c r="F16" s="91"/>
      <c r="G16" s="72"/>
      <c r="H16" s="72"/>
      <c r="I16" s="72"/>
      <c r="J16" s="72"/>
      <c r="K16" s="64"/>
      <c r="L16" s="64"/>
      <c r="M16" s="64"/>
      <c r="N16" s="64"/>
      <c r="P16" s="64"/>
      <c r="Q16" s="72"/>
      <c r="R16" s="125"/>
      <c r="S16" s="125"/>
      <c r="T16" s="125"/>
      <c r="U16" s="72"/>
      <c r="V16" s="72"/>
      <c r="W16" s="64"/>
      <c r="X16" s="64"/>
      <c r="Y16" s="64"/>
      <c r="Z16" s="64"/>
      <c r="AA16" s="64"/>
      <c r="AB16" s="64"/>
      <c r="AC16" s="72"/>
      <c r="AD16" s="72"/>
      <c r="AE16" s="72"/>
      <c r="AF16" s="72"/>
      <c r="AG16" s="72"/>
      <c r="AH16" s="72"/>
      <c r="AI16" s="64"/>
      <c r="AJ16" s="64"/>
      <c r="AK16" s="64"/>
      <c r="AL16" s="64"/>
      <c r="AM16" s="64"/>
      <c r="AN16" s="64"/>
      <c r="AO16" s="72"/>
      <c r="AP16" s="72"/>
      <c r="AQ16" s="72"/>
      <c r="AR16" s="72"/>
      <c r="AS16" s="72"/>
      <c r="AT16" s="72"/>
      <c r="AU16" s="64"/>
      <c r="AV16" s="64"/>
      <c r="AW16" s="64"/>
      <c r="AX16" s="64"/>
      <c r="AY16" s="64"/>
      <c r="AZ16" s="64"/>
      <c r="BA16" s="72"/>
      <c r="BB16" s="72"/>
      <c r="BC16" s="72"/>
      <c r="BD16" s="72"/>
      <c r="BE16" s="72"/>
      <c r="BF16" s="72"/>
      <c r="BG16" s="64"/>
      <c r="BH16" s="64"/>
      <c r="BI16" s="64"/>
      <c r="BJ16" s="64"/>
      <c r="BK16" s="64"/>
      <c r="BL16" s="64"/>
      <c r="BM16" s="72"/>
      <c r="BN16" s="72"/>
      <c r="BO16" s="72"/>
      <c r="BP16" s="72"/>
      <c r="BQ16" s="72"/>
      <c r="BR16" s="72"/>
      <c r="BS16" s="64"/>
      <c r="BT16" s="64"/>
      <c r="BU16" s="64"/>
      <c r="BV16" s="64"/>
      <c r="BW16" s="64"/>
      <c r="BX16" s="64"/>
      <c r="BY16" s="72"/>
      <c r="BZ16" s="72"/>
      <c r="CA16" s="72"/>
      <c r="CB16" s="72"/>
      <c r="CC16" s="72"/>
      <c r="CD16" s="72"/>
      <c r="CE16" s="64"/>
      <c r="CF16" s="64"/>
      <c r="CG16" s="64"/>
      <c r="CH16" s="64"/>
      <c r="CI16" s="64"/>
      <c r="CJ16" s="64"/>
      <c r="CK16" s="72"/>
      <c r="CL16" s="72"/>
      <c r="CM16" s="72"/>
      <c r="CN16" s="72"/>
      <c r="CO16" s="72"/>
      <c r="CP16" s="65"/>
    </row>
    <row r="17" spans="2:94" x14ac:dyDescent="0.25">
      <c r="B17" s="60"/>
      <c r="C17" s="94">
        <v>3</v>
      </c>
      <c r="D17" s="95" t="s">
        <v>62</v>
      </c>
      <c r="E17" s="94"/>
      <c r="F17" s="95"/>
      <c r="G17" s="72"/>
      <c r="H17" s="72"/>
      <c r="I17" s="72"/>
      <c r="J17" s="72"/>
      <c r="K17" s="64"/>
      <c r="L17" s="64"/>
      <c r="M17" s="64"/>
      <c r="N17" s="64"/>
      <c r="O17" s="64"/>
      <c r="P17" s="64"/>
      <c r="Q17" s="72"/>
      <c r="R17" s="72"/>
      <c r="S17" s="72"/>
      <c r="T17" s="72"/>
      <c r="U17" s="72"/>
      <c r="V17" s="72"/>
      <c r="W17" s="64"/>
      <c r="X17" s="64"/>
      <c r="Y17" s="64"/>
      <c r="Z17" s="64"/>
      <c r="AA17" s="64"/>
      <c r="AB17" s="64"/>
      <c r="AC17" s="72"/>
      <c r="AD17" s="72"/>
      <c r="AE17" s="72"/>
      <c r="AF17" s="72"/>
      <c r="AG17" s="72"/>
      <c r="AH17" s="72"/>
      <c r="AI17" s="64"/>
      <c r="AJ17" s="64"/>
      <c r="AK17" s="64"/>
      <c r="AL17" s="64"/>
      <c r="AM17" s="64"/>
      <c r="AN17" s="64"/>
      <c r="AO17" s="72"/>
      <c r="AP17" s="72"/>
      <c r="AQ17" s="72"/>
      <c r="AR17" s="72"/>
      <c r="AS17" s="72"/>
      <c r="AT17" s="72"/>
      <c r="AU17" s="64"/>
      <c r="AV17" s="64"/>
      <c r="AW17" s="64"/>
      <c r="AX17" s="64"/>
      <c r="AY17" s="64"/>
      <c r="AZ17" s="64"/>
      <c r="BA17" s="72"/>
      <c r="BB17" s="72"/>
      <c r="BC17" s="72"/>
      <c r="BD17" s="72"/>
      <c r="BE17" s="72"/>
      <c r="BF17" s="72"/>
      <c r="BG17" s="64"/>
      <c r="BH17" s="64"/>
      <c r="BI17" s="64"/>
      <c r="BJ17" s="64"/>
      <c r="BK17" s="64"/>
      <c r="BL17" s="64"/>
      <c r="BM17" s="72"/>
      <c r="BN17" s="72"/>
      <c r="BO17" s="72"/>
      <c r="BP17" s="72"/>
      <c r="BQ17" s="72"/>
      <c r="BR17" s="72"/>
      <c r="BS17" s="64"/>
      <c r="BT17" s="64"/>
      <c r="BU17" s="64"/>
      <c r="BV17" s="64"/>
      <c r="BW17" s="64"/>
      <c r="BX17" s="64"/>
      <c r="BY17" s="72"/>
      <c r="BZ17" s="72"/>
      <c r="CA17" s="72"/>
      <c r="CB17" s="72"/>
      <c r="CC17" s="72"/>
      <c r="CD17" s="72"/>
      <c r="CE17" s="64"/>
      <c r="CF17" s="64"/>
      <c r="CG17" s="64"/>
      <c r="CH17" s="64"/>
      <c r="CI17" s="64"/>
      <c r="CJ17" s="64"/>
      <c r="CK17" s="72"/>
      <c r="CL17" s="72"/>
      <c r="CM17" s="72"/>
      <c r="CN17" s="72"/>
      <c r="CO17" s="72"/>
      <c r="CP17" s="65"/>
    </row>
    <row r="18" spans="2:94" x14ac:dyDescent="0.25">
      <c r="B18" s="60"/>
      <c r="C18" s="89">
        <v>3.1</v>
      </c>
      <c r="D18" s="75" t="s">
        <v>78</v>
      </c>
      <c r="E18" s="89"/>
      <c r="F18" s="75"/>
      <c r="G18" s="72"/>
      <c r="H18" s="72"/>
      <c r="I18" s="72"/>
      <c r="J18" s="72"/>
      <c r="K18" s="64"/>
      <c r="L18" s="64"/>
      <c r="M18" s="64"/>
      <c r="N18" s="64"/>
      <c r="O18" s="64"/>
      <c r="P18" s="64"/>
      <c r="Q18" s="72"/>
      <c r="R18" s="72"/>
      <c r="S18" s="72"/>
      <c r="T18" s="72"/>
      <c r="U18" s="72"/>
      <c r="V18" s="72"/>
      <c r="W18" s="64"/>
      <c r="X18" s="64"/>
      <c r="Y18" s="64"/>
      <c r="Z18" s="64"/>
      <c r="AA18" s="64"/>
      <c r="AB18" s="64"/>
      <c r="AC18" s="72"/>
      <c r="AD18" s="72"/>
      <c r="AE18" s="72"/>
      <c r="AF18" s="72"/>
      <c r="AG18" s="72"/>
      <c r="AH18" s="72"/>
      <c r="AI18" s="64"/>
      <c r="AJ18" s="64"/>
      <c r="AK18" s="64"/>
      <c r="AL18" s="64"/>
      <c r="AM18" s="64"/>
      <c r="AN18" s="64"/>
      <c r="AO18" s="72"/>
      <c r="AP18" s="72"/>
      <c r="AQ18" s="72"/>
      <c r="AR18" s="72"/>
      <c r="AS18" s="72"/>
      <c r="AT18" s="72"/>
      <c r="AU18" s="64"/>
      <c r="AV18" s="64"/>
      <c r="AW18" s="64"/>
      <c r="AX18" s="64"/>
      <c r="AY18" s="64"/>
      <c r="AZ18" s="64"/>
      <c r="BA18" s="72"/>
      <c r="BB18" s="72"/>
      <c r="BC18" s="72"/>
      <c r="BD18" s="72"/>
      <c r="BE18" s="72"/>
      <c r="BF18" s="72"/>
      <c r="BG18" s="64"/>
      <c r="BH18" s="64"/>
      <c r="BI18" s="64"/>
      <c r="BJ18" s="64"/>
      <c r="BK18" s="64"/>
      <c r="BL18" s="64"/>
      <c r="BM18" s="72"/>
      <c r="BN18" s="72"/>
      <c r="BO18" s="72"/>
      <c r="BP18" s="72"/>
      <c r="BQ18" s="72"/>
      <c r="BR18" s="72"/>
      <c r="BS18" s="64"/>
      <c r="BT18" s="64"/>
      <c r="BU18" s="64"/>
      <c r="BV18" s="64"/>
      <c r="BW18" s="64"/>
      <c r="BX18" s="64"/>
      <c r="BY18" s="72"/>
      <c r="BZ18" s="72"/>
      <c r="CA18" s="72"/>
      <c r="CB18" s="72"/>
      <c r="CC18" s="72"/>
      <c r="CD18" s="72"/>
      <c r="CE18" s="64"/>
      <c r="CF18" s="64"/>
      <c r="CG18" s="64"/>
      <c r="CH18" s="64"/>
      <c r="CI18" s="64"/>
      <c r="CJ18" s="64"/>
      <c r="CK18" s="72"/>
      <c r="CL18" s="72"/>
      <c r="CM18" s="72"/>
      <c r="CN18" s="72"/>
      <c r="CO18" s="72"/>
      <c r="CP18" s="65"/>
    </row>
    <row r="19" spans="2:94" x14ac:dyDescent="0.25">
      <c r="B19" s="60"/>
      <c r="C19" s="79" t="s">
        <v>1</v>
      </c>
      <c r="D19" s="80" t="s">
        <v>95</v>
      </c>
      <c r="E19" s="126">
        <v>2</v>
      </c>
      <c r="F19" s="80"/>
      <c r="G19" s="72"/>
      <c r="H19" s="72"/>
      <c r="I19" s="72"/>
      <c r="J19" s="72"/>
      <c r="K19" s="64"/>
      <c r="L19" s="64"/>
      <c r="M19" s="64"/>
      <c r="N19" s="64"/>
      <c r="O19" s="64"/>
      <c r="P19" s="64"/>
      <c r="Q19" s="72"/>
      <c r="R19" s="72"/>
      <c r="S19" s="72"/>
      <c r="T19" s="72"/>
      <c r="U19" s="125"/>
      <c r="V19" s="125"/>
      <c r="W19" s="64"/>
      <c r="X19" s="64"/>
      <c r="Y19" s="64"/>
      <c r="Z19" s="64"/>
      <c r="AA19" s="64"/>
      <c r="AB19" s="64"/>
      <c r="AC19" s="72"/>
      <c r="AD19" s="72"/>
      <c r="AE19" s="72"/>
      <c r="AF19" s="72"/>
      <c r="AG19" s="72"/>
      <c r="AH19" s="72"/>
      <c r="AI19" s="64"/>
      <c r="AJ19" s="64"/>
      <c r="AK19" s="64"/>
      <c r="AL19" s="64"/>
      <c r="AM19" s="64"/>
      <c r="AN19" s="64"/>
      <c r="AO19" s="72"/>
      <c r="AP19" s="72"/>
      <c r="AQ19" s="72"/>
      <c r="AR19" s="72"/>
      <c r="AS19" s="72"/>
      <c r="AT19" s="72"/>
      <c r="AU19" s="64"/>
      <c r="AV19" s="64"/>
      <c r="AW19" s="64"/>
      <c r="AX19" s="64"/>
      <c r="AY19" s="64"/>
      <c r="AZ19" s="64"/>
      <c r="BA19" s="72"/>
      <c r="BB19" s="72"/>
      <c r="BC19" s="72"/>
      <c r="BD19" s="72"/>
      <c r="BE19" s="72"/>
      <c r="BF19" s="72"/>
      <c r="BG19" s="64"/>
      <c r="BH19" s="64"/>
      <c r="BI19" s="64"/>
      <c r="BJ19" s="64"/>
      <c r="BK19" s="64"/>
      <c r="BL19" s="64"/>
      <c r="BM19" s="72"/>
      <c r="BN19" s="72"/>
      <c r="BO19" s="72"/>
      <c r="BP19" s="72"/>
      <c r="BQ19" s="72"/>
      <c r="BR19" s="72"/>
      <c r="BS19" s="64"/>
      <c r="BT19" s="64"/>
      <c r="BU19" s="64"/>
      <c r="BV19" s="64"/>
      <c r="BW19" s="64"/>
      <c r="BX19" s="64"/>
      <c r="BY19" s="72"/>
      <c r="BZ19" s="72"/>
      <c r="CA19" s="72"/>
      <c r="CB19" s="72"/>
      <c r="CC19" s="72"/>
      <c r="CD19" s="72"/>
      <c r="CE19" s="64"/>
      <c r="CF19" s="64"/>
      <c r="CG19" s="64"/>
      <c r="CH19" s="64"/>
      <c r="CI19" s="64"/>
      <c r="CJ19" s="64"/>
      <c r="CK19" s="72"/>
      <c r="CL19" s="72"/>
      <c r="CM19" s="72"/>
      <c r="CN19" s="72"/>
      <c r="CO19" s="72"/>
      <c r="CP19" s="65"/>
    </row>
    <row r="20" spans="2:94" x14ac:dyDescent="0.25">
      <c r="B20" s="60"/>
      <c r="C20" s="79" t="s">
        <v>63</v>
      </c>
      <c r="D20" s="80" t="s">
        <v>94</v>
      </c>
      <c r="E20" s="126">
        <v>10</v>
      </c>
      <c r="F20" s="80"/>
      <c r="G20" s="72"/>
      <c r="H20" s="72"/>
      <c r="I20" s="72"/>
      <c r="J20" s="72"/>
      <c r="K20" s="64"/>
      <c r="L20" s="64"/>
      <c r="M20" s="64"/>
      <c r="N20" s="64"/>
      <c r="O20" s="64"/>
      <c r="P20" s="64"/>
      <c r="Q20" s="72"/>
      <c r="R20" s="72"/>
      <c r="S20" s="72"/>
      <c r="T20" s="72"/>
      <c r="U20" s="72"/>
      <c r="V20" s="72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72"/>
      <c r="AH20" s="72"/>
      <c r="AI20" s="64"/>
      <c r="AJ20" s="64"/>
      <c r="AK20" s="64"/>
      <c r="AL20" s="64"/>
      <c r="AM20" s="64"/>
      <c r="AN20" s="64"/>
      <c r="AO20" s="72"/>
      <c r="AP20" s="72"/>
      <c r="AQ20" s="72"/>
      <c r="AR20" s="72"/>
      <c r="AS20" s="72"/>
      <c r="AT20" s="72"/>
      <c r="AU20" s="64"/>
      <c r="AV20" s="64"/>
      <c r="AW20" s="64"/>
      <c r="AX20" s="64"/>
      <c r="AY20" s="64"/>
      <c r="AZ20" s="64"/>
      <c r="BA20" s="72"/>
      <c r="BB20" s="72"/>
      <c r="BC20" s="72"/>
      <c r="BD20" s="72"/>
      <c r="BE20" s="72"/>
      <c r="BF20" s="72"/>
      <c r="BG20" s="64"/>
      <c r="BH20" s="64"/>
      <c r="BI20" s="64"/>
      <c r="BJ20" s="64"/>
      <c r="BK20" s="64"/>
      <c r="BL20" s="64"/>
      <c r="BM20" s="72"/>
      <c r="BN20" s="72"/>
      <c r="BO20" s="72"/>
      <c r="BP20" s="72"/>
      <c r="BQ20" s="72"/>
      <c r="BR20" s="72"/>
      <c r="BS20" s="64"/>
      <c r="BT20" s="64"/>
      <c r="BU20" s="64"/>
      <c r="BV20" s="64"/>
      <c r="BW20" s="64"/>
      <c r="BX20" s="64"/>
      <c r="BY20" s="72"/>
      <c r="BZ20" s="72"/>
      <c r="CA20" s="72"/>
      <c r="CB20" s="72"/>
      <c r="CC20" s="72"/>
      <c r="CD20" s="72"/>
      <c r="CE20" s="64"/>
      <c r="CF20" s="64"/>
      <c r="CG20" s="64"/>
      <c r="CH20" s="64"/>
      <c r="CI20" s="64"/>
      <c r="CJ20" s="64"/>
      <c r="CK20" s="72"/>
      <c r="CL20" s="72"/>
      <c r="CM20" s="72"/>
      <c r="CN20" s="72"/>
      <c r="CO20" s="72"/>
      <c r="CP20" s="65"/>
    </row>
    <row r="21" spans="2:94" x14ac:dyDescent="0.25">
      <c r="B21" s="60"/>
      <c r="C21" s="79" t="s">
        <v>64</v>
      </c>
      <c r="D21" s="80" t="s">
        <v>103</v>
      </c>
      <c r="E21" s="126">
        <v>10</v>
      </c>
      <c r="F21" s="80"/>
      <c r="G21" s="72"/>
      <c r="H21" s="72"/>
      <c r="I21" s="72"/>
      <c r="J21" s="72"/>
      <c r="K21" s="64"/>
      <c r="L21" s="64"/>
      <c r="M21" s="64"/>
      <c r="N21" s="64"/>
      <c r="O21" s="64"/>
      <c r="P21" s="64"/>
      <c r="Q21" s="72"/>
      <c r="R21" s="72"/>
      <c r="S21" s="72"/>
      <c r="T21" s="72"/>
      <c r="U21" s="72"/>
      <c r="V21" s="72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72"/>
      <c r="AH21" s="72"/>
      <c r="AI21" s="64"/>
      <c r="AJ21" s="64"/>
      <c r="AK21" s="64"/>
      <c r="AL21" s="64"/>
      <c r="AM21" s="64"/>
      <c r="AN21" s="64"/>
      <c r="AO21" s="72"/>
      <c r="AP21" s="72"/>
      <c r="AQ21" s="72"/>
      <c r="AR21" s="72"/>
      <c r="AS21" s="72"/>
      <c r="AT21" s="72"/>
      <c r="AU21" s="64"/>
      <c r="AV21" s="64"/>
      <c r="AW21" s="64"/>
      <c r="AX21" s="64"/>
      <c r="AY21" s="64"/>
      <c r="AZ21" s="64"/>
      <c r="BA21" s="72"/>
      <c r="BB21" s="72"/>
      <c r="BC21" s="72"/>
      <c r="BD21" s="72"/>
      <c r="BE21" s="72"/>
      <c r="BF21" s="72"/>
      <c r="BG21" s="64"/>
      <c r="BH21" s="64"/>
      <c r="BI21" s="64"/>
      <c r="BJ21" s="64"/>
      <c r="BK21" s="64"/>
      <c r="BL21" s="64"/>
      <c r="BM21" s="72"/>
      <c r="BN21" s="72"/>
      <c r="BO21" s="72"/>
      <c r="BP21" s="72"/>
      <c r="BQ21" s="72"/>
      <c r="BR21" s="72"/>
      <c r="BS21" s="64"/>
      <c r="BT21" s="64"/>
      <c r="BU21" s="64"/>
      <c r="BV21" s="64"/>
      <c r="BW21" s="64"/>
      <c r="BX21" s="64"/>
      <c r="BY21" s="72"/>
      <c r="BZ21" s="72"/>
      <c r="CA21" s="72"/>
      <c r="CB21" s="72"/>
      <c r="CC21" s="72"/>
      <c r="CD21" s="72"/>
      <c r="CE21" s="64"/>
      <c r="CF21" s="64"/>
      <c r="CG21" s="64"/>
      <c r="CH21" s="64"/>
      <c r="CI21" s="64"/>
      <c r="CJ21" s="64"/>
      <c r="CK21" s="72"/>
      <c r="CL21" s="72"/>
      <c r="CM21" s="72"/>
      <c r="CN21" s="72"/>
      <c r="CO21" s="72"/>
      <c r="CP21" s="65"/>
    </row>
    <row r="22" spans="2:94" x14ac:dyDescent="0.25">
      <c r="B22" s="60"/>
      <c r="C22" s="79" t="s">
        <v>64</v>
      </c>
      <c r="D22" s="80" t="s">
        <v>77</v>
      </c>
      <c r="E22" s="126">
        <v>4</v>
      </c>
      <c r="F22" s="80"/>
      <c r="G22" s="72"/>
      <c r="H22" s="72"/>
      <c r="I22" s="72"/>
      <c r="J22" s="72"/>
      <c r="K22" s="64"/>
      <c r="L22" s="64"/>
      <c r="M22" s="64"/>
      <c r="N22" s="64"/>
      <c r="O22" s="64"/>
      <c r="P22" s="64"/>
      <c r="Q22" s="72"/>
      <c r="R22" s="72"/>
      <c r="S22" s="72"/>
      <c r="T22" s="72"/>
      <c r="U22" s="72"/>
      <c r="V22" s="72"/>
      <c r="W22" s="64"/>
      <c r="X22" s="64"/>
      <c r="Y22" s="64"/>
      <c r="Z22" s="64"/>
      <c r="AA22" s="64"/>
      <c r="AB22" s="64"/>
      <c r="AC22" s="72"/>
      <c r="AD22" s="72"/>
      <c r="AE22" s="72"/>
      <c r="AF22" s="72"/>
      <c r="AG22" s="125"/>
      <c r="AH22" s="125"/>
      <c r="AI22" s="125"/>
      <c r="AJ22" s="125"/>
      <c r="AK22" s="64"/>
      <c r="AL22" s="64"/>
      <c r="AM22" s="64"/>
      <c r="AN22" s="64"/>
      <c r="AO22" s="72"/>
      <c r="AP22" s="72"/>
      <c r="AQ22" s="72"/>
      <c r="AR22" s="72"/>
      <c r="AS22" s="72"/>
      <c r="AT22" s="72"/>
      <c r="AU22" s="64"/>
      <c r="AV22" s="64"/>
      <c r="AW22" s="64"/>
      <c r="AX22" s="64"/>
      <c r="AY22" s="64"/>
      <c r="AZ22" s="64"/>
      <c r="BA22" s="72"/>
      <c r="BB22" s="72"/>
      <c r="BC22" s="72"/>
      <c r="BD22" s="72"/>
      <c r="BE22" s="72"/>
      <c r="BF22" s="72"/>
      <c r="BG22" s="64"/>
      <c r="BH22" s="64"/>
      <c r="BI22" s="64"/>
      <c r="BJ22" s="64"/>
      <c r="BK22" s="64"/>
      <c r="BL22" s="64"/>
      <c r="BM22" s="72"/>
      <c r="BN22" s="72"/>
      <c r="BO22" s="72"/>
      <c r="BP22" s="72"/>
      <c r="BQ22" s="72"/>
      <c r="BR22" s="72"/>
      <c r="BS22" s="64"/>
      <c r="BT22" s="64"/>
      <c r="BU22" s="64"/>
      <c r="BV22" s="64"/>
      <c r="BW22" s="64"/>
      <c r="BX22" s="64"/>
      <c r="BY22" s="72"/>
      <c r="BZ22" s="72"/>
      <c r="CA22" s="72"/>
      <c r="CB22" s="72"/>
      <c r="CC22" s="72"/>
      <c r="CD22" s="72"/>
      <c r="CE22" s="64"/>
      <c r="CF22" s="64"/>
      <c r="CG22" s="64"/>
      <c r="CH22" s="64"/>
      <c r="CI22" s="64"/>
      <c r="CJ22" s="64"/>
      <c r="CK22" s="72"/>
      <c r="CL22" s="72"/>
      <c r="CM22" s="72"/>
      <c r="CN22" s="72"/>
      <c r="CO22" s="72"/>
      <c r="CP22" s="65"/>
    </row>
    <row r="23" spans="2:94" x14ac:dyDescent="0.25">
      <c r="B23" s="60"/>
      <c r="C23" s="46">
        <v>3.2</v>
      </c>
      <c r="D23" s="75" t="s">
        <v>79</v>
      </c>
      <c r="E23" s="46"/>
      <c r="F23" s="75"/>
      <c r="G23" s="72"/>
      <c r="H23" s="72"/>
      <c r="I23" s="72"/>
      <c r="J23" s="72"/>
      <c r="K23" s="64"/>
      <c r="L23" s="64"/>
      <c r="M23" s="64"/>
      <c r="N23" s="64"/>
      <c r="O23" s="64"/>
      <c r="P23" s="64"/>
      <c r="Q23" s="72"/>
      <c r="R23" s="72"/>
      <c r="S23" s="72"/>
      <c r="T23" s="72"/>
      <c r="U23" s="72"/>
      <c r="V23" s="72"/>
      <c r="W23" s="64"/>
      <c r="X23" s="64"/>
      <c r="Y23" s="64"/>
      <c r="Z23" s="64"/>
      <c r="AA23" s="64"/>
      <c r="AB23" s="64"/>
      <c r="AC23" s="72"/>
      <c r="AD23" s="72"/>
      <c r="AE23" s="72"/>
      <c r="AF23" s="72"/>
      <c r="AG23" s="72"/>
      <c r="AH23" s="72"/>
      <c r="AK23" s="64"/>
      <c r="AL23" s="64"/>
      <c r="AM23" s="64"/>
      <c r="AN23" s="64"/>
      <c r="AO23" s="72"/>
      <c r="AP23" s="72"/>
      <c r="AQ23" s="72"/>
      <c r="AR23" s="72"/>
      <c r="AS23" s="72"/>
      <c r="AT23" s="72"/>
      <c r="AU23" s="64"/>
      <c r="AV23" s="64"/>
      <c r="AW23" s="64"/>
      <c r="AX23" s="64"/>
      <c r="AY23" s="64"/>
      <c r="AZ23" s="64"/>
      <c r="BA23" s="72"/>
      <c r="BB23" s="72"/>
      <c r="BC23" s="72"/>
      <c r="BD23" s="72"/>
      <c r="BE23" s="72"/>
      <c r="BF23" s="72"/>
      <c r="BG23" s="64"/>
      <c r="BH23" s="64"/>
      <c r="BI23" s="64"/>
      <c r="BJ23" s="64"/>
      <c r="BK23" s="64"/>
      <c r="BL23" s="64"/>
      <c r="BM23" s="72"/>
      <c r="BN23" s="72"/>
      <c r="BO23" s="72"/>
      <c r="BP23" s="72"/>
      <c r="BQ23" s="72"/>
      <c r="BR23" s="72"/>
      <c r="BS23" s="64"/>
      <c r="BT23" s="64"/>
      <c r="BU23" s="64"/>
      <c r="BV23" s="64"/>
      <c r="BW23" s="64"/>
      <c r="BX23" s="64"/>
      <c r="BY23" s="72"/>
      <c r="BZ23" s="72"/>
      <c r="CA23" s="72"/>
      <c r="CB23" s="72"/>
      <c r="CC23" s="72"/>
      <c r="CD23" s="72"/>
      <c r="CE23" s="64"/>
      <c r="CF23" s="64"/>
      <c r="CG23" s="64"/>
      <c r="CH23" s="64"/>
      <c r="CI23" s="64"/>
      <c r="CJ23" s="64"/>
      <c r="CK23" s="72"/>
      <c r="CL23" s="72"/>
      <c r="CM23" s="72"/>
      <c r="CN23" s="72"/>
      <c r="CO23" s="72"/>
      <c r="CP23" s="65"/>
    </row>
    <row r="24" spans="2:94" x14ac:dyDescent="0.25">
      <c r="B24" s="60"/>
      <c r="C24" s="42" t="s">
        <v>2</v>
      </c>
      <c r="D24" s="80" t="s">
        <v>96</v>
      </c>
      <c r="E24" s="126">
        <v>2</v>
      </c>
      <c r="F24" s="80"/>
      <c r="G24" s="72"/>
      <c r="H24" s="72"/>
      <c r="I24" s="72"/>
      <c r="J24" s="72"/>
      <c r="K24" s="64"/>
      <c r="L24" s="64"/>
      <c r="M24" s="64"/>
      <c r="N24" s="64"/>
      <c r="O24" s="64"/>
      <c r="P24" s="64"/>
      <c r="Q24" s="72"/>
      <c r="R24" s="72"/>
      <c r="S24" s="72"/>
      <c r="T24" s="72"/>
      <c r="U24" s="72"/>
      <c r="V24" s="72"/>
      <c r="W24" s="64"/>
      <c r="X24" s="64"/>
      <c r="Y24" s="64"/>
      <c r="Z24" s="64"/>
      <c r="AA24" s="64"/>
      <c r="AB24" s="64"/>
      <c r="AC24" s="72"/>
      <c r="AD24" s="72"/>
      <c r="AE24" s="72"/>
      <c r="AF24" s="72"/>
      <c r="AG24" s="72"/>
      <c r="AH24" s="72"/>
      <c r="AI24" s="64"/>
      <c r="AJ24" s="64"/>
      <c r="AK24" s="125"/>
      <c r="AL24" s="125"/>
      <c r="AM24" s="64"/>
      <c r="AN24" s="64"/>
      <c r="AO24" s="72"/>
      <c r="AP24" s="72"/>
      <c r="AQ24" s="72"/>
      <c r="AR24" s="72"/>
      <c r="AS24" s="72"/>
      <c r="AT24" s="72"/>
      <c r="AU24" s="64"/>
      <c r="AV24" s="64"/>
      <c r="AW24" s="64"/>
      <c r="AX24" s="64"/>
      <c r="AY24" s="64"/>
      <c r="AZ24" s="64"/>
      <c r="BA24" s="72"/>
      <c r="BB24" s="72"/>
      <c r="BC24" s="72"/>
      <c r="BD24" s="72"/>
      <c r="BE24" s="72"/>
      <c r="BF24" s="72"/>
      <c r="BG24" s="64"/>
      <c r="BH24" s="64"/>
      <c r="BI24" s="64"/>
      <c r="BJ24" s="64"/>
      <c r="BK24" s="64"/>
      <c r="BL24" s="64"/>
      <c r="BM24" s="72"/>
      <c r="BN24" s="72"/>
      <c r="BO24" s="72"/>
      <c r="BP24" s="72"/>
      <c r="BQ24" s="72"/>
      <c r="BR24" s="72"/>
      <c r="BS24" s="64"/>
      <c r="BT24" s="64"/>
      <c r="BU24" s="64"/>
      <c r="BV24" s="64"/>
      <c r="BW24" s="64"/>
      <c r="BX24" s="64"/>
      <c r="BY24" s="72"/>
      <c r="BZ24" s="72"/>
      <c r="CA24" s="72"/>
      <c r="CB24" s="72"/>
      <c r="CC24" s="72"/>
      <c r="CD24" s="72"/>
      <c r="CE24" s="64"/>
      <c r="CF24" s="64"/>
      <c r="CG24" s="64"/>
      <c r="CH24" s="64"/>
      <c r="CI24" s="64"/>
      <c r="CJ24" s="64"/>
      <c r="CK24" s="72"/>
      <c r="CL24" s="72"/>
      <c r="CM24" s="72"/>
      <c r="CN24" s="72"/>
      <c r="CO24" s="72"/>
      <c r="CP24" s="65"/>
    </row>
    <row r="25" spans="2:94" x14ac:dyDescent="0.25">
      <c r="B25" s="60"/>
      <c r="C25" s="42" t="s">
        <v>3</v>
      </c>
      <c r="D25" s="80" t="s">
        <v>94</v>
      </c>
      <c r="E25" s="126">
        <v>10</v>
      </c>
      <c r="F25" s="80"/>
      <c r="G25" s="72"/>
      <c r="H25" s="72"/>
      <c r="I25" s="72"/>
      <c r="J25" s="72"/>
      <c r="K25" s="64"/>
      <c r="L25" s="64"/>
      <c r="M25" s="64"/>
      <c r="N25" s="64"/>
      <c r="O25" s="64"/>
      <c r="P25" s="64"/>
      <c r="Q25" s="72"/>
      <c r="R25" s="72"/>
      <c r="S25" s="72"/>
      <c r="T25" s="72"/>
      <c r="U25" s="72"/>
      <c r="V25" s="72"/>
      <c r="W25" s="64"/>
      <c r="X25" s="64"/>
      <c r="Y25" s="64"/>
      <c r="Z25" s="64"/>
      <c r="AA25" s="64"/>
      <c r="AB25" s="64"/>
      <c r="AC25" s="72"/>
      <c r="AD25" s="72"/>
      <c r="AE25" s="72"/>
      <c r="AF25" s="72"/>
      <c r="AG25" s="72"/>
      <c r="AH25" s="72"/>
      <c r="AI25" s="64"/>
      <c r="AJ25" s="64"/>
      <c r="AK25" s="64"/>
      <c r="AL25" s="64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64"/>
      <c r="AX25" s="64"/>
      <c r="AY25" s="64"/>
      <c r="AZ25" s="64"/>
      <c r="BA25" s="72"/>
      <c r="BB25" s="72"/>
      <c r="BC25" s="72"/>
      <c r="BD25" s="72"/>
      <c r="BE25" s="72"/>
      <c r="BF25" s="72"/>
      <c r="BG25" s="64"/>
      <c r="BH25" s="64"/>
      <c r="BI25" s="64"/>
      <c r="BJ25" s="64"/>
      <c r="BK25" s="64"/>
      <c r="BL25" s="64"/>
      <c r="BM25" s="72"/>
      <c r="BN25" s="72"/>
      <c r="BO25" s="72"/>
      <c r="BP25" s="72"/>
      <c r="BQ25" s="72"/>
      <c r="BR25" s="72"/>
      <c r="BS25" s="64"/>
      <c r="BT25" s="64"/>
      <c r="BU25" s="64"/>
      <c r="BV25" s="64"/>
      <c r="BW25" s="64"/>
      <c r="BX25" s="64"/>
      <c r="BY25" s="72"/>
      <c r="BZ25" s="72"/>
      <c r="CA25" s="72"/>
      <c r="CB25" s="72"/>
      <c r="CC25" s="72"/>
      <c r="CD25" s="72"/>
      <c r="CE25" s="64"/>
      <c r="CF25" s="64"/>
      <c r="CG25" s="64"/>
      <c r="CH25" s="64"/>
      <c r="CI25" s="64"/>
      <c r="CJ25" s="64"/>
      <c r="CK25" s="72"/>
      <c r="CL25" s="72"/>
      <c r="CM25" s="72"/>
      <c r="CN25" s="72"/>
      <c r="CO25" s="72"/>
      <c r="CP25" s="65"/>
    </row>
    <row r="26" spans="2:94" x14ac:dyDescent="0.25">
      <c r="B26" s="60"/>
      <c r="C26" s="42" t="s">
        <v>65</v>
      </c>
      <c r="D26" s="80" t="s">
        <v>103</v>
      </c>
      <c r="E26" s="126">
        <v>10</v>
      </c>
      <c r="F26" s="80"/>
      <c r="G26" s="72"/>
      <c r="H26" s="72"/>
      <c r="I26" s="72"/>
      <c r="J26" s="72"/>
      <c r="K26" s="64"/>
      <c r="L26" s="64"/>
      <c r="M26" s="64"/>
      <c r="N26" s="64"/>
      <c r="O26" s="64"/>
      <c r="P26" s="64"/>
      <c r="Q26" s="72"/>
      <c r="R26" s="72"/>
      <c r="S26" s="72"/>
      <c r="T26" s="72"/>
      <c r="U26" s="72"/>
      <c r="V26" s="72"/>
      <c r="W26" s="64"/>
      <c r="X26" s="64"/>
      <c r="Y26" s="64"/>
      <c r="Z26" s="64"/>
      <c r="AA26" s="64"/>
      <c r="AB26" s="64"/>
      <c r="AC26" s="72"/>
      <c r="AD26" s="72"/>
      <c r="AE26" s="72"/>
      <c r="AF26" s="72"/>
      <c r="AG26" s="72"/>
      <c r="AH26" s="72"/>
      <c r="AI26" s="64"/>
      <c r="AJ26" s="64"/>
      <c r="AK26" s="64"/>
      <c r="AL26" s="64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64"/>
      <c r="AX26" s="64"/>
      <c r="AY26" s="64"/>
      <c r="AZ26" s="64"/>
      <c r="BA26" s="72"/>
      <c r="BB26" s="72"/>
      <c r="BC26" s="72"/>
      <c r="BD26" s="72"/>
      <c r="BE26" s="72"/>
      <c r="BF26" s="72"/>
      <c r="BG26" s="64"/>
      <c r="BH26" s="64"/>
      <c r="BI26" s="64"/>
      <c r="BJ26" s="64"/>
      <c r="BK26" s="64"/>
      <c r="BL26" s="64"/>
      <c r="BM26" s="72"/>
      <c r="BN26" s="72"/>
      <c r="BO26" s="72"/>
      <c r="BP26" s="72"/>
      <c r="BQ26" s="72"/>
      <c r="BR26" s="72"/>
      <c r="BS26" s="64"/>
      <c r="BT26" s="64"/>
      <c r="BU26" s="64"/>
      <c r="BV26" s="64"/>
      <c r="BW26" s="64"/>
      <c r="BX26" s="64"/>
      <c r="BY26" s="72"/>
      <c r="BZ26" s="72"/>
      <c r="CA26" s="72"/>
      <c r="CB26" s="72"/>
      <c r="CC26" s="72"/>
      <c r="CD26" s="72"/>
      <c r="CE26" s="64"/>
      <c r="CF26" s="64"/>
      <c r="CG26" s="64"/>
      <c r="CH26" s="64"/>
      <c r="CI26" s="64"/>
      <c r="CJ26" s="64"/>
      <c r="CK26" s="72"/>
      <c r="CL26" s="72"/>
      <c r="CM26" s="72"/>
      <c r="CN26" s="72"/>
      <c r="CO26" s="72"/>
      <c r="CP26" s="65"/>
    </row>
    <row r="27" spans="2:94" x14ac:dyDescent="0.25">
      <c r="B27" s="60"/>
      <c r="C27" s="42" t="s">
        <v>65</v>
      </c>
      <c r="D27" s="80" t="s">
        <v>77</v>
      </c>
      <c r="E27" s="126">
        <v>4</v>
      </c>
      <c r="F27" s="80"/>
      <c r="G27" s="72"/>
      <c r="H27" s="72"/>
      <c r="I27" s="72"/>
      <c r="J27" s="72"/>
      <c r="K27" s="64"/>
      <c r="L27" s="64"/>
      <c r="M27" s="64"/>
      <c r="N27" s="64"/>
      <c r="O27" s="64"/>
      <c r="P27" s="64"/>
      <c r="Q27" s="72"/>
      <c r="R27" s="72"/>
      <c r="S27" s="72"/>
      <c r="T27" s="72"/>
      <c r="U27" s="72"/>
      <c r="V27" s="72"/>
      <c r="W27" s="64"/>
      <c r="X27" s="64"/>
      <c r="Y27" s="64"/>
      <c r="Z27" s="64"/>
      <c r="AA27" s="64"/>
      <c r="AB27" s="64"/>
      <c r="AC27" s="72"/>
      <c r="AD27" s="72"/>
      <c r="AE27" s="72"/>
      <c r="AF27" s="72"/>
      <c r="AG27" s="72"/>
      <c r="AH27" s="72"/>
      <c r="AI27" s="64"/>
      <c r="AJ27" s="64"/>
      <c r="AK27" s="64"/>
      <c r="AL27" s="64"/>
      <c r="AM27" s="64"/>
      <c r="AN27" s="64"/>
      <c r="AO27" s="72"/>
      <c r="AP27" s="72"/>
      <c r="AQ27" s="72"/>
      <c r="AR27" s="72"/>
      <c r="AS27" s="72"/>
      <c r="AT27" s="72"/>
      <c r="AU27" s="64"/>
      <c r="AV27" s="64"/>
      <c r="AW27" s="125"/>
      <c r="AX27" s="125"/>
      <c r="AY27" s="125"/>
      <c r="AZ27" s="125"/>
      <c r="BA27" s="72"/>
      <c r="BB27" s="72"/>
      <c r="BC27" s="72"/>
      <c r="BD27" s="72"/>
      <c r="BE27" s="72"/>
      <c r="BF27" s="72"/>
      <c r="BG27" s="64"/>
      <c r="BH27" s="64"/>
      <c r="BI27" s="64"/>
      <c r="BJ27" s="64"/>
      <c r="BK27" s="64"/>
      <c r="BL27" s="64"/>
      <c r="BM27" s="72"/>
      <c r="BN27" s="72"/>
      <c r="BO27" s="72"/>
      <c r="BP27" s="72"/>
      <c r="BQ27" s="72"/>
      <c r="BR27" s="72"/>
      <c r="BS27" s="64"/>
      <c r="BT27" s="64"/>
      <c r="BU27" s="64"/>
      <c r="BV27" s="64"/>
      <c r="BW27" s="64"/>
      <c r="BX27" s="64"/>
      <c r="BY27" s="72"/>
      <c r="BZ27" s="72"/>
      <c r="CA27" s="72"/>
      <c r="CB27" s="72"/>
      <c r="CC27" s="72"/>
      <c r="CD27" s="72"/>
      <c r="CE27" s="64"/>
      <c r="CF27" s="64"/>
      <c r="CG27" s="64"/>
      <c r="CH27" s="64"/>
      <c r="CI27" s="64"/>
      <c r="CJ27" s="64"/>
      <c r="CK27" s="72"/>
      <c r="CL27" s="72"/>
      <c r="CM27" s="72"/>
      <c r="CN27" s="72"/>
      <c r="CO27" s="72"/>
      <c r="CP27" s="65"/>
    </row>
    <row r="28" spans="2:94" x14ac:dyDescent="0.25">
      <c r="B28" s="60"/>
      <c r="C28" s="46">
        <v>3.3</v>
      </c>
      <c r="D28" s="75" t="s">
        <v>86</v>
      </c>
      <c r="E28" s="46"/>
      <c r="F28" s="75"/>
      <c r="G28" s="72"/>
      <c r="H28" s="72"/>
      <c r="I28" s="72"/>
      <c r="J28" s="72"/>
      <c r="K28" s="64"/>
      <c r="L28" s="64"/>
      <c r="M28" s="64"/>
      <c r="N28" s="64"/>
      <c r="O28" s="64"/>
      <c r="P28" s="64"/>
      <c r="Q28" s="72"/>
      <c r="R28" s="72"/>
      <c r="S28" s="72"/>
      <c r="T28" s="72"/>
      <c r="U28" s="72"/>
      <c r="V28" s="72"/>
      <c r="W28" s="64"/>
      <c r="X28" s="64"/>
      <c r="Y28" s="64"/>
      <c r="Z28" s="64"/>
      <c r="AA28" s="64"/>
      <c r="AB28" s="64"/>
      <c r="AC28" s="72"/>
      <c r="AD28" s="72"/>
      <c r="AE28" s="72"/>
      <c r="AF28" s="72"/>
      <c r="AG28" s="72"/>
      <c r="AH28" s="72"/>
      <c r="AI28" s="64"/>
      <c r="AJ28" s="64"/>
      <c r="AK28" s="64"/>
      <c r="AL28" s="64"/>
      <c r="AM28" s="64"/>
      <c r="AN28" s="64"/>
      <c r="AO28" s="72"/>
      <c r="AP28" s="72"/>
      <c r="AQ28" s="72"/>
      <c r="AR28" s="72"/>
      <c r="AS28" s="72"/>
      <c r="AT28" s="72"/>
      <c r="AU28" s="64"/>
      <c r="AV28" s="64"/>
      <c r="AW28" s="64"/>
      <c r="AX28" s="64"/>
      <c r="AY28" s="64"/>
      <c r="AZ28" s="64"/>
      <c r="BA28" s="72"/>
      <c r="BB28" s="72"/>
      <c r="BC28" s="72"/>
      <c r="BD28" s="72"/>
      <c r="BE28" s="72"/>
      <c r="BF28" s="72"/>
      <c r="BG28" s="64"/>
      <c r="BH28" s="64"/>
      <c r="BI28" s="64"/>
      <c r="BJ28" s="64"/>
      <c r="BK28" s="64"/>
      <c r="BL28" s="64"/>
      <c r="BM28" s="72"/>
      <c r="BN28" s="72"/>
      <c r="BO28" s="72"/>
      <c r="BP28" s="72"/>
      <c r="BQ28" s="72"/>
      <c r="BR28" s="72"/>
      <c r="BS28" s="64"/>
      <c r="BT28" s="64"/>
      <c r="BU28" s="64"/>
      <c r="BV28" s="64"/>
      <c r="BW28" s="64"/>
      <c r="BX28" s="64"/>
      <c r="BY28" s="72"/>
      <c r="BZ28" s="72"/>
      <c r="CA28" s="72"/>
      <c r="CB28" s="72"/>
      <c r="CC28" s="72"/>
      <c r="CD28" s="72"/>
      <c r="CE28" s="64"/>
      <c r="CF28" s="64"/>
      <c r="CG28" s="64"/>
      <c r="CH28" s="64"/>
      <c r="CI28" s="64"/>
      <c r="CJ28" s="64"/>
      <c r="CK28" s="72"/>
      <c r="CL28" s="72"/>
      <c r="CM28" s="72"/>
      <c r="CN28" s="72"/>
      <c r="CO28" s="72"/>
      <c r="CP28" s="65"/>
    </row>
    <row r="29" spans="2:94" x14ac:dyDescent="0.25">
      <c r="B29" s="60"/>
      <c r="C29" s="42" t="s">
        <v>66</v>
      </c>
      <c r="D29" s="80" t="s">
        <v>97</v>
      </c>
      <c r="E29" s="126">
        <v>1</v>
      </c>
      <c r="F29" s="80"/>
      <c r="G29" s="72"/>
      <c r="H29" s="72"/>
      <c r="I29" s="72"/>
      <c r="J29" s="72"/>
      <c r="K29" s="64"/>
      <c r="L29" s="64"/>
      <c r="M29" s="64"/>
      <c r="N29" s="64"/>
      <c r="O29" s="64"/>
      <c r="P29" s="64"/>
      <c r="Q29" s="72"/>
      <c r="R29" s="72"/>
      <c r="S29" s="72"/>
      <c r="T29" s="72"/>
      <c r="U29" s="72"/>
      <c r="V29" s="72"/>
      <c r="W29" s="64"/>
      <c r="X29" s="64"/>
      <c r="Y29" s="64"/>
      <c r="Z29" s="64"/>
      <c r="AA29" s="64"/>
      <c r="AB29" s="64"/>
      <c r="AC29" s="72"/>
      <c r="AD29" s="72"/>
      <c r="AE29" s="72"/>
      <c r="AF29" s="72"/>
      <c r="AG29" s="72"/>
      <c r="AH29" s="72"/>
      <c r="AI29" s="64"/>
      <c r="AJ29" s="64"/>
      <c r="AK29" s="64"/>
      <c r="AL29" s="64"/>
      <c r="AM29" s="64"/>
      <c r="AN29" s="64"/>
      <c r="AO29" s="72"/>
      <c r="AP29" s="72"/>
      <c r="AQ29" s="72"/>
      <c r="AR29" s="72"/>
      <c r="AS29" s="72"/>
      <c r="AT29" s="72"/>
      <c r="AU29" s="64"/>
      <c r="AV29" s="64"/>
      <c r="AW29" s="64"/>
      <c r="AX29" s="64"/>
      <c r="AY29" s="64"/>
      <c r="AZ29" s="64"/>
      <c r="BA29" s="125"/>
      <c r="BB29" s="72"/>
      <c r="BC29" s="72"/>
      <c r="BD29" s="72"/>
      <c r="BE29" s="72"/>
      <c r="BF29" s="72"/>
      <c r="BG29" s="64"/>
      <c r="BH29" s="64"/>
      <c r="BI29" s="64"/>
      <c r="BJ29" s="64"/>
      <c r="BK29" s="64"/>
      <c r="BL29" s="64"/>
      <c r="BM29" s="72"/>
      <c r="BN29" s="72"/>
      <c r="BO29" s="72"/>
      <c r="BP29" s="72"/>
      <c r="BQ29" s="72"/>
      <c r="BR29" s="72"/>
      <c r="BS29" s="64"/>
      <c r="BT29" s="64"/>
      <c r="BU29" s="64"/>
      <c r="BV29" s="64"/>
      <c r="BW29" s="64"/>
      <c r="BX29" s="64"/>
      <c r="BY29" s="72"/>
      <c r="BZ29" s="72"/>
      <c r="CA29" s="72"/>
      <c r="CB29" s="72"/>
      <c r="CC29" s="72"/>
      <c r="CD29" s="72"/>
      <c r="CE29" s="64"/>
      <c r="CF29" s="64"/>
      <c r="CG29" s="64"/>
      <c r="CH29" s="64"/>
      <c r="CI29" s="64"/>
      <c r="CJ29" s="64"/>
      <c r="CK29" s="72"/>
      <c r="CL29" s="72"/>
      <c r="CM29" s="72"/>
      <c r="CN29" s="72"/>
      <c r="CO29" s="72"/>
      <c r="CP29" s="65"/>
    </row>
    <row r="30" spans="2:94" x14ac:dyDescent="0.25">
      <c r="B30" s="60"/>
      <c r="C30" s="42" t="s">
        <v>67</v>
      </c>
      <c r="D30" s="80" t="s">
        <v>94</v>
      </c>
      <c r="E30" s="126">
        <v>8</v>
      </c>
      <c r="F30" s="80"/>
      <c r="G30" s="72"/>
      <c r="H30" s="72"/>
      <c r="I30" s="72"/>
      <c r="J30" s="72"/>
      <c r="K30" s="64"/>
      <c r="L30" s="64"/>
      <c r="M30" s="64"/>
      <c r="N30" s="64"/>
      <c r="O30" s="64"/>
      <c r="P30" s="64"/>
      <c r="Q30" s="72"/>
      <c r="R30" s="72"/>
      <c r="S30" s="72"/>
      <c r="T30" s="72"/>
      <c r="U30" s="72"/>
      <c r="V30" s="72"/>
      <c r="W30" s="64"/>
      <c r="X30" s="64"/>
      <c r="Y30" s="64"/>
      <c r="Z30" s="64"/>
      <c r="AA30" s="64"/>
      <c r="AB30" s="64"/>
      <c r="AC30" s="72"/>
      <c r="AD30" s="72"/>
      <c r="AE30" s="72"/>
      <c r="AF30" s="72"/>
      <c r="AG30" s="72"/>
      <c r="AH30" s="72"/>
      <c r="AI30" s="64"/>
      <c r="AJ30" s="64"/>
      <c r="AK30" s="64"/>
      <c r="AL30" s="64"/>
      <c r="AM30" s="64"/>
      <c r="AN30" s="64"/>
      <c r="AO30" s="72"/>
      <c r="AP30" s="72"/>
      <c r="AQ30" s="72"/>
      <c r="AR30" s="72"/>
      <c r="AS30" s="72"/>
      <c r="AT30" s="72"/>
      <c r="AU30" s="64"/>
      <c r="AV30" s="64"/>
      <c r="AW30" s="64"/>
      <c r="AX30" s="64"/>
      <c r="AY30" s="64"/>
      <c r="AZ30" s="64"/>
      <c r="BA30" s="72"/>
      <c r="BB30" s="125"/>
      <c r="BC30" s="125"/>
      <c r="BD30" s="125"/>
      <c r="BE30" s="125"/>
      <c r="BF30" s="125"/>
      <c r="BG30" s="125"/>
      <c r="BH30" s="125"/>
      <c r="BI30" s="125"/>
      <c r="BJ30" s="64"/>
      <c r="BK30" s="64"/>
      <c r="BL30" s="64"/>
      <c r="BM30" s="72"/>
      <c r="BN30" s="72"/>
      <c r="BO30" s="72"/>
      <c r="BP30" s="72"/>
      <c r="BQ30" s="72"/>
      <c r="BR30" s="72"/>
      <c r="BS30" s="64"/>
      <c r="BT30" s="64"/>
      <c r="BU30" s="64"/>
      <c r="BV30" s="64"/>
      <c r="BW30" s="64"/>
      <c r="BX30" s="64"/>
      <c r="BY30" s="72"/>
      <c r="BZ30" s="72"/>
      <c r="CA30" s="72"/>
      <c r="CB30" s="72"/>
      <c r="CC30" s="72"/>
      <c r="CD30" s="72"/>
      <c r="CE30" s="64"/>
      <c r="CF30" s="64"/>
      <c r="CG30" s="64"/>
      <c r="CH30" s="64"/>
      <c r="CI30" s="64"/>
      <c r="CJ30" s="64"/>
      <c r="CK30" s="72"/>
      <c r="CL30" s="72"/>
      <c r="CM30" s="72"/>
      <c r="CN30" s="72"/>
      <c r="CO30" s="72"/>
      <c r="CP30" s="65"/>
    </row>
    <row r="31" spans="2:94" x14ac:dyDescent="0.25">
      <c r="B31" s="60"/>
      <c r="C31" s="42" t="s">
        <v>68</v>
      </c>
      <c r="D31" s="80" t="s">
        <v>103</v>
      </c>
      <c r="E31" s="126">
        <v>8</v>
      </c>
      <c r="F31" s="80"/>
      <c r="G31" s="72"/>
      <c r="H31" s="72"/>
      <c r="I31" s="72"/>
      <c r="J31" s="72"/>
      <c r="K31" s="64"/>
      <c r="L31" s="64"/>
      <c r="M31" s="64"/>
      <c r="N31" s="64"/>
      <c r="O31" s="64"/>
      <c r="P31" s="64"/>
      <c r="Q31" s="72"/>
      <c r="R31" s="72"/>
      <c r="S31" s="72"/>
      <c r="T31" s="72"/>
      <c r="U31" s="72"/>
      <c r="V31" s="72"/>
      <c r="W31" s="64"/>
      <c r="X31" s="64"/>
      <c r="Y31" s="64"/>
      <c r="Z31" s="64"/>
      <c r="AA31" s="64"/>
      <c r="AB31" s="64"/>
      <c r="AC31" s="72"/>
      <c r="AD31" s="72"/>
      <c r="AE31" s="72"/>
      <c r="AF31" s="72"/>
      <c r="AG31" s="72"/>
      <c r="AH31" s="72"/>
      <c r="AI31" s="64"/>
      <c r="AJ31" s="64"/>
      <c r="AK31" s="64"/>
      <c r="AL31" s="64"/>
      <c r="AM31" s="64"/>
      <c r="AN31" s="64"/>
      <c r="AO31" s="72"/>
      <c r="AP31" s="72"/>
      <c r="AQ31" s="72"/>
      <c r="AR31" s="72"/>
      <c r="AS31" s="72"/>
      <c r="AT31" s="72"/>
      <c r="AU31" s="64"/>
      <c r="AV31" s="64"/>
      <c r="AW31" s="64"/>
      <c r="AX31" s="64"/>
      <c r="AY31" s="64"/>
      <c r="AZ31" s="64"/>
      <c r="BA31" s="72"/>
      <c r="BB31" s="125"/>
      <c r="BC31" s="125"/>
      <c r="BD31" s="125"/>
      <c r="BE31" s="125"/>
      <c r="BF31" s="125"/>
      <c r="BG31" s="125"/>
      <c r="BH31" s="125"/>
      <c r="BI31" s="125"/>
      <c r="BJ31" s="64"/>
      <c r="BK31" s="64"/>
      <c r="BL31" s="64"/>
      <c r="BM31" s="72"/>
      <c r="BN31" s="72"/>
      <c r="BO31" s="72"/>
      <c r="BP31" s="72"/>
      <c r="BQ31" s="72"/>
      <c r="BR31" s="72"/>
      <c r="BS31" s="64"/>
      <c r="BT31" s="64"/>
      <c r="BU31" s="64"/>
      <c r="BV31" s="64"/>
      <c r="BW31" s="64"/>
      <c r="BX31" s="64"/>
      <c r="BY31" s="72"/>
      <c r="BZ31" s="72"/>
      <c r="CA31" s="72"/>
      <c r="CB31" s="72"/>
      <c r="CC31" s="72"/>
      <c r="CD31" s="72"/>
      <c r="CE31" s="64"/>
      <c r="CF31" s="64"/>
      <c r="CG31" s="64"/>
      <c r="CH31" s="64"/>
      <c r="CI31" s="64"/>
      <c r="CJ31" s="64"/>
      <c r="CK31" s="72"/>
      <c r="CL31" s="72"/>
      <c r="CM31" s="72"/>
      <c r="CN31" s="72"/>
      <c r="CO31" s="72"/>
      <c r="CP31" s="65"/>
    </row>
    <row r="32" spans="2:94" x14ac:dyDescent="0.25">
      <c r="B32" s="60"/>
      <c r="C32" s="42" t="s">
        <v>81</v>
      </c>
      <c r="D32" s="80" t="s">
        <v>77</v>
      </c>
      <c r="E32" s="126">
        <v>3</v>
      </c>
      <c r="F32" s="80"/>
      <c r="G32" s="72"/>
      <c r="H32" s="72"/>
      <c r="I32" s="72"/>
      <c r="J32" s="72"/>
      <c r="K32" s="64"/>
      <c r="L32" s="64"/>
      <c r="M32" s="64"/>
      <c r="N32" s="64"/>
      <c r="O32" s="64"/>
      <c r="P32" s="64"/>
      <c r="Q32" s="72"/>
      <c r="R32" s="72"/>
      <c r="S32" s="72"/>
      <c r="T32" s="72"/>
      <c r="U32" s="72"/>
      <c r="V32" s="72"/>
      <c r="W32" s="64"/>
      <c r="X32" s="64"/>
      <c r="Y32" s="64"/>
      <c r="Z32" s="64"/>
      <c r="AA32" s="64"/>
      <c r="AB32" s="64"/>
      <c r="AC32" s="72"/>
      <c r="AD32" s="72"/>
      <c r="AE32" s="72"/>
      <c r="AF32" s="72"/>
      <c r="AG32" s="72"/>
      <c r="AH32" s="72"/>
      <c r="AI32" s="64"/>
      <c r="AJ32" s="64"/>
      <c r="AK32" s="64"/>
      <c r="AL32" s="64"/>
      <c r="AM32" s="64"/>
      <c r="AN32" s="64"/>
      <c r="AO32" s="72"/>
      <c r="AP32" s="72"/>
      <c r="AQ32" s="72"/>
      <c r="AR32" s="72"/>
      <c r="AS32" s="72"/>
      <c r="AT32" s="72"/>
      <c r="AU32" s="64"/>
      <c r="AV32" s="64"/>
      <c r="AW32" s="64"/>
      <c r="AX32" s="64"/>
      <c r="AY32" s="64"/>
      <c r="AZ32" s="64"/>
      <c r="BA32" s="72"/>
      <c r="BB32" s="72"/>
      <c r="BC32" s="72"/>
      <c r="BD32" s="72"/>
      <c r="BE32" s="72"/>
      <c r="BF32" s="72"/>
      <c r="BG32" s="64"/>
      <c r="BH32" s="64"/>
      <c r="BI32" s="64"/>
      <c r="BJ32" s="125"/>
      <c r="BK32" s="125"/>
      <c r="BL32" s="125"/>
      <c r="BM32" s="72"/>
      <c r="BN32" s="72"/>
      <c r="BO32" s="72"/>
      <c r="BP32" s="72"/>
      <c r="BQ32" s="72"/>
      <c r="BR32" s="72"/>
      <c r="BS32" s="64"/>
      <c r="BT32" s="64"/>
      <c r="BU32" s="64"/>
      <c r="BV32" s="64"/>
      <c r="BW32" s="64"/>
      <c r="BX32" s="64"/>
      <c r="BY32" s="72"/>
      <c r="BZ32" s="72"/>
      <c r="CA32" s="72"/>
      <c r="CB32" s="72"/>
      <c r="CC32" s="72"/>
      <c r="CD32" s="72"/>
      <c r="CE32" s="64"/>
      <c r="CF32" s="64"/>
      <c r="CG32" s="64"/>
      <c r="CH32" s="64"/>
      <c r="CI32" s="64"/>
      <c r="CJ32" s="64"/>
      <c r="CK32" s="72"/>
      <c r="CL32" s="72"/>
      <c r="CM32" s="72"/>
      <c r="CN32" s="72"/>
      <c r="CO32" s="72"/>
      <c r="CP32" s="65"/>
    </row>
    <row r="33" spans="2:94" x14ac:dyDescent="0.25">
      <c r="B33" s="60"/>
      <c r="C33" s="46">
        <v>3.4</v>
      </c>
      <c r="D33" s="75" t="s">
        <v>91</v>
      </c>
      <c r="E33" s="46"/>
      <c r="F33" s="75"/>
      <c r="G33" s="72"/>
      <c r="H33" s="72"/>
      <c r="I33" s="72"/>
      <c r="J33" s="72"/>
      <c r="K33" s="64"/>
      <c r="L33" s="64"/>
      <c r="M33" s="64"/>
      <c r="N33" s="64"/>
      <c r="O33" s="64"/>
      <c r="P33" s="64"/>
      <c r="Q33" s="72"/>
      <c r="R33" s="72"/>
      <c r="S33" s="72"/>
      <c r="T33" s="72"/>
      <c r="U33" s="72"/>
      <c r="V33" s="72"/>
      <c r="W33" s="64"/>
      <c r="X33" s="64"/>
      <c r="Y33" s="64"/>
      <c r="Z33" s="64"/>
      <c r="AA33" s="64"/>
      <c r="AB33" s="64"/>
      <c r="AC33" s="72"/>
      <c r="AD33" s="72"/>
      <c r="AE33" s="72"/>
      <c r="AF33" s="72"/>
      <c r="AG33" s="72"/>
      <c r="AH33" s="72"/>
      <c r="AI33" s="64"/>
      <c r="AJ33" s="64"/>
      <c r="AK33" s="64"/>
      <c r="AL33" s="64"/>
      <c r="AM33" s="64"/>
      <c r="AN33" s="64"/>
      <c r="AO33" s="72"/>
      <c r="AP33" s="72"/>
      <c r="AQ33" s="72"/>
      <c r="AR33" s="72"/>
      <c r="AS33" s="72"/>
      <c r="AT33" s="72"/>
      <c r="AU33" s="64"/>
      <c r="AV33" s="64"/>
      <c r="AW33" s="64"/>
      <c r="AX33" s="64"/>
      <c r="AY33" s="64"/>
      <c r="AZ33" s="64"/>
      <c r="BA33" s="72"/>
      <c r="BB33" s="72"/>
      <c r="BC33" s="72"/>
      <c r="BD33" s="72"/>
      <c r="BE33" s="72"/>
      <c r="BF33" s="72"/>
      <c r="BG33" s="64"/>
      <c r="BH33" s="64"/>
      <c r="BI33" s="64"/>
      <c r="BJ33" s="64"/>
      <c r="BK33" s="64"/>
      <c r="BL33" s="64"/>
      <c r="BM33" s="72"/>
      <c r="BN33" s="72"/>
      <c r="BO33" s="72"/>
      <c r="BP33" s="72"/>
      <c r="BQ33" s="72"/>
      <c r="BR33" s="72"/>
      <c r="BS33" s="64"/>
      <c r="BT33" s="64"/>
      <c r="BU33" s="64"/>
      <c r="BV33" s="64"/>
      <c r="BW33" s="64"/>
      <c r="BX33" s="64"/>
      <c r="BY33" s="72"/>
      <c r="BZ33" s="72"/>
      <c r="CA33" s="72"/>
      <c r="CB33" s="72"/>
      <c r="CC33" s="72"/>
      <c r="CD33" s="72"/>
      <c r="CE33" s="64"/>
      <c r="CF33" s="64"/>
      <c r="CG33" s="64"/>
      <c r="CH33" s="64"/>
      <c r="CI33" s="64"/>
      <c r="CJ33" s="64"/>
      <c r="CK33" s="72"/>
      <c r="CL33" s="72"/>
      <c r="CM33" s="72"/>
      <c r="CN33" s="72"/>
      <c r="CO33" s="72"/>
      <c r="CP33" s="65"/>
    </row>
    <row r="34" spans="2:94" x14ac:dyDescent="0.25">
      <c r="B34" s="60"/>
      <c r="C34" s="42" t="s">
        <v>82</v>
      </c>
      <c r="D34" s="80" t="s">
        <v>98</v>
      </c>
      <c r="E34" s="126">
        <v>2</v>
      </c>
      <c r="F34" s="80"/>
      <c r="G34" s="72"/>
      <c r="H34" s="72"/>
      <c r="I34" s="72"/>
      <c r="J34" s="72"/>
      <c r="K34" s="64"/>
      <c r="L34" s="64"/>
      <c r="M34" s="64"/>
      <c r="N34" s="64"/>
      <c r="O34" s="64"/>
      <c r="P34" s="64"/>
      <c r="Q34" s="72"/>
      <c r="R34" s="72"/>
      <c r="S34" s="72"/>
      <c r="T34" s="72"/>
      <c r="U34" s="72"/>
      <c r="V34" s="72"/>
      <c r="W34" s="64"/>
      <c r="X34" s="64"/>
      <c r="Y34" s="64"/>
      <c r="Z34" s="64"/>
      <c r="AA34" s="64"/>
      <c r="AB34" s="64"/>
      <c r="AC34" s="72"/>
      <c r="AD34" s="72"/>
      <c r="AE34" s="72"/>
      <c r="AF34" s="72"/>
      <c r="AG34" s="72"/>
      <c r="AH34" s="72"/>
      <c r="AI34" s="64"/>
      <c r="AJ34" s="64"/>
      <c r="AK34" s="64"/>
      <c r="AL34" s="64"/>
      <c r="AM34" s="64"/>
      <c r="AN34" s="64"/>
      <c r="AO34" s="72"/>
      <c r="AP34" s="72"/>
      <c r="AQ34" s="72"/>
      <c r="AR34" s="72"/>
      <c r="AS34" s="72"/>
      <c r="AT34" s="72"/>
      <c r="AU34" s="64"/>
      <c r="AV34" s="64"/>
      <c r="AW34" s="64"/>
      <c r="AX34" s="64"/>
      <c r="AY34" s="64"/>
      <c r="AZ34" s="64"/>
      <c r="BA34" s="72"/>
      <c r="BB34" s="72"/>
      <c r="BC34" s="72"/>
      <c r="BD34" s="72"/>
      <c r="BE34" s="72"/>
      <c r="BF34" s="72"/>
      <c r="BG34" s="64"/>
      <c r="BH34" s="64"/>
      <c r="BI34" s="64"/>
      <c r="BJ34" s="64"/>
      <c r="BK34" s="64"/>
      <c r="BL34" s="64"/>
      <c r="BM34" s="125"/>
      <c r="BN34" s="125"/>
      <c r="BO34" s="72"/>
      <c r="BP34" s="72"/>
      <c r="BQ34" s="72"/>
      <c r="BR34" s="72"/>
      <c r="BS34" s="64"/>
      <c r="BT34" s="64"/>
      <c r="BU34" s="64"/>
      <c r="BV34" s="64"/>
      <c r="BW34" s="64"/>
      <c r="BX34" s="64"/>
      <c r="BY34" s="72"/>
      <c r="BZ34" s="72"/>
      <c r="CA34" s="72"/>
      <c r="CB34" s="72"/>
      <c r="CC34" s="72"/>
      <c r="CD34" s="72"/>
      <c r="CE34" s="64"/>
      <c r="CF34" s="64"/>
      <c r="CG34" s="64"/>
      <c r="CH34" s="64"/>
      <c r="CI34" s="64"/>
      <c r="CJ34" s="64"/>
      <c r="CK34" s="72"/>
      <c r="CL34" s="72"/>
      <c r="CM34" s="72"/>
      <c r="CN34" s="72"/>
      <c r="CO34" s="72"/>
      <c r="CP34" s="65"/>
    </row>
    <row r="35" spans="2:94" x14ac:dyDescent="0.25">
      <c r="B35" s="60"/>
      <c r="C35" s="42" t="s">
        <v>83</v>
      </c>
      <c r="D35" s="80" t="s">
        <v>94</v>
      </c>
      <c r="E35" s="126">
        <v>11</v>
      </c>
      <c r="F35" s="80"/>
      <c r="G35" s="72"/>
      <c r="H35" s="72"/>
      <c r="I35" s="72"/>
      <c r="J35" s="72"/>
      <c r="K35" s="64"/>
      <c r="L35" s="64"/>
      <c r="M35" s="64"/>
      <c r="N35" s="64"/>
      <c r="O35" s="64"/>
      <c r="P35" s="64"/>
      <c r="Q35" s="72"/>
      <c r="R35" s="72"/>
      <c r="S35" s="72"/>
      <c r="T35" s="72"/>
      <c r="U35" s="72"/>
      <c r="V35" s="72"/>
      <c r="W35" s="64"/>
      <c r="X35" s="64"/>
      <c r="Y35" s="64"/>
      <c r="Z35" s="64"/>
      <c r="AA35" s="64"/>
      <c r="AB35" s="64"/>
      <c r="AC35" s="72"/>
      <c r="AD35" s="72"/>
      <c r="AE35" s="72"/>
      <c r="AF35" s="72"/>
      <c r="AG35" s="72"/>
      <c r="AH35" s="72"/>
      <c r="AI35" s="64"/>
      <c r="AJ35" s="64"/>
      <c r="AK35" s="64"/>
      <c r="AL35" s="64"/>
      <c r="AM35" s="64"/>
      <c r="AN35" s="64"/>
      <c r="AO35" s="72"/>
      <c r="AP35" s="72"/>
      <c r="AQ35" s="72"/>
      <c r="AR35" s="72"/>
      <c r="AS35" s="72"/>
      <c r="AT35" s="72"/>
      <c r="AU35" s="64"/>
      <c r="AV35" s="64"/>
      <c r="AW35" s="64"/>
      <c r="AX35" s="64"/>
      <c r="AY35" s="64"/>
      <c r="AZ35" s="64"/>
      <c r="BA35" s="72"/>
      <c r="BB35" s="72"/>
      <c r="BC35" s="72"/>
      <c r="BD35" s="72"/>
      <c r="BE35" s="72"/>
      <c r="BF35" s="72"/>
      <c r="BG35" s="64"/>
      <c r="BH35" s="64"/>
      <c r="BI35" s="64"/>
      <c r="BJ35" s="64"/>
      <c r="BK35" s="64"/>
      <c r="BL35" s="64"/>
      <c r="BM35" s="72"/>
      <c r="BN35" s="72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72"/>
      <c r="CA35" s="72"/>
      <c r="CB35" s="72"/>
      <c r="CC35" s="72"/>
      <c r="CD35" s="72"/>
      <c r="CE35" s="64"/>
      <c r="CF35" s="64"/>
      <c r="CG35" s="64"/>
      <c r="CH35" s="64"/>
      <c r="CI35" s="64"/>
      <c r="CJ35" s="64"/>
      <c r="CK35" s="72"/>
      <c r="CL35" s="72"/>
      <c r="CM35" s="72"/>
      <c r="CN35" s="72"/>
      <c r="CO35" s="72"/>
      <c r="CP35" s="65"/>
    </row>
    <row r="36" spans="2:94" x14ac:dyDescent="0.25">
      <c r="B36" s="60"/>
      <c r="C36" s="42" t="s">
        <v>84</v>
      </c>
      <c r="D36" s="80" t="s">
        <v>103</v>
      </c>
      <c r="E36" s="126">
        <v>11</v>
      </c>
      <c r="F36" s="80"/>
      <c r="G36" s="72"/>
      <c r="H36" s="72"/>
      <c r="I36" s="72"/>
      <c r="J36" s="72"/>
      <c r="K36" s="64"/>
      <c r="L36" s="64"/>
      <c r="M36" s="64"/>
      <c r="N36" s="64"/>
      <c r="O36" s="64"/>
      <c r="P36" s="64"/>
      <c r="Q36" s="72"/>
      <c r="R36" s="72"/>
      <c r="S36" s="72"/>
      <c r="T36" s="72"/>
      <c r="U36" s="72"/>
      <c r="V36" s="72"/>
      <c r="W36" s="64"/>
      <c r="X36" s="64"/>
      <c r="Y36" s="64"/>
      <c r="Z36" s="64"/>
      <c r="AA36" s="64"/>
      <c r="AB36" s="64"/>
      <c r="AC36" s="72"/>
      <c r="AD36" s="72"/>
      <c r="AE36" s="72"/>
      <c r="AF36" s="72"/>
      <c r="AG36" s="72"/>
      <c r="AH36" s="72"/>
      <c r="AI36" s="64"/>
      <c r="AJ36" s="64"/>
      <c r="AK36" s="64"/>
      <c r="AL36" s="64"/>
      <c r="AM36" s="64"/>
      <c r="AN36" s="64"/>
      <c r="AO36" s="72"/>
      <c r="AP36" s="72"/>
      <c r="AQ36" s="72"/>
      <c r="AR36" s="72"/>
      <c r="AS36" s="72"/>
      <c r="AT36" s="72"/>
      <c r="AU36" s="64"/>
      <c r="AV36" s="64"/>
      <c r="AW36" s="64"/>
      <c r="AX36" s="64"/>
      <c r="AY36" s="64"/>
      <c r="AZ36" s="64"/>
      <c r="BA36" s="72"/>
      <c r="BB36" s="72"/>
      <c r="BC36" s="72"/>
      <c r="BD36" s="72"/>
      <c r="BE36" s="72"/>
      <c r="BF36" s="72"/>
      <c r="BG36" s="64"/>
      <c r="BH36" s="64"/>
      <c r="BI36" s="64"/>
      <c r="BJ36" s="64"/>
      <c r="BK36" s="64"/>
      <c r="BL36" s="64"/>
      <c r="BM36" s="72"/>
      <c r="BN36" s="72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72"/>
      <c r="CA36" s="72"/>
      <c r="CB36" s="72"/>
      <c r="CC36" s="72"/>
      <c r="CD36" s="72"/>
      <c r="CE36" s="64"/>
      <c r="CF36" s="64"/>
      <c r="CG36" s="64"/>
      <c r="CH36" s="64"/>
      <c r="CI36" s="64"/>
      <c r="CJ36" s="64"/>
      <c r="CK36" s="72"/>
      <c r="CL36" s="72"/>
      <c r="CM36" s="72"/>
      <c r="CN36" s="72"/>
      <c r="CO36" s="72"/>
      <c r="CP36" s="65"/>
    </row>
    <row r="37" spans="2:94" x14ac:dyDescent="0.25">
      <c r="B37" s="60"/>
      <c r="C37" s="42" t="s">
        <v>85</v>
      </c>
      <c r="D37" s="80" t="s">
        <v>77</v>
      </c>
      <c r="E37" s="126">
        <v>4</v>
      </c>
      <c r="F37" s="80"/>
      <c r="G37" s="72"/>
      <c r="H37" s="72"/>
      <c r="I37" s="72"/>
      <c r="J37" s="72"/>
      <c r="K37" s="64"/>
      <c r="L37" s="64"/>
      <c r="M37" s="64"/>
      <c r="N37" s="64"/>
      <c r="O37" s="64"/>
      <c r="P37" s="64"/>
      <c r="Q37" s="72"/>
      <c r="R37" s="72"/>
      <c r="S37" s="72"/>
      <c r="T37" s="72"/>
      <c r="U37" s="72"/>
      <c r="V37" s="72"/>
      <c r="W37" s="64"/>
      <c r="X37" s="64"/>
      <c r="Y37" s="64"/>
      <c r="Z37" s="64"/>
      <c r="AA37" s="64"/>
      <c r="AB37" s="64"/>
      <c r="AC37" s="72"/>
      <c r="AD37" s="72"/>
      <c r="AE37" s="72"/>
      <c r="AF37" s="72"/>
      <c r="AG37" s="72"/>
      <c r="AH37" s="72"/>
      <c r="AI37" s="64"/>
      <c r="AJ37" s="64"/>
      <c r="AK37" s="64"/>
      <c r="AL37" s="64"/>
      <c r="AM37" s="64"/>
      <c r="AN37" s="64"/>
      <c r="AO37" s="72"/>
      <c r="AP37" s="72"/>
      <c r="AQ37" s="72"/>
      <c r="AR37" s="72"/>
      <c r="AS37" s="72"/>
      <c r="AT37" s="72"/>
      <c r="AU37" s="64"/>
      <c r="AV37" s="64"/>
      <c r="AW37" s="64"/>
      <c r="AX37" s="64"/>
      <c r="AY37" s="64"/>
      <c r="AZ37" s="64"/>
      <c r="BA37" s="72"/>
      <c r="BB37" s="72"/>
      <c r="BC37" s="72"/>
      <c r="BD37" s="72"/>
      <c r="BE37" s="72"/>
      <c r="BF37" s="72"/>
      <c r="BG37" s="64"/>
      <c r="BH37" s="64"/>
      <c r="BI37" s="64"/>
      <c r="BJ37" s="64"/>
      <c r="BK37" s="64"/>
      <c r="BL37" s="64"/>
      <c r="BM37" s="72"/>
      <c r="BN37" s="72"/>
      <c r="BO37" s="72"/>
      <c r="BP37" s="72"/>
      <c r="BQ37" s="72"/>
      <c r="BR37" s="72"/>
      <c r="BS37" s="64"/>
      <c r="BT37" s="64"/>
      <c r="BU37" s="64"/>
      <c r="BV37" s="64"/>
      <c r="BW37" s="64"/>
      <c r="BX37" s="64"/>
      <c r="BY37" s="72"/>
      <c r="BZ37" s="125"/>
      <c r="CA37" s="125"/>
      <c r="CB37" s="125"/>
      <c r="CC37" s="125"/>
      <c r="CD37" s="72"/>
      <c r="CE37" s="64"/>
      <c r="CF37" s="64"/>
      <c r="CG37" s="64"/>
      <c r="CH37" s="64"/>
      <c r="CI37" s="64"/>
      <c r="CJ37" s="64"/>
      <c r="CK37" s="72"/>
      <c r="CL37" s="72"/>
      <c r="CM37" s="72"/>
      <c r="CN37" s="72"/>
      <c r="CO37" s="72"/>
      <c r="CP37" s="65"/>
    </row>
    <row r="38" spans="2:94" x14ac:dyDescent="0.25">
      <c r="B38" s="60"/>
      <c r="C38" s="46">
        <v>3.5</v>
      </c>
      <c r="D38" s="75" t="s">
        <v>92</v>
      </c>
      <c r="E38" s="46"/>
      <c r="F38" s="75"/>
      <c r="G38" s="72"/>
      <c r="H38" s="72"/>
      <c r="I38" s="72"/>
      <c r="J38" s="72"/>
      <c r="K38" s="64"/>
      <c r="L38" s="64"/>
      <c r="M38" s="64"/>
      <c r="N38" s="64"/>
      <c r="O38" s="64"/>
      <c r="P38" s="64"/>
      <c r="Q38" s="72"/>
      <c r="R38" s="72"/>
      <c r="S38" s="72"/>
      <c r="T38" s="72"/>
      <c r="U38" s="72"/>
      <c r="V38" s="72"/>
      <c r="W38" s="64"/>
      <c r="X38" s="64"/>
      <c r="Y38" s="64"/>
      <c r="Z38" s="64"/>
      <c r="AA38" s="64"/>
      <c r="AB38" s="64"/>
      <c r="AC38" s="72"/>
      <c r="AD38" s="72"/>
      <c r="AE38" s="72"/>
      <c r="AF38" s="72"/>
      <c r="AG38" s="72"/>
      <c r="AH38" s="72"/>
      <c r="AI38" s="64"/>
      <c r="AJ38" s="64"/>
      <c r="AK38" s="64"/>
      <c r="AL38" s="64"/>
      <c r="AM38" s="64"/>
      <c r="AN38" s="64"/>
      <c r="AO38" s="72"/>
      <c r="AP38" s="72"/>
      <c r="AQ38" s="72"/>
      <c r="AR38" s="72"/>
      <c r="AS38" s="72"/>
      <c r="AT38" s="72"/>
      <c r="AU38" s="64"/>
      <c r="AV38" s="64"/>
      <c r="AW38" s="64"/>
      <c r="AX38" s="64"/>
      <c r="AY38" s="64"/>
      <c r="AZ38" s="64"/>
      <c r="BA38" s="72"/>
      <c r="BB38" s="72"/>
      <c r="BC38" s="72"/>
      <c r="BD38" s="72"/>
      <c r="BE38" s="72"/>
      <c r="BF38" s="72"/>
      <c r="BG38" s="64"/>
      <c r="BH38" s="64"/>
      <c r="BI38" s="64"/>
      <c r="BJ38" s="64"/>
      <c r="BK38" s="64"/>
      <c r="BL38" s="64"/>
      <c r="BM38" s="72"/>
      <c r="BN38" s="72"/>
      <c r="BO38" s="72"/>
      <c r="BP38" s="72"/>
      <c r="BQ38" s="72"/>
      <c r="BR38" s="72"/>
      <c r="BS38" s="64"/>
      <c r="BT38" s="64"/>
      <c r="BU38" s="64"/>
      <c r="BV38" s="64"/>
      <c r="BW38" s="64"/>
      <c r="BX38" s="64"/>
      <c r="BY38" s="72"/>
      <c r="BZ38" s="72"/>
      <c r="CA38" s="72"/>
      <c r="CB38" s="72"/>
      <c r="CC38" s="72"/>
      <c r="CD38" s="72"/>
      <c r="CE38" s="64"/>
      <c r="CF38" s="64"/>
      <c r="CG38" s="64"/>
      <c r="CH38" s="64"/>
      <c r="CI38" s="64"/>
      <c r="CJ38" s="64"/>
      <c r="CK38" s="72"/>
      <c r="CL38" s="72"/>
      <c r="CM38" s="72"/>
      <c r="CN38" s="72"/>
      <c r="CO38" s="72"/>
      <c r="CP38" s="65"/>
    </row>
    <row r="39" spans="2:94" x14ac:dyDescent="0.25">
      <c r="B39" s="60"/>
      <c r="C39" s="42" t="s">
        <v>87</v>
      </c>
      <c r="D39" s="80" t="s">
        <v>99</v>
      </c>
      <c r="E39" s="126">
        <v>1</v>
      </c>
      <c r="F39" s="80"/>
      <c r="G39" s="72"/>
      <c r="H39" s="72"/>
      <c r="I39" s="72"/>
      <c r="J39" s="72"/>
      <c r="K39" s="64"/>
      <c r="L39" s="64"/>
      <c r="M39" s="64"/>
      <c r="N39" s="64"/>
      <c r="O39" s="64"/>
      <c r="P39" s="64"/>
      <c r="Q39" s="72"/>
      <c r="R39" s="72"/>
      <c r="S39" s="72"/>
      <c r="T39" s="72"/>
      <c r="U39" s="72"/>
      <c r="V39" s="72"/>
      <c r="W39" s="64"/>
      <c r="X39" s="64"/>
      <c r="Y39" s="64"/>
      <c r="Z39" s="64"/>
      <c r="AA39" s="64"/>
      <c r="AB39" s="64"/>
      <c r="AC39" s="72"/>
      <c r="AD39" s="72"/>
      <c r="AE39" s="72"/>
      <c r="AF39" s="72"/>
      <c r="AG39" s="72"/>
      <c r="AH39" s="72"/>
      <c r="AI39" s="64"/>
      <c r="AJ39" s="64"/>
      <c r="AK39" s="64"/>
      <c r="AL39" s="64"/>
      <c r="AM39" s="64"/>
      <c r="AN39" s="64"/>
      <c r="AO39" s="72"/>
      <c r="AP39" s="72"/>
      <c r="AQ39" s="72"/>
      <c r="AR39" s="72"/>
      <c r="AS39" s="72"/>
      <c r="AT39" s="72"/>
      <c r="AU39" s="64"/>
      <c r="AV39" s="64"/>
      <c r="AW39" s="64"/>
      <c r="AX39" s="64"/>
      <c r="AY39" s="64"/>
      <c r="AZ39" s="64"/>
      <c r="BA39" s="72"/>
      <c r="BB39" s="72"/>
      <c r="BC39" s="72"/>
      <c r="BD39" s="72"/>
      <c r="BE39" s="72"/>
      <c r="BF39" s="72"/>
      <c r="BG39" s="64"/>
      <c r="BH39" s="64"/>
      <c r="BI39" s="64"/>
      <c r="BJ39" s="64"/>
      <c r="BK39" s="64"/>
      <c r="BL39" s="64"/>
      <c r="BM39" s="72"/>
      <c r="BN39" s="72"/>
      <c r="BO39" s="72"/>
      <c r="BP39" s="72"/>
      <c r="BQ39" s="72"/>
      <c r="BR39" s="72"/>
      <c r="BS39" s="64"/>
      <c r="BT39" s="64"/>
      <c r="BU39" s="64"/>
      <c r="BV39" s="64"/>
      <c r="BW39" s="64"/>
      <c r="BX39" s="64"/>
      <c r="BY39" s="72"/>
      <c r="BZ39" s="72"/>
      <c r="CA39" s="72"/>
      <c r="CB39" s="72"/>
      <c r="CC39" s="72"/>
      <c r="CD39" s="125"/>
      <c r="CE39" s="64"/>
      <c r="CF39" s="64"/>
      <c r="CG39" s="64"/>
      <c r="CH39" s="64"/>
      <c r="CI39" s="64"/>
      <c r="CJ39" s="64"/>
      <c r="CK39" s="72"/>
      <c r="CL39" s="72"/>
      <c r="CM39" s="72"/>
      <c r="CN39" s="72"/>
      <c r="CO39" s="72"/>
      <c r="CP39" s="65"/>
    </row>
    <row r="40" spans="2:94" x14ac:dyDescent="0.25">
      <c r="B40" s="60"/>
      <c r="C40" s="42" t="s">
        <v>88</v>
      </c>
      <c r="D40" s="80" t="s">
        <v>94</v>
      </c>
      <c r="E40" s="126">
        <v>3</v>
      </c>
      <c r="F40" s="80"/>
      <c r="G40" s="72"/>
      <c r="H40" s="72"/>
      <c r="I40" s="72"/>
      <c r="J40" s="72"/>
      <c r="K40" s="64"/>
      <c r="L40" s="64"/>
      <c r="M40" s="64"/>
      <c r="N40" s="64"/>
      <c r="O40" s="64"/>
      <c r="P40" s="64"/>
      <c r="Q40" s="72"/>
      <c r="R40" s="72"/>
      <c r="S40" s="72"/>
      <c r="T40" s="72"/>
      <c r="U40" s="72"/>
      <c r="V40" s="72"/>
      <c r="W40" s="64"/>
      <c r="X40" s="64"/>
      <c r="Y40" s="64"/>
      <c r="Z40" s="64"/>
      <c r="AA40" s="64"/>
      <c r="AB40" s="64"/>
      <c r="AC40" s="72"/>
      <c r="AD40" s="72"/>
      <c r="AE40" s="72"/>
      <c r="AF40" s="72"/>
      <c r="AG40" s="72"/>
      <c r="AH40" s="72"/>
      <c r="AI40" s="64"/>
      <c r="AJ40" s="64"/>
      <c r="AK40" s="64"/>
      <c r="AL40" s="64"/>
      <c r="AM40" s="64"/>
      <c r="AN40" s="64"/>
      <c r="AO40" s="72"/>
      <c r="AP40" s="72"/>
      <c r="AQ40" s="72"/>
      <c r="AR40" s="72"/>
      <c r="AS40" s="72"/>
      <c r="AT40" s="72"/>
      <c r="AU40" s="64"/>
      <c r="AV40" s="64"/>
      <c r="AW40" s="64"/>
      <c r="AX40" s="64"/>
      <c r="AY40" s="64"/>
      <c r="AZ40" s="64"/>
      <c r="BA40" s="72"/>
      <c r="BB40" s="72"/>
      <c r="BC40" s="72"/>
      <c r="BD40" s="72"/>
      <c r="BE40" s="72"/>
      <c r="BF40" s="72"/>
      <c r="BG40" s="64"/>
      <c r="BH40" s="64"/>
      <c r="BI40" s="64"/>
      <c r="BJ40" s="64"/>
      <c r="BK40" s="64"/>
      <c r="BL40" s="64"/>
      <c r="BM40" s="72"/>
      <c r="BN40" s="72"/>
      <c r="BO40" s="72"/>
      <c r="BP40" s="72"/>
      <c r="BQ40" s="72"/>
      <c r="BR40" s="72"/>
      <c r="BS40" s="64"/>
      <c r="BT40" s="64"/>
      <c r="BU40" s="64"/>
      <c r="BV40" s="64"/>
      <c r="BW40" s="64"/>
      <c r="BX40" s="64"/>
      <c r="BY40" s="72"/>
      <c r="BZ40" s="72"/>
      <c r="CA40" s="72"/>
      <c r="CB40" s="72"/>
      <c r="CC40" s="72"/>
      <c r="CD40" s="72"/>
      <c r="CE40" s="125"/>
      <c r="CF40" s="125"/>
      <c r="CG40" s="125"/>
      <c r="CH40" s="64"/>
      <c r="CI40" s="64"/>
      <c r="CJ40" s="64"/>
      <c r="CK40" s="72"/>
      <c r="CL40" s="72"/>
      <c r="CM40" s="72"/>
      <c r="CN40" s="72"/>
      <c r="CO40" s="72"/>
      <c r="CP40" s="65"/>
    </row>
    <row r="41" spans="2:94" x14ac:dyDescent="0.25">
      <c r="B41" s="60"/>
      <c r="C41" s="42" t="s">
        <v>89</v>
      </c>
      <c r="D41" s="80" t="s">
        <v>103</v>
      </c>
      <c r="E41" s="126">
        <v>3</v>
      </c>
      <c r="F41" s="80"/>
      <c r="G41" s="72"/>
      <c r="H41" s="72"/>
      <c r="I41" s="72"/>
      <c r="J41" s="72"/>
      <c r="K41" s="64"/>
      <c r="L41" s="64"/>
      <c r="M41" s="64"/>
      <c r="N41" s="64"/>
      <c r="O41" s="64"/>
      <c r="P41" s="64"/>
      <c r="Q41" s="72"/>
      <c r="R41" s="72"/>
      <c r="S41" s="72"/>
      <c r="T41" s="72"/>
      <c r="U41" s="72"/>
      <c r="V41" s="72"/>
      <c r="W41" s="64"/>
      <c r="X41" s="64"/>
      <c r="Y41" s="64"/>
      <c r="Z41" s="64"/>
      <c r="AA41" s="64"/>
      <c r="AB41" s="64"/>
      <c r="AC41" s="72"/>
      <c r="AD41" s="72"/>
      <c r="AE41" s="72"/>
      <c r="AF41" s="72"/>
      <c r="AG41" s="72"/>
      <c r="AH41" s="72"/>
      <c r="AI41" s="64"/>
      <c r="AJ41" s="64"/>
      <c r="AK41" s="64"/>
      <c r="AL41" s="64"/>
      <c r="AM41" s="64"/>
      <c r="AN41" s="64"/>
      <c r="AO41" s="72"/>
      <c r="AP41" s="72"/>
      <c r="AQ41" s="72"/>
      <c r="AR41" s="72"/>
      <c r="AS41" s="72"/>
      <c r="AT41" s="72"/>
      <c r="AU41" s="64"/>
      <c r="AV41" s="64"/>
      <c r="AW41" s="64"/>
      <c r="AX41" s="64"/>
      <c r="AY41" s="64"/>
      <c r="AZ41" s="64"/>
      <c r="BA41" s="72"/>
      <c r="BB41" s="72"/>
      <c r="BC41" s="72"/>
      <c r="BD41" s="72"/>
      <c r="BE41" s="72"/>
      <c r="BF41" s="72"/>
      <c r="BG41" s="64"/>
      <c r="BH41" s="64"/>
      <c r="BI41" s="64"/>
      <c r="BJ41" s="64"/>
      <c r="BK41" s="64"/>
      <c r="BL41" s="64"/>
      <c r="BM41" s="72"/>
      <c r="BN41" s="72"/>
      <c r="BO41" s="72"/>
      <c r="BP41" s="72"/>
      <c r="BQ41" s="72"/>
      <c r="BR41" s="72"/>
      <c r="BS41" s="64"/>
      <c r="BT41" s="64"/>
      <c r="BU41" s="64"/>
      <c r="BV41" s="64"/>
      <c r="BW41" s="64"/>
      <c r="BX41" s="64"/>
      <c r="BY41" s="72"/>
      <c r="BZ41" s="72"/>
      <c r="CA41" s="72"/>
      <c r="CB41" s="72"/>
      <c r="CC41" s="72"/>
      <c r="CD41" s="72"/>
      <c r="CE41" s="125"/>
      <c r="CF41" s="125"/>
      <c r="CG41" s="125"/>
      <c r="CH41" s="64"/>
      <c r="CI41" s="64"/>
      <c r="CJ41" s="64"/>
      <c r="CK41" s="72"/>
      <c r="CL41" s="72"/>
      <c r="CM41" s="72"/>
      <c r="CN41" s="72"/>
      <c r="CO41" s="72"/>
      <c r="CP41" s="65"/>
    </row>
    <row r="42" spans="2:94" x14ac:dyDescent="0.25">
      <c r="B42" s="60"/>
      <c r="C42" s="42" t="s">
        <v>90</v>
      </c>
      <c r="D42" s="80" t="s">
        <v>77</v>
      </c>
      <c r="E42" s="126">
        <v>2</v>
      </c>
      <c r="F42" s="80"/>
      <c r="G42" s="72"/>
      <c r="H42" s="72"/>
      <c r="I42" s="72"/>
      <c r="J42" s="72"/>
      <c r="K42" s="64"/>
      <c r="L42" s="64"/>
      <c r="M42" s="64"/>
      <c r="N42" s="64"/>
      <c r="O42" s="64"/>
      <c r="P42" s="64"/>
      <c r="Q42" s="72"/>
      <c r="R42" s="72"/>
      <c r="S42" s="72"/>
      <c r="T42" s="72"/>
      <c r="U42" s="72"/>
      <c r="V42" s="72"/>
      <c r="W42" s="64"/>
      <c r="X42" s="64"/>
      <c r="Y42" s="64"/>
      <c r="Z42" s="64"/>
      <c r="AA42" s="64"/>
      <c r="AB42" s="64"/>
      <c r="AC42" s="72"/>
      <c r="AD42" s="72"/>
      <c r="AE42" s="72"/>
      <c r="AF42" s="72"/>
      <c r="AG42" s="72"/>
      <c r="AH42" s="72"/>
      <c r="AI42" s="64"/>
      <c r="AJ42" s="64"/>
      <c r="AK42" s="64"/>
      <c r="AL42" s="64"/>
      <c r="AM42" s="64"/>
      <c r="AN42" s="64"/>
      <c r="AO42" s="72"/>
      <c r="AP42" s="72"/>
      <c r="AQ42" s="72"/>
      <c r="AR42" s="72"/>
      <c r="AS42" s="72"/>
      <c r="AT42" s="72"/>
      <c r="AU42" s="64"/>
      <c r="AV42" s="64"/>
      <c r="AW42" s="64"/>
      <c r="AX42" s="64"/>
      <c r="AY42" s="64"/>
      <c r="AZ42" s="64"/>
      <c r="BA42" s="72"/>
      <c r="BB42" s="72"/>
      <c r="BC42" s="72"/>
      <c r="BD42" s="72"/>
      <c r="BE42" s="72"/>
      <c r="BF42" s="72"/>
      <c r="BG42" s="64"/>
      <c r="BH42" s="64"/>
      <c r="BI42" s="64"/>
      <c r="BJ42" s="64"/>
      <c r="BK42" s="64"/>
      <c r="BL42" s="64"/>
      <c r="BM42" s="72"/>
      <c r="BN42" s="72"/>
      <c r="BO42" s="72"/>
      <c r="BP42" s="72"/>
      <c r="BQ42" s="72"/>
      <c r="BR42" s="72"/>
      <c r="BS42" s="64"/>
      <c r="BT42" s="64"/>
      <c r="BU42" s="64"/>
      <c r="BV42" s="64"/>
      <c r="BW42" s="64"/>
      <c r="BX42" s="64"/>
      <c r="BY42" s="72"/>
      <c r="BZ42" s="72"/>
      <c r="CA42" s="72"/>
      <c r="CB42" s="72"/>
      <c r="CC42" s="72"/>
      <c r="CD42" s="72"/>
      <c r="CE42" s="64"/>
      <c r="CF42" s="64"/>
      <c r="CG42" s="64"/>
      <c r="CH42" s="125"/>
      <c r="CI42" s="125"/>
      <c r="CJ42" s="64"/>
      <c r="CK42" s="72"/>
      <c r="CL42" s="72"/>
      <c r="CM42" s="72"/>
      <c r="CN42" s="72"/>
      <c r="CO42" s="72"/>
      <c r="CP42" s="65"/>
    </row>
    <row r="43" spans="2:94" x14ac:dyDescent="0.25">
      <c r="B43" s="60"/>
      <c r="C43" s="99">
        <v>4</v>
      </c>
      <c r="D43" s="100" t="s">
        <v>69</v>
      </c>
      <c r="E43" s="99"/>
      <c r="F43" s="100"/>
      <c r="G43" s="72"/>
      <c r="H43" s="72"/>
      <c r="I43" s="72"/>
      <c r="J43" s="72"/>
      <c r="K43" s="64"/>
      <c r="L43" s="64"/>
      <c r="M43" s="64"/>
      <c r="N43" s="64"/>
      <c r="O43" s="64"/>
      <c r="P43" s="64"/>
      <c r="Q43" s="72"/>
      <c r="R43" s="72"/>
      <c r="S43" s="72"/>
      <c r="T43" s="72"/>
      <c r="U43" s="72"/>
      <c r="V43" s="72"/>
      <c r="W43" s="64"/>
      <c r="X43" s="64"/>
      <c r="Y43" s="64"/>
      <c r="Z43" s="64"/>
      <c r="AA43" s="64"/>
      <c r="AB43" s="64"/>
      <c r="AC43" s="72"/>
      <c r="AD43" s="72"/>
      <c r="AE43" s="72"/>
      <c r="AF43" s="72"/>
      <c r="AG43" s="72"/>
      <c r="AH43" s="72"/>
      <c r="AI43" s="64"/>
      <c r="AJ43" s="64"/>
      <c r="AK43" s="64"/>
      <c r="AL43" s="64"/>
      <c r="AM43" s="64"/>
      <c r="AN43" s="64"/>
      <c r="AO43" s="72"/>
      <c r="AP43" s="72"/>
      <c r="AQ43" s="72"/>
      <c r="AR43" s="72"/>
      <c r="AS43" s="72"/>
      <c r="AT43" s="72"/>
      <c r="AU43" s="64"/>
      <c r="AV43" s="64"/>
      <c r="AW43" s="64"/>
      <c r="AX43" s="64"/>
      <c r="AY43" s="64"/>
      <c r="AZ43" s="64"/>
      <c r="BA43" s="72"/>
      <c r="BB43" s="72"/>
      <c r="BC43" s="72"/>
      <c r="BD43" s="72"/>
      <c r="BE43" s="72"/>
      <c r="BF43" s="72"/>
      <c r="BG43" s="64"/>
      <c r="BH43" s="64"/>
      <c r="BI43" s="64"/>
      <c r="BJ43" s="64"/>
      <c r="BK43" s="64"/>
      <c r="BL43" s="64"/>
      <c r="BM43" s="72"/>
      <c r="BN43" s="72"/>
      <c r="BO43" s="72"/>
      <c r="BP43" s="72"/>
      <c r="BQ43" s="72"/>
      <c r="BR43" s="72"/>
      <c r="BS43" s="64"/>
      <c r="BT43" s="64"/>
      <c r="BU43" s="64"/>
      <c r="BV43" s="64"/>
      <c r="BW43" s="64"/>
      <c r="BX43" s="64"/>
      <c r="BY43" s="72"/>
      <c r="BZ43" s="72"/>
      <c r="CA43" s="72"/>
      <c r="CB43" s="72"/>
      <c r="CC43" s="72"/>
      <c r="CD43" s="72"/>
      <c r="CE43" s="64"/>
      <c r="CF43" s="64"/>
      <c r="CG43" s="64"/>
      <c r="CH43" s="64"/>
      <c r="CI43" s="64"/>
      <c r="CJ43" s="64"/>
      <c r="CK43" s="72"/>
      <c r="CL43" s="72"/>
      <c r="CM43" s="72"/>
      <c r="CN43" s="72"/>
      <c r="CO43" s="72"/>
      <c r="CP43" s="65"/>
    </row>
    <row r="44" spans="2:94" x14ac:dyDescent="0.25">
      <c r="B44" s="60"/>
      <c r="C44" s="42">
        <v>4.0999999999999996</v>
      </c>
      <c r="D44" s="43" t="s">
        <v>70</v>
      </c>
      <c r="E44" s="126">
        <v>4</v>
      </c>
      <c r="F44" s="43"/>
      <c r="G44" s="72"/>
      <c r="H44" s="72"/>
      <c r="I44" s="72"/>
      <c r="J44" s="72"/>
      <c r="K44" s="64"/>
      <c r="L44" s="64"/>
      <c r="M44" s="64"/>
      <c r="N44" s="64"/>
      <c r="O44" s="64"/>
      <c r="P44" s="64"/>
      <c r="Q44" s="72"/>
      <c r="R44" s="72"/>
      <c r="S44" s="72"/>
      <c r="T44" s="72"/>
      <c r="U44" s="72"/>
      <c r="V44" s="72"/>
      <c r="W44" s="64"/>
      <c r="X44" s="64"/>
      <c r="Y44" s="64"/>
      <c r="Z44" s="64"/>
      <c r="AA44" s="64"/>
      <c r="AB44" s="64"/>
      <c r="AC44" s="72"/>
      <c r="AD44" s="72"/>
      <c r="AE44" s="72"/>
      <c r="AF44" s="72"/>
      <c r="AG44" s="72"/>
      <c r="AH44" s="72"/>
      <c r="AI44" s="64"/>
      <c r="AJ44" s="64"/>
      <c r="AK44" s="64"/>
      <c r="AL44" s="64"/>
      <c r="AM44" s="64"/>
      <c r="AN44" s="64"/>
      <c r="AO44" s="72"/>
      <c r="AP44" s="72"/>
      <c r="AQ44" s="72"/>
      <c r="AR44" s="72"/>
      <c r="AS44" s="72"/>
      <c r="AT44" s="72"/>
      <c r="AU44" s="64"/>
      <c r="AV44" s="64"/>
      <c r="AW44" s="64"/>
      <c r="AX44" s="64"/>
      <c r="AY44" s="64"/>
      <c r="AZ44" s="64"/>
      <c r="BA44" s="72"/>
      <c r="BB44" s="72"/>
      <c r="BC44" s="72"/>
      <c r="BD44" s="72"/>
      <c r="BE44" s="72"/>
      <c r="BF44" s="72"/>
      <c r="BG44" s="64"/>
      <c r="BH44" s="64"/>
      <c r="BI44" s="64"/>
      <c r="BJ44" s="64"/>
      <c r="BK44" s="64"/>
      <c r="BL44" s="64"/>
      <c r="BM44" s="72"/>
      <c r="BN44" s="72"/>
      <c r="BO44" s="72"/>
      <c r="BP44" s="72"/>
      <c r="BQ44" s="72"/>
      <c r="BR44" s="72"/>
      <c r="BS44" s="64"/>
      <c r="BT44" s="64"/>
      <c r="BU44" s="64"/>
      <c r="BV44" s="64"/>
      <c r="BW44" s="64"/>
      <c r="BX44" s="64"/>
      <c r="BY44" s="72"/>
      <c r="BZ44" s="72"/>
      <c r="CA44" s="72"/>
      <c r="CB44" s="72"/>
      <c r="CC44" s="72"/>
      <c r="CD44" s="72"/>
      <c r="CE44" s="64"/>
      <c r="CF44" s="64"/>
      <c r="CG44" s="64"/>
      <c r="CH44" s="64"/>
      <c r="CI44" s="64"/>
      <c r="CJ44" s="125"/>
      <c r="CK44" s="125"/>
      <c r="CL44" s="125"/>
      <c r="CM44" s="125"/>
      <c r="CN44" s="72"/>
      <c r="CP44" s="65"/>
    </row>
    <row r="45" spans="2:94" x14ac:dyDescent="0.25">
      <c r="B45" s="60"/>
      <c r="C45" s="103">
        <v>4.2</v>
      </c>
      <c r="D45" s="104" t="s">
        <v>71</v>
      </c>
      <c r="E45" s="126">
        <v>2</v>
      </c>
      <c r="F45" s="104"/>
      <c r="G45" s="72"/>
      <c r="H45" s="72"/>
      <c r="I45" s="72"/>
      <c r="J45" s="72"/>
      <c r="K45" s="64"/>
      <c r="L45" s="64"/>
      <c r="M45" s="64"/>
      <c r="N45" s="64"/>
      <c r="O45" s="64"/>
      <c r="P45" s="64"/>
      <c r="Q45" s="72"/>
      <c r="R45" s="72"/>
      <c r="S45" s="72"/>
      <c r="T45" s="72"/>
      <c r="U45" s="72"/>
      <c r="V45" s="72"/>
      <c r="W45" s="64"/>
      <c r="X45" s="64"/>
      <c r="Y45" s="64"/>
      <c r="Z45" s="64"/>
      <c r="AA45" s="64"/>
      <c r="AB45" s="64"/>
      <c r="AC45" s="72"/>
      <c r="AD45" s="72"/>
      <c r="AE45" s="72"/>
      <c r="AF45" s="72"/>
      <c r="AG45" s="72"/>
      <c r="AH45" s="72"/>
      <c r="AI45" s="64"/>
      <c r="AJ45" s="64"/>
      <c r="AK45" s="64"/>
      <c r="AL45" s="64"/>
      <c r="AM45" s="64"/>
      <c r="AN45" s="64"/>
      <c r="AO45" s="72"/>
      <c r="AP45" s="72"/>
      <c r="AQ45" s="72"/>
      <c r="AR45" s="72"/>
      <c r="AS45" s="72"/>
      <c r="AT45" s="72"/>
      <c r="AU45" s="64"/>
      <c r="AV45" s="64"/>
      <c r="AW45" s="64"/>
      <c r="AX45" s="64"/>
      <c r="AY45" s="64"/>
      <c r="AZ45" s="64"/>
      <c r="BA45" s="72"/>
      <c r="BB45" s="72"/>
      <c r="BC45" s="72"/>
      <c r="BD45" s="72"/>
      <c r="BE45" s="72"/>
      <c r="BF45" s="72"/>
      <c r="BG45" s="64"/>
      <c r="BH45" s="64"/>
      <c r="BI45" s="64"/>
      <c r="BJ45" s="64"/>
      <c r="BK45" s="64"/>
      <c r="BL45" s="64"/>
      <c r="BM45" s="72"/>
      <c r="BN45" s="72"/>
      <c r="BO45" s="72"/>
      <c r="BP45" s="72"/>
      <c r="BQ45" s="72"/>
      <c r="BR45" s="72"/>
      <c r="BS45" s="64"/>
      <c r="BT45" s="64"/>
      <c r="BU45" s="64"/>
      <c r="BV45" s="64"/>
      <c r="BW45" s="64"/>
      <c r="BX45" s="64"/>
      <c r="BY45" s="72"/>
      <c r="BZ45" s="72"/>
      <c r="CA45" s="72"/>
      <c r="CB45" s="72"/>
      <c r="CC45" s="72"/>
      <c r="CD45" s="72"/>
      <c r="CE45" s="64"/>
      <c r="CF45" s="64"/>
      <c r="CG45" s="64"/>
      <c r="CH45" s="64"/>
      <c r="CI45" s="64"/>
      <c r="CJ45" s="64"/>
      <c r="CK45" s="72"/>
      <c r="CL45" s="72"/>
      <c r="CM45" s="72"/>
      <c r="CN45" s="125"/>
      <c r="CO45" s="125"/>
      <c r="CP45" s="65"/>
    </row>
    <row r="46" spans="2:94" ht="15.75" thickBot="1" x14ac:dyDescent="0.3">
      <c r="B46" s="66"/>
      <c r="C46" s="40"/>
      <c r="D46" s="40"/>
      <c r="E46" s="41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67"/>
    </row>
    <row r="47" spans="2:94" ht="15.75" thickTop="1" x14ac:dyDescent="0.25"/>
    <row r="48" spans="2:9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</sheetData>
  <mergeCells count="91">
    <mergeCell ref="C1:D1"/>
    <mergeCell ref="CN5:CN7"/>
    <mergeCell ref="CO5:CO7"/>
    <mergeCell ref="CM5:CM7"/>
    <mergeCell ref="CB5:CB7"/>
    <mergeCell ref="CC5:CC7"/>
    <mergeCell ref="CD5:CD7"/>
    <mergeCell ref="CE5:CE7"/>
    <mergeCell ref="CH5:CH7"/>
    <mergeCell ref="CI5:CI7"/>
    <mergeCell ref="CJ5:CJ7"/>
    <mergeCell ref="C4:E6"/>
    <mergeCell ref="F4:F7"/>
    <mergeCell ref="CK5:CK7"/>
    <mergeCell ref="CL5:CL7"/>
    <mergeCell ref="CA5:CA7"/>
    <mergeCell ref="BV5:BV7"/>
    <mergeCell ref="BW5:BW7"/>
    <mergeCell ref="BX5:BX7"/>
    <mergeCell ref="BY5:BY7"/>
    <mergeCell ref="BP5:BP7"/>
    <mergeCell ref="BQ5:BQ7"/>
    <mergeCell ref="BR5:BR7"/>
    <mergeCell ref="BS5:BS7"/>
    <mergeCell ref="BT5:BT7"/>
    <mergeCell ref="BZ5:BZ7"/>
    <mergeCell ref="CF5:CF7"/>
    <mergeCell ref="CG5:CG7"/>
    <mergeCell ref="BO5:BO7"/>
    <mergeCell ref="BD5:BD7"/>
    <mergeCell ref="BE5:BE7"/>
    <mergeCell ref="BF5:BF7"/>
    <mergeCell ref="BG5:BG7"/>
    <mergeCell ref="BH5:BH7"/>
    <mergeCell ref="BI5:BI7"/>
    <mergeCell ref="BJ5:BJ7"/>
    <mergeCell ref="BK5:BK7"/>
    <mergeCell ref="BL5:BL7"/>
    <mergeCell ref="BM5:BM7"/>
    <mergeCell ref="BN5:BN7"/>
    <mergeCell ref="BU5:BU7"/>
    <mergeCell ref="BC5:BC7"/>
    <mergeCell ref="AR5:AR7"/>
    <mergeCell ref="AS5:AS7"/>
    <mergeCell ref="AT5:AT7"/>
    <mergeCell ref="AU5:AU7"/>
    <mergeCell ref="AV5:AV7"/>
    <mergeCell ref="AW5:AW7"/>
    <mergeCell ref="AX5:AX7"/>
    <mergeCell ref="AY5:AY7"/>
    <mergeCell ref="AZ5:AZ7"/>
    <mergeCell ref="BA5:BA7"/>
    <mergeCell ref="BB5:BB7"/>
    <mergeCell ref="AQ5:AQ7"/>
    <mergeCell ref="AF5:AF7"/>
    <mergeCell ref="AG5:AG7"/>
    <mergeCell ref="AH5:AH7"/>
    <mergeCell ref="AI5:AI7"/>
    <mergeCell ref="AJ5:AJ7"/>
    <mergeCell ref="AK5:AK7"/>
    <mergeCell ref="AL5:AL7"/>
    <mergeCell ref="AM5:AM7"/>
    <mergeCell ref="AN5:AN7"/>
    <mergeCell ref="AO5:AO7"/>
    <mergeCell ref="AP5:AP7"/>
    <mergeCell ref="AE5:AE7"/>
    <mergeCell ref="T5:T7"/>
    <mergeCell ref="U5:U7"/>
    <mergeCell ref="V5:V7"/>
    <mergeCell ref="W5:W7"/>
    <mergeCell ref="X5:X7"/>
    <mergeCell ref="Y5:Y7"/>
    <mergeCell ref="Z5:Z7"/>
    <mergeCell ref="AA5:AA7"/>
    <mergeCell ref="AB5:AB7"/>
    <mergeCell ref="AC5:AC7"/>
    <mergeCell ref="AD5:AD7"/>
    <mergeCell ref="C7:D7"/>
    <mergeCell ref="G5:G7"/>
    <mergeCell ref="S5:S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7"/>
    <mergeCell ref="R5:R7"/>
  </mergeCells>
  <pageMargins left="0.19685039370078741" right="0.19685039370078741" top="0.39370078740157483" bottom="0.39370078740157483" header="0" footer="0"/>
  <pageSetup paperSize="9" scale="70" fitToWidth="3" fitToHeight="20" pageOrder="overThenDown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Cronograma</vt:lpstr>
      <vt:lpstr>Presupuesto</vt:lpstr>
      <vt:lpstr>Depreciación</vt:lpstr>
      <vt:lpstr>Diagrama</vt:lpstr>
      <vt:lpstr>Cronograma!Área_de_impresión</vt:lpstr>
      <vt:lpstr>Diagrama!Área_de_impresión</vt:lpstr>
      <vt:lpstr>Cronograma!Títulos_a_imprimir</vt:lpstr>
      <vt:lpstr>Diagrama!Títulos_a_imprimir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Cibernetico</dc:creator>
  <cp:lastModifiedBy>JONATHAN ALVAREZ VARGAS</cp:lastModifiedBy>
  <cp:lastPrinted>2020-09-15T06:54:14Z</cp:lastPrinted>
  <dcterms:created xsi:type="dcterms:W3CDTF">2020-09-09T03:54:57Z</dcterms:created>
  <dcterms:modified xsi:type="dcterms:W3CDTF">2021-09-08T20:08:19Z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fc4e7c86-1cd7-4fab-bcc6-e3e0fc3d0e02</vt:lpwstr>
  </property>
</Properties>
</file>