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8_{94C2C51F-9B6A-4C83-B22B-10D17A7BF480}"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11" l="1"/>
  <c r="F41" i="11"/>
  <c r="E42" i="11" s="1"/>
  <c r="E41" i="11"/>
  <c r="F40" i="11"/>
  <c r="E40" i="11"/>
  <c r="F39" i="11"/>
  <c r="E39" i="11"/>
  <c r="F37" i="11"/>
  <c r="E37" i="11"/>
  <c r="H37" i="11" s="1"/>
  <c r="F36" i="11"/>
  <c r="E36" i="11"/>
  <c r="F35" i="11"/>
  <c r="E35" i="11"/>
  <c r="F34" i="11"/>
  <c r="E34" i="11"/>
  <c r="F33" i="11"/>
  <c r="E33" i="11"/>
  <c r="F31" i="11"/>
  <c r="E31" i="11"/>
  <c r="F30" i="11"/>
  <c r="E30" i="11"/>
  <c r="F29" i="11"/>
  <c r="E29" i="11"/>
  <c r="F28" i="11"/>
  <c r="E28" i="11"/>
  <c r="F27" i="11"/>
  <c r="E27" i="11"/>
  <c r="F19" i="11"/>
  <c r="F18" i="11"/>
  <c r="F17" i="11"/>
  <c r="F16" i="11"/>
  <c r="F15" i="11"/>
  <c r="F12" i="11"/>
  <c r="F11" i="11"/>
  <c r="F9" i="11"/>
  <c r="F10" i="11"/>
  <c r="E10" i="11"/>
  <c r="H38" i="11"/>
  <c r="H41" i="11"/>
  <c r="H43" i="11"/>
  <c r="H44" i="11"/>
  <c r="H45" i="11"/>
  <c r="H46" i="11"/>
  <c r="H47" i="11"/>
  <c r="H48" i="11"/>
  <c r="H49" i="11"/>
  <c r="H50" i="11"/>
  <c r="H51" i="11"/>
  <c r="H52" i="11"/>
  <c r="H53" i="11"/>
  <c r="H54" i="11"/>
  <c r="H55" i="11"/>
  <c r="H56" i="11"/>
  <c r="H7" i="11"/>
  <c r="H42" i="11" l="1"/>
  <c r="H40" i="11"/>
  <c r="H39" i="11"/>
  <c r="H36" i="11"/>
  <c r="H35" i="11"/>
  <c r="E9" i="11"/>
  <c r="I5" i="11" l="1"/>
  <c r="H34" i="11"/>
  <c r="H32" i="11"/>
  <c r="H31" i="11"/>
  <c r="H30" i="11"/>
  <c r="H29" i="11"/>
  <c r="H28" i="11"/>
  <c r="H26" i="11"/>
  <c r="H20" i="11"/>
  <c r="H14" i="11"/>
  <c r="H8" i="11"/>
  <c r="I6" i="11" l="1"/>
  <c r="E11" i="11" l="1"/>
  <c r="E12" i="11" s="1"/>
  <c r="H9" i="11"/>
  <c r="H27" i="11"/>
  <c r="J5" i="11"/>
  <c r="K5" i="11" s="1"/>
  <c r="L5" i="11" s="1"/>
  <c r="M5" i="11" s="1"/>
  <c r="N5" i="11" s="1"/>
  <c r="O5" i="11" s="1"/>
  <c r="P5" i="11" s="1"/>
  <c r="I4" i="11"/>
  <c r="E13" i="11" l="1"/>
  <c r="H10" i="11"/>
  <c r="H11" i="11"/>
  <c r="H12" i="11"/>
  <c r="P4" i="11"/>
  <c r="Q5" i="11"/>
  <c r="R5" i="11" s="1"/>
  <c r="S5" i="11" s="1"/>
  <c r="T5" i="11" s="1"/>
  <c r="U5" i="11" s="1"/>
  <c r="V5" i="11" s="1"/>
  <c r="W5" i="11" s="1"/>
  <c r="J6" i="11"/>
  <c r="F13" i="11" l="1"/>
  <c r="E15" i="11" s="1"/>
  <c r="H13" i="11"/>
  <c r="W4" i="11"/>
  <c r="X5" i="11"/>
  <c r="Y5" i="11" s="1"/>
  <c r="Z5" i="11" s="1"/>
  <c r="AA5" i="11" s="1"/>
  <c r="AB5" i="11" s="1"/>
  <c r="AC5" i="11" s="1"/>
  <c r="AD5" i="11" s="1"/>
  <c r="K6" i="11"/>
  <c r="E16" i="11" l="1"/>
  <c r="H15" i="11"/>
  <c r="AE5" i="11"/>
  <c r="AF5" i="11" s="1"/>
  <c r="AG5" i="11" s="1"/>
  <c r="AH5" i="11" s="1"/>
  <c r="AI5" i="11" s="1"/>
  <c r="AJ5" i="11" s="1"/>
  <c r="AD4" i="11"/>
  <c r="L6" i="11"/>
  <c r="E17" i="11" l="1"/>
  <c r="AK5" i="11"/>
  <c r="AL5" i="11" s="1"/>
  <c r="AM5" i="11" s="1"/>
  <c r="AN5" i="11" s="1"/>
  <c r="AO5" i="11" s="1"/>
  <c r="AP5" i="11" s="1"/>
  <c r="AQ5" i="11" s="1"/>
  <c r="M6" i="11"/>
  <c r="H16" i="11" l="1"/>
  <c r="E18" i="11"/>
  <c r="AR5" i="11"/>
  <c r="AS5" i="11" s="1"/>
  <c r="AK4" i="11"/>
  <c r="N6" i="11"/>
  <c r="H17" i="11" l="1"/>
  <c r="E19" i="11"/>
  <c r="AT5" i="11"/>
  <c r="AS6" i="11"/>
  <c r="AR4" i="11"/>
  <c r="O6" i="11"/>
  <c r="H18" i="11" l="1"/>
  <c r="E21" i="11"/>
  <c r="AT6" i="11"/>
  <c r="H19" i="11" l="1"/>
  <c r="F21" i="11"/>
  <c r="E22" i="11" s="1"/>
  <c r="P6" i="11"/>
  <c r="H21" i="11" l="1"/>
  <c r="F22" i="11"/>
  <c r="E23" i="11" s="1"/>
  <c r="R6" i="11"/>
  <c r="H22" i="11" l="1"/>
  <c r="F23" i="11"/>
  <c r="E24" i="11" s="1"/>
  <c r="F24" i="11" s="1"/>
  <c r="S6" i="1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H23" i="11" l="1"/>
  <c r="H24" i="11"/>
  <c r="E25" i="11"/>
  <c r="AW5" i="11"/>
  <c r="AX5" i="11" s="1"/>
  <c r="AV6" i="11"/>
  <c r="AU6" i="11"/>
  <c r="F25" i="11" l="1"/>
  <c r="H25" i="11"/>
  <c r="AW6" i="11"/>
  <c r="AY5" i="1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<sst xmlns="http://schemas.openxmlformats.org/spreadsheetml/2006/main" count="97" uniqueCount="81">
  <si>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</si>
  <si>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</si>
  <si>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</si>
  <si>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</si>
  <si>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</si>
  <si>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</si>
  <si>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</si>
  <si>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</si>
  <si>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</si>
  <si>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</si>
  <si>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</si>
  <si>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</si>
  <si>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</si>
  <si>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</si>
  <si>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</si>
  <si>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</si>
  <si>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</si>
  <si>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</si>
  <si>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</si>
  <si>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</si>
  <si>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</si>
  <si>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</si>
  <si>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</si>
  <si>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</si>
  <si>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</si>
  <si>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</si>
  <si>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</si>
  <si>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</si>
  <si>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</si>
  <si>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</si>
  <si>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</si>
  <si>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</si>
  <si>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</si>
  <si>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</si>
  <si>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</si>
  <si>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</si>
  <si>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</si>
  <si>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</si>
  <si>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</si>
  <si>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</si>
  <si>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</si>
  <si>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Fase 1: Iniciación</t>
  </si>
  <si>
    <t>Fase 2: Planificación</t>
  </si>
  <si>
    <t>Fase 3: Ejecución</t>
  </si>
  <si>
    <t>Fase 4: Revisión</t>
  </si>
  <si>
    <t>Fase 5: Implementación y Despliegue</t>
  </si>
  <si>
    <t>Fase 6: Evaluación y Monitoreo</t>
  </si>
  <si>
    <t>Reunir y documentar las necesidades del cliente y los objetivos del proyecto.</t>
  </si>
  <si>
    <t>Analista de Requerimientos</t>
  </si>
  <si>
    <t>Estudio de Mercado</t>
  </si>
  <si>
    <t xml:space="preserve">Compra de Hosting Compatible con Python
</t>
  </si>
  <si>
    <t>Scrum Master</t>
  </si>
  <si>
    <t>Adquisición de Etiquetas NFC</t>
  </si>
  <si>
    <t>Product Owner</t>
  </si>
  <si>
    <t>Creación del Product Backlog</t>
  </si>
  <si>
    <t>Planificación del Primer Sprint</t>
  </si>
  <si>
    <t>Asignación de Roles y Responsabilidades</t>
  </si>
  <si>
    <t>Diseño de Arquitectura de la Aplicación</t>
  </si>
  <si>
    <t>Desarrollador</t>
  </si>
  <si>
    <t>Planificación de la Implementación del Hosting</t>
  </si>
  <si>
    <t>Revisión del Product Backlog</t>
  </si>
  <si>
    <t>Desarrollo del Backend en Python</t>
  </si>
  <si>
    <t>Desarrollo de la App Móvil en Kotlin</t>
  </si>
  <si>
    <t>Configuración del Entorno de Prueba en el Hosting</t>
  </si>
  <si>
    <t>Pruebas de Escaneo y Persistencia de Datos</t>
  </si>
  <si>
    <t>Desarrollo de la Interfaz Web</t>
  </si>
  <si>
    <t>Revisión del Primer Sprint</t>
  </si>
  <si>
    <t>Pruebas de Integración de Módulos</t>
  </si>
  <si>
    <t>Feedback y Ajustes</t>
  </si>
  <si>
    <t>Pruebas de Usabilidad y Seguridad</t>
  </si>
  <si>
    <t>Planificación del Despliegue en Producción</t>
  </si>
  <si>
    <t>Despliegue de la API en Producción</t>
  </si>
  <si>
    <t>Despliegue de la App Móvil</t>
  </si>
  <si>
    <t>Capacitación del Cliente</t>
  </si>
  <si>
    <t>Pruebas Finales en Producción</t>
  </si>
  <si>
    <t>Despliegue Final y Documentación</t>
  </si>
  <si>
    <t>Evaluación del Desempeño</t>
  </si>
  <si>
    <t>Recopilación de Feedback del Cliente</t>
  </si>
  <si>
    <t>Ajustes y Optimización Post-Despliegue</t>
  </si>
  <si>
    <t>Documentación Final del Proyecto</t>
  </si>
  <si>
    <t>Presentación Final al Cliente y Profesor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</si>
</sst>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2AF62A"/>
        <bgColor indexed="64"/>
      </patternFill>
    </fill>
    <fill>
      <patternFill patternType="solid">
        <fgColor rgb="FF00B0F0"/>
        <bgColor indexed="64"/>
      </patternFill>
    </fill>
    <fill>
      <patternFill patternType="solid">
        <fgColor rgb="FF0070C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0"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1" applyNumberFormat="0" applyAlignment="0" applyProtection="0"/>
    <xf numFmtId="0" fontId="27" fillId="18" borderId="12" applyNumberFormat="0" applyAlignment="0" applyProtection="0"/>
    <xf numFmtId="0" fontId="28" fillId="18" borderId="11" applyNumberFormat="0" applyAlignment="0" applyProtection="0"/>
    <xf numFmtId="0" fontId="29" fillId="0" borderId="13" applyNumberFormat="0" applyFill="0" applyAlignment="0" applyProtection="0"/>
    <xf numFmtId="0" fontId="30" fillId="19" borderId="14" applyNumberFormat="0" applyAlignment="0" applyProtection="0"/>
    <xf numFmtId="0" fontId="31" fillId="0" borderId="0" applyNumberFormat="0" applyFill="0" applyBorder="0" applyAlignment="0" applyProtection="0"/>
    <xf numFmtId="0" fontId="7" fillId="20"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8"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8"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8"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8"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18"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Fill="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7" fillId="4" borderId="2" xfId="10"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11" borderId="2" xfId="10"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Fill="1">
      <alignment horizontal="center" vertical="center"/>
    </xf>
    <xf numFmtId="169" fontId="9" fillId="7" borderId="6" xfId="0" applyNumberFormat="1" applyFont="1" applyFill="1" applyBorder="1" applyAlignment="1">
      <alignment horizontal="center" vertical="center"/>
    </xf>
    <xf numFmtId="169" fontId="9" fillId="7" borderId="0" xfId="0" applyNumberFormat="1" applyFont="1" applyFill="1" applyAlignment="1">
      <alignment horizontal="center" vertical="center"/>
    </xf>
    <xf numFmtId="169" fontId="9" fillId="7" borderId="7"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7" fillId="45" borderId="2" xfId="11" applyFill="1">
      <alignment horizontal="center" vertical="center"/>
    </xf>
    <xf numFmtId="9" fontId="4" fillId="45" borderId="2" xfId="2" applyFont="1" applyFill="1" applyBorder="1" applyAlignment="1">
      <alignment horizontal="center" vertical="center"/>
    </xf>
    <xf numFmtId="0" fontId="5" fillId="45" borderId="2" xfId="0" applyFont="1" applyFill="1" applyBorder="1" applyAlignment="1">
      <alignment horizontal="left" vertical="center" indent="1"/>
    </xf>
    <xf numFmtId="168" fontId="0" fillId="45" borderId="2" xfId="0" applyNumberFormat="1" applyFill="1" applyBorder="1" applyAlignment="1">
      <alignment horizontal="center" vertical="center"/>
    </xf>
    <xf numFmtId="168" fontId="4" fillId="45" borderId="2" xfId="0" applyNumberFormat="1" applyFont="1" applyFill="1" applyBorder="1" applyAlignment="1">
      <alignment horizontal="center" vertical="center"/>
    </xf>
    <xf numFmtId="0" fontId="7" fillId="46" borderId="2" xfId="12" applyFill="1">
      <alignment horizontal="left" vertical="center" indent="2"/>
    </xf>
    <xf numFmtId="0" fontId="7" fillId="46" borderId="2" xfId="11" applyFill="1">
      <alignment horizontal="center" vertical="center"/>
    </xf>
    <xf numFmtId="9" fontId="4" fillId="46" borderId="2" xfId="2" applyFont="1" applyFill="1" applyBorder="1" applyAlignment="1">
      <alignment horizontal="center" vertical="center"/>
    </xf>
    <xf numFmtId="168" fontId="7" fillId="46" borderId="2" xfId="10" applyFill="1">
      <alignment horizontal="center" vertical="center"/>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8" fontId="0" fillId="47" borderId="2" xfId="0" applyNumberFormat="1" applyFill="1" applyBorder="1" applyAlignment="1">
      <alignment horizontal="center" vertical="center"/>
    </xf>
    <xf numFmtId="168" fontId="4" fillId="47" borderId="2" xfId="0" applyNumberFormat="1" applyFont="1" applyFill="1" applyBorder="1" applyAlignment="1">
      <alignment horizontal="center" vertical="center"/>
    </xf>
    <xf numFmtId="0" fontId="7" fillId="48" borderId="2" xfId="12" applyFill="1">
      <alignment horizontal="left" vertical="center" indent="2"/>
    </xf>
    <xf numFmtId="0" fontId="7" fillId="48" borderId="2" xfId="11" applyFill="1">
      <alignment horizontal="center" vertical="center"/>
    </xf>
    <xf numFmtId="9" fontId="4" fillId="48" borderId="2" xfId="2" applyFont="1" applyFill="1" applyBorder="1" applyAlignment="1">
      <alignment horizontal="center" vertical="center"/>
    </xf>
    <xf numFmtId="168" fontId="7" fillId="48" borderId="2" xfId="10" applyFill="1">
      <alignment horizontal="center" vertical="center"/>
    </xf>
    <xf numFmtId="0" fontId="7" fillId="3" borderId="2" xfId="12" applyFill="1" applyAlignment="1">
      <alignment horizontal="left" vertical="center" wrapText="1" indent="2"/>
    </xf>
    <xf numFmtId="0" fontId="7" fillId="3" borderId="2" xfId="11" applyFill="1" applyAlignment="1">
      <alignment horizontal="center" vertical="center" wrapText="1"/>
    </xf>
    <xf numFmtId="14" fontId="7"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AF62A"/>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6"/>
  <sheetViews>
    <sheetView showGridLines="0" tabSelected="1" showRuler="0" zoomScaleNormal="100" zoomScalePageLayoutView="70" workbookViewId="0">
      <pane ySplit="6" topLeftCell="A8" activePane="bottomLeft" state="frozen"/>
      <selection pane="bottomLeft" activeCell="F41" sqref="F41"/>
    </sheetView>
  </sheetViews>
  <sheetFormatPr baseColWidth="10" defaultColWidth="9.140625" defaultRowHeight="30" customHeight="1" x14ac:dyDescent="0.25"/>
  <cols>
    <col min="1" max="1" width="2.7109375" style="38" customWidth="1"/>
    <col min="2" max="2" width="46"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14" width="3.140625" customWidth="1"/>
    <col min="15" max="15" width="17.42578125" customWidth="1"/>
    <col min="16" max="21" width="3.140625" customWidth="1"/>
    <col min="22" max="22" width="6.5703125" customWidth="1"/>
    <col min="23" max="28" width="3.140625" customWidth="1"/>
    <col min="29" max="29" width="6.85546875" customWidth="1"/>
    <col min="30" max="35" width="3.140625" customWidth="1"/>
    <col min="36" max="36" width="6.28515625" customWidth="1"/>
    <col min="37" max="42" width="3.140625" customWidth="1"/>
    <col min="43" max="43" width="6.140625" customWidth="1"/>
    <col min="44" max="49" width="3.140625" customWidth="1"/>
    <col min="50" max="50" width="8.5703125" customWidth="1"/>
    <col min="51" max="63" width="3.140625" customWidth="1"/>
    <col min="64" max="64" width="6.5703125" customWidth="1"/>
    <col min="69" max="70" width="10.28515625"/>
    <col min="73" max="78" width="9.140625" customWidth="1"/>
  </cols>
  <sheetData>
    <row r="1" spans="1:64" ht="30" customHeight="1" x14ac:dyDescent="0.45">
      <c r="A1" s="39" t="s">
        <v>0</v>
      </c>
      <c r="B1" s="41" t="s">
        <v>14</v>
      </c>
      <c r="C1" s="1"/>
      <c r="D1" s="2"/>
      <c r="E1" s="4"/>
      <c r="F1" s="27"/>
      <c r="H1" s="2"/>
      <c r="I1" s="57" t="s">
        <v>26</v>
      </c>
    </row>
    <row r="2" spans="1:64" ht="30" customHeight="1" x14ac:dyDescent="0.3">
      <c r="A2" s="38" t="s">
        <v>1</v>
      </c>
      <c r="B2" s="42" t="s">
        <v>15</v>
      </c>
      <c r="I2" s="58" t="s">
        <v>27</v>
      </c>
    </row>
    <row r="3" spans="1:64" ht="30" customHeight="1" x14ac:dyDescent="0.25">
      <c r="A3" s="38" t="s">
        <v>2</v>
      </c>
      <c r="B3" s="43" t="s">
        <v>16</v>
      </c>
      <c r="C3" s="75" t="s">
        <v>18</v>
      </c>
      <c r="D3" s="76"/>
      <c r="E3" s="100">
        <v>45531</v>
      </c>
      <c r="F3" s="100"/>
    </row>
    <row r="4" spans="1:64" ht="30" customHeight="1" x14ac:dyDescent="0.25">
      <c r="A4" s="39" t="s">
        <v>3</v>
      </c>
      <c r="C4" s="75" t="s">
        <v>19</v>
      </c>
      <c r="D4" s="76"/>
      <c r="E4" s="6">
        <v>1</v>
      </c>
      <c r="I4" s="77">
        <f>I5</f>
        <v>45530</v>
      </c>
      <c r="J4" s="78"/>
      <c r="K4" s="78"/>
      <c r="L4" s="78"/>
      <c r="M4" s="78"/>
      <c r="N4" s="78"/>
      <c r="O4" s="79"/>
      <c r="P4" s="77">
        <f>P5</f>
        <v>45537</v>
      </c>
      <c r="Q4" s="78"/>
      <c r="R4" s="78"/>
      <c r="S4" s="78"/>
      <c r="T4" s="78"/>
      <c r="U4" s="78"/>
      <c r="V4" s="79"/>
      <c r="W4" s="77">
        <f>W5</f>
        <v>45544</v>
      </c>
      <c r="X4" s="78"/>
      <c r="Y4" s="78"/>
      <c r="Z4" s="78"/>
      <c r="AA4" s="78"/>
      <c r="AB4" s="78"/>
      <c r="AC4" s="79"/>
      <c r="AD4" s="77">
        <f>AD5</f>
        <v>45551</v>
      </c>
      <c r="AE4" s="78"/>
      <c r="AF4" s="78"/>
      <c r="AG4" s="78"/>
      <c r="AH4" s="78"/>
      <c r="AI4" s="78"/>
      <c r="AJ4" s="79"/>
      <c r="AK4" s="77">
        <f>AK5</f>
        <v>45558</v>
      </c>
      <c r="AL4" s="78"/>
      <c r="AM4" s="78"/>
      <c r="AN4" s="78"/>
      <c r="AO4" s="78"/>
      <c r="AP4" s="78"/>
      <c r="AQ4" s="79"/>
      <c r="AR4" s="77">
        <f>AR5</f>
        <v>45565</v>
      </c>
      <c r="AS4" s="78"/>
      <c r="AT4" s="78"/>
      <c r="AU4" s="78"/>
      <c r="AV4" s="78"/>
      <c r="AW4" s="78"/>
      <c r="AX4" s="79"/>
      <c r="AY4" s="77">
        <f>AY5</f>
        <v>45572</v>
      </c>
      <c r="AZ4" s="78"/>
      <c r="BA4" s="78"/>
      <c r="BB4" s="78"/>
      <c r="BC4" s="78"/>
      <c r="BD4" s="78"/>
      <c r="BE4" s="79"/>
      <c r="BF4" s="77">
        <f>BF5</f>
        <v>45579</v>
      </c>
      <c r="BG4" s="78"/>
      <c r="BH4" s="78"/>
      <c r="BI4" s="78"/>
      <c r="BJ4" s="78"/>
      <c r="BK4" s="78"/>
      <c r="BL4" s="79"/>
    </row>
    <row r="5" spans="1:64" ht="15" customHeight="1" x14ac:dyDescent="0.25">
      <c r="A5" s="39" t="s">
        <v>4</v>
      </c>
      <c r="B5" s="56"/>
      <c r="C5" s="56"/>
      <c r="D5" s="56"/>
      <c r="E5" s="56"/>
      <c r="F5" s="56"/>
      <c r="G5" s="56"/>
      <c r="I5" s="72">
        <f>Inicio_del_proyecto-WEEKDAY(Inicio_del_proyecto,1)+2+7*(Semana_para_mostrar-1)</f>
        <v>45530</v>
      </c>
      <c r="J5" s="73">
        <f>I5+1</f>
        <v>45531</v>
      </c>
      <c r="K5" s="73">
        <f t="shared" ref="K5:AX5" si="0">J5+1</f>
        <v>45532</v>
      </c>
      <c r="L5" s="73">
        <f t="shared" si="0"/>
        <v>45533</v>
      </c>
      <c r="M5" s="73">
        <f t="shared" si="0"/>
        <v>45534</v>
      </c>
      <c r="N5" s="73">
        <f t="shared" si="0"/>
        <v>45535</v>
      </c>
      <c r="O5" s="74">
        <f t="shared" si="0"/>
        <v>45536</v>
      </c>
      <c r="P5" s="72">
        <f>O5+1</f>
        <v>45537</v>
      </c>
      <c r="Q5" s="73">
        <f>P5+1</f>
        <v>45538</v>
      </c>
      <c r="R5" s="73">
        <f t="shared" si="0"/>
        <v>45539</v>
      </c>
      <c r="S5" s="73">
        <f t="shared" si="0"/>
        <v>45540</v>
      </c>
      <c r="T5" s="73">
        <f t="shared" si="0"/>
        <v>45541</v>
      </c>
      <c r="U5" s="73">
        <f t="shared" si="0"/>
        <v>45542</v>
      </c>
      <c r="V5" s="74">
        <f t="shared" si="0"/>
        <v>45543</v>
      </c>
      <c r="W5" s="72">
        <f>V5+1</f>
        <v>45544</v>
      </c>
      <c r="X5" s="73">
        <f>W5+1</f>
        <v>45545</v>
      </c>
      <c r="Y5" s="73">
        <f t="shared" si="0"/>
        <v>45546</v>
      </c>
      <c r="Z5" s="73">
        <f t="shared" si="0"/>
        <v>45547</v>
      </c>
      <c r="AA5" s="73">
        <f t="shared" si="0"/>
        <v>45548</v>
      </c>
      <c r="AB5" s="73">
        <f t="shared" si="0"/>
        <v>45549</v>
      </c>
      <c r="AC5" s="74">
        <f t="shared" si="0"/>
        <v>45550</v>
      </c>
      <c r="AD5" s="72">
        <f>AC5+1</f>
        <v>45551</v>
      </c>
      <c r="AE5" s="73">
        <f>AD5+1</f>
        <v>45552</v>
      </c>
      <c r="AF5" s="73">
        <f t="shared" si="0"/>
        <v>45553</v>
      </c>
      <c r="AG5" s="73">
        <f t="shared" si="0"/>
        <v>45554</v>
      </c>
      <c r="AH5" s="73">
        <f t="shared" si="0"/>
        <v>45555</v>
      </c>
      <c r="AI5" s="73">
        <f t="shared" si="0"/>
        <v>45556</v>
      </c>
      <c r="AJ5" s="74">
        <f t="shared" si="0"/>
        <v>45557</v>
      </c>
      <c r="AK5" s="72">
        <f>AJ5+1</f>
        <v>45558</v>
      </c>
      <c r="AL5" s="73">
        <f>AK5+1</f>
        <v>45559</v>
      </c>
      <c r="AM5" s="73">
        <f t="shared" si="0"/>
        <v>45560</v>
      </c>
      <c r="AN5" s="73">
        <f t="shared" si="0"/>
        <v>45561</v>
      </c>
      <c r="AO5" s="73">
        <f t="shared" si="0"/>
        <v>45562</v>
      </c>
      <c r="AP5" s="73">
        <f t="shared" si="0"/>
        <v>45563</v>
      </c>
      <c r="AQ5" s="74">
        <f t="shared" si="0"/>
        <v>45564</v>
      </c>
      <c r="AR5" s="72">
        <f>AQ5+1</f>
        <v>45565</v>
      </c>
      <c r="AS5" s="73">
        <f>AR5+1</f>
        <v>45566</v>
      </c>
      <c r="AT5" s="73">
        <f t="shared" si="0"/>
        <v>45567</v>
      </c>
      <c r="AU5" s="73">
        <f t="shared" si="0"/>
        <v>45568</v>
      </c>
      <c r="AV5" s="73">
        <f t="shared" si="0"/>
        <v>45569</v>
      </c>
      <c r="AW5" s="73">
        <f t="shared" si="0"/>
        <v>45570</v>
      </c>
      <c r="AX5" s="74">
        <f t="shared" si="0"/>
        <v>45571</v>
      </c>
      <c r="AY5" s="72">
        <f>AX5+1</f>
        <v>45572</v>
      </c>
      <c r="AZ5" s="73">
        <f>AY5+1</f>
        <v>45573</v>
      </c>
      <c r="BA5" s="73">
        <f t="shared" ref="BA5:BE5" si="1">AZ5+1</f>
        <v>45574</v>
      </c>
      <c r="BB5" s="73">
        <f t="shared" si="1"/>
        <v>45575</v>
      </c>
      <c r="BC5" s="73">
        <f t="shared" si="1"/>
        <v>45576</v>
      </c>
      <c r="BD5" s="73">
        <f t="shared" si="1"/>
        <v>45577</v>
      </c>
      <c r="BE5" s="74">
        <f t="shared" si="1"/>
        <v>45578</v>
      </c>
      <c r="BF5" s="72">
        <f>BE5+1</f>
        <v>45579</v>
      </c>
      <c r="BG5" s="73">
        <f>BF5+1</f>
        <v>45580</v>
      </c>
      <c r="BH5" s="73">
        <f t="shared" ref="BH5:BL5" si="2">BG5+1</f>
        <v>45581</v>
      </c>
      <c r="BI5" s="73">
        <f t="shared" si="2"/>
        <v>45582</v>
      </c>
      <c r="BJ5" s="73">
        <f t="shared" si="2"/>
        <v>45583</v>
      </c>
      <c r="BK5" s="73">
        <f t="shared" si="2"/>
        <v>45584</v>
      </c>
      <c r="BL5" s="74">
        <f t="shared" si="2"/>
        <v>45585</v>
      </c>
    </row>
    <row r="6" spans="1:64" ht="30" customHeight="1" thickBot="1" x14ac:dyDescent="0.3">
      <c r="A6" s="39" t="s">
        <v>5</v>
      </c>
      <c r="B6" s="7" t="s">
        <v>17</v>
      </c>
      <c r="C6" s="8" t="s">
        <v>20</v>
      </c>
      <c r="D6" s="8" t="s">
        <v>21</v>
      </c>
      <c r="E6" s="8" t="s">
        <v>22</v>
      </c>
      <c r="F6" s="8" t="s">
        <v>24</v>
      </c>
      <c r="G6" s="8"/>
      <c r="H6" s="8" t="s">
        <v>25</v>
      </c>
      <c r="I6" s="9" t="str">
        <f t="shared" ref="I6" si="3">LEFT(TEXT(I5,"ddd"),1)</f>
        <v>l</v>
      </c>
      <c r="J6" s="9" t="str">
        <f t="shared" ref="J6:AR6" si="4">LEFT(TEXT(J5,"ddd"),1)</f>
        <v>m</v>
      </c>
      <c r="K6" s="9" t="str">
        <f t="shared" si="4"/>
        <v>m</v>
      </c>
      <c r="L6" s="9" t="str">
        <f t="shared" si="4"/>
        <v>j</v>
      </c>
      <c r="M6" s="9" t="str">
        <f t="shared" si="4"/>
        <v>v</v>
      </c>
      <c r="N6" s="9" t="str">
        <f t="shared" si="4"/>
        <v>s</v>
      </c>
      <c r="O6" s="9" t="str">
        <f t="shared" si="4"/>
        <v>d</v>
      </c>
      <c r="P6" s="9" t="str">
        <f t="shared" si="4"/>
        <v>l</v>
      </c>
      <c r="Q6" s="9" t="str">
        <f t="shared" si="4"/>
        <v>m</v>
      </c>
      <c r="R6" s="9" t="str">
        <f t="shared" si="4"/>
        <v>m</v>
      </c>
      <c r="S6" s="9" t="str">
        <f t="shared" si="4"/>
        <v>j</v>
      </c>
      <c r="T6" s="9" t="str">
        <f t="shared" si="4"/>
        <v>v</v>
      </c>
      <c r="U6" s="9" t="str">
        <f t="shared" si="4"/>
        <v>s</v>
      </c>
      <c r="V6" s="9" t="str">
        <f t="shared" si="4"/>
        <v>d</v>
      </c>
      <c r="W6" s="9" t="str">
        <f t="shared" si="4"/>
        <v>l</v>
      </c>
      <c r="X6" s="9" t="str">
        <f t="shared" si="4"/>
        <v>m</v>
      </c>
      <c r="Y6" s="9" t="str">
        <f t="shared" si="4"/>
        <v>m</v>
      </c>
      <c r="Z6" s="9" t="str">
        <f t="shared" si="4"/>
        <v>j</v>
      </c>
      <c r="AA6" s="9" t="str">
        <f t="shared" si="4"/>
        <v>v</v>
      </c>
      <c r="AB6" s="9" t="str">
        <f t="shared" si="4"/>
        <v>s</v>
      </c>
      <c r="AC6" s="9" t="str">
        <f t="shared" si="4"/>
        <v>d</v>
      </c>
      <c r="AD6" s="9" t="str">
        <f t="shared" si="4"/>
        <v>l</v>
      </c>
      <c r="AE6" s="9" t="str">
        <f t="shared" si="4"/>
        <v>m</v>
      </c>
      <c r="AF6" s="9" t="str">
        <f t="shared" si="4"/>
        <v>m</v>
      </c>
      <c r="AG6" s="9" t="str">
        <f t="shared" si="4"/>
        <v>j</v>
      </c>
      <c r="AH6" s="9" t="str">
        <f t="shared" si="4"/>
        <v>v</v>
      </c>
      <c r="AI6" s="9" t="str">
        <f t="shared" si="4"/>
        <v>s</v>
      </c>
      <c r="AJ6" s="9" t="str">
        <f t="shared" si="4"/>
        <v>d</v>
      </c>
      <c r="AK6" s="9" t="str">
        <f t="shared" si="4"/>
        <v>l</v>
      </c>
      <c r="AL6" s="9" t="str">
        <f t="shared" si="4"/>
        <v>m</v>
      </c>
      <c r="AM6" s="9" t="str">
        <f t="shared" si="4"/>
        <v>m</v>
      </c>
      <c r="AN6" s="9" t="str">
        <f t="shared" si="4"/>
        <v>j</v>
      </c>
      <c r="AO6" s="9" t="str">
        <f t="shared" si="4"/>
        <v>v</v>
      </c>
      <c r="AP6" s="9" t="str">
        <f t="shared" si="4"/>
        <v>s</v>
      </c>
      <c r="AQ6" s="9" t="str">
        <f t="shared" si="4"/>
        <v>d</v>
      </c>
      <c r="AR6" s="9" t="str">
        <f t="shared" si="4"/>
        <v>l</v>
      </c>
      <c r="AS6" s="9" t="str">
        <f t="shared" ref="AS6:BL6" si="5">LEFT(TEXT(AS5,"ddd"),1)</f>
        <v>m</v>
      </c>
      <c r="AT6" s="9" t="str">
        <f t="shared" si="5"/>
        <v>m</v>
      </c>
      <c r="AU6" s="9" t="str">
        <f t="shared" si="5"/>
        <v>j</v>
      </c>
      <c r="AV6" s="9" t="str">
        <f t="shared" si="5"/>
        <v>v</v>
      </c>
      <c r="AW6" s="9" t="str">
        <f t="shared" si="5"/>
        <v>s</v>
      </c>
      <c r="AX6" s="9" t="str">
        <f t="shared" si="5"/>
        <v>d</v>
      </c>
      <c r="AY6" s="9" t="str">
        <f t="shared" si="5"/>
        <v>l</v>
      </c>
      <c r="AZ6" s="9" t="str">
        <f t="shared" si="5"/>
        <v>m</v>
      </c>
      <c r="BA6" s="9" t="str">
        <f t="shared" si="5"/>
        <v>m</v>
      </c>
      <c r="BB6" s="9" t="str">
        <f t="shared" si="5"/>
        <v>j</v>
      </c>
      <c r="BC6" s="9" t="str">
        <f t="shared" si="5"/>
        <v>v</v>
      </c>
      <c r="BD6" s="9" t="str">
        <f t="shared" si="5"/>
        <v>s</v>
      </c>
      <c r="BE6" s="9" t="str">
        <f t="shared" si="5"/>
        <v>d</v>
      </c>
      <c r="BF6" s="9" t="str">
        <f t="shared" si="5"/>
        <v>l</v>
      </c>
      <c r="BG6" s="9" t="str">
        <f t="shared" si="5"/>
        <v>m</v>
      </c>
      <c r="BH6" s="9" t="str">
        <f t="shared" si="5"/>
        <v>m</v>
      </c>
      <c r="BI6" s="9" t="str">
        <f t="shared" si="5"/>
        <v>j</v>
      </c>
      <c r="BJ6" s="9" t="str">
        <f t="shared" si="5"/>
        <v>v</v>
      </c>
      <c r="BK6" s="9" t="str">
        <f t="shared" si="5"/>
        <v>s</v>
      </c>
      <c r="BL6" s="9" t="str">
        <f t="shared" si="5"/>
        <v>d</v>
      </c>
    </row>
    <row r="7" spans="1:64" ht="30" hidden="1" customHeight="1" thickBot="1" x14ac:dyDescent="0.3">
      <c r="A7" s="38" t="s">
        <v>6</v>
      </c>
      <c r="C7" s="40"/>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 customFormat="1" ht="30" customHeight="1" thickBot="1" x14ac:dyDescent="0.3">
      <c r="A8" s="39" t="s">
        <v>7</v>
      </c>
      <c r="B8" s="11" t="s">
        <v>41</v>
      </c>
      <c r="C8" s="44"/>
      <c r="D8" s="12"/>
      <c r="E8" s="60"/>
      <c r="F8" s="61"/>
      <c r="G8" s="10"/>
      <c r="H8" s="10" t="str">
        <f t="shared" ref="H8:H56" si="6">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x14ac:dyDescent="0.3">
      <c r="A9" s="39" t="s">
        <v>8</v>
      </c>
      <c r="B9" s="98" t="s">
        <v>47</v>
      </c>
      <c r="C9" s="99" t="s">
        <v>48</v>
      </c>
      <c r="D9" s="13">
        <v>1</v>
      </c>
      <c r="E9" s="62">
        <f>Inicio_del_proyecto</f>
        <v>45531</v>
      </c>
      <c r="F9" s="62">
        <f>E9+7</f>
        <v>45538</v>
      </c>
      <c r="G9" s="10"/>
      <c r="H9" s="10">
        <f t="shared" si="6"/>
        <v>8</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x14ac:dyDescent="0.3">
      <c r="A10" s="39" t="s">
        <v>9</v>
      </c>
      <c r="B10" s="52" t="s">
        <v>49</v>
      </c>
      <c r="C10" s="45" t="s">
        <v>53</v>
      </c>
      <c r="D10" s="13">
        <v>1</v>
      </c>
      <c r="E10" s="62">
        <f>E9</f>
        <v>45531</v>
      </c>
      <c r="F10" s="62">
        <f>E10+7</f>
        <v>45538</v>
      </c>
      <c r="G10" s="10"/>
      <c r="H10" s="10">
        <f t="shared" si="6"/>
        <v>8</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x14ac:dyDescent="0.3">
      <c r="A11" s="38"/>
      <c r="B11" s="98" t="s">
        <v>50</v>
      </c>
      <c r="C11" s="45" t="s">
        <v>51</v>
      </c>
      <c r="D11" s="13">
        <v>0</v>
      </c>
      <c r="E11" s="62">
        <f>F10</f>
        <v>45538</v>
      </c>
      <c r="F11" s="62">
        <f>E11+2</f>
        <v>45540</v>
      </c>
      <c r="G11" s="10"/>
      <c r="H11" s="10">
        <f t="shared" si="6"/>
        <v>3</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x14ac:dyDescent="0.3">
      <c r="A12" s="38"/>
      <c r="B12" s="52" t="s">
        <v>52</v>
      </c>
      <c r="C12" s="45" t="s">
        <v>53</v>
      </c>
      <c r="D12" s="13">
        <v>0</v>
      </c>
      <c r="E12" s="62">
        <f>F11</f>
        <v>45540</v>
      </c>
      <c r="F12" s="62">
        <f>E12+2</f>
        <v>45542</v>
      </c>
      <c r="G12" s="10"/>
      <c r="H12" s="10">
        <f t="shared" si="6"/>
        <v>3</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x14ac:dyDescent="0.3">
      <c r="A13" s="38"/>
      <c r="B13" s="52" t="s">
        <v>54</v>
      </c>
      <c r="C13" s="45" t="s">
        <v>53</v>
      </c>
      <c r="D13" s="13">
        <v>0</v>
      </c>
      <c r="E13" s="62">
        <f>E12</f>
        <v>45540</v>
      </c>
      <c r="F13" s="62">
        <f>E13+2</f>
        <v>45542</v>
      </c>
      <c r="G13" s="10"/>
      <c r="H13" s="10">
        <f t="shared" si="6"/>
        <v>3</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x14ac:dyDescent="0.3">
      <c r="A14" s="39" t="s">
        <v>10</v>
      </c>
      <c r="B14" s="14" t="s">
        <v>42</v>
      </c>
      <c r="C14" s="46"/>
      <c r="D14" s="15"/>
      <c r="E14" s="63"/>
      <c r="F14" s="64"/>
      <c r="G14" s="10"/>
      <c r="H14" s="10" t="str">
        <f t="shared" si="6"/>
        <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x14ac:dyDescent="0.3">
      <c r="A15" s="39"/>
      <c r="B15" s="53" t="s">
        <v>55</v>
      </c>
      <c r="C15" s="47" t="s">
        <v>51</v>
      </c>
      <c r="D15" s="16">
        <v>0</v>
      </c>
      <c r="E15" s="65">
        <f>F13</f>
        <v>45542</v>
      </c>
      <c r="F15" s="65">
        <f>E15+3</f>
        <v>45545</v>
      </c>
      <c r="G15" s="10"/>
      <c r="H15" s="10">
        <f t="shared" si="6"/>
        <v>4</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x14ac:dyDescent="0.3">
      <c r="A16" s="38"/>
      <c r="B16" s="53" t="s">
        <v>56</v>
      </c>
      <c r="C16" s="47" t="s">
        <v>51</v>
      </c>
      <c r="D16" s="16">
        <v>0</v>
      </c>
      <c r="E16" s="65">
        <f>E15+2</f>
        <v>45544</v>
      </c>
      <c r="F16" s="65">
        <f>E16+3</f>
        <v>45547</v>
      </c>
      <c r="G16" s="10"/>
      <c r="H16" s="10">
        <f t="shared" si="6"/>
        <v>4</v>
      </c>
      <c r="I16" s="24"/>
      <c r="J16" s="24"/>
      <c r="K16" s="24"/>
      <c r="L16" s="24"/>
      <c r="M16" s="24"/>
      <c r="N16" s="24"/>
      <c r="O16" s="24"/>
      <c r="P16" s="24"/>
      <c r="Q16" s="24"/>
      <c r="R16" s="24"/>
      <c r="S16" s="24"/>
      <c r="T16" s="24"/>
      <c r="U16" s="25"/>
      <c r="V16" s="25"/>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x14ac:dyDescent="0.3">
      <c r="A17" s="38"/>
      <c r="B17" s="53" t="s">
        <v>57</v>
      </c>
      <c r="C17" s="47" t="s">
        <v>58</v>
      </c>
      <c r="D17" s="16">
        <v>0</v>
      </c>
      <c r="E17" s="65">
        <f>F16</f>
        <v>45547</v>
      </c>
      <c r="F17" s="65">
        <f>E17+5</f>
        <v>45552</v>
      </c>
      <c r="G17" s="10"/>
      <c r="H17" s="10">
        <f t="shared" si="6"/>
        <v>6</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3">
      <c r="A18" s="38"/>
      <c r="B18" s="53" t="s">
        <v>59</v>
      </c>
      <c r="C18" s="47" t="s">
        <v>51</v>
      </c>
      <c r="D18" s="16">
        <v>0</v>
      </c>
      <c r="E18" s="65">
        <f>F17</f>
        <v>45552</v>
      </c>
      <c r="F18" s="65">
        <f>E18+3</f>
        <v>45555</v>
      </c>
      <c r="G18" s="10"/>
      <c r="H18" s="10">
        <f t="shared" si="6"/>
        <v>4</v>
      </c>
      <c r="I18" s="24"/>
      <c r="J18" s="24"/>
      <c r="K18" s="24"/>
      <c r="L18" s="24"/>
      <c r="M18" s="24"/>
      <c r="N18" s="24"/>
      <c r="O18" s="24"/>
      <c r="P18" s="24"/>
      <c r="Q18" s="24"/>
      <c r="R18" s="24"/>
      <c r="S18" s="24"/>
      <c r="T18" s="24"/>
      <c r="U18" s="24"/>
      <c r="V18" s="24"/>
      <c r="W18" s="24"/>
      <c r="X18" s="24"/>
      <c r="Y18" s="25"/>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3">
      <c r="A19" s="38"/>
      <c r="B19" s="53" t="s">
        <v>60</v>
      </c>
      <c r="C19" s="47" t="s">
        <v>53</v>
      </c>
      <c r="D19" s="16">
        <v>0</v>
      </c>
      <c r="E19" s="65">
        <f>F18</f>
        <v>45555</v>
      </c>
      <c r="F19" s="65">
        <f>E19+4</f>
        <v>45559</v>
      </c>
      <c r="G19" s="10"/>
      <c r="H19" s="10">
        <f t="shared" si="6"/>
        <v>5</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x14ac:dyDescent="0.3">
      <c r="A20" s="38" t="s">
        <v>11</v>
      </c>
      <c r="B20" s="17" t="s">
        <v>43</v>
      </c>
      <c r="C20" s="48"/>
      <c r="D20" s="18"/>
      <c r="E20" s="66"/>
      <c r="F20" s="67"/>
      <c r="G20" s="10"/>
      <c r="H20" s="10" t="str">
        <f t="shared" si="6"/>
        <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x14ac:dyDescent="0.3">
      <c r="A21" s="38"/>
      <c r="B21" s="54" t="s">
        <v>61</v>
      </c>
      <c r="C21" s="49" t="s">
        <v>58</v>
      </c>
      <c r="D21" s="19">
        <v>0</v>
      </c>
      <c r="E21" s="68">
        <f>F19</f>
        <v>45559</v>
      </c>
      <c r="F21" s="68">
        <f>E21+7</f>
        <v>45566</v>
      </c>
      <c r="G21" s="10"/>
      <c r="H21" s="10">
        <f t="shared" si="6"/>
        <v>8</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x14ac:dyDescent="0.3">
      <c r="A22" s="38"/>
      <c r="B22" s="54" t="s">
        <v>62</v>
      </c>
      <c r="C22" s="49" t="s">
        <v>58</v>
      </c>
      <c r="D22" s="19">
        <v>0</v>
      </c>
      <c r="E22" s="68">
        <f>F21+1</f>
        <v>45567</v>
      </c>
      <c r="F22" s="68">
        <f>E22+14</f>
        <v>45581</v>
      </c>
      <c r="G22" s="10"/>
      <c r="H22" s="10">
        <f t="shared" si="6"/>
        <v>15</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x14ac:dyDescent="0.3">
      <c r="A23" s="38"/>
      <c r="B23" s="54" t="s">
        <v>63</v>
      </c>
      <c r="C23" s="49" t="s">
        <v>53</v>
      </c>
      <c r="D23" s="19">
        <v>0</v>
      </c>
      <c r="E23" s="68">
        <f>F22+1</f>
        <v>45582</v>
      </c>
      <c r="F23" s="68">
        <f>E23+5</f>
        <v>45587</v>
      </c>
      <c r="G23" s="10"/>
      <c r="H23" s="10">
        <f t="shared" si="6"/>
        <v>6</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x14ac:dyDescent="0.3">
      <c r="A24" s="38"/>
      <c r="B24" s="54" t="s">
        <v>64</v>
      </c>
      <c r="C24" s="49" t="s">
        <v>58</v>
      </c>
      <c r="D24" s="19">
        <v>0</v>
      </c>
      <c r="E24" s="68">
        <f>F23+1</f>
        <v>45588</v>
      </c>
      <c r="F24" s="68">
        <f>E24+4</f>
        <v>45592</v>
      </c>
      <c r="G24" s="10"/>
      <c r="H24" s="10">
        <f t="shared" si="6"/>
        <v>5</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x14ac:dyDescent="0.3">
      <c r="A25" s="38"/>
      <c r="B25" s="54" t="s">
        <v>65</v>
      </c>
      <c r="C25" s="49" t="s">
        <v>58</v>
      </c>
      <c r="D25" s="19">
        <v>0</v>
      </c>
      <c r="E25" s="68">
        <f>F24</f>
        <v>45592</v>
      </c>
      <c r="F25" s="68">
        <f>E25+7</f>
        <v>45599</v>
      </c>
      <c r="G25" s="10"/>
      <c r="H25" s="10">
        <f t="shared" si="6"/>
        <v>8</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s="3" customFormat="1" ht="30" customHeight="1" thickBot="1" x14ac:dyDescent="0.3">
      <c r="A26" s="38" t="s">
        <v>11</v>
      </c>
      <c r="B26" s="20" t="s">
        <v>44</v>
      </c>
      <c r="C26" s="50"/>
      <c r="D26" s="21"/>
      <c r="E26" s="69"/>
      <c r="F26" s="70"/>
      <c r="G26" s="10"/>
      <c r="H26" s="10" t="str">
        <f t="shared" si="6"/>
        <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s="3" customFormat="1" ht="30" customHeight="1" thickBot="1" x14ac:dyDescent="0.3">
      <c r="A27" s="38"/>
      <c r="B27" s="55" t="s">
        <v>66</v>
      </c>
      <c r="C27" s="51"/>
      <c r="D27" s="22">
        <v>0</v>
      </c>
      <c r="E27" s="71">
        <f>F25+1</f>
        <v>45600</v>
      </c>
      <c r="F27" s="71">
        <f>E27+1</f>
        <v>45601</v>
      </c>
      <c r="G27" s="10"/>
      <c r="H27" s="10">
        <f t="shared" si="6"/>
        <v>2</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row>
    <row r="28" spans="1:64" s="3" customFormat="1" ht="30" customHeight="1" thickBot="1" x14ac:dyDescent="0.3">
      <c r="A28" s="38"/>
      <c r="B28" s="55" t="s">
        <v>67</v>
      </c>
      <c r="C28" s="51"/>
      <c r="D28" s="22">
        <v>0</v>
      </c>
      <c r="E28" s="71">
        <f>F27+1</f>
        <v>45602</v>
      </c>
      <c r="F28" s="71">
        <f>E28+2</f>
        <v>45604</v>
      </c>
      <c r="G28" s="10"/>
      <c r="H28" s="10">
        <f t="shared" si="6"/>
        <v>3</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row>
    <row r="29" spans="1:64" s="3" customFormat="1" ht="30" customHeight="1" thickBot="1" x14ac:dyDescent="0.3">
      <c r="A29" s="38"/>
      <c r="B29" s="55" t="s">
        <v>68</v>
      </c>
      <c r="C29" s="51"/>
      <c r="D29" s="22">
        <v>0</v>
      </c>
      <c r="E29" s="71">
        <f>F28</f>
        <v>45604</v>
      </c>
      <c r="F29" s="71">
        <f>E29+1</f>
        <v>45605</v>
      </c>
      <c r="G29" s="10"/>
      <c r="H29" s="10">
        <f t="shared" si="6"/>
        <v>2</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row>
    <row r="30" spans="1:64" s="3" customFormat="1" ht="30" customHeight="1" thickBot="1" x14ac:dyDescent="0.3">
      <c r="A30" s="38"/>
      <c r="B30" s="55" t="s">
        <v>69</v>
      </c>
      <c r="C30" s="51"/>
      <c r="D30" s="22">
        <v>0</v>
      </c>
      <c r="E30" s="71">
        <f>F29</f>
        <v>45605</v>
      </c>
      <c r="F30" s="71">
        <f>E30+1</f>
        <v>45606</v>
      </c>
      <c r="G30" s="10"/>
      <c r="H30" s="10">
        <f t="shared" si="6"/>
        <v>2</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row>
    <row r="31" spans="1:64" s="3" customFormat="1" ht="30" customHeight="1" thickBot="1" x14ac:dyDescent="0.3">
      <c r="A31" s="38"/>
      <c r="B31" s="55" t="s">
        <v>70</v>
      </c>
      <c r="C31" s="51"/>
      <c r="D31" s="22">
        <v>0</v>
      </c>
      <c r="E31" s="71">
        <f>F30</f>
        <v>45606</v>
      </c>
      <c r="F31" s="71">
        <f>E31+2</f>
        <v>45608</v>
      </c>
      <c r="G31" s="10"/>
      <c r="H31" s="10">
        <f t="shared" si="6"/>
        <v>3</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row>
    <row r="32" spans="1:64" s="3" customFormat="1" ht="30" customHeight="1" thickBot="1" x14ac:dyDescent="0.3">
      <c r="A32" s="38" t="s">
        <v>12</v>
      </c>
      <c r="B32" s="82" t="s">
        <v>45</v>
      </c>
      <c r="C32" s="80"/>
      <c r="D32" s="81"/>
      <c r="E32" s="83"/>
      <c r="F32" s="84"/>
      <c r="G32" s="10"/>
      <c r="H32" s="10" t="str">
        <f t="shared" si="6"/>
        <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row>
    <row r="33" spans="1:64" s="3" customFormat="1" ht="30" customHeight="1" thickBot="1" x14ac:dyDescent="0.3">
      <c r="A33" s="38"/>
      <c r="B33" s="85" t="s">
        <v>71</v>
      </c>
      <c r="C33" s="86"/>
      <c r="D33" s="87">
        <v>0</v>
      </c>
      <c r="E33" s="88">
        <f>F31+1</f>
        <v>45609</v>
      </c>
      <c r="F33" s="88">
        <f>E33+1</f>
        <v>45610</v>
      </c>
      <c r="G33" s="10"/>
      <c r="H33" s="10"/>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row>
    <row r="34" spans="1:64" s="3" customFormat="1" ht="30" customHeight="1" thickBot="1" x14ac:dyDescent="0.3">
      <c r="A34" s="39" t="s">
        <v>13</v>
      </c>
      <c r="B34" s="85" t="s">
        <v>72</v>
      </c>
      <c r="C34" s="86"/>
      <c r="D34" s="87">
        <v>0</v>
      </c>
      <c r="E34" s="88">
        <f>F33</f>
        <v>45610</v>
      </c>
      <c r="F34" s="88">
        <f>E34+1</f>
        <v>45611</v>
      </c>
      <c r="G34" s="23"/>
      <c r="H34" s="23">
        <f t="shared" si="6"/>
        <v>2</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ht="30" customHeight="1" thickBot="1" x14ac:dyDescent="0.3">
      <c r="B35" s="85" t="s">
        <v>73</v>
      </c>
      <c r="C35" s="86"/>
      <c r="D35" s="87">
        <v>0</v>
      </c>
      <c r="E35" s="88">
        <f>F34+1</f>
        <v>45612</v>
      </c>
      <c r="F35" s="88">
        <f>E35+2</f>
        <v>45614</v>
      </c>
      <c r="G35" s="23"/>
      <c r="H35" s="23">
        <f t="shared" si="6"/>
        <v>3</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ht="30" customHeight="1" thickBot="1" x14ac:dyDescent="0.3">
      <c r="B36" s="85" t="s">
        <v>74</v>
      </c>
      <c r="C36" s="86" t="s">
        <v>58</v>
      </c>
      <c r="D36" s="87">
        <v>0</v>
      </c>
      <c r="E36" s="88">
        <f>F35+1</f>
        <v>45615</v>
      </c>
      <c r="F36" s="88">
        <f>E36+1</f>
        <v>45616</v>
      </c>
      <c r="G36" s="23"/>
      <c r="H36" s="23">
        <f t="shared" si="6"/>
        <v>2</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ht="30" customHeight="1" thickBot="1" x14ac:dyDescent="0.3">
      <c r="B37" s="85" t="s">
        <v>75</v>
      </c>
      <c r="C37" s="86"/>
      <c r="D37" s="87">
        <v>0</v>
      </c>
      <c r="E37" s="88">
        <f>F36+1</f>
        <v>45617</v>
      </c>
      <c r="F37" s="88">
        <f>E37+2</f>
        <v>45619</v>
      </c>
      <c r="G37" s="23"/>
      <c r="H37" s="23">
        <f t="shared" si="6"/>
        <v>3</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ht="30" customHeight="1" thickBot="1" x14ac:dyDescent="0.3">
      <c r="B38" s="89" t="s">
        <v>46</v>
      </c>
      <c r="C38" s="90"/>
      <c r="D38" s="91"/>
      <c r="E38" s="92"/>
      <c r="F38" s="93"/>
      <c r="G38" s="23"/>
      <c r="H38" s="23" t="str">
        <f t="shared" si="6"/>
        <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ht="30" customHeight="1" thickBot="1" x14ac:dyDescent="0.3">
      <c r="B39" s="94" t="s">
        <v>76</v>
      </c>
      <c r="C39" s="95"/>
      <c r="D39" s="96">
        <v>0</v>
      </c>
      <c r="E39" s="97">
        <f>F37+1</f>
        <v>45620</v>
      </c>
      <c r="F39" s="97">
        <f>E39+3</f>
        <v>45623</v>
      </c>
      <c r="G39" s="23"/>
      <c r="H39" s="23">
        <f t="shared" si="6"/>
        <v>4</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ht="30" customHeight="1" thickBot="1" x14ac:dyDescent="0.3">
      <c r="B40" s="94" t="s">
        <v>77</v>
      </c>
      <c r="C40" s="95"/>
      <c r="D40" s="96">
        <v>0</v>
      </c>
      <c r="E40" s="97">
        <f>F39+1</f>
        <v>45624</v>
      </c>
      <c r="F40" s="97">
        <f>E40+1</f>
        <v>45625</v>
      </c>
      <c r="G40" s="23"/>
      <c r="H40" s="23">
        <f t="shared" si="6"/>
        <v>2</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ht="30" customHeight="1" thickBot="1" x14ac:dyDescent="0.3">
      <c r="B41" s="94" t="s">
        <v>78</v>
      </c>
      <c r="C41" s="95"/>
      <c r="D41" s="96">
        <v>0</v>
      </c>
      <c r="E41" s="97">
        <f t="shared" ref="E41:E42" si="7">F40+1</f>
        <v>45626</v>
      </c>
      <c r="F41" s="97">
        <f>E41+1</f>
        <v>45627</v>
      </c>
      <c r="G41" s="23"/>
      <c r="H41" s="23">
        <f t="shared" si="6"/>
        <v>2</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ht="30" customHeight="1" thickBot="1" x14ac:dyDescent="0.3">
      <c r="B42" s="94" t="s">
        <v>79</v>
      </c>
      <c r="C42" s="95"/>
      <c r="D42" s="96">
        <v>0</v>
      </c>
      <c r="E42" s="97">
        <f t="shared" si="7"/>
        <v>45628</v>
      </c>
      <c r="F42" s="97">
        <f>E42+1</f>
        <v>45629</v>
      </c>
      <c r="G42" s="23"/>
      <c r="H42" s="23">
        <f t="shared" si="6"/>
        <v>2</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ht="30" customHeight="1" thickBot="1" x14ac:dyDescent="0.3">
      <c r="B43" s="94" t="s">
        <v>80</v>
      </c>
      <c r="C43" s="95"/>
      <c r="D43" s="96">
        <v>0</v>
      </c>
      <c r="E43" s="97" t="s">
        <v>23</v>
      </c>
      <c r="F43" s="97" t="s">
        <v>23</v>
      </c>
      <c r="G43" s="23"/>
      <c r="H43" s="23" t="e">
        <f t="shared" si="6"/>
        <v>#VALUE!</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pans="1:64" ht="30" customHeight="1" thickBot="1" x14ac:dyDescent="0.3">
      <c r="G44" s="23"/>
      <c r="H44" s="23" t="str">
        <f t="shared" si="6"/>
        <v/>
      </c>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ht="30" customHeight="1" thickBot="1" x14ac:dyDescent="0.3">
      <c r="G45" s="23"/>
      <c r="H45" s="23" t="str">
        <f t="shared" si="6"/>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ht="30" customHeight="1" thickBot="1" x14ac:dyDescent="0.3">
      <c r="G46" s="23"/>
      <c r="H46" s="23" t="str">
        <f t="shared" si="6"/>
        <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ht="30" customHeight="1" thickBot="1" x14ac:dyDescent="0.3">
      <c r="G47" s="23"/>
      <c r="H47" s="23" t="str">
        <f t="shared" si="6"/>
        <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ht="30" customHeight="1" thickBot="1" x14ac:dyDescent="0.3">
      <c r="G48" s="23"/>
      <c r="H48" s="23" t="str">
        <f t="shared" si="6"/>
        <v/>
      </c>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pans="7:64" ht="30" customHeight="1" thickBot="1" x14ac:dyDescent="0.3">
      <c r="G49" s="23"/>
      <c r="H49" s="23" t="str">
        <f t="shared" si="6"/>
        <v/>
      </c>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7:64" ht="30" customHeight="1" thickBot="1" x14ac:dyDescent="0.3">
      <c r="G50" s="23"/>
      <c r="H50" s="23" t="str">
        <f t="shared" si="6"/>
        <v/>
      </c>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pans="7:64" ht="30" customHeight="1" thickBot="1" x14ac:dyDescent="0.3">
      <c r="G51" s="23"/>
      <c r="H51" s="23" t="str">
        <f t="shared" si="6"/>
        <v/>
      </c>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pans="7:64" ht="30" customHeight="1" thickBot="1" x14ac:dyDescent="0.3">
      <c r="G52" s="23"/>
      <c r="H52" s="23" t="str">
        <f t="shared" si="6"/>
        <v/>
      </c>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pans="7:64" ht="30" customHeight="1" thickBot="1" x14ac:dyDescent="0.3">
      <c r="G53" s="23"/>
      <c r="H53" s="23" t="str">
        <f t="shared" si="6"/>
        <v/>
      </c>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pans="7:64" ht="30" customHeight="1" thickBot="1" x14ac:dyDescent="0.3">
      <c r="G54" s="23"/>
      <c r="H54" s="23" t="str">
        <f t="shared" si="6"/>
        <v/>
      </c>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pans="7:64" ht="30" customHeight="1" thickBot="1" x14ac:dyDescent="0.3">
      <c r="G55" s="23"/>
      <c r="H55" s="23" t="str">
        <f t="shared" si="6"/>
        <v/>
      </c>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pans="7:64" ht="30" customHeight="1" thickBot="1" x14ac:dyDescent="0.3">
      <c r="G56" s="23"/>
      <c r="H56" s="23" t="str">
        <f t="shared" si="6"/>
        <v/>
      </c>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4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6">
    <cfRule type="expression" dxfId="0" priority="33">
      <formula>AND(TODAY()&gt;=I$5,TODAY()&lt;J$5)</formula>
    </cfRule>
  </conditionalFormatting>
  <conditionalFormatting sqref="I7:BL56">
    <cfRule type="expression" dxfId="2" priority="27">
      <formula>AND(task_start&lt;=I$5,ROUNDDOWN((task_end-task_start+1)*task_progress,0)+task_start-1&gt;=I$5)</formula>
    </cfRule>
    <cfRule type="expression" dxfId="1"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ignoredErrors>
    <ignoredError sqref="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8" customWidth="1"/>
    <col min="2" max="16384" width="9.140625" style="2"/>
  </cols>
  <sheetData>
    <row r="1" spans="1:2" ht="46.5" customHeight="1" x14ac:dyDescent="0.2"/>
    <row r="2" spans="1:2" s="30" customFormat="1" ht="15.75" x14ac:dyDescent="0.25">
      <c r="A2" s="29" t="s">
        <v>26</v>
      </c>
      <c r="B2" s="29"/>
    </row>
    <row r="3" spans="1:2" s="34" customFormat="1" ht="27" customHeight="1" x14ac:dyDescent="0.25">
      <c r="A3" s="59" t="s">
        <v>27</v>
      </c>
      <c r="B3" s="35"/>
    </row>
    <row r="4" spans="1:2" s="31" customFormat="1" ht="26.25" x14ac:dyDescent="0.4">
      <c r="A4" s="32" t="s">
        <v>28</v>
      </c>
    </row>
    <row r="5" spans="1:2" ht="74.099999999999994" customHeight="1" x14ac:dyDescent="0.2">
      <c r="A5" s="33" t="s">
        <v>29</v>
      </c>
    </row>
    <row r="6" spans="1:2" ht="26.25" customHeight="1" x14ac:dyDescent="0.2">
      <c r="A6" s="32" t="s">
        <v>30</v>
      </c>
    </row>
    <row r="7" spans="1:2" s="28" customFormat="1" ht="228" customHeight="1" x14ac:dyDescent="0.25">
      <c r="A7" s="37" t="s">
        <v>31</v>
      </c>
    </row>
    <row r="8" spans="1:2" s="31" customFormat="1" ht="26.25" x14ac:dyDescent="0.4">
      <c r="A8" s="32" t="s">
        <v>32</v>
      </c>
    </row>
    <row r="9" spans="1:2" ht="75" x14ac:dyDescent="0.2">
      <c r="A9" s="33" t="s">
        <v>33</v>
      </c>
    </row>
    <row r="10" spans="1:2" s="28" customFormat="1" ht="27.95" customHeight="1" x14ac:dyDescent="0.25">
      <c r="A10" s="36" t="s">
        <v>34</v>
      </c>
    </row>
    <row r="11" spans="1:2" s="31" customFormat="1" ht="26.25" x14ac:dyDescent="0.4">
      <c r="A11" s="32" t="s">
        <v>35</v>
      </c>
    </row>
    <row r="12" spans="1:2" ht="30" x14ac:dyDescent="0.2">
      <c r="A12" s="33" t="s">
        <v>36</v>
      </c>
    </row>
    <row r="13" spans="1:2" s="28" customFormat="1" ht="27.95" customHeight="1" x14ac:dyDescent="0.25">
      <c r="A13" s="36" t="s">
        <v>37</v>
      </c>
    </row>
    <row r="14" spans="1:2" s="31" customFormat="1" ht="26.25" x14ac:dyDescent="0.4">
      <c r="A14" s="32" t="s">
        <v>38</v>
      </c>
    </row>
    <row r="15" spans="1:2" ht="93.75" customHeight="1" x14ac:dyDescent="0.2">
      <c r="A15" s="33" t="s">
        <v>39</v>
      </c>
    </row>
    <row r="16" spans="1:2" ht="90" x14ac:dyDescent="0.2">
      <c r="A16" s="33"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2024-09-03T21:16:48Z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