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cif\OneDrive\Documentos\DUOC UC\2024-02\CAPSTONE\Fase 2\Fase 2\Evidencias Grupales\"/>
    </mc:Choice>
  </mc:AlternateContent>
  <xr:revisionPtr revIDLastSave="0" documentId="13_ncr:1_{2ABF485B-4CE8-4206-AF5D-7820B1F7281F}"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E16" i="1"/>
  <c r="E17" i="1"/>
  <c r="E18" i="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G18" i="1"/>
  <c r="J16" i="1"/>
  <c r="K16" i="1" s="1"/>
  <c r="H16" i="1"/>
  <c r="I16" i="1" s="1"/>
  <c r="G16" i="1"/>
  <c r="J15" i="1"/>
  <c r="K15" i="1" s="1"/>
  <c r="H15" i="1"/>
  <c r="I15" i="1" s="1"/>
  <c r="G15" i="1"/>
  <c r="J14" i="1"/>
  <c r="H14" i="1"/>
  <c r="I14" i="1" s="1"/>
  <c r="G14" i="1"/>
  <c r="E21" i="1" l="1"/>
  <c r="G21" i="1"/>
  <c r="I21" i="1"/>
  <c r="K14" i="1"/>
  <c r="K21" i="1" l="1"/>
  <c r="C21" i="1" s="1"/>
  <c r="C22" i="1" s="1"/>
  <c r="C7" i="1" s="1"/>
  <c r="C6" i="1" l="1"/>
  <c r="C5" i="1"/>
  <c r="C4" i="1"/>
</calcChain>
</file>

<file path=xl/sharedStrings.xml><?xml version="1.0" encoding="utf-8"?>
<sst xmlns="http://schemas.openxmlformats.org/spreadsheetml/2006/main" count="91" uniqueCount="68">
  <si>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</si>
  <si>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</si>
  <si>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</si>
  <si>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</si>
  <si>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</si>
  <si>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</si>
  <si>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</si>
  <si>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</si>
  <si>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</si>
  <si>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</si>
  <si>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</si>
  <si>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</si>
  <si>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</si>
  <si>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</si>
  <si>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</si>
  <si>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</si>
  <si>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</si>
  <si>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</si>
  <si>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</si>
  <si>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</si>
  <si>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</si>
  <si>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</si>
  <si>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</si>
  <si>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</si>
  <si>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</si>
  <si>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</si>
  <si>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</si>
  <si>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</si>
  <si>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</si>
  <si>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</si>
  <si>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</si>
  <si>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</si>
  <si>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</si>
  <si>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</si>
  <si>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</si>
  <si>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</si>
  <si>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</si>
  <si>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</si>
  <si>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</si>
  <si>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</si>
  <si>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</si>
  <si>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</si>
  <si>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</si>
  <si>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</si>
  <si>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</si>
  <si>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</si>
  <si>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</si>
  <si>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</si>
  <si>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</si>
  <si>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</si>
  <si>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</si>
  <si>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</si>
  <si>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</si>
  <si>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</si>
  <si>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</si>
  <si>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</si>
  <si>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</si>
  <si>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</si>
  <si>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</si>
  <si>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</si>
  <si>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</si>
  <si>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</si>
  <si>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</si>
  <si>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OLMEDO TABOADA MARCOS DANIEL </t>
  </si>
  <si>
    <t xml:space="preserve">PAILAHUEQUE GARRIDO JAVIER IGNACIO </t>
  </si>
  <si>
    <t xml:space="preserve">PENA GIFFONI JUAN JOSE </t>
  </si>
  <si>
    <t xml:space="preserve">REYES ACOSTA CRISTIAN ALFONSO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</si>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</sst>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0"/>
      <color theme="1"/>
      <name val="Helvetica"/>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24" sqref="C2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58" t="s">
        <v>63</v>
      </c>
      <c r="C4" s="5">
        <f>EVALUACION2!$C$22</f>
        <v>6</v>
      </c>
      <c r="G4" s="1"/>
    </row>
    <row r="5" spans="1:11" x14ac:dyDescent="0.25">
      <c r="A5" s="4">
        <v>2</v>
      </c>
      <c r="B5" s="58" t="s">
        <v>64</v>
      </c>
      <c r="C5" s="5">
        <f>EVALUACION2!$C$22</f>
        <v>6</v>
      </c>
      <c r="G5" s="1"/>
    </row>
    <row r="6" spans="1:11" x14ac:dyDescent="0.25">
      <c r="A6" s="4">
        <v>3</v>
      </c>
      <c r="B6" s="58" t="s">
        <v>65</v>
      </c>
      <c r="C6" s="5">
        <f>EVALUACION2!$C$22</f>
        <v>6</v>
      </c>
      <c r="G6" s="1"/>
    </row>
    <row r="7" spans="1:11" ht="15" customHeight="1" x14ac:dyDescent="0.25">
      <c r="A7" s="4">
        <v>4</v>
      </c>
      <c r="B7" s="58" t="s">
        <v>66</v>
      </c>
      <c r="C7" s="5">
        <f>EVALUACION2!$C$22</f>
        <v>6</v>
      </c>
    </row>
    <row r="11" spans="1:11" ht="18.75" outlineLevel="1" x14ac:dyDescent="0.25">
      <c r="A11" s="39" t="s">
        <v>9</v>
      </c>
      <c r="B11" s="14"/>
      <c r="C11" s="43" t="s">
        <v>10</v>
      </c>
      <c r="D11" s="44" t="s">
        <v>11</v>
      </c>
      <c r="E11" s="46"/>
      <c r="F11" s="46"/>
      <c r="G11" s="46"/>
      <c r="H11" s="46"/>
      <c r="I11" s="46"/>
      <c r="J11" s="46"/>
      <c r="K11" s="45"/>
    </row>
    <row r="12" spans="1:11" outlineLevel="1" x14ac:dyDescent="0.25">
      <c r="A12" s="40"/>
      <c r="B12" s="20" t="s">
        <v>12</v>
      </c>
      <c r="C12" s="42"/>
      <c r="D12" s="44" t="s">
        <v>5</v>
      </c>
      <c r="E12" s="45"/>
      <c r="F12" s="44" t="s">
        <v>6</v>
      </c>
      <c r="G12" s="45"/>
      <c r="H12" s="47" t="s">
        <v>23</v>
      </c>
      <c r="I12" s="45"/>
      <c r="J12" s="44" t="s">
        <v>7</v>
      </c>
      <c r="K12" s="45"/>
    </row>
    <row r="13" spans="1:11" ht="24" outlineLevel="1" x14ac:dyDescent="0.25">
      <c r="A13" s="41"/>
      <c r="B13" s="27" t="str">
        <f>RUBRICA!A4</f>
        <v xml:space="preserve">1. Propone ajustes al Proyecto APT considerando dificultades, facilitadores y retroalimentación. </v>
      </c>
      <c r="C13" s="25" t="s">
        <v>5</v>
      </c>
      <c r="D13" s="15" t="s">
        <v>67</v>
      </c>
      <c r="E13" s="15">
        <f>IF(D13="X",100*0.1,"")</f>
        <v>10</v>
      </c>
      <c r="F13" s="15"/>
      <c r="G13" s="15" t="str">
        <f>IF(F13="X",60*0.1,"")</f>
        <v/>
      </c>
      <c r="H13" s="15" t="str">
        <f t="shared" ref="H13:H17" si="0">IF($C13=ML,"X","")</f>
        <v/>
      </c>
      <c r="I13" s="15" t="str">
        <f>IF(H13="X",30*0.1,"")</f>
        <v/>
      </c>
      <c r="J13" s="15" t="str">
        <f t="shared" ref="J13:J17" si="1">IF($C13=NL,"X","")</f>
        <v/>
      </c>
      <c r="K13" s="15" t="str">
        <f t="shared" ref="K13:K17" si="2">IF($J13="X",0,"")</f>
        <v/>
      </c>
    </row>
    <row r="14" spans="1:11" ht="26.45" customHeight="1" outlineLevel="1" x14ac:dyDescent="0.25">
      <c r="A14" s="41"/>
      <c r="B14" s="27" t="str">
        <f>RUBRICA!A5</f>
        <v>2. Aplica una metodología que permite el logro de los objetivos propuestos, de acuerdo a los estándares de la disciplina.</v>
      </c>
      <c r="C14" s="25" t="s">
        <v>5</v>
      </c>
      <c r="D14" s="15"/>
      <c r="E14" s="15" t="str">
        <f>IF(D14="X",100*0.1,"")</f>
        <v/>
      </c>
      <c r="F14" s="15" t="s">
        <v>67</v>
      </c>
      <c r="G14" s="15">
        <f>IF(F14="X",60*0.1,"")</f>
        <v>6</v>
      </c>
      <c r="H14" s="15" t="str">
        <f t="shared" si="0"/>
        <v/>
      </c>
      <c r="I14" s="15" t="str">
        <f>IF(H14="X",30*0.1,"")</f>
        <v/>
      </c>
      <c r="J14" s="15" t="str">
        <f t="shared" si="1"/>
        <v/>
      </c>
      <c r="K14" s="15" t="str">
        <f t="shared" si="2"/>
        <v/>
      </c>
    </row>
    <row r="15" spans="1:11" ht="48" outlineLevel="1" x14ac:dyDescent="0.2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
        <v>67</v>
      </c>
      <c r="E15" s="15">
        <f>IF(D15="X",100*0.25,"")</f>
        <v>25</v>
      </c>
      <c r="F15" s="15"/>
      <c r="G15" s="15" t="str">
        <f>IF(F15="X",60*0.25,"")</f>
        <v/>
      </c>
      <c r="H15" s="15" t="str">
        <f t="shared" si="0"/>
        <v/>
      </c>
      <c r="I15" s="15" t="str">
        <f>IF(H15="X",30*0.25,"")</f>
        <v/>
      </c>
      <c r="J15" s="15" t="str">
        <f t="shared" si="1"/>
        <v/>
      </c>
      <c r="K15" s="15" t="str">
        <f t="shared" si="2"/>
        <v/>
      </c>
    </row>
    <row r="16" spans="1:11" ht="24" outlineLevel="1" x14ac:dyDescent="0.25">
      <c r="A16" s="41"/>
      <c r="B16" s="27" t="str">
        <f>RUBRICA!A7</f>
        <v>4. Utiliza de manera precisa el lenguaje técnico en los entregables de acuerdo con lo requerido por la disciplina.</v>
      </c>
      <c r="C16" s="25" t="s">
        <v>5</v>
      </c>
      <c r="D16" s="15"/>
      <c r="E16" s="15" t="str">
        <f>IF(D16="X",100*0.05,"")</f>
        <v/>
      </c>
      <c r="F16" s="15" t="s">
        <v>67</v>
      </c>
      <c r="G16" s="15">
        <f>IF(F16="X",60*0.05,"")</f>
        <v>3</v>
      </c>
      <c r="H16" s="15" t="str">
        <f t="shared" si="0"/>
        <v/>
      </c>
      <c r="I16" s="15" t="str">
        <f>IF(H16="X",30*0.05,"")</f>
        <v/>
      </c>
      <c r="J16" s="15" t="str">
        <f t="shared" si="1"/>
        <v/>
      </c>
      <c r="K16" s="15" t="str">
        <f t="shared" si="2"/>
        <v/>
      </c>
    </row>
    <row r="17" spans="1:11" ht="24" outlineLevel="1" x14ac:dyDescent="0.25">
      <c r="A17" s="41"/>
      <c r="B17" s="27" t="str">
        <f>RUBRICA!A8</f>
        <v xml:space="preserve">5. Utiliza reglas de redacción, ortografía (literal, puntual, acentual) y las normas para citas y referencias. </v>
      </c>
      <c r="C17" s="25" t="s">
        <v>5</v>
      </c>
      <c r="D17" s="15" t="s">
        <v>67</v>
      </c>
      <c r="E17" s="15">
        <f>IF(D17="X",100*0.05,"")</f>
        <v>5</v>
      </c>
      <c r="F17" s="15"/>
      <c r="G17" s="15" t="str">
        <f>IF(F17="X",60*0.05,"")</f>
        <v/>
      </c>
      <c r="H17" s="15" t="str">
        <f t="shared" si="0"/>
        <v/>
      </c>
      <c r="I17" s="15" t="str">
        <f>IF(H17="X",30*0.05,"")</f>
        <v/>
      </c>
      <c r="J17" s="15" t="str">
        <f t="shared" si="1"/>
        <v/>
      </c>
      <c r="K17" s="15" t="str">
        <f t="shared" si="2"/>
        <v/>
      </c>
    </row>
    <row r="18" spans="1:11" ht="36" outlineLevel="1" x14ac:dyDescent="0.25">
      <c r="A18" s="41"/>
      <c r="B18" s="27" t="str">
        <f>RUBRICA!A9</f>
        <v>6. Entrega la documentación y evidencias requerida por la asignatura de acuerdo a la estrucutra y nombres solicitados, guardando todas las evidencias de avances en Git</v>
      </c>
      <c r="C18" s="25" t="s">
        <v>5</v>
      </c>
      <c r="D18" s="15"/>
      <c r="E18" s="15" t="str">
        <f>IF(D18="X",100*0.2,"")</f>
        <v/>
      </c>
      <c r="F18" s="15" t="s">
        <v>67</v>
      </c>
      <c r="G18" s="15">
        <f>IF(F18="X",60*0.2,"")</f>
        <v>12</v>
      </c>
      <c r="H18" s="15" t="str">
        <f>IF($C18=ML,"X","")</f>
        <v/>
      </c>
      <c r="I18" s="15" t="str">
        <f>IF(H18="X",30*0.2,"")</f>
        <v/>
      </c>
      <c r="J18" s="15" t="str">
        <f>IF($C18=NL,"X","")</f>
        <v/>
      </c>
      <c r="K18" s="15" t="str">
        <f t="shared" ref="K18:K20" si="3">IF($J18="X",0,"")</f>
        <v/>
      </c>
    </row>
    <row r="19" spans="1:11" ht="36" outlineLevel="1" x14ac:dyDescent="0.2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3"/>
        <v/>
      </c>
    </row>
    <row r="20" spans="1:11" ht="36" outlineLevel="1" x14ac:dyDescent="0.2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3"/>
        <v/>
      </c>
    </row>
    <row r="21" spans="1:11" ht="15.75" customHeight="1" outlineLevel="1" x14ac:dyDescent="0.3">
      <c r="A21" s="40"/>
      <c r="B21" s="26" t="s">
        <v>4</v>
      </c>
      <c r="C21" s="30">
        <f>E21+G21+I21+K21</f>
        <v>86</v>
      </c>
      <c r="D21" s="16"/>
      <c r="E21" s="16">
        <f>SUM(E13:E20)</f>
        <v>65</v>
      </c>
      <c r="F21" s="16"/>
      <c r="G21" s="16">
        <f>SUM(G13:G20)</f>
        <v>21</v>
      </c>
      <c r="H21" s="16"/>
      <c r="I21" s="16">
        <f>SUM(I13:I20)</f>
        <v>0</v>
      </c>
      <c r="J21" s="16"/>
      <c r="K21" s="16">
        <f>SUM(K13:K20)</f>
        <v>0</v>
      </c>
    </row>
    <row r="22" spans="1:11" ht="15.75" customHeight="1" outlineLevel="1" x14ac:dyDescent="0.3">
      <c r="A22" s="42"/>
      <c r="B22" s="29" t="s">
        <v>13</v>
      </c>
      <c r="C22" s="17">
        <f>VLOOKUP(C21,ESCALA_IEP!A2:B202,2,FALSE)</f>
        <v>6</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8" t="s">
        <v>14</v>
      </c>
      <c r="B1" s="50" t="s">
        <v>15</v>
      </c>
      <c r="C1" s="51"/>
      <c r="D1" s="51"/>
      <c r="E1" s="52"/>
      <c r="F1" s="48" t="s">
        <v>16</v>
      </c>
    </row>
    <row r="2" spans="1:6" x14ac:dyDescent="0.25">
      <c r="A2" s="49"/>
      <c r="B2" s="54" t="s">
        <v>25</v>
      </c>
      <c r="C2" s="54" t="s">
        <v>17</v>
      </c>
      <c r="D2" s="21" t="s">
        <v>18</v>
      </c>
      <c r="E2" s="22" t="s">
        <v>7</v>
      </c>
      <c r="F2" s="49"/>
    </row>
    <row r="3" spans="1:6" ht="15.75" thickBot="1" x14ac:dyDescent="0.3">
      <c r="A3" s="49"/>
      <c r="B3" s="55"/>
      <c r="C3" s="55"/>
      <c r="D3" s="36">
        <v>-0.3</v>
      </c>
      <c r="E3" s="36">
        <v>0</v>
      </c>
      <c r="F3" s="53"/>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3</v>
      </c>
      <c r="B1" s="6" t="s">
        <v>4</v>
      </c>
      <c r="C1" s="7"/>
      <c r="D1" s="7"/>
      <c r="E1" s="8"/>
    </row>
    <row r="2" spans="1:5" ht="45.75" thickBot="1" x14ac:dyDescent="0.3">
      <c r="A2" s="57"/>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2024-12-02T00:10:22Z</dcterms:modified>
</cp:coreProperties>
</file>