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10b18502084cbc/"/>
    </mc:Choice>
  </mc:AlternateContent>
  <xr:revisionPtr revIDLastSave="51" documentId="8_{6220C47F-660C-4B8A-AADC-7C349C147210}" xr6:coauthVersionLast="45" xr6:coauthVersionMax="45" xr10:uidLastSave="{03065DF3-F575-4153-9F5E-AAF24B1735AC}"/>
  <bookViews>
    <workbookView xWindow="28680" yWindow="-120" windowWidth="29040" windowHeight="15840" activeTab="4" xr2:uid="{F2059F02-90D3-4726-A8E6-B654FB59E2AB}"/>
  </bookViews>
  <sheets>
    <sheet name="ex1" sheetId="1" r:id="rId1"/>
    <sheet name="ex2" sheetId="2" r:id="rId2"/>
    <sheet name="ex3" sheetId="3" r:id="rId3"/>
    <sheet name="ex4" sheetId="4" r:id="rId4"/>
    <sheet name="ex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3" l="1"/>
  <c r="C8" i="3"/>
  <c r="B21" i="2"/>
  <c r="B22" i="2" s="1"/>
  <c r="B15" i="2"/>
  <c r="B14" i="2"/>
  <c r="C12" i="2"/>
  <c r="C19" i="2"/>
  <c r="B20" i="5"/>
  <c r="D8" i="2"/>
  <c r="B7" i="1"/>
  <c r="B8" i="1" s="1"/>
  <c r="B21" i="3"/>
  <c r="B19" i="5"/>
  <c r="B14" i="4"/>
  <c r="B12" i="4" l="1"/>
  <c r="B11" i="4"/>
  <c r="B8" i="4"/>
  <c r="B21" i="5"/>
  <c r="B22" i="5" s="1"/>
  <c r="B27" i="5" s="1"/>
  <c r="B24" i="5"/>
  <c r="B25" i="5"/>
  <c r="B7" i="5"/>
  <c r="B3" i="5"/>
  <c r="B5" i="4"/>
  <c r="B3" i="4"/>
  <c r="B19" i="3"/>
  <c r="B17" i="3"/>
  <c r="B10" i="3"/>
  <c r="B8" i="3"/>
  <c r="D2" i="3"/>
  <c r="B12" i="2"/>
  <c r="B6" i="2"/>
  <c r="B11" i="1"/>
  <c r="B12" i="1" s="1"/>
  <c r="B6" i="1"/>
  <c r="B19" i="2" l="1"/>
</calcChain>
</file>

<file path=xl/sharedStrings.xml><?xml version="1.0" encoding="utf-8"?>
<sst xmlns="http://schemas.openxmlformats.org/spreadsheetml/2006/main" count="127" uniqueCount="46">
  <si>
    <t>T=</t>
  </si>
  <si>
    <t>Patm=</t>
  </si>
  <si>
    <t>Pa</t>
  </si>
  <si>
    <t>°C</t>
  </si>
  <si>
    <t>Vcli=</t>
  </si>
  <si>
    <t>m/s</t>
  </si>
  <si>
    <t>P=</t>
  </si>
  <si>
    <t>u=</t>
  </si>
  <si>
    <t>Pa.s</t>
  </si>
  <si>
    <t>kg/m³</t>
  </si>
  <si>
    <t>x=</t>
  </si>
  <si>
    <t>m</t>
  </si>
  <si>
    <t>cm</t>
  </si>
  <si>
    <t>Delta=</t>
  </si>
  <si>
    <t>mm</t>
  </si>
  <si>
    <t>V=</t>
  </si>
  <si>
    <t>C=</t>
  </si>
  <si>
    <t>L=</t>
  </si>
  <si>
    <t>Quando usado o C:</t>
  </si>
  <si>
    <t>Rec=</t>
  </si>
  <si>
    <t>Quando usado o L:</t>
  </si>
  <si>
    <t>Rel=</t>
  </si>
  <si>
    <t>D=</t>
  </si>
  <si>
    <t>a)</t>
  </si>
  <si>
    <t>Re=</t>
  </si>
  <si>
    <t>Ca=</t>
  </si>
  <si>
    <t>b)</t>
  </si>
  <si>
    <t>Mtotal=</t>
  </si>
  <si>
    <t>kg</t>
  </si>
  <si>
    <t>Fempuxo=</t>
  </si>
  <si>
    <t>Ar:</t>
  </si>
  <si>
    <t>Água:</t>
  </si>
  <si>
    <t>M=</t>
  </si>
  <si>
    <t>Vagua=</t>
  </si>
  <si>
    <t>Var=</t>
  </si>
  <si>
    <t>Far=</t>
  </si>
  <si>
    <t>A=</t>
  </si>
  <si>
    <t>Aar=</t>
  </si>
  <si>
    <t>N</t>
  </si>
  <si>
    <t>KN</t>
  </si>
  <si>
    <t>Fagua=</t>
  </si>
  <si>
    <t>Aagua=</t>
  </si>
  <si>
    <t>Ptotal=</t>
  </si>
  <si>
    <t>Farrast=</t>
  </si>
  <si>
    <t>*CONFIRA SE ESTA DE ACORDO COM A TABELA AO LADO*</t>
  </si>
  <si>
    <t>KN.m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</si>
</sst>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164" fontId="0" fillId="2" borderId="0" xfId="0" applyNumberFormat="1" applyFill="1"/>
    <xf numFmtId="0" fontId="0" fillId="0" borderId="1" xfId="0" applyBorder="1"/>
    <xf numFmtId="164" fontId="0" fillId="0" borderId="0" xfId="0" applyNumberForma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342899</xdr:colOff>
      <xdr:row>1</xdr:row>
      <xdr:rowOff>66675</xdr:rowOff>
    </xdr:from>
    <xdr:to>
      <xdr:col>23</xdr:col>
      <xdr:colOff>144562</xdr:colOff>
      <xdr:row>13</xdr:row>
      <xdr:rowOff>150681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7BA208C-AC28-447B-920A-5ACC588AB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0099" y="257175"/>
          <a:ext cx="9555263" cy="2370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0</xdr:row>
      <xdr:rowOff>161925</xdr:rowOff>
    </xdr:from>
    <xdr:to>
      <xdr:col>21</xdr:col>
      <xdr:colOff>144484</xdr:colOff>
      <xdr:row>12</xdr:row>
      <xdr:rowOff>182072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5E9797B-3815-42C5-BD85-E4E4E70DB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38650" y="161925"/>
          <a:ext cx="8507434" cy="23061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209550</xdr:colOff>
      <xdr:row>1</xdr:row>
      <xdr:rowOff>9525</xdr:rowOff>
    </xdr:from>
    <xdr:to>
      <xdr:col>20</xdr:col>
      <xdr:colOff>125422</xdr:colOff>
      <xdr:row>12</xdr:row>
      <xdr:rowOff>63478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1450697-510D-4E2A-B6E3-E2E0F841B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6350" y="200025"/>
          <a:ext cx="7231072" cy="2149453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11</xdr:row>
      <xdr:rowOff>152400</xdr:rowOff>
    </xdr:from>
    <xdr:to>
      <xdr:col>19</xdr:col>
      <xdr:colOff>315087</xdr:colOff>
      <xdr:row>25</xdr:row>
      <xdr:rowOff>38456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E233AE1-0666-4B18-97AA-D38EAC078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29375" y="2247900"/>
          <a:ext cx="5458587" cy="255305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133742</xdr:colOff>
      <xdr:row>1</xdr:row>
      <xdr:rowOff>28575</xdr:rowOff>
    </xdr:from>
    <xdr:to>
      <xdr:col>20</xdr:col>
      <xdr:colOff>268322</xdr:colOff>
      <xdr:row>14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7BEE8DD-7DBE-458F-B4AC-0F8CB8E2D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0942" y="219075"/>
          <a:ext cx="8059380" cy="24574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523875</xdr:colOff>
      <xdr:row>0</xdr:row>
      <xdr:rowOff>124584</xdr:rowOff>
    </xdr:from>
    <xdr:to>
      <xdr:col>21</xdr:col>
      <xdr:colOff>449357</xdr:colOff>
      <xdr:row>24</xdr:row>
      <xdr:rowOff>19937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D54375E-7D02-4A95-B8D2-C3C178C44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1075" y="124584"/>
          <a:ext cx="8459882" cy="44673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4EDE4-1DED-4B9C-87B9-9B0931F165CE}">
  <dimension ref="A2:C12"/>
  <sheetViews>
    <sheetView workbookViewId="0">
      <selection activeCell="H14" sqref="H14"/>
    </sheetView>
  </sheetViews>
  <sheetFormatPr defaultRowHeight="15" x14ac:dyDescent="0.25"/>
  <cols>
    <col min="2" max="2" width="10" bestFit="1" customWidth="1"/>
  </cols>
  <sheetData>
    <row r="2" spans="1:3" x14ac:dyDescent="0.25">
      <c r="A2" t="s">
        <v>0</v>
      </c>
      <c r="B2">
        <v>30</v>
      </c>
      <c r="C2" t="s">
        <v>3</v>
      </c>
    </row>
    <row r="3" spans="1:3" x14ac:dyDescent="0.25">
      <c r="A3" t="s">
        <v>1</v>
      </c>
      <c r="B3">
        <v>95000</v>
      </c>
      <c r="C3" t="s">
        <v>2</v>
      </c>
    </row>
    <row r="4" spans="1:3" x14ac:dyDescent="0.25">
      <c r="A4" t="s">
        <v>4</v>
      </c>
      <c r="B4" s="2">
        <v>4</v>
      </c>
      <c r="C4" t="s">
        <v>5</v>
      </c>
    </row>
    <row r="5" spans="1:3" x14ac:dyDescent="0.25">
      <c r="A5" t="s">
        <v>6</v>
      </c>
      <c r="B5">
        <v>1.149</v>
      </c>
      <c r="C5" t="s">
        <v>9</v>
      </c>
    </row>
    <row r="6" spans="1:3" x14ac:dyDescent="0.25">
      <c r="A6" t="s">
        <v>7</v>
      </c>
      <c r="B6">
        <f>1.87*10^-5</f>
        <v>1.8700000000000004E-5</v>
      </c>
      <c r="C6" t="s">
        <v>8</v>
      </c>
    </row>
    <row r="7" spans="1:3" x14ac:dyDescent="0.25">
      <c r="A7" t="s">
        <v>10</v>
      </c>
      <c r="B7" s="6">
        <f>(500000*B6)/(B5*B4)</f>
        <v>2.0343777197563102</v>
      </c>
      <c r="C7" t="s">
        <v>11</v>
      </c>
    </row>
    <row r="8" spans="1:3" x14ac:dyDescent="0.25">
      <c r="A8" t="s">
        <v>10</v>
      </c>
      <c r="B8" s="3">
        <f>B7*100</f>
        <v>203.43777197563102</v>
      </c>
      <c r="C8" s="1" t="s">
        <v>12</v>
      </c>
    </row>
    <row r="11" spans="1:3" x14ac:dyDescent="0.25">
      <c r="A11" t="s">
        <v>13</v>
      </c>
      <c r="B11">
        <f>5*SQRT((B6*B7)/(B5*B4))</f>
        <v>1.4385222811345128E-2</v>
      </c>
      <c r="C11" t="s">
        <v>11</v>
      </c>
    </row>
    <row r="12" spans="1:3" x14ac:dyDescent="0.25">
      <c r="A12" s="1" t="s">
        <v>13</v>
      </c>
      <c r="B12" s="3">
        <f>1000*B11</f>
        <v>14.385222811345129</v>
      </c>
      <c r="C12" s="1" t="s">
        <v>14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2B543-5731-47F3-AAF5-DF8FD86B06EB}">
  <dimension ref="A2:E22"/>
  <sheetViews>
    <sheetView workbookViewId="0">
      <selection activeCell="B18" sqref="B18"/>
    </sheetView>
  </sheetViews>
  <sheetFormatPr defaultRowHeight="15" x14ac:dyDescent="0.25"/>
  <cols>
    <col min="2" max="2" width="10.5703125" bestFit="1" customWidth="1"/>
  </cols>
  <sheetData>
    <row r="2" spans="1:5" x14ac:dyDescent="0.25">
      <c r="A2" t="s">
        <v>15</v>
      </c>
      <c r="B2">
        <v>20</v>
      </c>
      <c r="C2" t="s">
        <v>5</v>
      </c>
    </row>
    <row r="3" spans="1:5" x14ac:dyDescent="0.25">
      <c r="A3" t="s">
        <v>1</v>
      </c>
      <c r="B3">
        <v>100000</v>
      </c>
      <c r="C3" t="s">
        <v>2</v>
      </c>
    </row>
    <row r="4" spans="1:5" x14ac:dyDescent="0.25">
      <c r="A4" t="s">
        <v>0</v>
      </c>
      <c r="B4">
        <v>20</v>
      </c>
      <c r="C4" t="s">
        <v>3</v>
      </c>
    </row>
    <row r="5" spans="1:5" x14ac:dyDescent="0.25">
      <c r="A5" t="s">
        <v>6</v>
      </c>
      <c r="B5">
        <v>1.1890000000000001</v>
      </c>
      <c r="C5" t="s">
        <v>9</v>
      </c>
    </row>
    <row r="6" spans="1:5" x14ac:dyDescent="0.25">
      <c r="A6" t="s">
        <v>7</v>
      </c>
      <c r="B6">
        <f>1.83*10^-5</f>
        <v>1.8300000000000001E-5</v>
      </c>
      <c r="C6" t="s">
        <v>8</v>
      </c>
    </row>
    <row r="7" spans="1:5" x14ac:dyDescent="0.25">
      <c r="A7" t="s">
        <v>16</v>
      </c>
      <c r="B7">
        <v>1.5</v>
      </c>
      <c r="C7" t="s">
        <v>11</v>
      </c>
    </row>
    <row r="8" spans="1:5" x14ac:dyDescent="0.25">
      <c r="A8" t="s">
        <v>17</v>
      </c>
      <c r="B8">
        <v>10</v>
      </c>
      <c r="C8" t="s">
        <v>12</v>
      </c>
      <c r="D8">
        <f>B8/100</f>
        <v>0.1</v>
      </c>
      <c r="E8" t="s">
        <v>11</v>
      </c>
    </row>
    <row r="10" spans="1:5" x14ac:dyDescent="0.25">
      <c r="A10" t="s">
        <v>18</v>
      </c>
    </row>
    <row r="12" spans="1:5" x14ac:dyDescent="0.25">
      <c r="A12" t="s">
        <v>19</v>
      </c>
      <c r="B12">
        <f>(B5*B2*B7)/B6</f>
        <v>1949180.3278688525</v>
      </c>
      <c r="C12" t="str">
        <f>IF(B12&lt;500000,"Laminar","Turbulento")</f>
        <v>Turbulento</v>
      </c>
    </row>
    <row r="14" spans="1:5" x14ac:dyDescent="0.25">
      <c r="A14" t="s">
        <v>13</v>
      </c>
      <c r="B14">
        <f>IF(B12&lt;500000,"5*RAIZ(B6*B7/B5*B2",B7*(0.382/B12^0.2))</f>
        <v>3.1636193124450533E-2</v>
      </c>
      <c r="C14" t="s">
        <v>11</v>
      </c>
    </row>
    <row r="15" spans="1:5" x14ac:dyDescent="0.25">
      <c r="A15" t="s">
        <v>13</v>
      </c>
      <c r="B15" s="3">
        <f>B14*1000</f>
        <v>31.636193124450532</v>
      </c>
      <c r="C15" t="s">
        <v>14</v>
      </c>
    </row>
    <row r="17" spans="1:3" x14ac:dyDescent="0.25">
      <c r="A17" t="s">
        <v>20</v>
      </c>
    </row>
    <row r="19" spans="1:3" x14ac:dyDescent="0.25">
      <c r="A19" t="s">
        <v>21</v>
      </c>
      <c r="B19">
        <f>B5*B2*D8/B6</f>
        <v>129945.35519125684</v>
      </c>
      <c r="C19" t="str">
        <f>IF(B19&lt;500000,"Laminar","Turbulento")</f>
        <v>Laminar</v>
      </c>
    </row>
    <row r="21" spans="1:3" x14ac:dyDescent="0.25">
      <c r="A21" t="s">
        <v>13</v>
      </c>
      <c r="B21">
        <f>IF(B19&lt;500000,5*SQRT((B6*D8)/(B5*B2)),D8*(0.382/B19^0.2))</f>
        <v>1.387042039076872E-3</v>
      </c>
    </row>
    <row r="22" spans="1:3" x14ac:dyDescent="0.25">
      <c r="A22" t="s">
        <v>13</v>
      </c>
      <c r="B22" s="3">
        <f>B21*1000</f>
        <v>1.3870420390768718</v>
      </c>
      <c r="C22" t="s">
        <v>14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DEFA3-727E-4270-B871-9FCA2822AE05}">
  <dimension ref="A2:E27"/>
  <sheetViews>
    <sheetView workbookViewId="0">
      <selection activeCell="G22" sqref="G22"/>
    </sheetView>
  </sheetViews>
  <sheetFormatPr defaultRowHeight="15" x14ac:dyDescent="0.25"/>
  <cols>
    <col min="2" max="2" width="9" bestFit="1" customWidth="1"/>
  </cols>
  <sheetData>
    <row r="2" spans="1:5" x14ac:dyDescent="0.25">
      <c r="A2" t="s">
        <v>22</v>
      </c>
      <c r="B2">
        <v>20</v>
      </c>
      <c r="C2" t="s">
        <v>12</v>
      </c>
      <c r="D2">
        <f>B2/100</f>
        <v>0.2</v>
      </c>
      <c r="E2" t="s">
        <v>11</v>
      </c>
    </row>
    <row r="3" spans="1:5" x14ac:dyDescent="0.25">
      <c r="A3" t="s">
        <v>23</v>
      </c>
    </row>
    <row r="4" spans="1:5" x14ac:dyDescent="0.25">
      <c r="A4" t="s">
        <v>15</v>
      </c>
      <c r="B4">
        <v>8</v>
      </c>
      <c r="C4" t="s">
        <v>5</v>
      </c>
    </row>
    <row r="5" spans="1:5" x14ac:dyDescent="0.25">
      <c r="A5" t="s">
        <v>6</v>
      </c>
      <c r="B5">
        <v>1000</v>
      </c>
      <c r="C5" t="s">
        <v>9</v>
      </c>
    </row>
    <row r="6" spans="1:5" x14ac:dyDescent="0.25">
      <c r="A6" t="s">
        <v>7</v>
      </c>
      <c r="B6">
        <v>1E-3</v>
      </c>
      <c r="C6" t="s">
        <v>8</v>
      </c>
    </row>
    <row r="8" spans="1:5" x14ac:dyDescent="0.25">
      <c r="A8" t="s">
        <v>24</v>
      </c>
      <c r="B8">
        <f>(B4*B5*D2)/B6</f>
        <v>1600000</v>
      </c>
      <c r="C8" t="str">
        <f>IF(B8&lt;500000,"Laminar","Turbulento")</f>
        <v>Turbulento</v>
      </c>
    </row>
    <row r="10" spans="1:5" x14ac:dyDescent="0.25">
      <c r="A10" t="s">
        <v>25</v>
      </c>
      <c r="B10" s="3">
        <f>-4.88*10^(-20)*B8^3+1.76*10^(-13)*B8^2-1.17*10^(-7)*B8+0.102</f>
        <v>0.16547520000000004</v>
      </c>
    </row>
    <row r="14" spans="1:5" x14ac:dyDescent="0.25">
      <c r="A14" t="s">
        <v>26</v>
      </c>
    </row>
    <row r="15" spans="1:5" x14ac:dyDescent="0.25">
      <c r="A15" t="s">
        <v>15</v>
      </c>
      <c r="B15">
        <v>12</v>
      </c>
      <c r="C15" t="s">
        <v>5</v>
      </c>
    </row>
    <row r="16" spans="1:5" x14ac:dyDescent="0.25">
      <c r="A16" t="s">
        <v>6</v>
      </c>
      <c r="B16">
        <v>1.2</v>
      </c>
      <c r="C16" t="s">
        <v>9</v>
      </c>
    </row>
    <row r="17" spans="1:3" x14ac:dyDescent="0.25">
      <c r="A17" t="s">
        <v>7</v>
      </c>
      <c r="B17">
        <f>1.8*10^-5</f>
        <v>1.8E-5</v>
      </c>
      <c r="C17" t="s">
        <v>8</v>
      </c>
    </row>
    <row r="19" spans="1:3" x14ac:dyDescent="0.25">
      <c r="A19" t="s">
        <v>24</v>
      </c>
      <c r="B19">
        <f>(B16*B15*D2)/B17</f>
        <v>160000</v>
      </c>
      <c r="C19" t="str">
        <f>IF(B19&lt;500000,"Laminar","Turbulento")</f>
        <v>Laminar</v>
      </c>
    </row>
    <row r="21" spans="1:3" x14ac:dyDescent="0.25">
      <c r="A21" t="s">
        <v>25</v>
      </c>
      <c r="B21" s="3">
        <f>0.5</f>
        <v>0.5</v>
      </c>
    </row>
    <row r="27" spans="1:3" ht="26.25" x14ac:dyDescent="0.4">
      <c r="B27" s="7" t="s">
        <v>44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5BD22-A880-4BB7-9A7F-A09A6E6D37B6}">
  <dimension ref="A2:C14"/>
  <sheetViews>
    <sheetView workbookViewId="0">
      <selection activeCell="B9" sqref="B9"/>
    </sheetView>
  </sheetViews>
  <sheetFormatPr defaultRowHeight="15" x14ac:dyDescent="0.25"/>
  <cols>
    <col min="1" max="1" width="10.28515625" bestFit="1" customWidth="1"/>
    <col min="2" max="2" width="10" bestFit="1" customWidth="1"/>
  </cols>
  <sheetData>
    <row r="2" spans="1:3" x14ac:dyDescent="0.25">
      <c r="A2" t="s">
        <v>0</v>
      </c>
      <c r="B2">
        <v>20</v>
      </c>
      <c r="C2" t="s">
        <v>3</v>
      </c>
    </row>
    <row r="3" spans="1:3" x14ac:dyDescent="0.25">
      <c r="A3" t="s">
        <v>1</v>
      </c>
      <c r="B3">
        <f>101.3*1000</f>
        <v>101300</v>
      </c>
      <c r="C3" t="s">
        <v>2</v>
      </c>
    </row>
    <row r="4" spans="1:3" x14ac:dyDescent="0.25">
      <c r="A4" t="s">
        <v>6</v>
      </c>
      <c r="B4">
        <v>1.1890000000000001</v>
      </c>
      <c r="C4" t="s">
        <v>9</v>
      </c>
    </row>
    <row r="5" spans="1:3" x14ac:dyDescent="0.25">
      <c r="A5" t="s">
        <v>7</v>
      </c>
      <c r="B5">
        <f>1.83*10^-5</f>
        <v>1.8300000000000001E-5</v>
      </c>
      <c r="C5" t="s">
        <v>8</v>
      </c>
    </row>
    <row r="6" spans="1:3" x14ac:dyDescent="0.25">
      <c r="A6" t="s">
        <v>22</v>
      </c>
      <c r="B6" s="2">
        <v>5</v>
      </c>
      <c r="C6" t="s">
        <v>11</v>
      </c>
    </row>
    <row r="7" spans="1:3" x14ac:dyDescent="0.25">
      <c r="A7" t="s">
        <v>27</v>
      </c>
      <c r="B7" s="2">
        <v>90</v>
      </c>
      <c r="C7" t="s">
        <v>28</v>
      </c>
    </row>
    <row r="8" spans="1:3" x14ac:dyDescent="0.25">
      <c r="A8" t="s">
        <v>42</v>
      </c>
      <c r="B8">
        <f>B7*9.81</f>
        <v>882.90000000000009</v>
      </c>
      <c r="C8" t="s">
        <v>38</v>
      </c>
    </row>
    <row r="9" spans="1:3" x14ac:dyDescent="0.25">
      <c r="A9" t="s">
        <v>25</v>
      </c>
      <c r="B9" s="2">
        <v>1.4</v>
      </c>
    </row>
    <row r="10" spans="1:3" x14ac:dyDescent="0.25">
      <c r="A10" t="s">
        <v>29</v>
      </c>
      <c r="B10">
        <v>0</v>
      </c>
    </row>
    <row r="11" spans="1:3" x14ac:dyDescent="0.25">
      <c r="A11" t="s">
        <v>43</v>
      </c>
      <c r="B11">
        <f>B8</f>
        <v>882.90000000000009</v>
      </c>
      <c r="C11" t="s">
        <v>38</v>
      </c>
    </row>
    <row r="12" spans="1:3" x14ac:dyDescent="0.25">
      <c r="A12" t="s">
        <v>36</v>
      </c>
      <c r="B12">
        <f>PI()/4*B6^2</f>
        <v>19.634954084936208</v>
      </c>
      <c r="C12" t="s">
        <v>11</v>
      </c>
    </row>
    <row r="14" spans="1:3" x14ac:dyDescent="0.25">
      <c r="A14" t="s">
        <v>15</v>
      </c>
      <c r="B14" s="3">
        <f>SQRT((2*B11)/(B4*B12*B9))</f>
        <v>7.3502289343476024</v>
      </c>
      <c r="C14" t="s">
        <v>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4B920-EE94-4DFC-9D0B-D3B14713A0CF}">
  <dimension ref="A2:C28"/>
  <sheetViews>
    <sheetView tabSelected="1" workbookViewId="0">
      <selection activeCell="C27" sqref="C27"/>
    </sheetView>
  </sheetViews>
  <sheetFormatPr defaultRowHeight="15" x14ac:dyDescent="0.25"/>
  <cols>
    <col min="2" max="2" width="10" bestFit="1" customWidth="1"/>
  </cols>
  <sheetData>
    <row r="2" spans="1:3" x14ac:dyDescent="0.25">
      <c r="A2" t="s">
        <v>0</v>
      </c>
      <c r="B2">
        <v>20</v>
      </c>
      <c r="C2" t="s">
        <v>3</v>
      </c>
    </row>
    <row r="3" spans="1:3" x14ac:dyDescent="0.25">
      <c r="A3" t="s">
        <v>1</v>
      </c>
      <c r="B3">
        <f>100*1000</f>
        <v>100000</v>
      </c>
      <c r="C3" t="s">
        <v>2</v>
      </c>
    </row>
    <row r="5" spans="1:3" x14ac:dyDescent="0.25">
      <c r="A5" s="4" t="s">
        <v>30</v>
      </c>
      <c r="B5" s="4"/>
      <c r="C5" s="4"/>
    </row>
    <row r="6" spans="1:3" x14ac:dyDescent="0.25">
      <c r="A6" s="4" t="s">
        <v>6</v>
      </c>
      <c r="B6" s="4">
        <v>1.1890000000000001</v>
      </c>
      <c r="C6" s="4" t="s">
        <v>9</v>
      </c>
    </row>
    <row r="7" spans="1:3" x14ac:dyDescent="0.25">
      <c r="A7" s="4" t="s">
        <v>7</v>
      </c>
      <c r="B7" s="4">
        <f>1.83*10^-5</f>
        <v>1.8300000000000001E-5</v>
      </c>
      <c r="C7" s="4" t="s">
        <v>8</v>
      </c>
    </row>
    <row r="8" spans="1:3" x14ac:dyDescent="0.25">
      <c r="A8" s="4" t="s">
        <v>31</v>
      </c>
      <c r="B8" s="4"/>
      <c r="C8" s="4"/>
    </row>
    <row r="9" spans="1:3" x14ac:dyDescent="0.25">
      <c r="A9" s="4" t="s">
        <v>6</v>
      </c>
      <c r="B9" s="4">
        <v>998.2</v>
      </c>
      <c r="C9" s="4" t="s">
        <v>9</v>
      </c>
    </row>
    <row r="10" spans="1:3" x14ac:dyDescent="0.25">
      <c r="A10" s="4" t="s">
        <v>7</v>
      </c>
      <c r="B10" s="4">
        <v>1E-3</v>
      </c>
      <c r="C10" s="4" t="s">
        <v>8</v>
      </c>
    </row>
    <row r="12" spans="1:3" x14ac:dyDescent="0.25">
      <c r="A12" t="s">
        <v>22</v>
      </c>
      <c r="B12" s="2">
        <v>2</v>
      </c>
      <c r="C12" t="s">
        <v>11</v>
      </c>
    </row>
    <row r="13" spans="1:3" x14ac:dyDescent="0.25">
      <c r="A13" t="s">
        <v>17</v>
      </c>
      <c r="B13" s="2">
        <v>8</v>
      </c>
      <c r="C13" t="s">
        <v>11</v>
      </c>
    </row>
    <row r="14" spans="1:3" x14ac:dyDescent="0.25">
      <c r="A14" t="s">
        <v>32</v>
      </c>
      <c r="B14" s="2">
        <v>12</v>
      </c>
      <c r="C14" t="s">
        <v>11</v>
      </c>
    </row>
    <row r="15" spans="1:3" x14ac:dyDescent="0.25">
      <c r="A15" t="s">
        <v>33</v>
      </c>
      <c r="B15" s="2">
        <v>1.2</v>
      </c>
      <c r="C15" t="s">
        <v>5</v>
      </c>
    </row>
    <row r="16" spans="1:3" x14ac:dyDescent="0.25">
      <c r="A16" t="s">
        <v>34</v>
      </c>
      <c r="B16" s="2">
        <v>30</v>
      </c>
      <c r="C16" t="s">
        <v>5</v>
      </c>
    </row>
    <row r="17" spans="1:3" x14ac:dyDescent="0.25">
      <c r="A17" t="s">
        <v>25</v>
      </c>
      <c r="B17" s="2">
        <v>0.3</v>
      </c>
    </row>
    <row r="19" spans="1:3" x14ac:dyDescent="0.25">
      <c r="A19" t="s">
        <v>37</v>
      </c>
      <c r="B19">
        <f>B14*B12</f>
        <v>24</v>
      </c>
      <c r="C19" t="s">
        <v>11</v>
      </c>
    </row>
    <row r="20" spans="1:3" x14ac:dyDescent="0.25">
      <c r="A20" t="s">
        <v>41</v>
      </c>
      <c r="B20">
        <f>B13*B12</f>
        <v>16</v>
      </c>
      <c r="C20" t="s">
        <v>11</v>
      </c>
    </row>
    <row r="21" spans="1:3" x14ac:dyDescent="0.25">
      <c r="A21" t="s">
        <v>35</v>
      </c>
      <c r="B21">
        <f>B17*0.5*B6*B16^2*B19</f>
        <v>3852.3600000000006</v>
      </c>
      <c r="C21" t="s">
        <v>38</v>
      </c>
    </row>
    <row r="22" spans="1:3" x14ac:dyDescent="0.25">
      <c r="A22" t="s">
        <v>35</v>
      </c>
      <c r="B22" s="3">
        <f>B21/1000</f>
        <v>3.8523600000000005</v>
      </c>
      <c r="C22" t="s">
        <v>39</v>
      </c>
    </row>
    <row r="24" spans="1:3" x14ac:dyDescent="0.25">
      <c r="A24" t="s">
        <v>40</v>
      </c>
      <c r="B24">
        <f>B17*0.5*B9*B15^2*B20</f>
        <v>3449.7791999999995</v>
      </c>
      <c r="C24" t="s">
        <v>38</v>
      </c>
    </row>
    <row r="25" spans="1:3" x14ac:dyDescent="0.25">
      <c r="A25" t="s">
        <v>40</v>
      </c>
      <c r="B25" s="3">
        <f>B24/1000</f>
        <v>3.4497791999999996</v>
      </c>
      <c r="C25" t="s">
        <v>39</v>
      </c>
    </row>
    <row r="27" spans="1:3" x14ac:dyDescent="0.25">
      <c r="A27" t="s">
        <v>32</v>
      </c>
      <c r="B27" s="3">
        <f>B22*B14/2+B25*B13/2+B13</f>
        <v>44.913276799999998</v>
      </c>
      <c r="C27" t="s">
        <v>45</v>
      </c>
    </row>
    <row r="28" spans="1:3" x14ac:dyDescent="0.25">
      <c r="B28" s="5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ex1</vt:lpstr>
      <vt:lpstr>ex2</vt:lpstr>
      <vt:lpstr>ex3</vt:lpstr>
      <vt:lpstr>ex4</vt:lpstr>
      <vt:lpstr>ex5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pegini</dc:creator>
  <cp:lastModifiedBy>Felipe pegini</cp:lastModifiedBy>
  <dcterms:created xsi:type="dcterms:W3CDTF">2020-05-24T19:48:50Z</dcterms:created>
  <dcterms:modified xsi:type="dcterms:W3CDTF">2020-05-24T23:36:49Z</dcterms:modified>
</cp:coreProperties>
</file>