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"/>
    </mc:Choice>
  </mc:AlternateContent>
  <xr:revisionPtr revIDLastSave="0" documentId="8_{0AA147CC-0230-408C-A97D-108C4131BFC8}" xr6:coauthVersionLast="44" xr6:coauthVersionMax="44" xr10:uidLastSave="{00000000-0000-0000-0000-000000000000}"/>
  <bookViews>
    <workbookView xWindow="7155" yWindow="3105" windowWidth="21600" windowHeight="11805" xr2:uid="{02CF5411-0F9E-4EEA-BBF6-EE071B62051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F13" i="1"/>
  <c r="C18" i="1" s="1"/>
  <c r="H6" i="1"/>
  <c r="C14" i="1"/>
  <c r="C15" i="1" s="1"/>
  <c r="H5" i="1"/>
  <c r="C13" i="1"/>
  <c r="E7" i="1"/>
  <c r="E4" i="1"/>
  <c r="C16" i="1" l="1"/>
  <c r="F16" i="1" s="1"/>
  <c r="C21" i="1" s="1"/>
  <c r="C17" i="1"/>
  <c r="F17" i="1" s="1"/>
  <c r="C22" i="1" s="1"/>
  <c r="C24" i="1" s="1"/>
  <c r="C25" i="1" s="1"/>
  <c r="C19" i="1"/>
</calcChain>
</file>

<file path=xl/sharedStrings.xml><?xml version="1.0" encoding="utf-8"?>
<sst xmlns="http://schemas.openxmlformats.org/spreadsheetml/2006/main" count="40" uniqueCount="33">
  <si>
    <t>Vazao</t>
  </si>
  <si>
    <t>z1</t>
  </si>
  <si>
    <t>z4</t>
  </si>
  <si>
    <t>D</t>
  </si>
  <si>
    <t>Ls</t>
  </si>
  <si>
    <t>Lr</t>
  </si>
  <si>
    <t>m³/h</t>
  </si>
  <si>
    <t>mm</t>
  </si>
  <si>
    <t>m</t>
  </si>
  <si>
    <t>m³/s</t>
  </si>
  <si>
    <t>Vel</t>
  </si>
  <si>
    <t>m/s</t>
  </si>
  <si>
    <t>Re</t>
  </si>
  <si>
    <t>ro</t>
  </si>
  <si>
    <t>u</t>
  </si>
  <si>
    <t>f</t>
  </si>
  <si>
    <t>rugo</t>
  </si>
  <si>
    <t>g</t>
  </si>
  <si>
    <t>hd succ</t>
  </si>
  <si>
    <t>hd recalque</t>
  </si>
  <si>
    <t>hs succ</t>
  </si>
  <si>
    <t>vel²</t>
  </si>
  <si>
    <t>hs recalque</t>
  </si>
  <si>
    <t>hp succ</t>
  </si>
  <si>
    <t>p1</t>
  </si>
  <si>
    <t>kPa</t>
  </si>
  <si>
    <t>P ent bomba</t>
  </si>
  <si>
    <t>P sai bomba</t>
  </si>
  <si>
    <t>hp rec</t>
  </si>
  <si>
    <t>Carga bomba</t>
  </si>
  <si>
    <t>Potencia bomba</t>
  </si>
  <si>
    <t>nbomba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</si>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</sst>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/>
    <xf numFmtId="9" fontId="0" fillId="0" borderId="0" xfId="0" applyNumberFormat="1" applyFill="1" applyBorder="1"/>
    <xf numFmtId="0" fontId="0" fillId="0" borderId="4" xfId="0" applyFill="1" applyBorder="1"/>
    <xf numFmtId="0" fontId="0" fillId="2" borderId="9" xfId="0" applyFill="1" applyBorder="1"/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7F4E-82AE-4D83-A3AC-64E4F8855C0F}">
  <dimension ref="B4:K25"/>
  <sheetViews>
    <sheetView tabSelected="1" workbookViewId="0">
      <selection activeCell="D16" sqref="D16"/>
    </sheetView>
  </sheetViews>
  <sheetFormatPr defaultRowHeight="15" x14ac:dyDescent="0.25"/>
  <cols>
    <col min="2" max="2" width="15.42578125" bestFit="1" customWidth="1"/>
    <col min="3" max="3" width="10.5703125" bestFit="1" customWidth="1"/>
  </cols>
  <sheetData>
    <row r="4" spans="2:11" x14ac:dyDescent="0.25">
      <c r="B4" s="1" t="s">
        <v>0</v>
      </c>
      <c r="C4" s="2">
        <v>5400</v>
      </c>
      <c r="D4" s="3" t="s">
        <v>6</v>
      </c>
      <c r="E4">
        <f>C4/60^2</f>
        <v>1.5</v>
      </c>
      <c r="F4" t="s">
        <v>9</v>
      </c>
      <c r="G4" t="s">
        <v>13</v>
      </c>
      <c r="H4">
        <v>998.2</v>
      </c>
      <c r="J4" t="s">
        <v>17</v>
      </c>
      <c r="K4">
        <v>9.81</v>
      </c>
    </row>
    <row r="5" spans="2:11" x14ac:dyDescent="0.25">
      <c r="B5" s="4" t="s">
        <v>1</v>
      </c>
      <c r="C5" s="5">
        <v>5.5</v>
      </c>
      <c r="D5" s="6" t="s">
        <v>6</v>
      </c>
      <c r="G5" t="s">
        <v>14</v>
      </c>
      <c r="H5">
        <f>1/1000</f>
        <v>1E-3</v>
      </c>
    </row>
    <row r="6" spans="2:11" x14ac:dyDescent="0.25">
      <c r="B6" s="4" t="s">
        <v>2</v>
      </c>
      <c r="C6" s="5">
        <v>30</v>
      </c>
      <c r="D6" s="6" t="s">
        <v>6</v>
      </c>
      <c r="G6" t="s">
        <v>16</v>
      </c>
      <c r="H6">
        <f>0.045/1000</f>
        <v>4.4999999999999996E-5</v>
      </c>
      <c r="I6" t="s">
        <v>8</v>
      </c>
    </row>
    <row r="7" spans="2:11" x14ac:dyDescent="0.25">
      <c r="B7" s="4" t="s">
        <v>3</v>
      </c>
      <c r="C7" s="5">
        <v>700</v>
      </c>
      <c r="D7" s="6" t="s">
        <v>7</v>
      </c>
      <c r="E7">
        <f>C7/1000</f>
        <v>0.7</v>
      </c>
      <c r="F7" t="s">
        <v>8</v>
      </c>
    </row>
    <row r="8" spans="2:11" x14ac:dyDescent="0.25">
      <c r="B8" s="4" t="s">
        <v>4</v>
      </c>
      <c r="C8" s="5">
        <v>8</v>
      </c>
      <c r="D8" s="6" t="s">
        <v>8</v>
      </c>
    </row>
    <row r="9" spans="2:11" x14ac:dyDescent="0.25">
      <c r="B9" s="7" t="s">
        <v>5</v>
      </c>
      <c r="C9" s="8">
        <v>180</v>
      </c>
      <c r="D9" s="9" t="s">
        <v>8</v>
      </c>
    </row>
    <row r="10" spans="2:11" x14ac:dyDescent="0.25">
      <c r="B10" s="12" t="s">
        <v>31</v>
      </c>
      <c r="C10" s="11">
        <v>0.7</v>
      </c>
    </row>
    <row r="12" spans="2:11" ht="15.75" thickBot="1" x14ac:dyDescent="0.3"/>
    <row r="13" spans="2:11" ht="15.75" thickBot="1" x14ac:dyDescent="0.3">
      <c r="B13" s="13" t="s">
        <v>10</v>
      </c>
      <c r="C13" s="14">
        <f>E4*4/(PI()*E7^2)</f>
        <v>3.8976720757198864</v>
      </c>
      <c r="D13" t="s">
        <v>11</v>
      </c>
      <c r="E13" t="s">
        <v>21</v>
      </c>
      <c r="F13">
        <f>C13^2</f>
        <v>15.191847609846567</v>
      </c>
    </row>
    <row r="14" spans="2:11" ht="15.75" thickBot="1" x14ac:dyDescent="0.3">
      <c r="B14" t="s">
        <v>12</v>
      </c>
      <c r="C14" s="10">
        <f>H4*C13*E7/H5</f>
        <v>2723459.3861885131</v>
      </c>
    </row>
    <row r="15" spans="2:11" ht="15.75" thickBot="1" x14ac:dyDescent="0.3">
      <c r="B15" s="13" t="s">
        <v>15</v>
      </c>
      <c r="C15" s="14">
        <f>0.25/(LOG10(H6/(3.7*E7)+5.74/C14^0.9))^2</f>
        <v>1.1947801042281238E-2</v>
      </c>
    </row>
    <row r="16" spans="2:11" ht="15.75" thickBot="1" x14ac:dyDescent="0.3">
      <c r="B16" s="13" t="s">
        <v>18</v>
      </c>
      <c r="C16" s="14">
        <f>$C$15*C8*($C$13^2)/(2*$K$4*$E$7)</f>
        <v>0.10572836621936949</v>
      </c>
      <c r="E16" t="s">
        <v>23</v>
      </c>
      <c r="F16">
        <f>C16+C18</f>
        <v>0.64774127788565883</v>
      </c>
    </row>
    <row r="17" spans="2:6" ht="15.75" thickBot="1" x14ac:dyDescent="0.3">
      <c r="B17" s="13" t="s">
        <v>19</v>
      </c>
      <c r="C17" s="14">
        <f>$C$15*C9*($C$13^2)/(2*$K$4*$E$7)</f>
        <v>2.3788882399358133</v>
      </c>
      <c r="E17" t="s">
        <v>28</v>
      </c>
      <c r="F17">
        <f>C17+C19</f>
        <v>9.5799169235022283</v>
      </c>
    </row>
    <row r="18" spans="2:6" ht="15.75" thickBot="1" x14ac:dyDescent="0.3">
      <c r="B18" s="13" t="s">
        <v>20</v>
      </c>
      <c r="C18" s="14">
        <f>F13/(2*K4)*(0.5+0.2)</f>
        <v>0.54201291166628929</v>
      </c>
      <c r="E18" t="s">
        <v>24</v>
      </c>
      <c r="F18">
        <f>C5*H4</f>
        <v>5490.1</v>
      </c>
    </row>
    <row r="19" spans="2:6" ht="15.75" thickBot="1" x14ac:dyDescent="0.3">
      <c r="B19" s="13" t="s">
        <v>22</v>
      </c>
      <c r="C19" s="14">
        <f>F13/(2*K4)*(1+0.2+2+5*0.9+4*0.4)</f>
        <v>7.2010286835664159</v>
      </c>
    </row>
    <row r="20" spans="2:6" ht="15.75" thickBot="1" x14ac:dyDescent="0.3"/>
    <row r="21" spans="2:6" ht="15.75" thickBot="1" x14ac:dyDescent="0.3">
      <c r="B21" s="13" t="s">
        <v>26</v>
      </c>
      <c r="C21" s="14">
        <f>H4*K4*(C5-(F13/(2*K4)+F16))/1000</f>
        <v>39.932725737352172</v>
      </c>
      <c r="D21" t="s">
        <v>25</v>
      </c>
    </row>
    <row r="22" spans="2:6" ht="15.75" thickBot="1" x14ac:dyDescent="0.3">
      <c r="B22" s="13" t="s">
        <v>27</v>
      </c>
      <c r="C22" s="14">
        <f>H4*K4*(C6+F17-F13/(2*K4))/1000</f>
        <v>379.99783170444721</v>
      </c>
      <c r="D22" t="s">
        <v>25</v>
      </c>
    </row>
    <row r="23" spans="2:6" ht="15.75" thickBot="1" x14ac:dyDescent="0.3"/>
    <row r="24" spans="2:6" ht="15.75" thickBot="1" x14ac:dyDescent="0.3">
      <c r="B24" s="13" t="s">
        <v>29</v>
      </c>
      <c r="C24" s="14">
        <f>(C22-C21)/(K4*H4)*1000</f>
        <v>34.727658201387889</v>
      </c>
      <c r="D24" t="s">
        <v>8</v>
      </c>
    </row>
    <row r="25" spans="2:6" ht="15.75" thickBot="1" x14ac:dyDescent="0.3">
      <c r="B25" s="13" t="s">
        <v>30</v>
      </c>
      <c r="C25" s="14">
        <f>H4*K4*E4*C24/(C10*1000)</f>
        <v>728.71094135806095</v>
      </c>
      <c r="D25" t="s">
        <v>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2020-05-07T18:02:14Z</dcterms:created>
  <dcterms:modified xsi:type="dcterms:W3CDTF">2020-05-07T18:53:42Z</dcterms:modified>
</cp:coreProperties>
</file>