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hsp1\Desktop\"/>
    </mc:Choice>
  </mc:AlternateContent>
  <xr:revisionPtr revIDLastSave="0" documentId="13_ncr:1_{349FE6CA-80A7-4C4E-BD84-CC7EE013CD5A}" xr6:coauthVersionLast="45" xr6:coauthVersionMax="45" xr10:uidLastSave="{00000000-0000-0000-0000-000000000000}"/>
  <bookViews>
    <workbookView xWindow="10815" yWindow="2730" windowWidth="15900" windowHeight="11205" activeTab="2" xr2:uid="{4F594370-C651-423B-A271-ABA3493D949C}"/>
  </bookViews>
  <sheets>
    <sheet name="Questão 1" sheetId="1" r:id="rId1"/>
    <sheet name="Questão 2" sheetId="2" r:id="rId2"/>
    <sheet name="Planilha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6" i="3" l="1"/>
  <c r="D5" i="3"/>
  <c r="D4" i="3"/>
  <c r="D1" i="3"/>
  <c r="B10" i="2"/>
  <c r="B14" i="2" s="1"/>
  <c r="B8" i="3" l="1"/>
  <c r="B9" i="3" s="1"/>
  <c r="B10" i="3"/>
  <c r="B11" i="3" s="1"/>
  <c r="D7" i="2"/>
  <c r="B13" i="2"/>
  <c r="B12" i="2"/>
  <c r="B11" i="2"/>
  <c r="E3" i="2"/>
  <c r="D3" i="1"/>
  <c r="D2" i="1"/>
  <c r="D1" i="1"/>
  <c r="B6" i="1" s="1"/>
  <c r="B12" i="3" l="1"/>
  <c r="B13" i="3" s="1"/>
</calcChain>
</file>

<file path=xl/sharedStrings.xml><?xml version="1.0" encoding="utf-8"?>
<sst xmlns="http://schemas.openxmlformats.org/spreadsheetml/2006/main" count="56" uniqueCount="31">
  <si>
    <t>R</t>
  </si>
  <si>
    <t>Tcentro</t>
  </si>
  <si>
    <t>Tsuperficie</t>
  </si>
  <si>
    <t>k</t>
  </si>
  <si>
    <t>cm</t>
  </si>
  <si>
    <t>C</t>
  </si>
  <si>
    <t>W/(m*K)</t>
  </si>
  <si>
    <t>Q'''</t>
  </si>
  <si>
    <t>p</t>
  </si>
  <si>
    <t>d</t>
  </si>
  <si>
    <t>mm</t>
  </si>
  <si>
    <t>L</t>
  </si>
  <si>
    <t>m</t>
  </si>
  <si>
    <t>i</t>
  </si>
  <si>
    <t>A</t>
  </si>
  <si>
    <t>r</t>
  </si>
  <si>
    <t>h</t>
  </si>
  <si>
    <t>P</t>
  </si>
  <si>
    <t>W/(m^2K)</t>
  </si>
  <si>
    <t>Ω</t>
  </si>
  <si>
    <t>K</t>
  </si>
  <si>
    <t>TH2O</t>
  </si>
  <si>
    <t>kW/m^3</t>
  </si>
  <si>
    <t>Espessura</t>
  </si>
  <si>
    <t>Larg/Compr</t>
  </si>
  <si>
    <t>W/(mk)</t>
  </si>
  <si>
    <t>Q</t>
  </si>
  <si>
    <t>W</t>
  </si>
  <si>
    <t>kW</t>
  </si>
  <si>
    <t>Tmax</t>
  </si>
  <si>
    <t>Too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</si>
</sst>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1" fillId="2" borderId="1" xfId="0" applyFont="1" applyFill="1" applyBorder="1"/>
    <xf numFmtId="0" fontId="0" fillId="4" borderId="1" xfId="0" applyFill="1" applyBorder="1"/>
    <xf numFmtId="167" fontId="0" fillId="4" borderId="1" xfId="0" applyNumberFormat="1" applyFill="1" applyBorder="1"/>
    <xf numFmtId="167" fontId="0" fillId="3" borderId="1" xfId="0" applyNumberFormat="1" applyFill="1" applyBorder="1"/>
    <xf numFmtId="0" fontId="0" fillId="4" borderId="4" xfId="0" applyFill="1" applyBorder="1"/>
    <xf numFmtId="167" fontId="0" fillId="4" borderId="4" xfId="0" applyNumberFormat="1" applyFill="1" applyBorder="1"/>
    <xf numFmtId="0" fontId="0" fillId="3" borderId="5" xfId="0" applyFill="1" applyBorder="1"/>
    <xf numFmtId="167" fontId="0" fillId="3" borderId="6" xfId="0" applyNumberFormat="1" applyFill="1" applyBorder="1"/>
    <xf numFmtId="0" fontId="0" fillId="3" borderId="7" xfId="0" applyFill="1" applyBorder="1"/>
    <xf numFmtId="167" fontId="0" fillId="3" borderId="8" xfId="0" applyNumberFormat="1" applyFill="1" applyBorder="1"/>
    <xf numFmtId="0" fontId="0" fillId="4" borderId="9" xfId="0" applyFill="1" applyBorder="1"/>
    <xf numFmtId="167" fontId="0" fillId="4" borderId="9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28575</xdr:colOff>
      <xdr:row>0</xdr:row>
      <xdr:rowOff>0</xdr:rowOff>
    </xdr:from>
    <xdr:to>
      <xdr:col>19</xdr:col>
      <xdr:colOff>333375</xdr:colOff>
      <xdr:row>22</xdr:row>
      <xdr:rowOff>26014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201DBCB9-EA6B-4D84-9AFC-F370633059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71675" y="0"/>
          <a:ext cx="10058400" cy="423606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19050</xdr:colOff>
      <xdr:row>0</xdr:row>
      <xdr:rowOff>0</xdr:rowOff>
    </xdr:from>
    <xdr:to>
      <xdr:col>19</xdr:col>
      <xdr:colOff>323850</xdr:colOff>
      <xdr:row>18</xdr:row>
      <xdr:rowOff>10989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9B4FA714-6461-4337-BCFA-811B06C464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09800" y="0"/>
          <a:ext cx="10058400" cy="345903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47625</xdr:colOff>
      <xdr:row>0</xdr:row>
      <xdr:rowOff>0</xdr:rowOff>
    </xdr:from>
    <xdr:to>
      <xdr:col>19</xdr:col>
      <xdr:colOff>352425</xdr:colOff>
      <xdr:row>21</xdr:row>
      <xdr:rowOff>35277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A65181A-DFF3-4FD5-B3C8-130374BB09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76450" y="0"/>
          <a:ext cx="10058400" cy="403577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1B31C-7982-49DE-B30B-B675D8795607}">
  <dimension ref="A1:D6"/>
  <sheetViews>
    <sheetView workbookViewId="0">
      <selection activeCell="C4" sqref="C4"/>
    </sheetView>
  </sheetViews>
  <sheetFormatPr defaultRowHeight="15" x14ac:dyDescent="0.25"/>
  <cols>
    <col min="1" max="1" width="10.85546875" bestFit="1" customWidth="1"/>
  </cols>
  <sheetData>
    <row r="1" spans="1:4" x14ac:dyDescent="0.25">
      <c r="A1" s="2" t="s">
        <v>0</v>
      </c>
      <c r="B1" s="2">
        <v>0.5</v>
      </c>
      <c r="C1" s="2" t="s">
        <v>4</v>
      </c>
      <c r="D1">
        <f>B1/100</f>
        <v>5.0000000000000001E-3</v>
      </c>
    </row>
    <row r="2" spans="1:4" x14ac:dyDescent="0.25">
      <c r="A2" s="2" t="s">
        <v>1</v>
      </c>
      <c r="B2" s="2">
        <v>1300</v>
      </c>
      <c r="C2" s="2" t="s">
        <v>5</v>
      </c>
      <c r="D2">
        <f>B2+273.15</f>
        <v>1573.15</v>
      </c>
    </row>
    <row r="3" spans="1:4" x14ac:dyDescent="0.25">
      <c r="A3" s="2" t="s">
        <v>2</v>
      </c>
      <c r="B3" s="2">
        <v>600</v>
      </c>
      <c r="C3" s="2" t="s">
        <v>5</v>
      </c>
      <c r="D3">
        <f>B3+273.15</f>
        <v>873.15</v>
      </c>
    </row>
    <row r="4" spans="1:4" x14ac:dyDescent="0.25">
      <c r="A4" s="2" t="s">
        <v>3</v>
      </c>
      <c r="B4" s="2">
        <v>1.86</v>
      </c>
      <c r="C4" s="2" t="s">
        <v>6</v>
      </c>
    </row>
    <row r="5" spans="1:4" ht="15.75" thickBot="1" x14ac:dyDescent="0.3"/>
    <row r="6" spans="1:4" ht="15.75" thickBot="1" x14ac:dyDescent="0.3">
      <c r="A6" s="4" t="s">
        <v>7</v>
      </c>
      <c r="B6" s="5">
        <f>(4*$B$4*(D2-D3)/(D1^2))/10^6</f>
        <v>208.32000000000002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C6ADA8-6858-41FB-B37E-6FBF12D8FDC4}">
  <dimension ref="A1:E14"/>
  <sheetViews>
    <sheetView workbookViewId="0">
      <selection activeCell="A6" sqref="A6"/>
    </sheetView>
  </sheetViews>
  <sheetFormatPr defaultRowHeight="15" x14ac:dyDescent="0.25"/>
  <cols>
    <col min="1" max="1" width="10.85546875" bestFit="1" customWidth="1"/>
    <col min="2" max="2" width="12" bestFit="1" customWidth="1"/>
    <col min="3" max="3" width="10" bestFit="1" customWidth="1"/>
  </cols>
  <sheetData>
    <row r="1" spans="1:5" x14ac:dyDescent="0.25">
      <c r="A1" s="2" t="s">
        <v>8</v>
      </c>
      <c r="B1" s="2">
        <v>4.3999999999999999E-5</v>
      </c>
      <c r="C1" s="6" t="s">
        <v>19</v>
      </c>
    </row>
    <row r="2" spans="1:5" x14ac:dyDescent="0.25">
      <c r="A2" s="2" t="s">
        <v>3</v>
      </c>
      <c r="B2" s="2">
        <v>3.5</v>
      </c>
      <c r="C2" s="2" t="s">
        <v>6</v>
      </c>
    </row>
    <row r="3" spans="1:5" x14ac:dyDescent="0.25">
      <c r="A3" s="2" t="s">
        <v>9</v>
      </c>
      <c r="B3" s="2">
        <v>5</v>
      </c>
      <c r="C3" s="2" t="s">
        <v>10</v>
      </c>
      <c r="D3" t="s">
        <v>15</v>
      </c>
      <c r="E3">
        <f>(B3/2)/10^3</f>
        <v>2.5000000000000001E-3</v>
      </c>
    </row>
    <row r="4" spans="1:5" x14ac:dyDescent="0.25">
      <c r="A4" s="2" t="s">
        <v>11</v>
      </c>
      <c r="B4" s="2">
        <v>2</v>
      </c>
      <c r="C4" s="2" t="s">
        <v>12</v>
      </c>
    </row>
    <row r="5" spans="1:5" x14ac:dyDescent="0.25">
      <c r="A5" s="2" t="s">
        <v>13</v>
      </c>
      <c r="B5" s="2">
        <v>30</v>
      </c>
      <c r="C5" s="2" t="s">
        <v>14</v>
      </c>
    </row>
    <row r="6" spans="1:5" x14ac:dyDescent="0.25">
      <c r="A6" s="2" t="s">
        <v>16</v>
      </c>
      <c r="B6" s="2">
        <v>1500</v>
      </c>
      <c r="C6" s="2" t="s">
        <v>18</v>
      </c>
    </row>
    <row r="7" spans="1:5" x14ac:dyDescent="0.25">
      <c r="A7" s="2" t="s">
        <v>21</v>
      </c>
      <c r="B7" s="2">
        <v>23</v>
      </c>
      <c r="C7" s="2" t="s">
        <v>5</v>
      </c>
      <c r="D7">
        <f>B7+273.15</f>
        <v>296.14999999999998</v>
      </c>
      <c r="E7" t="s">
        <v>20</v>
      </c>
    </row>
    <row r="10" spans="1:5" x14ac:dyDescent="0.25">
      <c r="A10" s="7" t="s">
        <v>2</v>
      </c>
      <c r="B10" s="8">
        <f>B7+(B12/(B6*PI()*2*E3*B4))</f>
        <v>108.59613594104695</v>
      </c>
    </row>
    <row r="11" spans="1:5" x14ac:dyDescent="0.25">
      <c r="A11" s="16" t="s">
        <v>0</v>
      </c>
      <c r="B11" s="17">
        <f>B1*B4/(PI()*E3^2)</f>
        <v>4.481803197467773</v>
      </c>
    </row>
    <row r="12" spans="1:5" ht="15.75" thickBot="1" x14ac:dyDescent="0.3">
      <c r="A12" s="10" t="s">
        <v>17</v>
      </c>
      <c r="B12" s="11">
        <f>B11*B5^2</f>
        <v>4033.6228777209958</v>
      </c>
    </row>
    <row r="13" spans="1:5" x14ac:dyDescent="0.25">
      <c r="A13" s="12" t="s">
        <v>7</v>
      </c>
      <c r="B13" s="13">
        <f>(B12/(PI()*(E3^2)*B4))/10^6</f>
        <v>102.71536312925635</v>
      </c>
    </row>
    <row r="14" spans="1:5" ht="15.75" thickBot="1" x14ac:dyDescent="0.3">
      <c r="A14" s="14" t="s">
        <v>1</v>
      </c>
      <c r="B14" s="15">
        <f>B10+((B13*10^6)*E3^2)/(4*B2)</f>
        <v>154.45120876660783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9C736E-F8F7-4F63-9070-A3073E290B30}">
  <dimension ref="A1:E13"/>
  <sheetViews>
    <sheetView tabSelected="1" workbookViewId="0">
      <selection activeCell="B7" sqref="B7"/>
    </sheetView>
  </sheetViews>
  <sheetFormatPr defaultRowHeight="15" x14ac:dyDescent="0.25"/>
  <cols>
    <col min="1" max="1" width="11.28515625" bestFit="1" customWidth="1"/>
    <col min="3" max="3" width="10" bestFit="1" customWidth="1"/>
  </cols>
  <sheetData>
    <row r="1" spans="1:5" x14ac:dyDescent="0.25">
      <c r="A1" s="1" t="s">
        <v>7</v>
      </c>
      <c r="B1" s="1">
        <v>800</v>
      </c>
      <c r="C1" s="1" t="s">
        <v>22</v>
      </c>
      <c r="D1">
        <f>B1*10^3</f>
        <v>800000</v>
      </c>
    </row>
    <row r="2" spans="1:5" x14ac:dyDescent="0.25">
      <c r="A2" s="1" t="s">
        <v>16</v>
      </c>
      <c r="B2" s="1">
        <v>45</v>
      </c>
      <c r="C2" s="1" t="s">
        <v>18</v>
      </c>
    </row>
    <row r="3" spans="1:5" x14ac:dyDescent="0.25">
      <c r="A3" s="1" t="s">
        <v>3</v>
      </c>
      <c r="B3" s="1">
        <v>13</v>
      </c>
      <c r="C3" s="1" t="s">
        <v>25</v>
      </c>
    </row>
    <row r="4" spans="1:5" x14ac:dyDescent="0.25">
      <c r="A4" s="1" t="s">
        <v>2</v>
      </c>
      <c r="B4" s="1">
        <v>255</v>
      </c>
      <c r="C4" s="1" t="s">
        <v>5</v>
      </c>
      <c r="D4">
        <f>B4+273.15</f>
        <v>528.15</v>
      </c>
    </row>
    <row r="5" spans="1:5" x14ac:dyDescent="0.25">
      <c r="A5" s="1" t="s">
        <v>23</v>
      </c>
      <c r="B5" s="1">
        <v>11</v>
      </c>
      <c r="C5" s="1" t="s">
        <v>10</v>
      </c>
      <c r="D5">
        <f>B5/1000</f>
        <v>1.0999999999999999E-2</v>
      </c>
      <c r="E5" t="s">
        <v>12</v>
      </c>
    </row>
    <row r="6" spans="1:5" x14ac:dyDescent="0.25">
      <c r="A6" s="1" t="s">
        <v>24</v>
      </c>
      <c r="B6" s="1">
        <v>50</v>
      </c>
      <c r="C6" s="1" t="s">
        <v>4</v>
      </c>
      <c r="D6">
        <f>B6/100</f>
        <v>0.5</v>
      </c>
      <c r="E6" t="s">
        <v>12</v>
      </c>
    </row>
    <row r="8" spans="1:5" x14ac:dyDescent="0.25">
      <c r="A8" s="7" t="s">
        <v>26</v>
      </c>
      <c r="B8" s="8">
        <f>D1*(D5*D6^2)</f>
        <v>2200</v>
      </c>
      <c r="C8" s="7" t="s">
        <v>27</v>
      </c>
    </row>
    <row r="9" spans="1:5" x14ac:dyDescent="0.25">
      <c r="A9" s="3" t="s">
        <v>26</v>
      </c>
      <c r="B9" s="9">
        <f>B8/10^3</f>
        <v>2.2000000000000002</v>
      </c>
      <c r="C9" s="3" t="s">
        <v>28</v>
      </c>
    </row>
    <row r="10" spans="1:5" x14ac:dyDescent="0.25">
      <c r="A10" s="7" t="s">
        <v>29</v>
      </c>
      <c r="B10" s="8">
        <f>D4+(D1*D5^2)/(2*B3)</f>
        <v>531.87307692307695</v>
      </c>
      <c r="C10" s="7" t="s">
        <v>20</v>
      </c>
    </row>
    <row r="11" spans="1:5" x14ac:dyDescent="0.25">
      <c r="A11" s="3" t="s">
        <v>29</v>
      </c>
      <c r="B11" s="9">
        <f>B10-273.15</f>
        <v>258.72307692307697</v>
      </c>
      <c r="C11" s="3" t="s">
        <v>5</v>
      </c>
    </row>
    <row r="12" spans="1:5" x14ac:dyDescent="0.25">
      <c r="A12" s="7" t="s">
        <v>30</v>
      </c>
      <c r="B12" s="8">
        <f>-((B8/B2)-D4)</f>
        <v>479.26111111111106</v>
      </c>
      <c r="C12" s="7" t="s">
        <v>20</v>
      </c>
    </row>
    <row r="13" spans="1:5" x14ac:dyDescent="0.25">
      <c r="A13" s="3" t="s">
        <v>30</v>
      </c>
      <c r="B13" s="9">
        <f>B12-273.15</f>
        <v>206.11111111111109</v>
      </c>
      <c r="C13" s="3" t="s">
        <v>5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Questão 1</vt:lpstr>
      <vt:lpstr>Questão 2</vt:lpstr>
      <vt:lpstr>Planilha3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Henrique Soares Pinheiro</dc:creator>
  <cp:lastModifiedBy>Pedro Henrique Soares Pinheiro</cp:lastModifiedBy>
  <dcterms:created xsi:type="dcterms:W3CDTF">2020-09-14T17:16:32Z</dcterms:created>
  <dcterms:modified xsi:type="dcterms:W3CDTF">2020-09-14T18:51:11Z</dcterms:modified>
</cp:coreProperties>
</file>