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65D5D41-BF3E-4AD4-A6BE-5820C823589B}" xr6:coauthVersionLast="45" xr6:coauthVersionMax="45" xr10:uidLastSave="{00000000-0000-0000-0000-000000000000}"/>
  <bookViews>
    <workbookView xWindow="-120" yWindow="-120" windowWidth="29040" windowHeight="15840" xr2:uid="{C77E9AEF-C2E5-4E51-9001-42B2201568E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7" i="1" l="1"/>
  <c r="J6" i="1" l="1"/>
  <c r="J10" i="1" s="1"/>
  <c r="N4" i="1" s="1"/>
  <c r="J26" i="1"/>
  <c r="J25" i="1"/>
  <c r="J23" i="1"/>
  <c r="J8" i="1"/>
  <c r="J18" i="1" l="1"/>
  <c r="N16" i="1" s="1"/>
  <c r="N17" i="1" s="1"/>
  <c r="O19" i="1" s="1"/>
  <c r="J16" i="1"/>
  <c r="J4" i="1"/>
  <c r="J11" i="1" s="1"/>
  <c r="E33" i="1"/>
  <c r="J28" i="1" s="1"/>
  <c r="E32" i="1"/>
  <c r="E31" i="1"/>
  <c r="O4" i="1" l="1"/>
  <c r="N5" i="1"/>
  <c r="O8" i="1" s="1"/>
  <c r="J24" i="1" s="1"/>
  <c r="O23" i="1" l="1"/>
  <c r="O25" i="1" s="1"/>
</calcChain>
</file>

<file path=xl/sharedStrings.xml><?xml version="1.0" encoding="utf-8"?>
<sst xmlns="http://schemas.openxmlformats.org/spreadsheetml/2006/main" count="85" uniqueCount="53">
  <si>
    <t xml:space="preserve">kg = </t>
  </si>
  <si>
    <t xml:space="preserve">Tinf i = </t>
  </si>
  <si>
    <t>°C</t>
  </si>
  <si>
    <t xml:space="preserve">Tinf e = </t>
  </si>
  <si>
    <t xml:space="preserve">V = </t>
  </si>
  <si>
    <t>m/s</t>
  </si>
  <si>
    <t xml:space="preserve">Tg e = </t>
  </si>
  <si>
    <t xml:space="preserve">Tm e = </t>
  </si>
  <si>
    <t>W/(m.K)</t>
  </si>
  <si>
    <t xml:space="preserve">kf = </t>
  </si>
  <si>
    <t xml:space="preserve">km = </t>
  </si>
  <si>
    <t xml:space="preserve">L = </t>
  </si>
  <si>
    <t>m</t>
  </si>
  <si>
    <t xml:space="preserve">H = </t>
  </si>
  <si>
    <t xml:space="preserve">eg = </t>
  </si>
  <si>
    <t>mm</t>
  </si>
  <si>
    <t>=</t>
  </si>
  <si>
    <t xml:space="preserve">ef = </t>
  </si>
  <si>
    <t xml:space="preserve">em = </t>
  </si>
  <si>
    <t xml:space="preserve">Tf = </t>
  </si>
  <si>
    <t xml:space="preserve">ρ = </t>
  </si>
  <si>
    <t>kg/m³</t>
  </si>
  <si>
    <t xml:space="preserve">μ = </t>
  </si>
  <si>
    <t>Pa.s</t>
  </si>
  <si>
    <t xml:space="preserve">Pr = </t>
  </si>
  <si>
    <t xml:space="preserve">α = </t>
  </si>
  <si>
    <t>m²/s</t>
  </si>
  <si>
    <t xml:space="preserve">ν = </t>
  </si>
  <si>
    <t xml:space="preserve">β = </t>
  </si>
  <si>
    <r>
      <t>°C</t>
    </r>
    <r>
      <rPr>
        <vertAlign val="superscript"/>
        <sz val="11"/>
        <color theme="1"/>
        <rFont val="Calibri"/>
        <family val="2"/>
        <scheme val="minor"/>
      </rPr>
      <t>-1</t>
    </r>
  </si>
  <si>
    <t xml:space="preserve">Ra = </t>
  </si>
  <si>
    <t xml:space="preserve">Nuz = </t>
  </si>
  <si>
    <t xml:space="preserve">h = </t>
  </si>
  <si>
    <t xml:space="preserve">k = </t>
  </si>
  <si>
    <t>W/(m².K)</t>
  </si>
  <si>
    <r>
      <t>Re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= </t>
    </r>
  </si>
  <si>
    <r>
      <t>Nu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= </t>
    </r>
  </si>
  <si>
    <t xml:space="preserve">Rcv e = </t>
  </si>
  <si>
    <t xml:space="preserve">Rcv i = </t>
  </si>
  <si>
    <t xml:space="preserve">Rcd g = </t>
  </si>
  <si>
    <t xml:space="preserve">Rcd f = </t>
  </si>
  <si>
    <t xml:space="preserve">Rcd m = </t>
  </si>
  <si>
    <t xml:space="preserve">As = </t>
  </si>
  <si>
    <t>m²</t>
  </si>
  <si>
    <t xml:space="preserve">Q = </t>
  </si>
  <si>
    <t>W/m²</t>
  </si>
  <si>
    <t>K/W</t>
  </si>
  <si>
    <t xml:space="preserve">θ = </t>
  </si>
  <si>
    <t>(a)</t>
  </si>
  <si>
    <t>(b)</t>
  </si>
  <si>
    <t>(c)</t>
  </si>
  <si>
    <t>(d)</t>
  </si>
  <si>
    <t>Preencher dados da tabela: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</si>
</sst>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3" xfId="0" applyFill="1" applyBorder="1" applyAlignment="1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/>
    <xf numFmtId="0" fontId="1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1" fontId="0" fillId="2" borderId="2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0</xdr:colOff>
      <xdr:row>19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8B91FF9-A324-4343-A9C7-B7537ED5F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333999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DF8C-54AB-40C3-9F9B-EB5318E2BE21}">
  <dimension ref="A1:R33"/>
  <sheetViews>
    <sheetView tabSelected="1" zoomScaleNormal="100" workbookViewId="0">
      <selection activeCell="J33" sqref="J33"/>
    </sheetView>
  </sheetViews>
  <sheetFormatPr defaultRowHeight="15" x14ac:dyDescent="0.25"/>
  <cols>
    <col min="1" max="17" width="11.42578125" customWidth="1"/>
  </cols>
  <sheetData>
    <row r="1" spans="9:18" ht="22.5" customHeight="1" x14ac:dyDescent="0.25"/>
    <row r="2" spans="9:18" ht="22.5" customHeight="1" x14ac:dyDescent="0.25">
      <c r="I2" s="31" t="s">
        <v>52</v>
      </c>
      <c r="J2" s="22"/>
      <c r="K2" s="23"/>
      <c r="Q2" s="1"/>
      <c r="R2" s="1"/>
    </row>
    <row r="3" spans="9:18" ht="22.5" customHeight="1" x14ac:dyDescent="0.25">
      <c r="Q3" s="1"/>
      <c r="R3" s="1"/>
    </row>
    <row r="4" spans="9:18" ht="22.5" customHeight="1" x14ac:dyDescent="0.25">
      <c r="I4" s="2" t="s">
        <v>19</v>
      </c>
      <c r="J4" s="3">
        <f xml:space="preserve"> (B21+B24)/2</f>
        <v>15</v>
      </c>
      <c r="K4" s="13" t="s">
        <v>2</v>
      </c>
      <c r="L4" s="1"/>
      <c r="M4" s="14" t="s">
        <v>30</v>
      </c>
      <c r="N4" s="26">
        <f>( 9.81 * J11 * ( B21-B24 ) * B30^3 )/( J10 * J8 )</f>
        <v>17481627022.670387</v>
      </c>
      <c r="O4" s="15" t="str">
        <f>IF(N4 &gt; 10^9, " Mista ", " Laminar ")</f>
        <v xml:space="preserve"> Mista </v>
      </c>
      <c r="P4" s="1"/>
      <c r="Q4" s="1"/>
      <c r="R4" s="1"/>
    </row>
    <row r="5" spans="9:18" ht="22.5" customHeight="1" x14ac:dyDescent="0.25">
      <c r="I5" s="7" t="s">
        <v>20</v>
      </c>
      <c r="J5" s="8">
        <v>1.2095</v>
      </c>
      <c r="K5" s="16" t="s">
        <v>21</v>
      </c>
      <c r="L5" s="1"/>
      <c r="M5" s="18" t="s">
        <v>31</v>
      </c>
      <c r="N5" s="27">
        <f xml:space="preserve"> ( 0.825 + (   (  0.387*( N4 )^(1/6)  )/(  (  1 + (  (0.492/J7)^(9/16)  )  )^(8/27)  )   ) )^2</f>
        <v>302.32691305576787</v>
      </c>
      <c r="O5" s="1"/>
      <c r="P5" s="1"/>
      <c r="Q5" s="1"/>
      <c r="R5" s="1"/>
    </row>
    <row r="6" spans="9:18" ht="22.5" customHeight="1" x14ac:dyDescent="0.25">
      <c r="I6" s="2" t="s">
        <v>22</v>
      </c>
      <c r="J6" s="3">
        <f xml:space="preserve"> 1.805*10^(-5)</f>
        <v>1.8050000000000002E-5</v>
      </c>
      <c r="K6" s="13" t="s">
        <v>23</v>
      </c>
      <c r="L6" s="1"/>
      <c r="M6" s="1"/>
      <c r="N6" s="1"/>
      <c r="O6" s="1"/>
      <c r="P6" s="1"/>
      <c r="Q6" s="1"/>
      <c r="R6" s="1"/>
    </row>
    <row r="7" spans="9:18" ht="22.5" customHeight="1" x14ac:dyDescent="0.25">
      <c r="I7" s="7" t="s">
        <v>24</v>
      </c>
      <c r="J7" s="17">
        <v>0.73055000000000003</v>
      </c>
      <c r="L7" s="1"/>
      <c r="M7" s="1"/>
      <c r="N7" s="1"/>
      <c r="O7" s="1"/>
      <c r="P7" s="1"/>
      <c r="Q7" s="1"/>
      <c r="R7" s="1"/>
    </row>
    <row r="8" spans="9:18" ht="22.5" customHeight="1" x14ac:dyDescent="0.25">
      <c r="I8" s="2" t="s">
        <v>25</v>
      </c>
      <c r="J8" s="3">
        <f>2.039*10^(-5)</f>
        <v>2.0390000000000003E-5</v>
      </c>
      <c r="K8" s="13" t="s">
        <v>26</v>
      </c>
      <c r="L8" s="1"/>
      <c r="M8" s="1" t="s">
        <v>48</v>
      </c>
      <c r="N8" s="28" t="s">
        <v>32</v>
      </c>
      <c r="O8" s="29">
        <f>N5*J9/B30</f>
        <v>2.9948504007304364</v>
      </c>
      <c r="P8" s="30" t="s">
        <v>34</v>
      </c>
      <c r="Q8" s="1"/>
      <c r="R8" s="1"/>
    </row>
    <row r="9" spans="9:18" ht="22.5" customHeight="1" x14ac:dyDescent="0.25">
      <c r="I9" s="7" t="s">
        <v>33</v>
      </c>
      <c r="J9" s="8">
        <v>2.4764999999999999E-2</v>
      </c>
      <c r="K9" s="16" t="s">
        <v>8</v>
      </c>
      <c r="L9" s="1"/>
      <c r="M9" s="1"/>
      <c r="N9" s="1"/>
      <c r="O9" s="1"/>
      <c r="P9" s="1"/>
      <c r="Q9" s="1"/>
      <c r="R9" s="1"/>
    </row>
    <row r="10" spans="9:18" ht="22.5" customHeight="1" x14ac:dyDescent="0.25">
      <c r="I10" s="14" t="s">
        <v>27</v>
      </c>
      <c r="J10" s="15">
        <f>J6/J5</f>
        <v>1.4923522116577099E-5</v>
      </c>
      <c r="L10" s="1"/>
      <c r="M10" s="1"/>
      <c r="N10" s="1"/>
      <c r="O10" s="1"/>
      <c r="P10" s="1"/>
      <c r="Q10" s="1"/>
      <c r="R10" s="1"/>
    </row>
    <row r="11" spans="9:18" ht="22.5" customHeight="1" x14ac:dyDescent="0.25">
      <c r="I11" s="18" t="s">
        <v>28</v>
      </c>
      <c r="J11" s="10">
        <f>1/(J4+273.15)</f>
        <v>3.4704147145583901E-3</v>
      </c>
      <c r="K11" s="16" t="s">
        <v>29</v>
      </c>
      <c r="L11" s="1"/>
      <c r="M11" s="1"/>
      <c r="N11" s="1"/>
      <c r="O11" s="1"/>
      <c r="P11" s="1"/>
      <c r="Q11" s="1"/>
      <c r="R11" s="1"/>
    </row>
    <row r="12" spans="9:18" ht="22.5" customHeight="1" x14ac:dyDescent="0.25">
      <c r="L12" s="1"/>
      <c r="M12" s="1"/>
      <c r="N12" s="1"/>
      <c r="O12" s="1"/>
      <c r="P12" s="1"/>
      <c r="Q12" s="1"/>
      <c r="R12" s="1"/>
    </row>
    <row r="13" spans="9:18" ht="22.5" customHeight="1" x14ac:dyDescent="0.25">
      <c r="Q13" s="1"/>
      <c r="R13" s="1"/>
    </row>
    <row r="14" spans="9:18" ht="22.5" customHeight="1" x14ac:dyDescent="0.25">
      <c r="I14" s="31" t="s">
        <v>52</v>
      </c>
      <c r="J14" s="22"/>
      <c r="K14" s="23"/>
      <c r="Q14" s="1"/>
      <c r="R14" s="1"/>
    </row>
    <row r="15" spans="9:18" ht="22.5" customHeight="1" x14ac:dyDescent="0.25">
      <c r="Q15" s="1"/>
      <c r="R15" s="1"/>
    </row>
    <row r="16" spans="9:18" ht="22.5" customHeight="1" x14ac:dyDescent="0.25">
      <c r="I16" s="2" t="s">
        <v>19</v>
      </c>
      <c r="J16" s="24">
        <f>(B25 + B22)/2</f>
        <v>0</v>
      </c>
      <c r="K16" s="13" t="s">
        <v>2</v>
      </c>
      <c r="L16" s="1"/>
      <c r="M16" s="14" t="s">
        <v>35</v>
      </c>
      <c r="N16" s="15">
        <f xml:space="preserve"> ( J17 * B23 * B29 )/( J18 )</f>
        <v>2210982.6589595377</v>
      </c>
      <c r="O16" s="1"/>
      <c r="P16" s="1"/>
      <c r="Q16" s="1"/>
      <c r="R16" s="1"/>
    </row>
    <row r="17" spans="1:18" ht="22.5" customHeight="1" x14ac:dyDescent="0.25">
      <c r="I17" s="7" t="s">
        <v>20</v>
      </c>
      <c r="J17" s="25">
        <v>1.2749999999999999</v>
      </c>
      <c r="K17" s="16" t="s">
        <v>21</v>
      </c>
      <c r="L17" s="1"/>
      <c r="M17" s="18" t="s">
        <v>36</v>
      </c>
      <c r="N17" s="19">
        <f xml:space="preserve"> ( 0.037 * N16^0.8 - 871 ) * J19^(1/3)</f>
        <v>3187.5946426719443</v>
      </c>
      <c r="O17" s="1"/>
      <c r="P17" s="1"/>
      <c r="Q17" s="1"/>
      <c r="R17" s="1"/>
    </row>
    <row r="18" spans="1:18" ht="22.5" customHeight="1" x14ac:dyDescent="0.25">
      <c r="I18" s="2" t="s">
        <v>22</v>
      </c>
      <c r="J18" s="24">
        <f>1.73*10^(-5)</f>
        <v>1.73E-5</v>
      </c>
      <c r="K18" s="13" t="s">
        <v>23</v>
      </c>
      <c r="L18" s="1"/>
      <c r="M18" s="1"/>
      <c r="N18" s="1"/>
      <c r="O18" s="1"/>
      <c r="P18" s="1"/>
      <c r="Q18" s="1"/>
      <c r="R18" s="1"/>
    </row>
    <row r="19" spans="1:18" ht="22.5" customHeight="1" x14ac:dyDescent="0.25">
      <c r="I19" s="7" t="s">
        <v>24</v>
      </c>
      <c r="J19" s="17">
        <v>0.73429999999999995</v>
      </c>
      <c r="L19" s="1"/>
      <c r="M19" s="1" t="s">
        <v>49</v>
      </c>
      <c r="N19" s="28" t="s">
        <v>32</v>
      </c>
      <c r="O19" s="29">
        <f>N17*J20/B29</f>
        <v>15.070947470552955</v>
      </c>
      <c r="P19" s="30" t="s">
        <v>34</v>
      </c>
      <c r="Q19" s="12"/>
      <c r="R19" s="1"/>
    </row>
    <row r="20" spans="1:18" ht="22.5" customHeight="1" x14ac:dyDescent="0.25">
      <c r="I20" s="2" t="s">
        <v>33</v>
      </c>
      <c r="J20" s="24">
        <v>2.3640000000000001E-2</v>
      </c>
      <c r="K20" s="13" t="s">
        <v>8</v>
      </c>
      <c r="L20" s="1"/>
      <c r="M20" s="1"/>
      <c r="N20" s="1"/>
      <c r="O20" s="1"/>
      <c r="P20" s="1"/>
      <c r="Q20" s="1"/>
      <c r="R20" s="1"/>
    </row>
    <row r="21" spans="1:18" ht="22.5" customHeight="1" x14ac:dyDescent="0.25">
      <c r="A21" s="2" t="s">
        <v>1</v>
      </c>
      <c r="B21" s="3">
        <v>20</v>
      </c>
      <c r="C21" s="4" t="s">
        <v>2</v>
      </c>
      <c r="D21" s="1"/>
      <c r="I21" s="1"/>
      <c r="J21" s="1"/>
      <c r="L21" s="1"/>
      <c r="M21" s="1"/>
      <c r="N21" s="1"/>
      <c r="O21" s="1"/>
      <c r="P21" s="1"/>
      <c r="Q21" s="1"/>
      <c r="R21" s="1"/>
    </row>
    <row r="22" spans="1:18" ht="22.5" customHeight="1" x14ac:dyDescent="0.25">
      <c r="A22" s="7" t="s">
        <v>3</v>
      </c>
      <c r="B22" s="8">
        <v>-5</v>
      </c>
      <c r="C22" s="9" t="s">
        <v>2</v>
      </c>
      <c r="D22" s="1"/>
      <c r="L22" s="1"/>
      <c r="M22" s="1"/>
      <c r="N22" s="1"/>
      <c r="O22" s="1"/>
      <c r="P22" s="1"/>
      <c r="Q22" s="1"/>
      <c r="R22" s="1"/>
    </row>
    <row r="23" spans="1:18" ht="22.5" customHeight="1" x14ac:dyDescent="0.25">
      <c r="A23" s="2" t="s">
        <v>4</v>
      </c>
      <c r="B23" s="3">
        <v>6</v>
      </c>
      <c r="C23" s="4" t="s">
        <v>5</v>
      </c>
      <c r="D23" s="1"/>
      <c r="I23" s="14" t="s">
        <v>42</v>
      </c>
      <c r="J23" s="20">
        <f>B29*B30</f>
        <v>12.5</v>
      </c>
      <c r="K23" s="21" t="s">
        <v>43</v>
      </c>
      <c r="L23" s="1"/>
      <c r="M23" s="1" t="s">
        <v>50</v>
      </c>
      <c r="N23" s="28" t="s">
        <v>44</v>
      </c>
      <c r="O23" s="29">
        <f xml:space="preserve"> (B21-B22) / (SUM(J24:J28))</f>
        <v>5.4474604934796345</v>
      </c>
      <c r="P23" s="30" t="s">
        <v>45</v>
      </c>
    </row>
    <row r="24" spans="1:18" ht="22.5" customHeight="1" x14ac:dyDescent="0.25">
      <c r="A24" s="7" t="s">
        <v>6</v>
      </c>
      <c r="B24" s="8">
        <v>10</v>
      </c>
      <c r="C24" s="9" t="s">
        <v>2</v>
      </c>
      <c r="D24" s="1"/>
      <c r="I24" s="18" t="s">
        <v>38</v>
      </c>
      <c r="J24" s="22">
        <f xml:space="preserve"> 1 / (O8)</f>
        <v>0.33390649488071344</v>
      </c>
      <c r="K24" s="23" t="s">
        <v>46</v>
      </c>
      <c r="L24" s="1"/>
      <c r="M24" s="1"/>
      <c r="N24" s="1"/>
      <c r="O24" s="1"/>
      <c r="P24" s="1"/>
    </row>
    <row r="25" spans="1:18" ht="22.5" customHeight="1" x14ac:dyDescent="0.25">
      <c r="A25" s="2" t="s">
        <v>7</v>
      </c>
      <c r="B25" s="3">
        <v>5</v>
      </c>
      <c r="C25" s="4" t="s">
        <v>2</v>
      </c>
      <c r="D25" s="1"/>
      <c r="I25" s="14" t="s">
        <v>37</v>
      </c>
      <c r="J25" s="20">
        <f xml:space="preserve"> 1 / (  O19 )</f>
        <v>6.6352828974680908E-2</v>
      </c>
      <c r="K25" s="21" t="s">
        <v>46</v>
      </c>
      <c r="L25" s="1"/>
      <c r="M25" s="1" t="s">
        <v>51</v>
      </c>
      <c r="N25" s="28" t="s">
        <v>47</v>
      </c>
      <c r="O25" s="29">
        <f>J27*O23</f>
        <v>21.503133526893293</v>
      </c>
      <c r="P25" s="30" t="s">
        <v>2</v>
      </c>
    </row>
    <row r="26" spans="1:18" ht="22.5" customHeight="1" x14ac:dyDescent="0.25">
      <c r="A26" s="7" t="s">
        <v>0</v>
      </c>
      <c r="B26" s="8">
        <v>0.2</v>
      </c>
      <c r="C26" s="9" t="s">
        <v>8</v>
      </c>
      <c r="D26" s="1"/>
      <c r="I26" s="18" t="s">
        <v>39</v>
      </c>
      <c r="J26" s="22">
        <f xml:space="preserve"> E31 / ( B26 )</f>
        <v>7.4999999999999997E-2</v>
      </c>
      <c r="K26" s="23" t="s">
        <v>46</v>
      </c>
      <c r="L26" s="1"/>
      <c r="M26" s="1"/>
      <c r="N26" s="1"/>
      <c r="O26" s="1"/>
      <c r="P26" s="1"/>
    </row>
    <row r="27" spans="1:18" ht="22.5" customHeight="1" x14ac:dyDescent="0.25">
      <c r="A27" s="2" t="s">
        <v>9</v>
      </c>
      <c r="B27" s="3">
        <v>3.7999999999999999E-2</v>
      </c>
      <c r="C27" s="4" t="s">
        <v>8</v>
      </c>
      <c r="D27" s="1"/>
      <c r="I27" s="14" t="s">
        <v>40</v>
      </c>
      <c r="J27" s="20">
        <f>E32/( B27)</f>
        <v>3.9473684210526314</v>
      </c>
      <c r="K27" s="21" t="s">
        <v>46</v>
      </c>
    </row>
    <row r="28" spans="1:18" ht="22.5" customHeight="1" x14ac:dyDescent="0.25">
      <c r="A28" s="7" t="s">
        <v>10</v>
      </c>
      <c r="B28" s="8">
        <v>0.12</v>
      </c>
      <c r="C28" s="9" t="s">
        <v>8</v>
      </c>
      <c r="D28" s="1"/>
      <c r="I28" s="18" t="s">
        <v>41</v>
      </c>
      <c r="J28" s="22">
        <f xml:space="preserve"> E33/ (  B28 )</f>
        <v>0.16666666666666669</v>
      </c>
      <c r="K28" s="23" t="s">
        <v>46</v>
      </c>
    </row>
    <row r="29" spans="1:18" ht="22.5" customHeight="1" x14ac:dyDescent="0.25">
      <c r="A29" s="2" t="s">
        <v>11</v>
      </c>
      <c r="B29" s="3">
        <v>5</v>
      </c>
      <c r="C29" s="4" t="s">
        <v>12</v>
      </c>
      <c r="D29" s="1"/>
      <c r="E29" s="1"/>
      <c r="F29" s="1"/>
    </row>
    <row r="30" spans="1:18" ht="22.5" customHeight="1" x14ac:dyDescent="0.25">
      <c r="A30" s="7" t="s">
        <v>13</v>
      </c>
      <c r="B30" s="8">
        <v>2.5</v>
      </c>
      <c r="C30" s="9" t="s">
        <v>12</v>
      </c>
      <c r="D30" s="1"/>
      <c r="E30" s="1"/>
      <c r="F30" s="1"/>
    </row>
    <row r="31" spans="1:18" ht="22.5" customHeight="1" x14ac:dyDescent="0.25">
      <c r="A31" s="2" t="s">
        <v>14</v>
      </c>
      <c r="B31" s="3">
        <v>15</v>
      </c>
      <c r="C31" s="5" t="s">
        <v>15</v>
      </c>
      <c r="D31" s="6" t="s">
        <v>16</v>
      </c>
      <c r="E31" s="5">
        <f>B31*10^(-3)</f>
        <v>1.4999999999999999E-2</v>
      </c>
      <c r="F31" s="4" t="s">
        <v>12</v>
      </c>
    </row>
    <row r="32" spans="1:18" ht="22.5" customHeight="1" x14ac:dyDescent="0.25">
      <c r="A32" s="7" t="s">
        <v>17</v>
      </c>
      <c r="B32" s="8">
        <v>150</v>
      </c>
      <c r="C32" s="10" t="s">
        <v>15</v>
      </c>
      <c r="D32" s="11" t="s">
        <v>16</v>
      </c>
      <c r="E32" s="10">
        <f>B32*10^(-3)</f>
        <v>0.15</v>
      </c>
      <c r="F32" s="9" t="s">
        <v>12</v>
      </c>
    </row>
    <row r="33" spans="1:6" ht="22.5" customHeight="1" x14ac:dyDescent="0.25">
      <c r="A33" s="2" t="s">
        <v>18</v>
      </c>
      <c r="B33" s="3">
        <v>20</v>
      </c>
      <c r="C33" s="5" t="s">
        <v>15</v>
      </c>
      <c r="D33" s="6" t="s">
        <v>16</v>
      </c>
      <c r="E33" s="5">
        <f>B33*10^(-3)</f>
        <v>0.02</v>
      </c>
      <c r="F33" s="4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Marchetti</dc:creator>
  <cp:lastModifiedBy>Erick Seiji</cp:lastModifiedBy>
  <dcterms:created xsi:type="dcterms:W3CDTF">2020-11-04T18:01:08Z</dcterms:created>
  <dcterms:modified xsi:type="dcterms:W3CDTF">2020-11-04T19:40:28Z</dcterms:modified>
</cp:coreProperties>
</file>