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ck\Desktop\jogos\IMT\ANO 2\Fisica 2\laboratorio\"/>
    </mc:Choice>
  </mc:AlternateContent>
  <xr:revisionPtr revIDLastSave="0" documentId="13_ncr:1_{0F67EAC4-CA7C-4A06-8C32-EBC7057BC0FA}" xr6:coauthVersionLast="44" xr6:coauthVersionMax="44" xr10:uidLastSave="{00000000-0000-0000-0000-000000000000}"/>
  <bookViews>
    <workbookView xWindow="-120" yWindow="-120" windowWidth="29040" windowHeight="15840" xr2:uid="{D843E64E-0631-430E-802B-CB0091DE92C5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35" i="1" l="1"/>
  <c r="M34" i="1"/>
  <c r="M35" i="1"/>
  <c r="M36" i="1"/>
  <c r="M37" i="1"/>
  <c r="M38" i="1"/>
  <c r="M39" i="1"/>
  <c r="M33" i="1"/>
  <c r="O32" i="1"/>
  <c r="N32" i="1"/>
  <c r="M32" i="1"/>
  <c r="W33" i="1" l="1"/>
  <c r="O70" i="1"/>
  <c r="R70" i="1" s="1"/>
  <c r="O69" i="1"/>
  <c r="R69" i="1" s="1"/>
  <c r="O68" i="1"/>
  <c r="R68" i="1" s="1"/>
  <c r="O67" i="1"/>
  <c r="R67" i="1" s="1"/>
  <c r="O66" i="1"/>
  <c r="R66" i="1" s="1"/>
  <c r="O65" i="1"/>
  <c r="O64" i="1"/>
  <c r="R64" i="1" s="1"/>
  <c r="T37" i="1"/>
  <c r="T38" i="1"/>
  <c r="Q42" i="1"/>
  <c r="T42" i="1" s="1"/>
  <c r="Q41" i="1"/>
  <c r="T41" i="1" s="1"/>
  <c r="Q40" i="1"/>
  <c r="T40" i="1" s="1"/>
  <c r="Q39" i="1"/>
  <c r="T39" i="1" s="1"/>
  <c r="Q38" i="1"/>
  <c r="Q37" i="1"/>
  <c r="Q36" i="1"/>
  <c r="T36" i="1" s="1"/>
  <c r="K151" i="1"/>
  <c r="K154" i="1"/>
  <c r="K153" i="1"/>
  <c r="K152" i="1"/>
  <c r="K193" i="1"/>
  <c r="K194" i="1"/>
  <c r="K195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8" i="1"/>
  <c r="Z7" i="1"/>
  <c r="R65" i="1" l="1"/>
  <c r="K7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7" i="1"/>
  <c r="T30" i="1" l="1"/>
  <c r="K38" i="1"/>
  <c r="L38" i="1" s="1"/>
  <c r="K37" i="1"/>
  <c r="L37" i="1" s="1"/>
  <c r="K33" i="1"/>
  <c r="N34" i="1"/>
  <c r="O34" i="1" s="1"/>
  <c r="K36" i="1"/>
  <c r="L36" i="1" s="1"/>
  <c r="K35" i="1"/>
  <c r="L35" i="1" s="1"/>
  <c r="K39" i="1"/>
  <c r="L39" i="1" s="1"/>
  <c r="K34" i="1"/>
  <c r="L34" i="1" s="1"/>
  <c r="N35" i="1"/>
  <c r="O35" i="1" s="1"/>
  <c r="N39" i="1"/>
  <c r="O39" i="1" s="1"/>
  <c r="N37" i="1"/>
  <c r="O37" i="1" s="1"/>
  <c r="N36" i="1"/>
  <c r="O36" i="1" s="1"/>
  <c r="N33" i="1"/>
  <c r="O33" i="1" s="1"/>
  <c r="N38" i="1"/>
  <c r="O38" i="1" s="1"/>
</calcChain>
</file>

<file path=xl/sharedStrings.xml><?xml version="1.0" encoding="utf-8"?>
<sst xmlns="http://schemas.openxmlformats.org/spreadsheetml/2006/main" count="35" uniqueCount="29">
  <si>
    <t>t (s)</t>
  </si>
  <si>
    <t>x (cm)</t>
  </si>
  <si>
    <t>.</t>
  </si>
  <si>
    <t xml:space="preserve">          DADOS EXPERIMENTAIS</t>
  </si>
  <si>
    <t>A teo</t>
  </si>
  <si>
    <t>A exp</t>
  </si>
  <si>
    <t>E%</t>
  </si>
  <si>
    <t>E exp</t>
  </si>
  <si>
    <t>E teo</t>
  </si>
  <si>
    <t>n</t>
  </si>
  <si>
    <t>xc (cm)</t>
  </si>
  <si>
    <t>a-)</t>
  </si>
  <si>
    <t>t</t>
  </si>
  <si>
    <t>x</t>
  </si>
  <si>
    <t>T=</t>
  </si>
  <si>
    <t>S</t>
  </si>
  <si>
    <t>B-)</t>
  </si>
  <si>
    <t>w =</t>
  </si>
  <si>
    <t>Ln(A)</t>
  </si>
  <si>
    <t>A0 = 5,11</t>
  </si>
  <si>
    <t>A1 = A0 e^-1yt</t>
  </si>
  <si>
    <t>rads/s</t>
  </si>
  <si>
    <t>y =</t>
  </si>
  <si>
    <t xml:space="preserve"> -</t>
  </si>
  <si>
    <t>c-)</t>
  </si>
  <si>
    <t>b = 2my</t>
  </si>
  <si>
    <t xml:space="preserve">b = </t>
  </si>
  <si>
    <t xml:space="preserve">m = </t>
  </si>
  <si>
    <t xml:space="preserve">k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</si>
</sst>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"/>
  </numFmts>
  <fonts count="10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theme="1"/>
      <name val="Calibri"/>
      <family val="2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000000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Border="1"/>
    <xf numFmtId="0" fontId="1" fillId="2" borderId="2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3" borderId="0" xfId="0" applyFill="1" applyBorder="1"/>
    <xf numFmtId="0" fontId="0" fillId="3" borderId="0" xfId="0" applyFill="1" applyBorder="1" applyAlignment="1">
      <alignment horizontal="center"/>
    </xf>
    <xf numFmtId="0" fontId="7" fillId="3" borderId="4" xfId="0" applyFont="1" applyFill="1" applyBorder="1"/>
    <xf numFmtId="0" fontId="0" fillId="3" borderId="5" xfId="0" applyFill="1" applyBorder="1"/>
    <xf numFmtId="0" fontId="0" fillId="3" borderId="6" xfId="0" applyFill="1" applyBorder="1" applyAlignment="1">
      <alignment horizontal="center"/>
    </xf>
    <xf numFmtId="0" fontId="0" fillId="3" borderId="7" xfId="0" applyFill="1" applyBorder="1"/>
    <xf numFmtId="0" fontId="0" fillId="3" borderId="8" xfId="0" applyFill="1" applyBorder="1" applyAlignment="1">
      <alignment horizontal="center"/>
    </xf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7" fillId="3" borderId="0" xfId="0" applyFont="1" applyFill="1" applyBorder="1"/>
    <xf numFmtId="0" fontId="0" fillId="0" borderId="0" xfId="0" applyFill="1" applyBorder="1"/>
    <xf numFmtId="0" fontId="6" fillId="0" borderId="0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/>
    </xf>
    <xf numFmtId="0" fontId="0" fillId="3" borderId="14" xfId="0" applyFill="1" applyBorder="1" applyAlignment="1">
      <alignment horizontal="left"/>
    </xf>
    <xf numFmtId="0" fontId="1" fillId="0" borderId="0" xfId="0" applyFont="1" applyFill="1" applyBorder="1" applyAlignment="1">
      <alignment horizontal="center" vertical="center"/>
    </xf>
    <xf numFmtId="0" fontId="1" fillId="6" borderId="15" xfId="0" applyFont="1" applyFill="1" applyBorder="1" applyAlignment="1">
      <alignment horizontal="center" vertical="center"/>
    </xf>
    <xf numFmtId="0" fontId="0" fillId="5" borderId="16" xfId="0" applyFill="1" applyBorder="1"/>
    <xf numFmtId="0" fontId="1" fillId="6" borderId="17" xfId="0" applyFont="1" applyFill="1" applyBorder="1" applyAlignment="1">
      <alignment horizontal="center" vertical="center"/>
    </xf>
    <xf numFmtId="0" fontId="0" fillId="5" borderId="18" xfId="0" applyFill="1" applyBorder="1"/>
    <xf numFmtId="0" fontId="1" fillId="6" borderId="19" xfId="0" applyFont="1" applyFill="1" applyBorder="1" applyAlignment="1">
      <alignment horizontal="center" vertical="center"/>
    </xf>
    <xf numFmtId="0" fontId="0" fillId="5" borderId="3" xfId="0" applyFill="1" applyBorder="1"/>
    <xf numFmtId="0" fontId="0" fillId="5" borderId="20" xfId="0" applyFill="1" applyBorder="1"/>
    <xf numFmtId="0" fontId="8" fillId="3" borderId="6" xfId="0" applyFont="1" applyFill="1" applyBorder="1"/>
    <xf numFmtId="0" fontId="8" fillId="3" borderId="8" xfId="0" applyFont="1" applyFill="1" applyBorder="1"/>
    <xf numFmtId="0" fontId="8" fillId="3" borderId="11" xfId="0" applyFont="1" applyFill="1" applyBorder="1"/>
    <xf numFmtId="0" fontId="0" fillId="3" borderId="4" xfId="0" applyFill="1" applyBorder="1"/>
    <xf numFmtId="0" fontId="1" fillId="3" borderId="7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7" fillId="3" borderId="7" xfId="0" applyFont="1" applyFill="1" applyBorder="1"/>
    <xf numFmtId="0" fontId="5" fillId="3" borderId="0" xfId="0" applyFont="1" applyFill="1" applyBorder="1"/>
    <xf numFmtId="0" fontId="5" fillId="3" borderId="7" xfId="0" applyFont="1" applyFill="1" applyBorder="1"/>
    <xf numFmtId="0" fontId="5" fillId="3" borderId="9" xfId="0" applyFont="1" applyFill="1" applyBorder="1"/>
    <xf numFmtId="0" fontId="5" fillId="3" borderId="10" xfId="0" applyFont="1" applyFill="1" applyBorder="1"/>
    <xf numFmtId="0" fontId="6" fillId="3" borderId="12" xfId="0" applyFont="1" applyFill="1" applyBorder="1" applyAlignment="1">
      <alignment horizontal="right"/>
    </xf>
    <xf numFmtId="0" fontId="6" fillId="3" borderId="13" xfId="0" applyFont="1" applyFill="1" applyBorder="1"/>
    <xf numFmtId="0" fontId="3" fillId="3" borderId="13" xfId="0" applyFont="1" applyFill="1" applyBorder="1" applyAlignment="1">
      <alignment horizontal="center"/>
    </xf>
    <xf numFmtId="0" fontId="3" fillId="3" borderId="12" xfId="0" applyFont="1" applyFill="1" applyBorder="1" applyAlignment="1">
      <alignment horizontal="right"/>
    </xf>
    <xf numFmtId="0" fontId="1" fillId="4" borderId="21" xfId="0" applyFont="1" applyFill="1" applyBorder="1" applyAlignment="1">
      <alignment horizontal="center" vertical="center"/>
    </xf>
    <xf numFmtId="165" fontId="5" fillId="0" borderId="0" xfId="0" applyNumberFormat="1" applyFont="1" applyFill="1" applyBorder="1"/>
    <xf numFmtId="165" fontId="5" fillId="0" borderId="0" xfId="0" applyNumberFormat="1" applyFont="1" applyFill="1" applyBorder="1" applyAlignment="1">
      <alignment horizontal="right"/>
    </xf>
    <xf numFmtId="165" fontId="5" fillId="0" borderId="10" xfId="0" applyNumberFormat="1" applyFont="1" applyFill="1" applyBorder="1"/>
    <xf numFmtId="0" fontId="0" fillId="3" borderId="6" xfId="0" applyFill="1" applyBorder="1"/>
    <xf numFmtId="0" fontId="6" fillId="3" borderId="4" xfId="0" applyFont="1" applyFill="1" applyBorder="1"/>
    <xf numFmtId="0" fontId="4" fillId="3" borderId="5" xfId="0" applyFont="1" applyFill="1" applyBorder="1"/>
    <xf numFmtId="0" fontId="5" fillId="0" borderId="22" xfId="0" applyFont="1" applyFill="1" applyBorder="1" applyAlignment="1">
      <alignment horizontal="center" vertical="center"/>
    </xf>
    <xf numFmtId="0" fontId="5" fillId="0" borderId="22" xfId="0" applyFont="1" applyFill="1" applyBorder="1" applyAlignment="1">
      <alignment horizontal="center"/>
    </xf>
    <xf numFmtId="165" fontId="5" fillId="0" borderId="22" xfId="0" applyNumberFormat="1" applyFont="1" applyFill="1" applyBorder="1"/>
    <xf numFmtId="165" fontId="5" fillId="0" borderId="23" xfId="0" applyNumberFormat="1" applyFont="1" applyFill="1" applyBorder="1"/>
    <xf numFmtId="0" fontId="6" fillId="0" borderId="24" xfId="0" applyFont="1" applyFill="1" applyBorder="1" applyAlignment="1">
      <alignment horizontal="center"/>
    </xf>
    <xf numFmtId="0" fontId="6" fillId="0" borderId="25" xfId="0" applyFont="1" applyFill="1" applyBorder="1" applyAlignment="1">
      <alignment horizontal="center"/>
    </xf>
    <xf numFmtId="0" fontId="6" fillId="0" borderId="26" xfId="0" applyFont="1" applyFill="1" applyBorder="1" applyAlignment="1">
      <alignment horizontal="center"/>
    </xf>
    <xf numFmtId="165" fontId="5" fillId="0" borderId="27" xfId="0" applyNumberFormat="1" applyFont="1" applyFill="1" applyBorder="1"/>
    <xf numFmtId="165" fontId="5" fillId="0" borderId="28" xfId="0" applyNumberFormat="1" applyFont="1" applyFill="1" applyBorder="1"/>
    <xf numFmtId="0" fontId="6" fillId="0" borderId="29" xfId="0" applyFont="1" applyFill="1" applyBorder="1" applyAlignment="1">
      <alignment horizontal="center"/>
    </xf>
    <xf numFmtId="0" fontId="5" fillId="0" borderId="30" xfId="0" applyFont="1" applyFill="1" applyBorder="1" applyAlignment="1">
      <alignment horizontal="center"/>
    </xf>
    <xf numFmtId="0" fontId="5" fillId="0" borderId="31" xfId="0" applyFont="1" applyFill="1" applyBorder="1" applyAlignment="1">
      <alignment horizontal="center"/>
    </xf>
    <xf numFmtId="0" fontId="6" fillId="3" borderId="12" xfId="0" applyFont="1" applyFill="1" applyBorder="1"/>
    <xf numFmtId="0" fontId="6" fillId="3" borderId="14" xfId="0" applyFont="1" applyFill="1" applyBorder="1"/>
    <xf numFmtId="0" fontId="6" fillId="0" borderId="12" xfId="0" applyFont="1" applyBorder="1" applyAlignment="1">
      <alignment horizontal="right"/>
    </xf>
    <xf numFmtId="0" fontId="6" fillId="0" borderId="14" xfId="0" applyFont="1" applyBorder="1"/>
    <xf numFmtId="0" fontId="9" fillId="3" borderId="12" xfId="0" applyFont="1" applyFill="1" applyBorder="1" applyAlignment="1">
      <alignment horizontal="right"/>
    </xf>
    <xf numFmtId="0" fontId="9" fillId="3" borderId="14" xfId="0" applyFont="1" applyFill="1" applyBorder="1"/>
    <xf numFmtId="0" fontId="3" fillId="3" borderId="14" xfId="0" applyFont="1" applyFill="1" applyBorder="1" applyAlignment="1">
      <alignment horizontal="left"/>
    </xf>
    <xf numFmtId="165" fontId="6" fillId="3" borderId="14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5.5049077078102499E-2"/>
          <c:y val="0.1112937779157657"/>
          <c:w val="0.92803482184668884"/>
          <c:h val="0.869923608129383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Planilha1!$Z$6</c:f>
              <c:strCache>
                <c:ptCount val="1"/>
                <c:pt idx="0">
                  <c:v>xc (cm)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Planilha1!$Y$7:$Y$327</c:f>
              <c:numCache>
                <c:formatCode>General</c:formatCode>
                <c:ptCount val="321"/>
                <c:pt idx="0">
                  <c:v>0</c:v>
                </c:pt>
                <c:pt idx="1">
                  <c:v>0.03</c:v>
                </c:pt>
                <c:pt idx="2">
                  <c:v>0.05</c:v>
                </c:pt>
                <c:pt idx="3">
                  <c:v>0.08</c:v>
                </c:pt>
                <c:pt idx="4">
                  <c:v>0.1</c:v>
                </c:pt>
                <c:pt idx="5">
                  <c:v>0.13</c:v>
                </c:pt>
                <c:pt idx="6">
                  <c:v>0.15</c:v>
                </c:pt>
                <c:pt idx="7">
                  <c:v>0.18</c:v>
                </c:pt>
                <c:pt idx="8">
                  <c:v>0.2</c:v>
                </c:pt>
                <c:pt idx="9">
                  <c:v>0.23</c:v>
                </c:pt>
                <c:pt idx="10">
                  <c:v>0.25</c:v>
                </c:pt>
                <c:pt idx="11">
                  <c:v>0.28000000000000003</c:v>
                </c:pt>
                <c:pt idx="12">
                  <c:v>0.3</c:v>
                </c:pt>
                <c:pt idx="13">
                  <c:v>0.33</c:v>
                </c:pt>
                <c:pt idx="14">
                  <c:v>0.35</c:v>
                </c:pt>
                <c:pt idx="15">
                  <c:v>0.38</c:v>
                </c:pt>
                <c:pt idx="16">
                  <c:v>0.4</c:v>
                </c:pt>
                <c:pt idx="17">
                  <c:v>0.43</c:v>
                </c:pt>
                <c:pt idx="18">
                  <c:v>0.45</c:v>
                </c:pt>
                <c:pt idx="19">
                  <c:v>0.48</c:v>
                </c:pt>
                <c:pt idx="20">
                  <c:v>0.5</c:v>
                </c:pt>
                <c:pt idx="21">
                  <c:v>0.53</c:v>
                </c:pt>
                <c:pt idx="22">
                  <c:v>0.55000000000000004</c:v>
                </c:pt>
                <c:pt idx="23">
                  <c:v>0.57999999999999996</c:v>
                </c:pt>
                <c:pt idx="24">
                  <c:v>0.6</c:v>
                </c:pt>
                <c:pt idx="25">
                  <c:v>0.63</c:v>
                </c:pt>
                <c:pt idx="26">
                  <c:v>0.65</c:v>
                </c:pt>
                <c:pt idx="27">
                  <c:v>0.68</c:v>
                </c:pt>
                <c:pt idx="28">
                  <c:v>0.7</c:v>
                </c:pt>
                <c:pt idx="29">
                  <c:v>0.73</c:v>
                </c:pt>
                <c:pt idx="30">
                  <c:v>0.75</c:v>
                </c:pt>
                <c:pt idx="31">
                  <c:v>0.78</c:v>
                </c:pt>
                <c:pt idx="32">
                  <c:v>0.8</c:v>
                </c:pt>
                <c:pt idx="33">
                  <c:v>0.83</c:v>
                </c:pt>
                <c:pt idx="34">
                  <c:v>0.85</c:v>
                </c:pt>
                <c:pt idx="35">
                  <c:v>0.88</c:v>
                </c:pt>
                <c:pt idx="36">
                  <c:v>0.9</c:v>
                </c:pt>
                <c:pt idx="37">
                  <c:v>0.93</c:v>
                </c:pt>
                <c:pt idx="38">
                  <c:v>0.95</c:v>
                </c:pt>
                <c:pt idx="39">
                  <c:v>0.98</c:v>
                </c:pt>
                <c:pt idx="40">
                  <c:v>1</c:v>
                </c:pt>
                <c:pt idx="41">
                  <c:v>1.03</c:v>
                </c:pt>
                <c:pt idx="42">
                  <c:v>1.05</c:v>
                </c:pt>
                <c:pt idx="43">
                  <c:v>1.08</c:v>
                </c:pt>
                <c:pt idx="44">
                  <c:v>1.1000000000000001</c:v>
                </c:pt>
                <c:pt idx="45">
                  <c:v>1.1299999999999999</c:v>
                </c:pt>
                <c:pt idx="46">
                  <c:v>1.1499999999999999</c:v>
                </c:pt>
                <c:pt idx="47">
                  <c:v>1.18</c:v>
                </c:pt>
                <c:pt idx="48">
                  <c:v>1.2</c:v>
                </c:pt>
                <c:pt idx="49">
                  <c:v>1.23</c:v>
                </c:pt>
                <c:pt idx="50">
                  <c:v>1.25</c:v>
                </c:pt>
                <c:pt idx="51">
                  <c:v>1.28</c:v>
                </c:pt>
                <c:pt idx="52">
                  <c:v>1.3</c:v>
                </c:pt>
                <c:pt idx="53">
                  <c:v>1.33</c:v>
                </c:pt>
                <c:pt idx="54">
                  <c:v>1.35</c:v>
                </c:pt>
                <c:pt idx="55">
                  <c:v>1.38</c:v>
                </c:pt>
                <c:pt idx="56">
                  <c:v>1.4</c:v>
                </c:pt>
                <c:pt idx="57">
                  <c:v>1.43</c:v>
                </c:pt>
                <c:pt idx="58">
                  <c:v>1.45</c:v>
                </c:pt>
                <c:pt idx="59">
                  <c:v>1.48</c:v>
                </c:pt>
                <c:pt idx="60">
                  <c:v>1.5</c:v>
                </c:pt>
                <c:pt idx="61">
                  <c:v>1.53</c:v>
                </c:pt>
                <c:pt idx="62">
                  <c:v>1.55</c:v>
                </c:pt>
                <c:pt idx="63">
                  <c:v>1.58</c:v>
                </c:pt>
                <c:pt idx="64">
                  <c:v>1.6</c:v>
                </c:pt>
                <c:pt idx="65">
                  <c:v>1.63</c:v>
                </c:pt>
                <c:pt idx="66">
                  <c:v>1.65</c:v>
                </c:pt>
                <c:pt idx="67">
                  <c:v>1.68</c:v>
                </c:pt>
                <c:pt idx="68">
                  <c:v>1.7</c:v>
                </c:pt>
                <c:pt idx="69">
                  <c:v>1.73</c:v>
                </c:pt>
                <c:pt idx="70">
                  <c:v>1.75</c:v>
                </c:pt>
                <c:pt idx="71">
                  <c:v>1.78</c:v>
                </c:pt>
                <c:pt idx="72">
                  <c:v>1.8</c:v>
                </c:pt>
                <c:pt idx="73">
                  <c:v>1.83</c:v>
                </c:pt>
                <c:pt idx="74">
                  <c:v>1.85</c:v>
                </c:pt>
                <c:pt idx="75">
                  <c:v>1.88</c:v>
                </c:pt>
                <c:pt idx="76">
                  <c:v>1.9</c:v>
                </c:pt>
                <c:pt idx="77">
                  <c:v>1.93</c:v>
                </c:pt>
                <c:pt idx="78">
                  <c:v>1.95</c:v>
                </c:pt>
                <c:pt idx="79">
                  <c:v>1.98</c:v>
                </c:pt>
                <c:pt idx="80">
                  <c:v>2</c:v>
                </c:pt>
                <c:pt idx="81">
                  <c:v>2.0299999999999998</c:v>
                </c:pt>
                <c:pt idx="82">
                  <c:v>2.0499999999999998</c:v>
                </c:pt>
                <c:pt idx="83">
                  <c:v>2.08</c:v>
                </c:pt>
                <c:pt idx="84">
                  <c:v>2.1</c:v>
                </c:pt>
                <c:pt idx="85">
                  <c:v>2.13</c:v>
                </c:pt>
                <c:pt idx="86">
                  <c:v>2.15</c:v>
                </c:pt>
                <c:pt idx="87">
                  <c:v>2.1800000000000002</c:v>
                </c:pt>
                <c:pt idx="88">
                  <c:v>2.2000000000000002</c:v>
                </c:pt>
                <c:pt idx="89">
                  <c:v>2.23</c:v>
                </c:pt>
                <c:pt idx="90">
                  <c:v>2.25</c:v>
                </c:pt>
                <c:pt idx="91">
                  <c:v>2.2799999999999998</c:v>
                </c:pt>
                <c:pt idx="92">
                  <c:v>2.2999999999999998</c:v>
                </c:pt>
                <c:pt idx="93">
                  <c:v>2.33</c:v>
                </c:pt>
                <c:pt idx="94">
                  <c:v>2.35</c:v>
                </c:pt>
                <c:pt idx="95">
                  <c:v>2.38</c:v>
                </c:pt>
                <c:pt idx="96">
                  <c:v>2.4</c:v>
                </c:pt>
                <c:pt idx="97">
                  <c:v>2.4300000000000002</c:v>
                </c:pt>
                <c:pt idx="98">
                  <c:v>2.4500000000000002</c:v>
                </c:pt>
                <c:pt idx="99">
                  <c:v>2.48</c:v>
                </c:pt>
                <c:pt idx="100">
                  <c:v>2.5</c:v>
                </c:pt>
                <c:pt idx="101">
                  <c:v>2.5299999999999998</c:v>
                </c:pt>
                <c:pt idx="102">
                  <c:v>2.5499999999999998</c:v>
                </c:pt>
                <c:pt idx="103">
                  <c:v>2.58</c:v>
                </c:pt>
                <c:pt idx="104">
                  <c:v>2.6</c:v>
                </c:pt>
                <c:pt idx="105">
                  <c:v>2.63</c:v>
                </c:pt>
                <c:pt idx="106">
                  <c:v>2.65</c:v>
                </c:pt>
                <c:pt idx="107">
                  <c:v>2.68</c:v>
                </c:pt>
                <c:pt idx="108">
                  <c:v>2.7</c:v>
                </c:pt>
                <c:pt idx="109">
                  <c:v>2.73</c:v>
                </c:pt>
                <c:pt idx="110">
                  <c:v>2.75</c:v>
                </c:pt>
                <c:pt idx="111">
                  <c:v>2.78</c:v>
                </c:pt>
                <c:pt idx="112">
                  <c:v>2.8</c:v>
                </c:pt>
                <c:pt idx="113">
                  <c:v>2.83</c:v>
                </c:pt>
                <c:pt idx="114">
                  <c:v>2.85</c:v>
                </c:pt>
                <c:pt idx="115">
                  <c:v>2.88</c:v>
                </c:pt>
                <c:pt idx="116">
                  <c:v>2.9</c:v>
                </c:pt>
                <c:pt idx="117">
                  <c:v>2.93</c:v>
                </c:pt>
                <c:pt idx="118">
                  <c:v>2.95</c:v>
                </c:pt>
                <c:pt idx="119">
                  <c:v>2.98</c:v>
                </c:pt>
                <c:pt idx="120">
                  <c:v>3</c:v>
                </c:pt>
                <c:pt idx="121">
                  <c:v>3.03</c:v>
                </c:pt>
                <c:pt idx="122">
                  <c:v>3.05</c:v>
                </c:pt>
                <c:pt idx="123">
                  <c:v>3.08</c:v>
                </c:pt>
                <c:pt idx="124">
                  <c:v>3.1</c:v>
                </c:pt>
                <c:pt idx="125">
                  <c:v>3.13</c:v>
                </c:pt>
                <c:pt idx="126">
                  <c:v>3.15</c:v>
                </c:pt>
                <c:pt idx="127">
                  <c:v>3.18</c:v>
                </c:pt>
                <c:pt idx="128">
                  <c:v>3.2</c:v>
                </c:pt>
                <c:pt idx="129">
                  <c:v>3.23</c:v>
                </c:pt>
                <c:pt idx="130">
                  <c:v>3.25</c:v>
                </c:pt>
                <c:pt idx="131">
                  <c:v>3.28</c:v>
                </c:pt>
                <c:pt idx="132">
                  <c:v>3.3</c:v>
                </c:pt>
                <c:pt idx="133">
                  <c:v>3.33</c:v>
                </c:pt>
                <c:pt idx="134">
                  <c:v>3.35</c:v>
                </c:pt>
                <c:pt idx="135">
                  <c:v>3.38</c:v>
                </c:pt>
                <c:pt idx="136">
                  <c:v>3.4</c:v>
                </c:pt>
                <c:pt idx="137">
                  <c:v>3.43</c:v>
                </c:pt>
                <c:pt idx="138">
                  <c:v>3.45</c:v>
                </c:pt>
                <c:pt idx="139">
                  <c:v>3.48</c:v>
                </c:pt>
                <c:pt idx="140">
                  <c:v>3.5</c:v>
                </c:pt>
                <c:pt idx="141">
                  <c:v>3.53</c:v>
                </c:pt>
                <c:pt idx="142">
                  <c:v>3.55</c:v>
                </c:pt>
                <c:pt idx="143">
                  <c:v>3.58</c:v>
                </c:pt>
                <c:pt idx="144">
                  <c:v>3.6</c:v>
                </c:pt>
                <c:pt idx="145">
                  <c:v>3.63</c:v>
                </c:pt>
                <c:pt idx="146">
                  <c:v>3.65</c:v>
                </c:pt>
                <c:pt idx="147">
                  <c:v>3.68</c:v>
                </c:pt>
                <c:pt idx="148">
                  <c:v>3.7</c:v>
                </c:pt>
                <c:pt idx="149">
                  <c:v>3.73</c:v>
                </c:pt>
                <c:pt idx="150">
                  <c:v>3.75</c:v>
                </c:pt>
                <c:pt idx="151">
                  <c:v>3.78</c:v>
                </c:pt>
                <c:pt idx="152">
                  <c:v>3.8</c:v>
                </c:pt>
                <c:pt idx="153">
                  <c:v>3.83</c:v>
                </c:pt>
                <c:pt idx="154">
                  <c:v>3.85</c:v>
                </c:pt>
                <c:pt idx="155">
                  <c:v>3.88</c:v>
                </c:pt>
                <c:pt idx="156">
                  <c:v>3.9</c:v>
                </c:pt>
                <c:pt idx="157">
                  <c:v>3.93</c:v>
                </c:pt>
                <c:pt idx="158">
                  <c:v>3.95</c:v>
                </c:pt>
                <c:pt idx="159">
                  <c:v>3.98</c:v>
                </c:pt>
                <c:pt idx="160">
                  <c:v>4</c:v>
                </c:pt>
                <c:pt idx="161">
                  <c:v>4.03</c:v>
                </c:pt>
                <c:pt idx="162">
                  <c:v>4.05</c:v>
                </c:pt>
                <c:pt idx="163">
                  <c:v>4.08</c:v>
                </c:pt>
                <c:pt idx="164">
                  <c:v>4.0999999999999996</c:v>
                </c:pt>
                <c:pt idx="165">
                  <c:v>4.13</c:v>
                </c:pt>
                <c:pt idx="166">
                  <c:v>4.1500000000000004</c:v>
                </c:pt>
                <c:pt idx="167">
                  <c:v>4.18</c:v>
                </c:pt>
                <c:pt idx="168">
                  <c:v>4.2</c:v>
                </c:pt>
                <c:pt idx="169">
                  <c:v>4.2300000000000004</c:v>
                </c:pt>
                <c:pt idx="170">
                  <c:v>4.25</c:v>
                </c:pt>
                <c:pt idx="171">
                  <c:v>4.28</c:v>
                </c:pt>
                <c:pt idx="172">
                  <c:v>4.3</c:v>
                </c:pt>
                <c:pt idx="173">
                  <c:v>4.33</c:v>
                </c:pt>
                <c:pt idx="174">
                  <c:v>4.3499999999999996</c:v>
                </c:pt>
                <c:pt idx="175">
                  <c:v>4.38</c:v>
                </c:pt>
                <c:pt idx="176">
                  <c:v>4.4000000000000004</c:v>
                </c:pt>
                <c:pt idx="177">
                  <c:v>4.43</c:v>
                </c:pt>
                <c:pt idx="178">
                  <c:v>4.45</c:v>
                </c:pt>
                <c:pt idx="179">
                  <c:v>4.4800000000000004</c:v>
                </c:pt>
                <c:pt idx="180">
                  <c:v>4.5</c:v>
                </c:pt>
                <c:pt idx="181">
                  <c:v>4.53</c:v>
                </c:pt>
                <c:pt idx="182">
                  <c:v>4.55</c:v>
                </c:pt>
                <c:pt idx="183">
                  <c:v>4.58</c:v>
                </c:pt>
                <c:pt idx="184">
                  <c:v>4.5999999999999996</c:v>
                </c:pt>
                <c:pt idx="185">
                  <c:v>4.63</c:v>
                </c:pt>
                <c:pt idx="186">
                  <c:v>4.6500000000000004</c:v>
                </c:pt>
                <c:pt idx="187">
                  <c:v>4.68</c:v>
                </c:pt>
                <c:pt idx="188">
                  <c:v>4.7</c:v>
                </c:pt>
                <c:pt idx="189">
                  <c:v>4.7300000000000004</c:v>
                </c:pt>
                <c:pt idx="190">
                  <c:v>4.75</c:v>
                </c:pt>
                <c:pt idx="191">
                  <c:v>4.78</c:v>
                </c:pt>
                <c:pt idx="192">
                  <c:v>4.8</c:v>
                </c:pt>
                <c:pt idx="193">
                  <c:v>4.83</c:v>
                </c:pt>
                <c:pt idx="194">
                  <c:v>4.8499999999999996</c:v>
                </c:pt>
                <c:pt idx="195">
                  <c:v>4.88</c:v>
                </c:pt>
                <c:pt idx="196">
                  <c:v>4.9000000000000004</c:v>
                </c:pt>
                <c:pt idx="197">
                  <c:v>4.93</c:v>
                </c:pt>
                <c:pt idx="198">
                  <c:v>4.95</c:v>
                </c:pt>
                <c:pt idx="199">
                  <c:v>4.9800000000000004</c:v>
                </c:pt>
                <c:pt idx="200">
                  <c:v>5</c:v>
                </c:pt>
                <c:pt idx="201">
                  <c:v>5.03</c:v>
                </c:pt>
                <c:pt idx="202">
                  <c:v>5.05</c:v>
                </c:pt>
                <c:pt idx="203">
                  <c:v>5.08</c:v>
                </c:pt>
                <c:pt idx="204">
                  <c:v>5.0999999999999996</c:v>
                </c:pt>
                <c:pt idx="205">
                  <c:v>5.13</c:v>
                </c:pt>
                <c:pt idx="206">
                  <c:v>5.15</c:v>
                </c:pt>
                <c:pt idx="207">
                  <c:v>5.18</c:v>
                </c:pt>
                <c:pt idx="208">
                  <c:v>5.2</c:v>
                </c:pt>
                <c:pt idx="209">
                  <c:v>5.23</c:v>
                </c:pt>
                <c:pt idx="210">
                  <c:v>5.25</c:v>
                </c:pt>
                <c:pt idx="211">
                  <c:v>5.28</c:v>
                </c:pt>
                <c:pt idx="212">
                  <c:v>5.3</c:v>
                </c:pt>
                <c:pt idx="213">
                  <c:v>5.33</c:v>
                </c:pt>
                <c:pt idx="214">
                  <c:v>5.35</c:v>
                </c:pt>
                <c:pt idx="215">
                  <c:v>5.38</c:v>
                </c:pt>
                <c:pt idx="216">
                  <c:v>5.4</c:v>
                </c:pt>
                <c:pt idx="217">
                  <c:v>5.43</c:v>
                </c:pt>
                <c:pt idx="218">
                  <c:v>5.45</c:v>
                </c:pt>
                <c:pt idx="219">
                  <c:v>5.48</c:v>
                </c:pt>
                <c:pt idx="220">
                  <c:v>5.5</c:v>
                </c:pt>
                <c:pt idx="221">
                  <c:v>5.53</c:v>
                </c:pt>
                <c:pt idx="222">
                  <c:v>5.55</c:v>
                </c:pt>
                <c:pt idx="223">
                  <c:v>5.58</c:v>
                </c:pt>
                <c:pt idx="224">
                  <c:v>5.6</c:v>
                </c:pt>
                <c:pt idx="225">
                  <c:v>5.63</c:v>
                </c:pt>
                <c:pt idx="226">
                  <c:v>5.65</c:v>
                </c:pt>
                <c:pt idx="227">
                  <c:v>5.68</c:v>
                </c:pt>
                <c:pt idx="228">
                  <c:v>5.7</c:v>
                </c:pt>
                <c:pt idx="229">
                  <c:v>5.73</c:v>
                </c:pt>
                <c:pt idx="230">
                  <c:v>5.75</c:v>
                </c:pt>
                <c:pt idx="231">
                  <c:v>5.78</c:v>
                </c:pt>
                <c:pt idx="232">
                  <c:v>5.8</c:v>
                </c:pt>
                <c:pt idx="233">
                  <c:v>5.83</c:v>
                </c:pt>
                <c:pt idx="234">
                  <c:v>5.85</c:v>
                </c:pt>
                <c:pt idx="235">
                  <c:v>5.88</c:v>
                </c:pt>
                <c:pt idx="236">
                  <c:v>5.9</c:v>
                </c:pt>
                <c:pt idx="237">
                  <c:v>5.93</c:v>
                </c:pt>
                <c:pt idx="238">
                  <c:v>5.95</c:v>
                </c:pt>
                <c:pt idx="239">
                  <c:v>5.98</c:v>
                </c:pt>
                <c:pt idx="240">
                  <c:v>6</c:v>
                </c:pt>
                <c:pt idx="241">
                  <c:v>6.03</c:v>
                </c:pt>
                <c:pt idx="242">
                  <c:v>6.05</c:v>
                </c:pt>
                <c:pt idx="243">
                  <c:v>6.08</c:v>
                </c:pt>
                <c:pt idx="244">
                  <c:v>6.1</c:v>
                </c:pt>
                <c:pt idx="245">
                  <c:v>6.13</c:v>
                </c:pt>
                <c:pt idx="246">
                  <c:v>6.15</c:v>
                </c:pt>
                <c:pt idx="247">
                  <c:v>6.18</c:v>
                </c:pt>
                <c:pt idx="248">
                  <c:v>6.2</c:v>
                </c:pt>
                <c:pt idx="249">
                  <c:v>6.23</c:v>
                </c:pt>
                <c:pt idx="250">
                  <c:v>6.25</c:v>
                </c:pt>
                <c:pt idx="251">
                  <c:v>6.28</c:v>
                </c:pt>
                <c:pt idx="252">
                  <c:v>6.3</c:v>
                </c:pt>
                <c:pt idx="253">
                  <c:v>6.33</c:v>
                </c:pt>
                <c:pt idx="254">
                  <c:v>6.35</c:v>
                </c:pt>
                <c:pt idx="255">
                  <c:v>6.38</c:v>
                </c:pt>
                <c:pt idx="256">
                  <c:v>6.4</c:v>
                </c:pt>
                <c:pt idx="257">
                  <c:v>6.43</c:v>
                </c:pt>
                <c:pt idx="258">
                  <c:v>6.45</c:v>
                </c:pt>
                <c:pt idx="259">
                  <c:v>6.48</c:v>
                </c:pt>
                <c:pt idx="260">
                  <c:v>6.5</c:v>
                </c:pt>
                <c:pt idx="261">
                  <c:v>6.53</c:v>
                </c:pt>
                <c:pt idx="262">
                  <c:v>6.55</c:v>
                </c:pt>
                <c:pt idx="263">
                  <c:v>6.58</c:v>
                </c:pt>
                <c:pt idx="264">
                  <c:v>6.6</c:v>
                </c:pt>
                <c:pt idx="265">
                  <c:v>6.63</c:v>
                </c:pt>
                <c:pt idx="266">
                  <c:v>6.65</c:v>
                </c:pt>
                <c:pt idx="267">
                  <c:v>6.68</c:v>
                </c:pt>
                <c:pt idx="268">
                  <c:v>6.7</c:v>
                </c:pt>
                <c:pt idx="269">
                  <c:v>6.73</c:v>
                </c:pt>
                <c:pt idx="270">
                  <c:v>6.75</c:v>
                </c:pt>
                <c:pt idx="271">
                  <c:v>6.78</c:v>
                </c:pt>
                <c:pt idx="272">
                  <c:v>6.8</c:v>
                </c:pt>
                <c:pt idx="273">
                  <c:v>6.83</c:v>
                </c:pt>
                <c:pt idx="274">
                  <c:v>6.85</c:v>
                </c:pt>
                <c:pt idx="275">
                  <c:v>6.88</c:v>
                </c:pt>
                <c:pt idx="276">
                  <c:v>6.9</c:v>
                </c:pt>
                <c:pt idx="277">
                  <c:v>6.93</c:v>
                </c:pt>
                <c:pt idx="278">
                  <c:v>6.95</c:v>
                </c:pt>
                <c:pt idx="279">
                  <c:v>6.98</c:v>
                </c:pt>
                <c:pt idx="280">
                  <c:v>7</c:v>
                </c:pt>
                <c:pt idx="281">
                  <c:v>7.03</c:v>
                </c:pt>
                <c:pt idx="282">
                  <c:v>7.05</c:v>
                </c:pt>
                <c:pt idx="283">
                  <c:v>7.08</c:v>
                </c:pt>
                <c:pt idx="284">
                  <c:v>7.1</c:v>
                </c:pt>
                <c:pt idx="285">
                  <c:v>7.13</c:v>
                </c:pt>
                <c:pt idx="286">
                  <c:v>7.15</c:v>
                </c:pt>
                <c:pt idx="287">
                  <c:v>7.18</c:v>
                </c:pt>
                <c:pt idx="288">
                  <c:v>7.2</c:v>
                </c:pt>
                <c:pt idx="289">
                  <c:v>7.23</c:v>
                </c:pt>
                <c:pt idx="290">
                  <c:v>7.25</c:v>
                </c:pt>
                <c:pt idx="291">
                  <c:v>7.28</c:v>
                </c:pt>
                <c:pt idx="292">
                  <c:v>7.3</c:v>
                </c:pt>
                <c:pt idx="293">
                  <c:v>7.33</c:v>
                </c:pt>
                <c:pt idx="294">
                  <c:v>7.35</c:v>
                </c:pt>
                <c:pt idx="295">
                  <c:v>7.38</c:v>
                </c:pt>
                <c:pt idx="296">
                  <c:v>7.4</c:v>
                </c:pt>
                <c:pt idx="297">
                  <c:v>7.43</c:v>
                </c:pt>
                <c:pt idx="298">
                  <c:v>7.45</c:v>
                </c:pt>
                <c:pt idx="299">
                  <c:v>7.48</c:v>
                </c:pt>
                <c:pt idx="300">
                  <c:v>7.5</c:v>
                </c:pt>
                <c:pt idx="301">
                  <c:v>7.53</c:v>
                </c:pt>
                <c:pt idx="302">
                  <c:v>7.55</c:v>
                </c:pt>
                <c:pt idx="303">
                  <c:v>7.58</c:v>
                </c:pt>
                <c:pt idx="304">
                  <c:v>7.6</c:v>
                </c:pt>
                <c:pt idx="305">
                  <c:v>7.63</c:v>
                </c:pt>
                <c:pt idx="306">
                  <c:v>7.65</c:v>
                </c:pt>
                <c:pt idx="307">
                  <c:v>7.68</c:v>
                </c:pt>
                <c:pt idx="308">
                  <c:v>7.7</c:v>
                </c:pt>
                <c:pt idx="309">
                  <c:v>7.73</c:v>
                </c:pt>
                <c:pt idx="310">
                  <c:v>7.75</c:v>
                </c:pt>
                <c:pt idx="311">
                  <c:v>7.78</c:v>
                </c:pt>
                <c:pt idx="312">
                  <c:v>7.8</c:v>
                </c:pt>
                <c:pt idx="313">
                  <c:v>7.83</c:v>
                </c:pt>
                <c:pt idx="314">
                  <c:v>7.85</c:v>
                </c:pt>
                <c:pt idx="315">
                  <c:v>7.88</c:v>
                </c:pt>
                <c:pt idx="316">
                  <c:v>7.9</c:v>
                </c:pt>
                <c:pt idx="317">
                  <c:v>7.93</c:v>
                </c:pt>
                <c:pt idx="318">
                  <c:v>7.95</c:v>
                </c:pt>
                <c:pt idx="319">
                  <c:v>7.98</c:v>
                </c:pt>
                <c:pt idx="320">
                  <c:v>8</c:v>
                </c:pt>
              </c:numCache>
            </c:numRef>
          </c:xVal>
          <c:yVal>
            <c:numRef>
              <c:f>Planilha1!$Z$7:$Z$327</c:f>
              <c:numCache>
                <c:formatCode>General</c:formatCode>
                <c:ptCount val="321"/>
                <c:pt idx="0">
                  <c:v>-3.4200000000000017</c:v>
                </c:pt>
                <c:pt idx="1">
                  <c:v>-2.5</c:v>
                </c:pt>
                <c:pt idx="2">
                  <c:v>-1.5300000000000011</c:v>
                </c:pt>
                <c:pt idx="3">
                  <c:v>-0.58999999999999986</c:v>
                </c:pt>
                <c:pt idx="4">
                  <c:v>0.35999999999999943</c:v>
                </c:pt>
                <c:pt idx="5">
                  <c:v>1.25</c:v>
                </c:pt>
                <c:pt idx="6">
                  <c:v>2.1000000000000014</c:v>
                </c:pt>
                <c:pt idx="7">
                  <c:v>2.8500000000000014</c:v>
                </c:pt>
                <c:pt idx="8">
                  <c:v>3.5300000000000011</c:v>
                </c:pt>
                <c:pt idx="9">
                  <c:v>4.1000000000000014</c:v>
                </c:pt>
                <c:pt idx="10">
                  <c:v>4.5300000000000011</c:v>
                </c:pt>
                <c:pt idx="11">
                  <c:v>4.8599999999999994</c:v>
                </c:pt>
                <c:pt idx="12">
                  <c:v>5.0599999999999987</c:v>
                </c:pt>
                <c:pt idx="13">
                  <c:v>5.1099999999999994</c:v>
                </c:pt>
                <c:pt idx="14">
                  <c:v>5.0100000000000016</c:v>
                </c:pt>
                <c:pt idx="15">
                  <c:v>4.8099999999999987</c:v>
                </c:pt>
                <c:pt idx="16">
                  <c:v>4.4699999999999989</c:v>
                </c:pt>
                <c:pt idx="17">
                  <c:v>4.0100000000000016</c:v>
                </c:pt>
                <c:pt idx="18">
                  <c:v>3.4400000000000013</c:v>
                </c:pt>
                <c:pt idx="19">
                  <c:v>2.7699999999999996</c:v>
                </c:pt>
                <c:pt idx="20">
                  <c:v>2.0199999999999996</c:v>
                </c:pt>
                <c:pt idx="21">
                  <c:v>1.1900000000000013</c:v>
                </c:pt>
                <c:pt idx="22">
                  <c:v>0.30000000000000071</c:v>
                </c:pt>
                <c:pt idx="23">
                  <c:v>-0.60000000000000142</c:v>
                </c:pt>
                <c:pt idx="24">
                  <c:v>-1.5300000000000011</c:v>
                </c:pt>
                <c:pt idx="25">
                  <c:v>-2.4400000000000013</c:v>
                </c:pt>
                <c:pt idx="26">
                  <c:v>-3.3200000000000003</c:v>
                </c:pt>
                <c:pt idx="27">
                  <c:v>-4.16</c:v>
                </c:pt>
                <c:pt idx="28">
                  <c:v>-4.9400000000000013</c:v>
                </c:pt>
                <c:pt idx="29">
                  <c:v>-5.65</c:v>
                </c:pt>
                <c:pt idx="30">
                  <c:v>-6.27</c:v>
                </c:pt>
                <c:pt idx="31">
                  <c:v>-6.77</c:v>
                </c:pt>
                <c:pt idx="32">
                  <c:v>-7.17</c:v>
                </c:pt>
                <c:pt idx="33">
                  <c:v>-7.4399999999999995</c:v>
                </c:pt>
                <c:pt idx="34">
                  <c:v>-7.58</c:v>
                </c:pt>
                <c:pt idx="35">
                  <c:v>-7.6</c:v>
                </c:pt>
                <c:pt idx="36">
                  <c:v>-7.48</c:v>
                </c:pt>
                <c:pt idx="37">
                  <c:v>-7.26</c:v>
                </c:pt>
                <c:pt idx="38">
                  <c:v>-6.9</c:v>
                </c:pt>
                <c:pt idx="39">
                  <c:v>-6.42</c:v>
                </c:pt>
                <c:pt idx="40">
                  <c:v>-5.8800000000000008</c:v>
                </c:pt>
                <c:pt idx="41">
                  <c:v>-5.2100000000000009</c:v>
                </c:pt>
                <c:pt idx="42">
                  <c:v>-4.4699999999999989</c:v>
                </c:pt>
                <c:pt idx="43">
                  <c:v>-3.66</c:v>
                </c:pt>
                <c:pt idx="44">
                  <c:v>-2.8200000000000003</c:v>
                </c:pt>
                <c:pt idx="45">
                  <c:v>-1.9400000000000013</c:v>
                </c:pt>
                <c:pt idx="46">
                  <c:v>-1.0700000000000003</c:v>
                </c:pt>
                <c:pt idx="47">
                  <c:v>-0.21000000000000085</c:v>
                </c:pt>
                <c:pt idx="48">
                  <c:v>0.62000000000000099</c:v>
                </c:pt>
                <c:pt idx="49">
                  <c:v>1.4100000000000001</c:v>
                </c:pt>
                <c:pt idx="50">
                  <c:v>2.129999999999999</c:v>
                </c:pt>
                <c:pt idx="51">
                  <c:v>2.7699999999999996</c:v>
                </c:pt>
                <c:pt idx="52">
                  <c:v>3.34</c:v>
                </c:pt>
                <c:pt idx="53">
                  <c:v>3.7899999999999991</c:v>
                </c:pt>
                <c:pt idx="54">
                  <c:v>4.1400000000000006</c:v>
                </c:pt>
                <c:pt idx="55">
                  <c:v>4.370000000000001</c:v>
                </c:pt>
                <c:pt idx="56">
                  <c:v>4.4699999999999989</c:v>
                </c:pt>
                <c:pt idx="57">
                  <c:v>4.4600000000000009</c:v>
                </c:pt>
                <c:pt idx="58">
                  <c:v>4.3299999999999983</c:v>
                </c:pt>
                <c:pt idx="59">
                  <c:v>4.07</c:v>
                </c:pt>
                <c:pt idx="60">
                  <c:v>3.7100000000000009</c:v>
                </c:pt>
                <c:pt idx="61">
                  <c:v>3.25</c:v>
                </c:pt>
                <c:pt idx="62">
                  <c:v>2.6799999999999997</c:v>
                </c:pt>
                <c:pt idx="63">
                  <c:v>2.0500000000000007</c:v>
                </c:pt>
                <c:pt idx="64">
                  <c:v>1.3299999999999983</c:v>
                </c:pt>
                <c:pt idx="65">
                  <c:v>0.55000000000000071</c:v>
                </c:pt>
                <c:pt idx="66">
                  <c:v>-0.23999999999999844</c:v>
                </c:pt>
                <c:pt idx="67">
                  <c:v>-1.0799999999999983</c:v>
                </c:pt>
                <c:pt idx="68">
                  <c:v>-1.9100000000000001</c:v>
                </c:pt>
                <c:pt idx="69">
                  <c:v>-2.7199999999999989</c:v>
                </c:pt>
                <c:pt idx="70">
                  <c:v>-3.4899999999999984</c:v>
                </c:pt>
                <c:pt idx="71">
                  <c:v>-4.2199999999999989</c:v>
                </c:pt>
                <c:pt idx="72">
                  <c:v>-4.8900000000000006</c:v>
                </c:pt>
                <c:pt idx="73">
                  <c:v>-5.4600000000000009</c:v>
                </c:pt>
                <c:pt idx="74">
                  <c:v>-5.98</c:v>
                </c:pt>
                <c:pt idx="75">
                  <c:v>-6.3800000000000008</c:v>
                </c:pt>
                <c:pt idx="76">
                  <c:v>-6.67</c:v>
                </c:pt>
                <c:pt idx="77">
                  <c:v>-6.84</c:v>
                </c:pt>
                <c:pt idx="78">
                  <c:v>-6.93</c:v>
                </c:pt>
                <c:pt idx="79">
                  <c:v>-6.8800000000000008</c:v>
                </c:pt>
                <c:pt idx="80">
                  <c:v>-6.7100000000000009</c:v>
                </c:pt>
                <c:pt idx="81">
                  <c:v>-6.4399999999999995</c:v>
                </c:pt>
                <c:pt idx="82">
                  <c:v>-6.0600000000000005</c:v>
                </c:pt>
                <c:pt idx="83">
                  <c:v>-5.6</c:v>
                </c:pt>
                <c:pt idx="84">
                  <c:v>-5.0500000000000007</c:v>
                </c:pt>
                <c:pt idx="85">
                  <c:v>-4.4200000000000017</c:v>
                </c:pt>
                <c:pt idx="86">
                  <c:v>-3.7300000000000004</c:v>
                </c:pt>
                <c:pt idx="87">
                  <c:v>-3.0100000000000016</c:v>
                </c:pt>
                <c:pt idx="88">
                  <c:v>-2.25</c:v>
                </c:pt>
                <c:pt idx="89">
                  <c:v>-1.4800000000000004</c:v>
                </c:pt>
                <c:pt idx="90">
                  <c:v>-0.69999999999999929</c:v>
                </c:pt>
                <c:pt idx="91">
                  <c:v>5.0000000000000711E-2</c:v>
                </c:pt>
                <c:pt idx="92">
                  <c:v>0.78999999999999915</c:v>
                </c:pt>
                <c:pt idx="93">
                  <c:v>1.4800000000000004</c:v>
                </c:pt>
                <c:pt idx="94">
                  <c:v>2.1000000000000014</c:v>
                </c:pt>
                <c:pt idx="95">
                  <c:v>2.6400000000000006</c:v>
                </c:pt>
                <c:pt idx="96">
                  <c:v>3.1000000000000014</c:v>
                </c:pt>
                <c:pt idx="97">
                  <c:v>3.4499999999999993</c:v>
                </c:pt>
                <c:pt idx="98">
                  <c:v>3.7100000000000009</c:v>
                </c:pt>
                <c:pt idx="99">
                  <c:v>3.8500000000000014</c:v>
                </c:pt>
                <c:pt idx="100">
                  <c:v>3.8900000000000006</c:v>
                </c:pt>
                <c:pt idx="101">
                  <c:v>3.8099999999999987</c:v>
                </c:pt>
                <c:pt idx="102">
                  <c:v>3.6400000000000006</c:v>
                </c:pt>
                <c:pt idx="103">
                  <c:v>3.3500000000000014</c:v>
                </c:pt>
                <c:pt idx="104">
                  <c:v>2.9600000000000009</c:v>
                </c:pt>
                <c:pt idx="105">
                  <c:v>2.4899999999999984</c:v>
                </c:pt>
                <c:pt idx="106">
                  <c:v>1.9400000000000013</c:v>
                </c:pt>
                <c:pt idx="107">
                  <c:v>1.3299999999999983</c:v>
                </c:pt>
                <c:pt idx="108">
                  <c:v>0.66000000000000014</c:v>
                </c:pt>
                <c:pt idx="109">
                  <c:v>-5.0000000000000711E-2</c:v>
                </c:pt>
                <c:pt idx="110">
                  <c:v>-0.76999999999999957</c:v>
                </c:pt>
                <c:pt idx="111">
                  <c:v>-1.5100000000000016</c:v>
                </c:pt>
                <c:pt idx="112">
                  <c:v>-2.25</c:v>
                </c:pt>
                <c:pt idx="113">
                  <c:v>-2.9800000000000004</c:v>
                </c:pt>
                <c:pt idx="114">
                  <c:v>-3.6700000000000017</c:v>
                </c:pt>
                <c:pt idx="115">
                  <c:v>-4.2899999999999991</c:v>
                </c:pt>
                <c:pt idx="116">
                  <c:v>-4.8599999999999994</c:v>
                </c:pt>
                <c:pt idx="117">
                  <c:v>-5.34</c:v>
                </c:pt>
                <c:pt idx="118">
                  <c:v>-5.74</c:v>
                </c:pt>
                <c:pt idx="119">
                  <c:v>-6.0500000000000007</c:v>
                </c:pt>
                <c:pt idx="120">
                  <c:v>-6.26</c:v>
                </c:pt>
                <c:pt idx="121">
                  <c:v>-6.3599999999999994</c:v>
                </c:pt>
                <c:pt idx="122">
                  <c:v>-6.3599999999999994</c:v>
                </c:pt>
                <c:pt idx="123">
                  <c:v>-6.26</c:v>
                </c:pt>
                <c:pt idx="124">
                  <c:v>-6.0600000000000005</c:v>
                </c:pt>
                <c:pt idx="125">
                  <c:v>-5.75</c:v>
                </c:pt>
                <c:pt idx="126">
                  <c:v>-5.3599999999999994</c:v>
                </c:pt>
                <c:pt idx="127">
                  <c:v>-4.8900000000000006</c:v>
                </c:pt>
                <c:pt idx="128">
                  <c:v>-4.34</c:v>
                </c:pt>
                <c:pt idx="129">
                  <c:v>-3.7399999999999984</c:v>
                </c:pt>
                <c:pt idx="130">
                  <c:v>-3.1099999999999994</c:v>
                </c:pt>
                <c:pt idx="131">
                  <c:v>-2.4200000000000017</c:v>
                </c:pt>
                <c:pt idx="132">
                  <c:v>-1.7300000000000004</c:v>
                </c:pt>
                <c:pt idx="133">
                  <c:v>-1.0300000000000011</c:v>
                </c:pt>
                <c:pt idx="134">
                  <c:v>-0.33999999999999986</c:v>
                </c:pt>
                <c:pt idx="135">
                  <c:v>0.32999999999999829</c:v>
                </c:pt>
                <c:pt idx="136">
                  <c:v>0.94999999999999929</c:v>
                </c:pt>
                <c:pt idx="137">
                  <c:v>1.5399999999999991</c:v>
                </c:pt>
                <c:pt idx="138">
                  <c:v>2.0500000000000007</c:v>
                </c:pt>
                <c:pt idx="139">
                  <c:v>2.4899999999999984</c:v>
                </c:pt>
                <c:pt idx="140">
                  <c:v>2.8299999999999983</c:v>
                </c:pt>
                <c:pt idx="141">
                  <c:v>3.1099999999999994</c:v>
                </c:pt>
                <c:pt idx="142">
                  <c:v>3.2800000000000011</c:v>
                </c:pt>
                <c:pt idx="143">
                  <c:v>3.34</c:v>
                </c:pt>
                <c:pt idx="144">
                  <c:v>3.3200000000000003</c:v>
                </c:pt>
                <c:pt idx="145">
                  <c:v>3.1900000000000013</c:v>
                </c:pt>
                <c:pt idx="146">
                  <c:v>2.9699999999999989</c:v>
                </c:pt>
                <c:pt idx="147">
                  <c:v>2.6400000000000006</c:v>
                </c:pt>
                <c:pt idx="148">
                  <c:v>2.25</c:v>
                </c:pt>
                <c:pt idx="149">
                  <c:v>1.7699999999999996</c:v>
                </c:pt>
                <c:pt idx="150">
                  <c:v>1.2399999999999984</c:v>
                </c:pt>
                <c:pt idx="151">
                  <c:v>0.64000000000000057</c:v>
                </c:pt>
                <c:pt idx="152">
                  <c:v>1.9999999999999574E-2</c:v>
                </c:pt>
                <c:pt idx="153">
                  <c:v>-0.64000000000000057</c:v>
                </c:pt>
                <c:pt idx="154">
                  <c:v>-1.3099999999999987</c:v>
                </c:pt>
                <c:pt idx="155">
                  <c:v>-1.9800000000000004</c:v>
                </c:pt>
                <c:pt idx="156">
                  <c:v>-2.629999999999999</c:v>
                </c:pt>
                <c:pt idx="157">
                  <c:v>-3.25</c:v>
                </c:pt>
                <c:pt idx="158">
                  <c:v>-3.84</c:v>
                </c:pt>
                <c:pt idx="159">
                  <c:v>-4.379999999999999</c:v>
                </c:pt>
                <c:pt idx="160">
                  <c:v>-4.84</c:v>
                </c:pt>
                <c:pt idx="161">
                  <c:v>-5.2200000000000006</c:v>
                </c:pt>
                <c:pt idx="162">
                  <c:v>-5.5299999999999994</c:v>
                </c:pt>
                <c:pt idx="163">
                  <c:v>-5.76</c:v>
                </c:pt>
                <c:pt idx="164">
                  <c:v>-5.8800000000000008</c:v>
                </c:pt>
                <c:pt idx="165">
                  <c:v>-5.92</c:v>
                </c:pt>
                <c:pt idx="166">
                  <c:v>-5.85</c:v>
                </c:pt>
                <c:pt idx="167">
                  <c:v>-5.6999999999999993</c:v>
                </c:pt>
                <c:pt idx="168">
                  <c:v>-5.4600000000000009</c:v>
                </c:pt>
                <c:pt idx="169">
                  <c:v>-5.1300000000000008</c:v>
                </c:pt>
                <c:pt idx="170">
                  <c:v>-4.7199999999999989</c:v>
                </c:pt>
                <c:pt idx="171">
                  <c:v>-4.2399999999999984</c:v>
                </c:pt>
                <c:pt idx="172">
                  <c:v>-3.7100000000000009</c:v>
                </c:pt>
                <c:pt idx="173">
                  <c:v>-3.1400000000000006</c:v>
                </c:pt>
                <c:pt idx="174">
                  <c:v>-2.5199999999999996</c:v>
                </c:pt>
                <c:pt idx="175">
                  <c:v>-1.8999999999999986</c:v>
                </c:pt>
                <c:pt idx="176">
                  <c:v>-1.2699999999999996</c:v>
                </c:pt>
                <c:pt idx="177">
                  <c:v>-0.62999999999999901</c:v>
                </c:pt>
                <c:pt idx="178">
                  <c:v>-1.0000000000001563E-2</c:v>
                </c:pt>
                <c:pt idx="179">
                  <c:v>0.57000000000000028</c:v>
                </c:pt>
                <c:pt idx="180">
                  <c:v>1.1099999999999994</c:v>
                </c:pt>
                <c:pt idx="181">
                  <c:v>1.5899999999999999</c:v>
                </c:pt>
                <c:pt idx="182">
                  <c:v>2.0199999999999996</c:v>
                </c:pt>
                <c:pt idx="183">
                  <c:v>2.370000000000001</c:v>
                </c:pt>
                <c:pt idx="184">
                  <c:v>2.629999999999999</c:v>
                </c:pt>
                <c:pt idx="185">
                  <c:v>2.8200000000000003</c:v>
                </c:pt>
                <c:pt idx="186">
                  <c:v>2.91</c:v>
                </c:pt>
                <c:pt idx="187">
                  <c:v>2.91</c:v>
                </c:pt>
                <c:pt idx="188">
                  <c:v>2.8299999999999983</c:v>
                </c:pt>
                <c:pt idx="189">
                  <c:v>2.6400000000000006</c:v>
                </c:pt>
                <c:pt idx="190">
                  <c:v>2.379999999999999</c:v>
                </c:pt>
                <c:pt idx="191">
                  <c:v>2.0399999999999991</c:v>
                </c:pt>
                <c:pt idx="192">
                  <c:v>1.629999999999999</c:v>
                </c:pt>
                <c:pt idx="193">
                  <c:v>1.1499999999999986</c:v>
                </c:pt>
                <c:pt idx="194">
                  <c:v>0.62999999999999901</c:v>
                </c:pt>
                <c:pt idx="195">
                  <c:v>7.0000000000000284E-2</c:v>
                </c:pt>
                <c:pt idx="196">
                  <c:v>-0.51999999999999957</c:v>
                </c:pt>
                <c:pt idx="197">
                  <c:v>-1.120000000000001</c:v>
                </c:pt>
                <c:pt idx="198">
                  <c:v>-1.7199999999999989</c:v>
                </c:pt>
                <c:pt idx="199">
                  <c:v>-2.3299999999999983</c:v>
                </c:pt>
                <c:pt idx="200">
                  <c:v>-2.91</c:v>
                </c:pt>
                <c:pt idx="201">
                  <c:v>-3.4499999999999993</c:v>
                </c:pt>
                <c:pt idx="202">
                  <c:v>-3.9499999999999993</c:v>
                </c:pt>
                <c:pt idx="203">
                  <c:v>-4.3999999999999986</c:v>
                </c:pt>
                <c:pt idx="204">
                  <c:v>-4.7600000000000016</c:v>
                </c:pt>
                <c:pt idx="205">
                  <c:v>-5.07</c:v>
                </c:pt>
                <c:pt idx="206">
                  <c:v>-5.2899999999999991</c:v>
                </c:pt>
                <c:pt idx="207">
                  <c:v>-5.43</c:v>
                </c:pt>
                <c:pt idx="208">
                  <c:v>-5.49</c:v>
                </c:pt>
                <c:pt idx="209">
                  <c:v>-5.4700000000000006</c:v>
                </c:pt>
                <c:pt idx="210">
                  <c:v>-5.35</c:v>
                </c:pt>
                <c:pt idx="211">
                  <c:v>-5.16</c:v>
                </c:pt>
                <c:pt idx="212">
                  <c:v>-4.8900000000000006</c:v>
                </c:pt>
                <c:pt idx="213">
                  <c:v>-4.5500000000000007</c:v>
                </c:pt>
                <c:pt idx="214">
                  <c:v>-4.120000000000001</c:v>
                </c:pt>
                <c:pt idx="215">
                  <c:v>-3.66</c:v>
                </c:pt>
                <c:pt idx="216">
                  <c:v>-3.1400000000000006</c:v>
                </c:pt>
                <c:pt idx="217">
                  <c:v>-2.59</c:v>
                </c:pt>
                <c:pt idx="218">
                  <c:v>-2.0199999999999996</c:v>
                </c:pt>
                <c:pt idx="219">
                  <c:v>-1.4400000000000013</c:v>
                </c:pt>
                <c:pt idx="220">
                  <c:v>-0.85000000000000142</c:v>
                </c:pt>
                <c:pt idx="221">
                  <c:v>-0.30000000000000071</c:v>
                </c:pt>
                <c:pt idx="222">
                  <c:v>0.25</c:v>
                </c:pt>
                <c:pt idx="223">
                  <c:v>0.75</c:v>
                </c:pt>
                <c:pt idx="224">
                  <c:v>1.1900000000000013</c:v>
                </c:pt>
                <c:pt idx="225">
                  <c:v>1.6099999999999994</c:v>
                </c:pt>
                <c:pt idx="226">
                  <c:v>1.9400000000000013</c:v>
                </c:pt>
                <c:pt idx="227">
                  <c:v>2.2100000000000009</c:v>
                </c:pt>
                <c:pt idx="228">
                  <c:v>2.41</c:v>
                </c:pt>
                <c:pt idx="229">
                  <c:v>2.5100000000000016</c:v>
                </c:pt>
                <c:pt idx="230">
                  <c:v>2.5300000000000011</c:v>
                </c:pt>
                <c:pt idx="231">
                  <c:v>2.4800000000000004</c:v>
                </c:pt>
                <c:pt idx="232">
                  <c:v>2.3500000000000014</c:v>
                </c:pt>
                <c:pt idx="233">
                  <c:v>2.120000000000001</c:v>
                </c:pt>
                <c:pt idx="234">
                  <c:v>1.8299999999999983</c:v>
                </c:pt>
                <c:pt idx="235">
                  <c:v>1.4699999999999989</c:v>
                </c:pt>
                <c:pt idx="236">
                  <c:v>1.0599999999999987</c:v>
                </c:pt>
                <c:pt idx="237">
                  <c:v>0.60000000000000142</c:v>
                </c:pt>
                <c:pt idx="238">
                  <c:v>0.10000000000000142</c:v>
                </c:pt>
                <c:pt idx="239">
                  <c:v>-0.42999999999999972</c:v>
                </c:pt>
                <c:pt idx="240">
                  <c:v>-0.98000000000000043</c:v>
                </c:pt>
                <c:pt idx="241">
                  <c:v>-1.5300000000000011</c:v>
                </c:pt>
                <c:pt idx="242">
                  <c:v>-2.09</c:v>
                </c:pt>
                <c:pt idx="243">
                  <c:v>-2.620000000000001</c:v>
                </c:pt>
                <c:pt idx="244">
                  <c:v>-3.1400000000000006</c:v>
                </c:pt>
                <c:pt idx="245">
                  <c:v>-3.59</c:v>
                </c:pt>
                <c:pt idx="246">
                  <c:v>-3.9899999999999984</c:v>
                </c:pt>
                <c:pt idx="247">
                  <c:v>-4.1700000000000017</c:v>
                </c:pt>
                <c:pt idx="248">
                  <c:v>-4.4800000000000004</c:v>
                </c:pt>
                <c:pt idx="249">
                  <c:v>-4.7199999999999989</c:v>
                </c:pt>
                <c:pt idx="250">
                  <c:v>-5.0199999999999996</c:v>
                </c:pt>
                <c:pt idx="251">
                  <c:v>-5.1199999999999992</c:v>
                </c:pt>
                <c:pt idx="252">
                  <c:v>-5.1400000000000006</c:v>
                </c:pt>
                <c:pt idx="253">
                  <c:v>-5.0600000000000005</c:v>
                </c:pt>
                <c:pt idx="254">
                  <c:v>-4.91</c:v>
                </c:pt>
                <c:pt idx="255">
                  <c:v>-4.6700000000000017</c:v>
                </c:pt>
                <c:pt idx="256">
                  <c:v>-4.3599999999999994</c:v>
                </c:pt>
                <c:pt idx="257">
                  <c:v>-3.9800000000000004</c:v>
                </c:pt>
                <c:pt idx="258">
                  <c:v>-3.5399999999999991</c:v>
                </c:pt>
                <c:pt idx="259">
                  <c:v>-2.9499999999999993</c:v>
                </c:pt>
                <c:pt idx="260">
                  <c:v>-2.4499999999999993</c:v>
                </c:pt>
                <c:pt idx="261">
                  <c:v>-1.9400000000000013</c:v>
                </c:pt>
                <c:pt idx="262">
                  <c:v>-1.3999999999999986</c:v>
                </c:pt>
                <c:pt idx="263">
                  <c:v>-0.87000000000000099</c:v>
                </c:pt>
                <c:pt idx="264">
                  <c:v>-0.37000000000000099</c:v>
                </c:pt>
                <c:pt idx="265">
                  <c:v>0.14000000000000057</c:v>
                </c:pt>
                <c:pt idx="266">
                  <c:v>0.62999999999999901</c:v>
                </c:pt>
                <c:pt idx="267">
                  <c:v>0.94000000000000128</c:v>
                </c:pt>
                <c:pt idx="268">
                  <c:v>1.25</c:v>
                </c:pt>
                <c:pt idx="269">
                  <c:v>1.5799999999999983</c:v>
                </c:pt>
                <c:pt idx="270">
                  <c:v>1.8399999999999999</c:v>
                </c:pt>
                <c:pt idx="271">
                  <c:v>2.0399999999999991</c:v>
                </c:pt>
                <c:pt idx="272">
                  <c:v>2.1700000000000017</c:v>
                </c:pt>
                <c:pt idx="273">
                  <c:v>2.2199999999999989</c:v>
                </c:pt>
                <c:pt idx="274">
                  <c:v>2.1900000000000013</c:v>
                </c:pt>
                <c:pt idx="275">
                  <c:v>2.09</c:v>
                </c:pt>
                <c:pt idx="276">
                  <c:v>1.8999999999999986</c:v>
                </c:pt>
                <c:pt idx="277">
                  <c:v>1.6600000000000001</c:v>
                </c:pt>
                <c:pt idx="278">
                  <c:v>1.5399999999999991</c:v>
                </c:pt>
                <c:pt idx="279">
                  <c:v>1.1799999999999997</c:v>
                </c:pt>
                <c:pt idx="280">
                  <c:v>0.76999999999999957</c:v>
                </c:pt>
                <c:pt idx="281">
                  <c:v>0.32000000000000028</c:v>
                </c:pt>
                <c:pt idx="282">
                  <c:v>-0.17999999999999972</c:v>
                </c:pt>
                <c:pt idx="283">
                  <c:v>-0.66000000000000014</c:v>
                </c:pt>
                <c:pt idx="284">
                  <c:v>-1.1700000000000017</c:v>
                </c:pt>
                <c:pt idx="285">
                  <c:v>-1.6900000000000013</c:v>
                </c:pt>
                <c:pt idx="286">
                  <c:v>-2.2199999999999989</c:v>
                </c:pt>
                <c:pt idx="287">
                  <c:v>-2.879999999999999</c:v>
                </c:pt>
                <c:pt idx="288">
                  <c:v>-3.34</c:v>
                </c:pt>
                <c:pt idx="289">
                  <c:v>-3.7600000000000016</c:v>
                </c:pt>
                <c:pt idx="290">
                  <c:v>-4.1000000000000014</c:v>
                </c:pt>
                <c:pt idx="291">
                  <c:v>-4.3999999999999986</c:v>
                </c:pt>
                <c:pt idx="292">
                  <c:v>-4.620000000000001</c:v>
                </c:pt>
                <c:pt idx="293">
                  <c:v>-4.8000000000000007</c:v>
                </c:pt>
                <c:pt idx="294">
                  <c:v>-4.879999999999999</c:v>
                </c:pt>
                <c:pt idx="295">
                  <c:v>-4.8999999999999986</c:v>
                </c:pt>
                <c:pt idx="296">
                  <c:v>-4.8500000000000014</c:v>
                </c:pt>
                <c:pt idx="297">
                  <c:v>-4.7300000000000004</c:v>
                </c:pt>
                <c:pt idx="298">
                  <c:v>-4.5300000000000011</c:v>
                </c:pt>
                <c:pt idx="299">
                  <c:v>-4.2899999999999991</c:v>
                </c:pt>
                <c:pt idx="300">
                  <c:v>-3.9600000000000009</c:v>
                </c:pt>
                <c:pt idx="301">
                  <c:v>-3.59</c:v>
                </c:pt>
                <c:pt idx="302">
                  <c:v>-3.120000000000001</c:v>
                </c:pt>
                <c:pt idx="303">
                  <c:v>-2.5</c:v>
                </c:pt>
                <c:pt idx="304">
                  <c:v>-2.0199999999999996</c:v>
                </c:pt>
                <c:pt idx="305">
                  <c:v>-1.5199999999999996</c:v>
                </c:pt>
                <c:pt idx="306">
                  <c:v>-1.0399999999999991</c:v>
                </c:pt>
                <c:pt idx="307">
                  <c:v>-0.53999999999999915</c:v>
                </c:pt>
                <c:pt idx="308">
                  <c:v>-0.26999999999999957</c:v>
                </c:pt>
                <c:pt idx="309">
                  <c:v>0.17999999999999972</c:v>
                </c:pt>
                <c:pt idx="310">
                  <c:v>0.58999999999999986</c:v>
                </c:pt>
                <c:pt idx="311">
                  <c:v>0.96000000000000085</c:v>
                </c:pt>
                <c:pt idx="312">
                  <c:v>1.2800000000000011</c:v>
                </c:pt>
                <c:pt idx="313">
                  <c:v>1.5399999999999991</c:v>
                </c:pt>
                <c:pt idx="314">
                  <c:v>1.75</c:v>
                </c:pt>
                <c:pt idx="315">
                  <c:v>1.8900000000000006</c:v>
                </c:pt>
                <c:pt idx="316">
                  <c:v>1.9400000000000013</c:v>
                </c:pt>
                <c:pt idx="317">
                  <c:v>1.9499999999999993</c:v>
                </c:pt>
                <c:pt idx="318">
                  <c:v>1.8599999999999994</c:v>
                </c:pt>
                <c:pt idx="319">
                  <c:v>1.9299999999999997</c:v>
                </c:pt>
                <c:pt idx="320">
                  <c:v>1.7100000000000009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498-42D1-B4C2-041F561EBA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10376"/>
        <c:axId val="53711032"/>
      </c:scatterChart>
      <c:valAx>
        <c:axId val="53710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3711032"/>
        <c:crosses val="autoZero"/>
        <c:crossBetween val="midCat"/>
      </c:valAx>
      <c:valAx>
        <c:axId val="53711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3710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3.7795470487168858E-2"/>
                  <c:y val="0.1123105373044197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Planilha1!$S$36:$S$42</c:f>
              <c:numCache>
                <c:formatCode>General</c:formatCode>
                <c:ptCount val="7"/>
                <c:pt idx="0">
                  <c:v>0.33</c:v>
                </c:pt>
                <c:pt idx="1">
                  <c:v>1.4</c:v>
                </c:pt>
                <c:pt idx="2">
                  <c:v>2.5</c:v>
                </c:pt>
                <c:pt idx="3">
                  <c:v>3.6</c:v>
                </c:pt>
                <c:pt idx="4">
                  <c:v>4.68</c:v>
                </c:pt>
                <c:pt idx="5">
                  <c:v>5.75</c:v>
                </c:pt>
                <c:pt idx="6">
                  <c:v>6.83</c:v>
                </c:pt>
              </c:numCache>
            </c:numRef>
          </c:xVal>
          <c:yVal>
            <c:numRef>
              <c:f>Planilha1!$T$36:$T$42</c:f>
              <c:numCache>
                <c:formatCode>General</c:formatCode>
                <c:ptCount val="7"/>
                <c:pt idx="0">
                  <c:v>1.631199404215613</c:v>
                </c:pt>
                <c:pt idx="1">
                  <c:v>1.4973884086254772</c:v>
                </c:pt>
                <c:pt idx="2">
                  <c:v>1.358409157630355</c:v>
                </c:pt>
                <c:pt idx="3">
                  <c:v>1.1999647829283973</c:v>
                </c:pt>
                <c:pt idx="4">
                  <c:v>1.0681530811834012</c:v>
                </c:pt>
                <c:pt idx="5">
                  <c:v>0.92821930273942932</c:v>
                </c:pt>
                <c:pt idx="6">
                  <c:v>0.79750719588418761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2EC-4733-8092-2AB27E62B4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471728"/>
        <c:axId val="467472056"/>
      </c:scatterChart>
      <c:valAx>
        <c:axId val="467471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7472056"/>
        <c:crosses val="autoZero"/>
        <c:crossBetween val="midCat"/>
      </c:valAx>
      <c:valAx>
        <c:axId val="467472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7471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212913</xdr:colOff>
      <xdr:row>10</xdr:row>
      <xdr:rowOff>19050</xdr:rowOff>
    </xdr:from>
    <xdr:to>
      <xdr:col>20</xdr:col>
      <xdr:colOff>33618</xdr:colOff>
      <xdr:row>27</xdr:row>
      <xdr:rowOff>134470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E3183379-3FA7-4A6D-B05E-E9A97CF8AA10}"/>
            </a:ext>
          </a:extLst>
        </xdr:cNvPr>
        <xdr:cNvSpPr txBox="1"/>
      </xdr:nvSpPr>
      <xdr:spPr>
        <a:xfrm>
          <a:off x="4448737" y="2820521"/>
          <a:ext cx="10948146" cy="4877920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400"/>
            <a:t>Os dados ao lado referem-se a um experimento amortecido, cuja massa do oscilador vale </a:t>
          </a:r>
          <a:r>
            <a:rPr lang="pt-BR" sz="1400" b="1"/>
            <a:t>m = 270 g</a:t>
          </a:r>
          <a:r>
            <a:rPr lang="pt-BR" sz="1400"/>
            <a:t>. A primeira coluna refere-se ao tempo, a segunda,</a:t>
          </a:r>
          <a:r>
            <a:rPr lang="pt-BR" sz="1400" baseline="0"/>
            <a:t> a posição de acordo com os valores obtidos pelo sensor de posição e a terceira coluna, refere-se ao valor corrigido, já descontando a coordenada inicial em ralação a origem do sistema de coordenadas. A partir dos valores experimentais:</a:t>
          </a:r>
          <a:endParaRPr lang="pt-BR" sz="1400"/>
        </a:p>
        <a:p>
          <a:endParaRPr lang="pt-BR" sz="1400"/>
        </a:p>
        <a:p>
          <a:r>
            <a:rPr lang="pt-BR" sz="1400"/>
            <a:t>a)</a:t>
          </a:r>
          <a:r>
            <a:rPr lang="pt-BR" sz="1400" baseline="0"/>
            <a:t> Calcule o valor do pseudoperíodo do movimento.</a:t>
          </a:r>
        </a:p>
        <a:p>
          <a:endParaRPr lang="pt-BR" sz="1400" baseline="0"/>
        </a:p>
        <a:p>
          <a:endParaRPr lang="pt-BR" sz="1400" baseline="0"/>
        </a:p>
        <a:p>
          <a:endParaRPr lang="pt-BR" sz="1400" baseline="0"/>
        </a:p>
        <a:p>
          <a:endParaRPr lang="pt-BR" sz="1400" baseline="0"/>
        </a:p>
        <a:p>
          <a:r>
            <a:rPr lang="pt-BR" sz="1400" baseline="0"/>
            <a:t>b) Faça um gráfico ln (A) X t, onde t é múltiplo inteiro do valor do período, e determine o valor do fator de amortecimento </a:t>
          </a:r>
          <a:r>
            <a:rPr lang="el-GR" sz="1400" baseline="0"/>
            <a:t>ϒ</a:t>
          </a:r>
          <a:r>
            <a:rPr lang="pt-BR" sz="1400" baseline="0"/>
            <a:t>. Use a técnica de linearização da envoltória.</a:t>
          </a:r>
        </a:p>
        <a:p>
          <a:endParaRPr lang="pt-BR" sz="1400" baseline="0"/>
        </a:p>
        <a:p>
          <a:endParaRPr lang="pt-BR" sz="1400" baseline="0"/>
        </a:p>
        <a:p>
          <a:endParaRPr lang="pt-BR" sz="1400" baseline="0"/>
        </a:p>
        <a:p>
          <a:endParaRPr lang="pt-BR" sz="1400" baseline="0"/>
        </a:p>
        <a:p>
          <a:r>
            <a:rPr lang="pt-BR" sz="1400" baseline="0"/>
            <a:t>c) Complete a tabela abaixo, comparando os valores teóricos e experimentais das amplitudes máximas e das energias, de acordo com as expressões estudadas.</a:t>
          </a:r>
        </a:p>
        <a:p>
          <a:endParaRPr lang="pt-BR" sz="1400" baseline="0"/>
        </a:p>
        <a:p>
          <a:endParaRPr lang="pt-BR" sz="1400" baseline="0"/>
        </a:p>
        <a:p>
          <a:endParaRPr lang="pt-BR" sz="1400" baseline="0"/>
        </a:p>
        <a:p>
          <a:r>
            <a:rPr lang="pt-BR" sz="1400" baseline="0"/>
            <a:t>OBS. OS ALUNOS DEVEM USAR A PRÓPRIA PLANILHA PARA AS RESPOSTAS. FAVOR ANEXAR AS PLANILHAS NA PASTA TAREFAS 2a SEMANA. a ENTREGA PODE SER FEITA DENTRO DO PRAZO DE UMA SEMANA.</a:t>
          </a:r>
          <a:endParaRPr lang="pt-BR" sz="1400"/>
        </a:p>
      </xdr:txBody>
    </xdr:sp>
    <xdr:clientData/>
  </xdr:twoCellAnchor>
  <xdr:twoCellAnchor>
    <xdr:from>
      <xdr:col>7</xdr:col>
      <xdr:colOff>0</xdr:colOff>
      <xdr:row>5</xdr:row>
      <xdr:rowOff>0</xdr:rowOff>
    </xdr:from>
    <xdr:to>
      <xdr:col>9</xdr:col>
      <xdr:colOff>0</xdr:colOff>
      <xdr:row>6</xdr:row>
      <xdr:rowOff>190500</xdr:rowOff>
    </xdr:to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74D2F939-6D97-40DF-9831-653548A6DE9E}"/>
            </a:ext>
          </a:extLst>
        </xdr:cNvPr>
        <xdr:cNvSpPr txBox="1"/>
      </xdr:nvSpPr>
      <xdr:spPr>
        <a:xfrm>
          <a:off x="3657600" y="381000"/>
          <a:ext cx="1219200" cy="381000"/>
        </a:xfrm>
        <a:prstGeom prst="rect">
          <a:avLst/>
        </a:prstGeom>
        <a:solidFill>
          <a:schemeClr val="bg1">
            <a:lumMod val="85000"/>
          </a:schemeClr>
        </a:solidFill>
        <a:ln w="2857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400" b="1"/>
            <a:t>          RA</a:t>
          </a:r>
        </a:p>
      </xdr:txBody>
    </xdr:sp>
    <xdr:clientData/>
  </xdr:twoCellAnchor>
  <xdr:twoCellAnchor>
    <xdr:from>
      <xdr:col>15</xdr:col>
      <xdr:colOff>19050</xdr:colOff>
      <xdr:row>4</xdr:row>
      <xdr:rowOff>268941</xdr:rowOff>
    </xdr:from>
    <xdr:to>
      <xdr:col>18</xdr:col>
      <xdr:colOff>333375</xdr:colOff>
      <xdr:row>6</xdr:row>
      <xdr:rowOff>190501</xdr:rowOff>
    </xdr:to>
    <xdr:sp macro="" textlink="">
      <xdr:nvSpPr>
        <xdr:cNvPr id="6" name="CaixaDeTexto 5">
          <a:extLst>
            <a:ext uri="{FF2B5EF4-FFF2-40B4-BE49-F238E27FC236}">
              <a16:creationId xmlns:a16="http://schemas.microsoft.com/office/drawing/2014/main" id="{319E67A7-6228-4D16-9DC7-24D37FE00F33}"/>
            </a:ext>
          </a:extLst>
        </xdr:cNvPr>
        <xdr:cNvSpPr txBox="1"/>
      </xdr:nvSpPr>
      <xdr:spPr>
        <a:xfrm>
          <a:off x="9700932" y="1389529"/>
          <a:ext cx="2129678" cy="481854"/>
        </a:xfrm>
        <a:prstGeom prst="rect">
          <a:avLst/>
        </a:prstGeom>
        <a:solidFill>
          <a:schemeClr val="bg1">
            <a:lumMod val="85000"/>
          </a:schemeClr>
        </a:solidFill>
        <a:ln w="2857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400" b="1"/>
            <a:t>DIA E</a:t>
          </a:r>
          <a:r>
            <a:rPr lang="pt-BR" sz="1400"/>
            <a:t> </a:t>
          </a:r>
          <a:r>
            <a:rPr lang="pt-BR" sz="1400" b="1"/>
            <a:t>HORÁRIO</a:t>
          </a:r>
          <a:r>
            <a:rPr lang="pt-BR" sz="1400" b="1" baseline="0"/>
            <a:t> DA AULA</a:t>
          </a:r>
          <a:endParaRPr lang="pt-BR" sz="1400" b="1"/>
        </a:p>
      </xdr:txBody>
    </xdr:sp>
    <xdr:clientData/>
  </xdr:twoCellAnchor>
  <xdr:twoCellAnchor>
    <xdr:from>
      <xdr:col>18</xdr:col>
      <xdr:colOff>354106</xdr:colOff>
      <xdr:row>4</xdr:row>
      <xdr:rowOff>268941</xdr:rowOff>
    </xdr:from>
    <xdr:to>
      <xdr:col>21</xdr:col>
      <xdr:colOff>325531</xdr:colOff>
      <xdr:row>7</xdr:row>
      <xdr:rowOff>22411</xdr:rowOff>
    </xdr:to>
    <xdr:sp macro="" textlink="">
      <xdr:nvSpPr>
        <xdr:cNvPr id="7" name="CaixaDeTexto 6">
          <a:extLst>
            <a:ext uri="{FF2B5EF4-FFF2-40B4-BE49-F238E27FC236}">
              <a16:creationId xmlns:a16="http://schemas.microsoft.com/office/drawing/2014/main" id="{6018A0D0-A403-4F71-8DDB-F397064CE414}"/>
            </a:ext>
          </a:extLst>
        </xdr:cNvPr>
        <xdr:cNvSpPr txBox="1"/>
      </xdr:nvSpPr>
      <xdr:spPr>
        <a:xfrm>
          <a:off x="11851341" y="1389529"/>
          <a:ext cx="1786778" cy="593911"/>
        </a:xfrm>
        <a:prstGeom prst="rect">
          <a:avLst/>
        </a:prstGeom>
        <a:solidFill>
          <a:schemeClr val="bg1">
            <a:lumMod val="85000"/>
          </a:schemeClr>
        </a:solidFill>
        <a:ln w="2857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400" b="1"/>
            <a:t>        PROFESSOR</a:t>
          </a:r>
        </a:p>
      </xdr:txBody>
    </xdr:sp>
    <xdr:clientData/>
  </xdr:twoCellAnchor>
  <xdr:twoCellAnchor>
    <xdr:from>
      <xdr:col>15</xdr:col>
      <xdr:colOff>19050</xdr:colOff>
      <xdr:row>6</xdr:row>
      <xdr:rowOff>179294</xdr:rowOff>
    </xdr:from>
    <xdr:to>
      <xdr:col>18</xdr:col>
      <xdr:colOff>333375</xdr:colOff>
      <xdr:row>8</xdr:row>
      <xdr:rowOff>180975</xdr:rowOff>
    </xdr:to>
    <xdr:sp macro="" textlink="">
      <xdr:nvSpPr>
        <xdr:cNvPr id="8" name="CaixaDeTexto 7">
          <a:extLst>
            <a:ext uri="{FF2B5EF4-FFF2-40B4-BE49-F238E27FC236}">
              <a16:creationId xmlns:a16="http://schemas.microsoft.com/office/drawing/2014/main" id="{AF16AD0F-23C4-4A62-B516-0DEAC1C18DFA}"/>
            </a:ext>
          </a:extLst>
        </xdr:cNvPr>
        <xdr:cNvSpPr txBox="1"/>
      </xdr:nvSpPr>
      <xdr:spPr>
        <a:xfrm>
          <a:off x="9700932" y="1860176"/>
          <a:ext cx="2129678" cy="561975"/>
        </a:xfrm>
        <a:prstGeom prst="rect">
          <a:avLst/>
        </a:prstGeom>
        <a:solidFill>
          <a:schemeClr val="lt1"/>
        </a:solidFill>
        <a:ln w="2857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400"/>
            <a:t>Segunda(30/03)</a:t>
          </a:r>
        </a:p>
      </xdr:txBody>
    </xdr:sp>
    <xdr:clientData/>
  </xdr:twoCellAnchor>
  <xdr:twoCellAnchor>
    <xdr:from>
      <xdr:col>18</xdr:col>
      <xdr:colOff>342900</xdr:colOff>
      <xdr:row>6</xdr:row>
      <xdr:rowOff>190500</xdr:rowOff>
    </xdr:from>
    <xdr:to>
      <xdr:col>21</xdr:col>
      <xdr:colOff>342900</xdr:colOff>
      <xdr:row>8</xdr:row>
      <xdr:rowOff>171450</xdr:rowOff>
    </xdr:to>
    <xdr:sp macro="" textlink="">
      <xdr:nvSpPr>
        <xdr:cNvPr id="9" name="CaixaDeTexto 8">
          <a:extLst>
            <a:ext uri="{FF2B5EF4-FFF2-40B4-BE49-F238E27FC236}">
              <a16:creationId xmlns:a16="http://schemas.microsoft.com/office/drawing/2014/main" id="{ED902737-DD03-450D-9E38-6A8E30BA2FFD}"/>
            </a:ext>
          </a:extLst>
        </xdr:cNvPr>
        <xdr:cNvSpPr txBox="1"/>
      </xdr:nvSpPr>
      <xdr:spPr>
        <a:xfrm>
          <a:off x="10706100" y="1524000"/>
          <a:ext cx="1828800" cy="381000"/>
        </a:xfrm>
        <a:prstGeom prst="rect">
          <a:avLst/>
        </a:prstGeom>
        <a:solidFill>
          <a:schemeClr val="lt1"/>
        </a:solidFill>
        <a:ln w="1905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400"/>
            <a:t> Coelho</a:t>
          </a:r>
        </a:p>
      </xdr:txBody>
    </xdr:sp>
    <xdr:clientData/>
  </xdr:twoCellAnchor>
  <xdr:twoCellAnchor>
    <xdr:from>
      <xdr:col>9</xdr:col>
      <xdr:colOff>9526</xdr:colOff>
      <xdr:row>6</xdr:row>
      <xdr:rowOff>190500</xdr:rowOff>
    </xdr:from>
    <xdr:to>
      <xdr:col>15</xdr:col>
      <xdr:colOff>28576</xdr:colOff>
      <xdr:row>8</xdr:row>
      <xdr:rowOff>180975</xdr:rowOff>
    </xdr:to>
    <xdr:sp macro="" textlink="">
      <xdr:nvSpPr>
        <xdr:cNvPr id="10" name="CaixaDeTexto 9">
          <a:extLst>
            <a:ext uri="{FF2B5EF4-FFF2-40B4-BE49-F238E27FC236}">
              <a16:creationId xmlns:a16="http://schemas.microsoft.com/office/drawing/2014/main" id="{215B227B-920F-4E36-ADA9-67DB57C2B86A}"/>
            </a:ext>
          </a:extLst>
        </xdr:cNvPr>
        <xdr:cNvSpPr txBox="1"/>
      </xdr:nvSpPr>
      <xdr:spPr>
        <a:xfrm>
          <a:off x="5695951" y="1847850"/>
          <a:ext cx="5962650" cy="542925"/>
        </a:xfrm>
        <a:prstGeom prst="rect">
          <a:avLst/>
        </a:prstGeom>
        <a:solidFill>
          <a:schemeClr val="lt1"/>
        </a:solidFill>
        <a:ln w="2857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400"/>
            <a:t>   Igor</a:t>
          </a:r>
          <a:r>
            <a:rPr lang="pt-BR" sz="1400" baseline="0"/>
            <a:t> Eiki Ferreira Kubota</a:t>
          </a:r>
          <a:r>
            <a:rPr lang="pt-BR" sz="1400"/>
            <a:t>                                  </a:t>
          </a:r>
        </a:p>
      </xdr:txBody>
    </xdr:sp>
    <xdr:clientData/>
  </xdr:twoCellAnchor>
  <xdr:twoCellAnchor>
    <xdr:from>
      <xdr:col>9</xdr:col>
      <xdr:colOff>20731</xdr:colOff>
      <xdr:row>4</xdr:row>
      <xdr:rowOff>278467</xdr:rowOff>
    </xdr:from>
    <xdr:to>
      <xdr:col>15</xdr:col>
      <xdr:colOff>30256</xdr:colOff>
      <xdr:row>6</xdr:row>
      <xdr:rowOff>190501</xdr:rowOff>
    </xdr:to>
    <xdr:sp macro="" textlink="">
      <xdr:nvSpPr>
        <xdr:cNvPr id="11" name="CaixaDeTexto 10">
          <a:extLst>
            <a:ext uri="{FF2B5EF4-FFF2-40B4-BE49-F238E27FC236}">
              <a16:creationId xmlns:a16="http://schemas.microsoft.com/office/drawing/2014/main" id="{980E7A42-9BE7-47D9-B327-20BCD62FAE90}"/>
            </a:ext>
          </a:extLst>
        </xdr:cNvPr>
        <xdr:cNvSpPr txBox="1"/>
      </xdr:nvSpPr>
      <xdr:spPr>
        <a:xfrm>
          <a:off x="6071907" y="1399055"/>
          <a:ext cx="3640231" cy="472328"/>
        </a:xfrm>
        <a:prstGeom prst="rect">
          <a:avLst/>
        </a:prstGeom>
        <a:solidFill>
          <a:schemeClr val="bg1">
            <a:lumMod val="85000"/>
          </a:schemeClr>
        </a:solidFill>
        <a:ln w="1905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400" b="1"/>
            <a:t>                                     NOME</a:t>
          </a:r>
        </a:p>
      </xdr:txBody>
    </xdr:sp>
    <xdr:clientData/>
  </xdr:twoCellAnchor>
  <xdr:twoCellAnchor>
    <xdr:from>
      <xdr:col>7</xdr:col>
      <xdr:colOff>1</xdr:colOff>
      <xdr:row>6</xdr:row>
      <xdr:rowOff>190499</xdr:rowOff>
    </xdr:from>
    <xdr:to>
      <xdr:col>9</xdr:col>
      <xdr:colOff>0</xdr:colOff>
      <xdr:row>8</xdr:row>
      <xdr:rowOff>190500</xdr:rowOff>
    </xdr:to>
    <xdr:sp macro="" textlink="">
      <xdr:nvSpPr>
        <xdr:cNvPr id="14" name="CaixaDeTexto 13">
          <a:extLst>
            <a:ext uri="{FF2B5EF4-FFF2-40B4-BE49-F238E27FC236}">
              <a16:creationId xmlns:a16="http://schemas.microsoft.com/office/drawing/2014/main" id="{FC06CED5-0E13-458C-B653-677BC2511B2D}"/>
            </a:ext>
          </a:extLst>
        </xdr:cNvPr>
        <xdr:cNvSpPr txBox="1"/>
      </xdr:nvSpPr>
      <xdr:spPr>
        <a:xfrm>
          <a:off x="3657601" y="761999"/>
          <a:ext cx="1219199" cy="400051"/>
        </a:xfrm>
        <a:prstGeom prst="rect">
          <a:avLst/>
        </a:prstGeom>
        <a:solidFill>
          <a:schemeClr val="lt1"/>
        </a:solidFill>
        <a:ln w="2857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400"/>
            <a:t>   19.2466-5                                  </a:t>
          </a:r>
        </a:p>
      </xdr:txBody>
    </xdr:sp>
    <xdr:clientData/>
  </xdr:twoCellAnchor>
  <xdr:twoCellAnchor>
    <xdr:from>
      <xdr:col>9</xdr:col>
      <xdr:colOff>47625</xdr:colOff>
      <xdr:row>0</xdr:row>
      <xdr:rowOff>219075</xdr:rowOff>
    </xdr:from>
    <xdr:to>
      <xdr:col>18</xdr:col>
      <xdr:colOff>161924</xdr:colOff>
      <xdr:row>3</xdr:row>
      <xdr:rowOff>9525</xdr:rowOff>
    </xdr:to>
    <xdr:sp macro="" textlink="">
      <xdr:nvSpPr>
        <xdr:cNvPr id="15" name="CaixaDeTexto 14">
          <a:extLst>
            <a:ext uri="{FF2B5EF4-FFF2-40B4-BE49-F238E27FC236}">
              <a16:creationId xmlns:a16="http://schemas.microsoft.com/office/drawing/2014/main" id="{6D63A4A7-D3B8-49A2-AA56-F722EFC9F572}"/>
            </a:ext>
          </a:extLst>
        </xdr:cNvPr>
        <xdr:cNvSpPr txBox="1"/>
      </xdr:nvSpPr>
      <xdr:spPr>
        <a:xfrm>
          <a:off x="4924425" y="219075"/>
          <a:ext cx="5600699" cy="504825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400" b="1"/>
            <a:t>EXPERIMENTO</a:t>
          </a:r>
          <a:r>
            <a:rPr lang="pt-BR" sz="1400" b="1" baseline="0"/>
            <a:t> 2 ESTUDO DA VARIAÇÃO DA AMPLITUDE E DA ENERGIA</a:t>
          </a:r>
          <a:endParaRPr lang="pt-BR" sz="1400" b="1"/>
        </a:p>
      </xdr:txBody>
    </xdr:sp>
    <xdr:clientData/>
  </xdr:twoCellAnchor>
  <xdr:twoCellAnchor>
    <xdr:from>
      <xdr:col>8</xdr:col>
      <xdr:colOff>481851</xdr:colOff>
      <xdr:row>44</xdr:row>
      <xdr:rowOff>22413</xdr:rowOff>
    </xdr:from>
    <xdr:to>
      <xdr:col>14</xdr:col>
      <xdr:colOff>960783</xdr:colOff>
      <xdr:row>59</xdr:row>
      <xdr:rowOff>207065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8CD2413-B5A5-4F89-B616-824A4C659F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576261</xdr:colOff>
      <xdr:row>63</xdr:row>
      <xdr:rowOff>42861</xdr:rowOff>
    </xdr:from>
    <xdr:to>
      <xdr:col>13</xdr:col>
      <xdr:colOff>838199</xdr:colOff>
      <xdr:row>74</xdr:row>
      <xdr:rowOff>114299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FEADBB1A-2324-4636-8B2E-B9FC04C36F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F7D8A-C7A2-4B67-8B75-64EE5A2FADBB}">
  <dimension ref="C1:Z397"/>
  <sheetViews>
    <sheetView tabSelected="1" topLeftCell="E1" zoomScale="85" zoomScaleNormal="85" workbookViewId="0">
      <selection activeCell="W37" sqref="W37"/>
    </sheetView>
  </sheetViews>
  <sheetFormatPr defaultRowHeight="15" x14ac:dyDescent="0.25"/>
  <cols>
    <col min="9" max="9" width="12.140625" customWidth="1"/>
    <col min="10" max="15" width="14.85546875" customWidth="1"/>
    <col min="17" max="17" width="12.28515625" customWidth="1"/>
    <col min="18" max="18" width="13.5703125" customWidth="1"/>
    <col min="19" max="19" width="12.85546875" customWidth="1"/>
    <col min="20" max="20" width="14.140625" customWidth="1"/>
  </cols>
  <sheetData>
    <row r="1" spans="3:26" ht="21.95" customHeight="1" x14ac:dyDescent="0.3">
      <c r="D1" s="4"/>
    </row>
    <row r="2" spans="3:26" ht="21.95" customHeight="1" x14ac:dyDescent="0.3">
      <c r="D2" s="4"/>
    </row>
    <row r="3" spans="3:26" ht="21.95" customHeight="1" x14ac:dyDescent="0.3">
      <c r="D3" s="4"/>
    </row>
    <row r="4" spans="3:26" ht="21.95" customHeight="1" x14ac:dyDescent="0.3">
      <c r="C4" s="4" t="s">
        <v>3</v>
      </c>
      <c r="D4" s="4"/>
      <c r="E4" s="4"/>
      <c r="F4" s="4"/>
    </row>
    <row r="5" spans="3:26" ht="21.95" customHeight="1" x14ac:dyDescent="0.25"/>
    <row r="6" spans="3:26" ht="21.95" customHeight="1" x14ac:dyDescent="0.25">
      <c r="D6" s="8" t="s">
        <v>0</v>
      </c>
      <c r="E6" s="8" t="s">
        <v>1</v>
      </c>
      <c r="F6" s="8" t="s">
        <v>10</v>
      </c>
      <c r="Y6" s="8" t="s">
        <v>0</v>
      </c>
      <c r="Z6" s="8" t="s">
        <v>10</v>
      </c>
    </row>
    <row r="7" spans="3:26" ht="21.95" customHeight="1" x14ac:dyDescent="0.25">
      <c r="D7" s="1">
        <v>0</v>
      </c>
      <c r="E7" s="7">
        <v>17.579999999999998</v>
      </c>
      <c r="F7" s="1">
        <f t="shared" ref="F7:F70" si="0">E7-21</f>
        <v>-3.4200000000000017</v>
      </c>
      <c r="Y7" s="1">
        <v>0</v>
      </c>
      <c r="Z7" s="1">
        <f>E7-21</f>
        <v>-3.4200000000000017</v>
      </c>
    </row>
    <row r="8" spans="3:26" ht="21.95" customHeight="1" x14ac:dyDescent="0.25">
      <c r="D8" s="1">
        <v>0.03</v>
      </c>
      <c r="E8" s="7">
        <v>18.5</v>
      </c>
      <c r="F8" s="1">
        <f t="shared" si="0"/>
        <v>-2.5</v>
      </c>
      <c r="Y8" s="1">
        <v>0.03</v>
      </c>
      <c r="Z8" s="1">
        <f>E8-21</f>
        <v>-2.5</v>
      </c>
    </row>
    <row r="9" spans="3:26" ht="21.95" customHeight="1" x14ac:dyDescent="0.25">
      <c r="D9" s="1">
        <v>0.05</v>
      </c>
      <c r="E9" s="7">
        <v>19.47</v>
      </c>
      <c r="F9" s="1">
        <f t="shared" si="0"/>
        <v>-1.5300000000000011</v>
      </c>
      <c r="H9" s="3" t="s">
        <v>2</v>
      </c>
      <c r="Y9" s="1">
        <v>0.05</v>
      </c>
      <c r="Z9" s="1">
        <f t="shared" ref="Z9:Z72" si="1">E9-21</f>
        <v>-1.5300000000000011</v>
      </c>
    </row>
    <row r="10" spans="3:26" ht="21.95" customHeight="1" x14ac:dyDescent="0.25">
      <c r="D10" s="1">
        <v>0.08</v>
      </c>
      <c r="E10" s="7">
        <v>20.41</v>
      </c>
      <c r="F10" s="1">
        <f t="shared" si="0"/>
        <v>-0.58999999999999986</v>
      </c>
      <c r="Y10" s="1">
        <v>0.08</v>
      </c>
      <c r="Z10" s="1">
        <f t="shared" si="1"/>
        <v>-0.58999999999999986</v>
      </c>
    </row>
    <row r="11" spans="3:26" ht="21.95" customHeight="1" x14ac:dyDescent="0.25">
      <c r="D11" s="1">
        <v>0.1</v>
      </c>
      <c r="E11" s="7">
        <v>21.36</v>
      </c>
      <c r="F11" s="1">
        <f t="shared" si="0"/>
        <v>0.35999999999999943</v>
      </c>
      <c r="Y11" s="1">
        <v>0.1</v>
      </c>
      <c r="Z11" s="1">
        <f t="shared" si="1"/>
        <v>0.35999999999999943</v>
      </c>
    </row>
    <row r="12" spans="3:26" ht="21.95" customHeight="1" x14ac:dyDescent="0.25">
      <c r="D12" s="1">
        <v>0.13</v>
      </c>
      <c r="E12" s="7">
        <v>22.25</v>
      </c>
      <c r="F12" s="1">
        <f t="shared" si="0"/>
        <v>1.25</v>
      </c>
      <c r="Y12" s="1">
        <v>0.13</v>
      </c>
      <c r="Z12" s="1">
        <f t="shared" si="1"/>
        <v>1.25</v>
      </c>
    </row>
    <row r="13" spans="3:26" ht="21.95" customHeight="1" x14ac:dyDescent="0.25">
      <c r="D13" s="1">
        <v>0.15</v>
      </c>
      <c r="E13" s="7">
        <v>23.1</v>
      </c>
      <c r="F13" s="1">
        <f t="shared" si="0"/>
        <v>2.1000000000000014</v>
      </c>
      <c r="Y13" s="1">
        <v>0.15</v>
      </c>
      <c r="Z13" s="1">
        <f t="shared" si="1"/>
        <v>2.1000000000000014</v>
      </c>
    </row>
    <row r="14" spans="3:26" ht="21.95" customHeight="1" x14ac:dyDescent="0.25">
      <c r="D14" s="1">
        <v>0.18</v>
      </c>
      <c r="E14" s="7">
        <v>23.85</v>
      </c>
      <c r="F14" s="1">
        <f t="shared" si="0"/>
        <v>2.8500000000000014</v>
      </c>
      <c r="Y14" s="1">
        <v>0.18</v>
      </c>
      <c r="Z14" s="1">
        <f t="shared" si="1"/>
        <v>2.8500000000000014</v>
      </c>
    </row>
    <row r="15" spans="3:26" ht="21.95" customHeight="1" x14ac:dyDescent="0.25">
      <c r="D15" s="1">
        <v>0.2</v>
      </c>
      <c r="E15" s="7">
        <v>24.53</v>
      </c>
      <c r="F15" s="1">
        <f t="shared" si="0"/>
        <v>3.5300000000000011</v>
      </c>
      <c r="Y15" s="1">
        <v>0.2</v>
      </c>
      <c r="Z15" s="1">
        <f t="shared" si="1"/>
        <v>3.5300000000000011</v>
      </c>
    </row>
    <row r="16" spans="3:26" ht="21.95" customHeight="1" x14ac:dyDescent="0.25">
      <c r="D16" s="1">
        <v>0.23</v>
      </c>
      <c r="E16" s="7">
        <v>25.1</v>
      </c>
      <c r="F16" s="1">
        <f t="shared" si="0"/>
        <v>4.1000000000000014</v>
      </c>
      <c r="Y16" s="1">
        <v>0.23</v>
      </c>
      <c r="Z16" s="1">
        <f t="shared" si="1"/>
        <v>4.1000000000000014</v>
      </c>
    </row>
    <row r="17" spans="4:26" ht="21.95" customHeight="1" x14ac:dyDescent="0.25">
      <c r="D17" s="1">
        <v>0.25</v>
      </c>
      <c r="E17" s="7">
        <v>25.53</v>
      </c>
      <c r="F17" s="1">
        <f t="shared" si="0"/>
        <v>4.5300000000000011</v>
      </c>
      <c r="Y17" s="1">
        <v>0.25</v>
      </c>
      <c r="Z17" s="1">
        <f t="shared" si="1"/>
        <v>4.5300000000000011</v>
      </c>
    </row>
    <row r="18" spans="4:26" ht="21.95" customHeight="1" x14ac:dyDescent="0.25">
      <c r="D18" s="1">
        <v>0.28000000000000003</v>
      </c>
      <c r="E18" s="7">
        <v>25.86</v>
      </c>
      <c r="F18" s="1">
        <f t="shared" si="0"/>
        <v>4.8599999999999994</v>
      </c>
      <c r="Y18" s="1">
        <v>0.28000000000000003</v>
      </c>
      <c r="Z18" s="1">
        <f t="shared" si="1"/>
        <v>4.8599999999999994</v>
      </c>
    </row>
    <row r="19" spans="4:26" ht="21.95" customHeight="1" x14ac:dyDescent="0.25">
      <c r="D19" s="1">
        <v>0.3</v>
      </c>
      <c r="E19" s="7">
        <v>26.06</v>
      </c>
      <c r="F19" s="1">
        <f t="shared" si="0"/>
        <v>5.0599999999999987</v>
      </c>
      <c r="Y19" s="1">
        <v>0.3</v>
      </c>
      <c r="Z19" s="1">
        <f t="shared" si="1"/>
        <v>5.0599999999999987</v>
      </c>
    </row>
    <row r="20" spans="4:26" ht="21.95" customHeight="1" x14ac:dyDescent="0.25">
      <c r="D20" s="27">
        <v>0.33</v>
      </c>
      <c r="E20" s="28">
        <v>26.11</v>
      </c>
      <c r="F20" s="27">
        <f t="shared" si="0"/>
        <v>5.1099999999999994</v>
      </c>
      <c r="Y20" s="1">
        <v>0.33</v>
      </c>
      <c r="Z20" s="1">
        <f t="shared" si="1"/>
        <v>5.1099999999999994</v>
      </c>
    </row>
    <row r="21" spans="4:26" ht="21.95" customHeight="1" x14ac:dyDescent="0.25">
      <c r="D21" s="1">
        <v>0.35</v>
      </c>
      <c r="E21" s="7">
        <v>26.01</v>
      </c>
      <c r="F21" s="1">
        <f t="shared" si="0"/>
        <v>5.0100000000000016</v>
      </c>
      <c r="Y21" s="1">
        <v>0.35</v>
      </c>
      <c r="Z21" s="1">
        <f t="shared" si="1"/>
        <v>5.0100000000000016</v>
      </c>
    </row>
    <row r="22" spans="4:26" ht="21.95" customHeight="1" x14ac:dyDescent="0.25">
      <c r="D22" s="1">
        <v>0.38</v>
      </c>
      <c r="E22" s="7">
        <v>25.81</v>
      </c>
      <c r="F22" s="1">
        <f t="shared" si="0"/>
        <v>4.8099999999999987</v>
      </c>
      <c r="Y22" s="1">
        <v>0.38</v>
      </c>
      <c r="Z22" s="1">
        <f t="shared" si="1"/>
        <v>4.8099999999999987</v>
      </c>
    </row>
    <row r="23" spans="4:26" ht="21.95" customHeight="1" x14ac:dyDescent="0.25">
      <c r="D23" s="1">
        <v>0.4</v>
      </c>
      <c r="E23" s="7">
        <v>25.47</v>
      </c>
      <c r="F23" s="1">
        <f t="shared" si="0"/>
        <v>4.4699999999999989</v>
      </c>
      <c r="Y23" s="1">
        <v>0.4</v>
      </c>
      <c r="Z23" s="1">
        <f t="shared" si="1"/>
        <v>4.4699999999999989</v>
      </c>
    </row>
    <row r="24" spans="4:26" ht="21.95" customHeight="1" x14ac:dyDescent="0.25">
      <c r="D24" s="1">
        <v>0.43</v>
      </c>
      <c r="E24" s="7">
        <v>25.01</v>
      </c>
      <c r="F24" s="1">
        <f t="shared" si="0"/>
        <v>4.0100000000000016</v>
      </c>
      <c r="Y24" s="1">
        <v>0.43</v>
      </c>
      <c r="Z24" s="1">
        <f t="shared" si="1"/>
        <v>4.0100000000000016</v>
      </c>
    </row>
    <row r="25" spans="4:26" ht="21.95" customHeight="1" x14ac:dyDescent="0.25">
      <c r="D25" s="1">
        <v>0.45</v>
      </c>
      <c r="E25" s="7">
        <v>24.44</v>
      </c>
      <c r="F25" s="1">
        <f t="shared" si="0"/>
        <v>3.4400000000000013</v>
      </c>
      <c r="Y25" s="1">
        <v>0.45</v>
      </c>
      <c r="Z25" s="1">
        <f t="shared" si="1"/>
        <v>3.4400000000000013</v>
      </c>
    </row>
    <row r="26" spans="4:26" ht="21.95" customHeight="1" thickBot="1" x14ac:dyDescent="0.3">
      <c r="D26" s="1">
        <v>0.48</v>
      </c>
      <c r="E26" s="7">
        <v>23.77</v>
      </c>
      <c r="F26" s="1">
        <f t="shared" si="0"/>
        <v>2.7699999999999996</v>
      </c>
      <c r="Y26" s="1">
        <v>0.48</v>
      </c>
      <c r="Z26" s="1">
        <f t="shared" si="1"/>
        <v>2.7699999999999996</v>
      </c>
    </row>
    <row r="27" spans="4:26" ht="21.95" customHeight="1" thickBot="1" x14ac:dyDescent="0.4">
      <c r="D27" s="1">
        <v>0.5</v>
      </c>
      <c r="E27" s="7">
        <v>23.02</v>
      </c>
      <c r="F27" s="1">
        <f t="shared" si="0"/>
        <v>2.0199999999999996</v>
      </c>
      <c r="V27" s="73" t="s">
        <v>27</v>
      </c>
      <c r="W27" s="74">
        <v>0.27</v>
      </c>
      <c r="Y27" s="1">
        <v>0.5</v>
      </c>
      <c r="Z27" s="1">
        <f t="shared" si="1"/>
        <v>2.0199999999999996</v>
      </c>
    </row>
    <row r="28" spans="4:26" ht="21.95" customHeight="1" thickBot="1" x14ac:dyDescent="0.3">
      <c r="D28" s="1">
        <v>0.53</v>
      </c>
      <c r="E28" s="7">
        <v>22.19</v>
      </c>
      <c r="F28" s="1">
        <f t="shared" si="0"/>
        <v>1.1900000000000013</v>
      </c>
      <c r="Y28" s="1">
        <v>0.53</v>
      </c>
      <c r="Z28" s="1">
        <f t="shared" si="1"/>
        <v>1.1900000000000013</v>
      </c>
    </row>
    <row r="29" spans="4:26" ht="21.95" customHeight="1" thickBot="1" x14ac:dyDescent="0.4">
      <c r="D29" s="1">
        <v>0.55000000000000004</v>
      </c>
      <c r="E29" s="7">
        <v>21.3</v>
      </c>
      <c r="F29" s="1">
        <f t="shared" si="0"/>
        <v>0.30000000000000071</v>
      </c>
      <c r="H29" s="59" t="s">
        <v>24</v>
      </c>
      <c r="I29" s="60"/>
      <c r="J29" s="60"/>
      <c r="K29" s="60"/>
      <c r="L29" s="60"/>
      <c r="M29" s="16"/>
      <c r="N29" s="16"/>
      <c r="O29" s="16"/>
      <c r="P29" s="58"/>
      <c r="T29" t="s">
        <v>25</v>
      </c>
      <c r="Y29" s="1">
        <v>0.55000000000000004</v>
      </c>
      <c r="Z29" s="1">
        <f t="shared" si="1"/>
        <v>0.30000000000000071</v>
      </c>
    </row>
    <row r="30" spans="4:26" ht="21.95" customHeight="1" thickBot="1" x14ac:dyDescent="0.4">
      <c r="D30" s="1">
        <v>0.57999999999999996</v>
      </c>
      <c r="E30" s="7">
        <v>20.399999999999999</v>
      </c>
      <c r="F30" s="1">
        <f t="shared" si="0"/>
        <v>-0.60000000000000142</v>
      </c>
      <c r="H30" s="18"/>
      <c r="I30" s="13"/>
      <c r="J30" s="13"/>
      <c r="K30" s="13"/>
      <c r="L30" s="13"/>
      <c r="M30" s="13"/>
      <c r="N30" s="13"/>
      <c r="O30" s="13"/>
      <c r="P30" s="20"/>
      <c r="S30" s="77" t="s">
        <v>26</v>
      </c>
      <c r="T30" s="78">
        <f>2*W27*K77</f>
        <v>6.7530782821190058E-2</v>
      </c>
      <c r="Y30" s="1">
        <v>0.57999999999999996</v>
      </c>
      <c r="Z30" s="1">
        <f t="shared" si="1"/>
        <v>-0.60000000000000142</v>
      </c>
    </row>
    <row r="31" spans="4:26" ht="24.95" customHeight="1" thickBot="1" x14ac:dyDescent="0.4">
      <c r="D31" s="1">
        <v>0.6</v>
      </c>
      <c r="E31" s="7">
        <v>19.47</v>
      </c>
      <c r="F31" s="1">
        <f t="shared" si="0"/>
        <v>-1.5300000000000011</v>
      </c>
      <c r="H31" s="18"/>
      <c r="I31" s="70" t="s">
        <v>9</v>
      </c>
      <c r="J31" s="65" t="s">
        <v>5</v>
      </c>
      <c r="K31" s="65" t="s">
        <v>4</v>
      </c>
      <c r="L31" s="66" t="s">
        <v>6</v>
      </c>
      <c r="M31" s="65" t="s">
        <v>7</v>
      </c>
      <c r="N31" s="65" t="s">
        <v>8</v>
      </c>
      <c r="O31" s="67" t="s">
        <v>6</v>
      </c>
      <c r="P31" s="20"/>
      <c r="Q31" s="6"/>
      <c r="R31" s="26"/>
      <c r="S31" s="6"/>
      <c r="T31" s="6"/>
      <c r="Y31" s="1">
        <v>0.6</v>
      </c>
      <c r="Z31" s="1">
        <f t="shared" si="1"/>
        <v>-1.5300000000000011</v>
      </c>
    </row>
    <row r="32" spans="4:26" ht="24.95" customHeight="1" thickTop="1" thickBot="1" x14ac:dyDescent="0.4">
      <c r="D32" s="1">
        <v>0.63</v>
      </c>
      <c r="E32" s="7">
        <v>18.559999999999999</v>
      </c>
      <c r="F32" s="1">
        <f t="shared" si="0"/>
        <v>-2.4400000000000013</v>
      </c>
      <c r="H32" s="18"/>
      <c r="I32" s="71">
        <v>0</v>
      </c>
      <c r="J32" s="56">
        <v>5.1100000000000003</v>
      </c>
      <c r="K32" s="55">
        <v>5.1100000000000003</v>
      </c>
      <c r="L32" s="61" t="s">
        <v>23</v>
      </c>
      <c r="M32" s="55">
        <f>T32*(J32^2)/2</f>
        <v>121.6040497</v>
      </c>
      <c r="N32" s="55">
        <f>T32*(J32^2)/2</f>
        <v>121.6040497</v>
      </c>
      <c r="O32" s="68">
        <f>((N32-M32)/N32)*100</f>
        <v>0</v>
      </c>
      <c r="P32" s="20"/>
      <c r="Q32" s="6"/>
      <c r="R32" s="6"/>
      <c r="S32" s="75" t="s">
        <v>28</v>
      </c>
      <c r="T32" s="76">
        <v>9.3140000000000001</v>
      </c>
      <c r="Y32" s="1">
        <v>0.63</v>
      </c>
      <c r="Z32" s="1">
        <f t="shared" si="1"/>
        <v>-2.4400000000000013</v>
      </c>
    </row>
    <row r="33" spans="4:26" ht="24.95" customHeight="1" thickBot="1" x14ac:dyDescent="0.4">
      <c r="D33" s="1">
        <v>0.65</v>
      </c>
      <c r="E33" s="7">
        <v>17.68</v>
      </c>
      <c r="F33" s="1">
        <f t="shared" si="0"/>
        <v>-3.3200000000000003</v>
      </c>
      <c r="H33" s="18"/>
      <c r="I33" s="71">
        <v>1</v>
      </c>
      <c r="J33" s="55">
        <v>4.47</v>
      </c>
      <c r="K33" s="55">
        <f>$K$32*EXP(-$K$77*$Q$46*1)</f>
        <v>4.4699999999999989</v>
      </c>
      <c r="L33" s="62" t="s">
        <v>23</v>
      </c>
      <c r="M33" s="55">
        <f>($T$32*J33^2)/2</f>
        <v>93.051051299999997</v>
      </c>
      <c r="N33" s="55">
        <f>$N$32*EXP((-I33)*2*$K$77*$Q$46)</f>
        <v>93.051051299999955</v>
      </c>
      <c r="O33" s="68">
        <f t="shared" ref="O33:O39" si="2">((N33-M33)/N33)*100</f>
        <v>-4.5816316473585104E-14</v>
      </c>
      <c r="P33" s="20"/>
      <c r="Q33" s="6"/>
      <c r="R33" s="6"/>
      <c r="S33" s="6"/>
      <c r="T33" s="6"/>
      <c r="V33" s="50" t="s">
        <v>17</v>
      </c>
      <c r="W33" s="80">
        <f>2*PI()/Q46</f>
        <v>5.8721358011024165</v>
      </c>
      <c r="Y33" s="1">
        <v>0.65</v>
      </c>
      <c r="Z33" s="1">
        <f t="shared" si="1"/>
        <v>-3.3200000000000003</v>
      </c>
    </row>
    <row r="34" spans="4:26" ht="24.95" customHeight="1" x14ac:dyDescent="0.3">
      <c r="D34" s="1">
        <v>0.68</v>
      </c>
      <c r="E34" s="7">
        <v>16.84</v>
      </c>
      <c r="F34" s="1">
        <f t="shared" si="0"/>
        <v>-4.16</v>
      </c>
      <c r="H34" s="18"/>
      <c r="I34" s="71">
        <v>2</v>
      </c>
      <c r="J34" s="55">
        <v>3.89</v>
      </c>
      <c r="K34" s="55">
        <f>$K$32*EXP(-$K$77*$Q$46*2)</f>
        <v>3.9101565557729923</v>
      </c>
      <c r="L34" s="63">
        <f>((K34-J34)/K34)*100</f>
        <v>0.51549229514180972</v>
      </c>
      <c r="M34" s="55">
        <f t="shared" ref="M34:M39" si="3">($T$32*J34^2)/2</f>
        <v>70.470189700000006</v>
      </c>
      <c r="N34" s="55">
        <f t="shared" ref="N34:N39" si="4">$N$32*EXP((-I34)*2*$K$77*$Q$46)</f>
        <v>71.202383221578046</v>
      </c>
      <c r="O34" s="68">
        <f t="shared" si="2"/>
        <v>1.0283272672201047</v>
      </c>
      <c r="P34" s="20"/>
      <c r="Q34" s="6"/>
      <c r="R34" s="6"/>
      <c r="S34" s="6"/>
      <c r="T34" s="6"/>
      <c r="Y34" s="1">
        <v>0.68</v>
      </c>
      <c r="Z34" s="1">
        <f t="shared" si="1"/>
        <v>-4.16</v>
      </c>
    </row>
    <row r="35" spans="4:26" ht="24.95" customHeight="1" x14ac:dyDescent="0.3">
      <c r="D35" s="1">
        <v>0.7</v>
      </c>
      <c r="E35" s="7">
        <v>16.059999999999999</v>
      </c>
      <c r="F35" s="1">
        <f t="shared" si="0"/>
        <v>-4.9400000000000013</v>
      </c>
      <c r="H35" s="18"/>
      <c r="I35" s="71">
        <v>3</v>
      </c>
      <c r="J35" s="55">
        <v>3.32</v>
      </c>
      <c r="K35" s="55">
        <f>$K$32*EXP(-$K$77*$Q$46*3)</f>
        <v>3.4204304900793097</v>
      </c>
      <c r="L35" s="63">
        <f t="shared" ref="L35:L39" si="5">((K35-J35)/K35)*100</f>
        <v>2.9361944460090794</v>
      </c>
      <c r="M35" s="55">
        <f t="shared" si="3"/>
        <v>51.331316799999996</v>
      </c>
      <c r="N35" s="55">
        <f t="shared" si="4"/>
        <v>54.483848442370707</v>
      </c>
      <c r="O35" s="68">
        <f t="shared" si="2"/>
        <v>5.7861765137703944</v>
      </c>
      <c r="P35" s="20"/>
      <c r="Q35" s="6"/>
      <c r="R35" s="6"/>
      <c r="S35" s="6" t="s">
        <v>12</v>
      </c>
      <c r="T35" s="6" t="s">
        <v>13</v>
      </c>
      <c r="V35">
        <f>AVERAGE(U37:U42)</f>
        <v>1.0833333333333333</v>
      </c>
      <c r="Y35" s="1">
        <v>0.7</v>
      </c>
      <c r="Z35" s="1">
        <f t="shared" si="1"/>
        <v>-4.9400000000000013</v>
      </c>
    </row>
    <row r="36" spans="4:26" ht="24.95" customHeight="1" x14ac:dyDescent="0.3">
      <c r="D36" s="1">
        <v>0.73</v>
      </c>
      <c r="E36" s="7">
        <v>15.35</v>
      </c>
      <c r="F36" s="1">
        <f t="shared" si="0"/>
        <v>-5.65</v>
      </c>
      <c r="H36" s="18"/>
      <c r="I36" s="71">
        <v>4</v>
      </c>
      <c r="J36" s="55">
        <v>2.91</v>
      </c>
      <c r="K36" s="55">
        <f>$K$32*EXP(-$K$77*$Q$46*4)</f>
        <v>2.9920399786016652</v>
      </c>
      <c r="L36" s="63">
        <f t="shared" si="5"/>
        <v>2.7419412570819501</v>
      </c>
      <c r="M36" s="55">
        <f t="shared" si="3"/>
        <v>39.435941700000008</v>
      </c>
      <c r="N36" s="55">
        <f t="shared" si="4"/>
        <v>41.690876158645388</v>
      </c>
      <c r="O36" s="68">
        <f t="shared" si="2"/>
        <v>5.4087000955910032</v>
      </c>
      <c r="P36" s="20"/>
      <c r="Q36" s="54">
        <f t="shared" ref="Q36:Q42" si="6">R36-21</f>
        <v>5.1099999999999994</v>
      </c>
      <c r="R36" s="28">
        <v>26.11</v>
      </c>
      <c r="S36" s="27">
        <v>0.33</v>
      </c>
      <c r="T36">
        <f>LN(Q36)</f>
        <v>1.631199404215613</v>
      </c>
      <c r="Y36" s="1">
        <v>0.73</v>
      </c>
      <c r="Z36" s="1">
        <f t="shared" si="1"/>
        <v>-5.65</v>
      </c>
    </row>
    <row r="37" spans="4:26" ht="24.95" customHeight="1" x14ac:dyDescent="0.3">
      <c r="D37" s="1">
        <v>0.75</v>
      </c>
      <c r="E37" s="7">
        <v>14.73</v>
      </c>
      <c r="F37" s="1">
        <f t="shared" si="0"/>
        <v>-6.27</v>
      </c>
      <c r="H37" s="18"/>
      <c r="I37" s="71">
        <v>5</v>
      </c>
      <c r="J37" s="55">
        <v>2.5299999999999998</v>
      </c>
      <c r="K37" s="55">
        <f>$K$32*EXP(-$K$77*$Q$46*5)</f>
        <v>2.6173030732582072</v>
      </c>
      <c r="L37" s="63">
        <f t="shared" si="5"/>
        <v>3.335611918627607</v>
      </c>
      <c r="M37" s="55">
        <f t="shared" si="3"/>
        <v>29.808991299999995</v>
      </c>
      <c r="N37" s="55">
        <f t="shared" si="4"/>
        <v>31.901732432024897</v>
      </c>
      <c r="O37" s="68">
        <f t="shared" si="2"/>
        <v>6.5599607685383283</v>
      </c>
      <c r="P37" s="20"/>
      <c r="Q37" s="54">
        <f t="shared" si="6"/>
        <v>4.4699999999999989</v>
      </c>
      <c r="R37" s="28">
        <v>25.47</v>
      </c>
      <c r="S37" s="27">
        <v>1.4</v>
      </c>
      <c r="T37">
        <f t="shared" ref="T37:T42" si="7">LN(Q37)</f>
        <v>1.4973884086254772</v>
      </c>
      <c r="U37">
        <v>1.07</v>
      </c>
      <c r="Y37" s="1">
        <v>0.75</v>
      </c>
      <c r="Z37" s="1">
        <f t="shared" si="1"/>
        <v>-6.27</v>
      </c>
    </row>
    <row r="38" spans="4:26" ht="24.95" customHeight="1" x14ac:dyDescent="0.3">
      <c r="D38" s="1">
        <v>0.78</v>
      </c>
      <c r="E38" s="7">
        <v>14.23</v>
      </c>
      <c r="F38" s="1">
        <f t="shared" si="0"/>
        <v>-6.77</v>
      </c>
      <c r="H38" s="18"/>
      <c r="I38" s="71">
        <v>6</v>
      </c>
      <c r="J38" s="55">
        <v>2.2200000000000002</v>
      </c>
      <c r="K38" s="55">
        <f>$K$32*EXP(-$K$77*$Q$46*6)</f>
        <v>2.2894999486231278</v>
      </c>
      <c r="L38" s="63">
        <f t="shared" si="5"/>
        <v>3.0355951160830492</v>
      </c>
      <c r="M38" s="55">
        <f t="shared" si="3"/>
        <v>22.951558800000004</v>
      </c>
      <c r="N38" s="55">
        <f t="shared" si="4"/>
        <v>24.411109238668889</v>
      </c>
      <c r="O38" s="68">
        <f t="shared" si="2"/>
        <v>5.9790418550782416</v>
      </c>
      <c r="P38" s="20"/>
      <c r="Q38" s="54">
        <f t="shared" si="6"/>
        <v>3.8900000000000006</v>
      </c>
      <c r="R38" s="28">
        <v>24.89</v>
      </c>
      <c r="S38" s="27">
        <v>2.5</v>
      </c>
      <c r="T38">
        <f t="shared" si="7"/>
        <v>1.358409157630355</v>
      </c>
      <c r="U38">
        <v>1.1000000000000001</v>
      </c>
      <c r="Y38" s="1">
        <v>0.78</v>
      </c>
      <c r="Z38" s="1">
        <f t="shared" si="1"/>
        <v>-6.77</v>
      </c>
    </row>
    <row r="39" spans="4:26" ht="24.95" customHeight="1" thickBot="1" x14ac:dyDescent="0.35">
      <c r="D39" s="1">
        <v>0.8</v>
      </c>
      <c r="E39" s="7">
        <v>13.83</v>
      </c>
      <c r="F39" s="1">
        <f t="shared" si="0"/>
        <v>-7.17</v>
      </c>
      <c r="H39" s="18"/>
      <c r="I39" s="72">
        <v>7</v>
      </c>
      <c r="J39" s="57">
        <v>1.95</v>
      </c>
      <c r="K39" s="57">
        <f>$K$32*EXP(-$K$77*$Q$46*7)</f>
        <v>2.0027524012417568</v>
      </c>
      <c r="L39" s="64">
        <f t="shared" si="5"/>
        <v>2.6339951563183259</v>
      </c>
      <c r="M39" s="57">
        <f t="shared" si="3"/>
        <v>17.708242500000001</v>
      </c>
      <c r="N39" s="57">
        <f t="shared" si="4"/>
        <v>18.67930701042501</v>
      </c>
      <c r="O39" s="69">
        <f t="shared" si="2"/>
        <v>5.1986110078015919</v>
      </c>
      <c r="P39" s="20"/>
      <c r="Q39" s="54">
        <f t="shared" si="6"/>
        <v>3.3200000000000003</v>
      </c>
      <c r="R39" s="28">
        <v>24.32</v>
      </c>
      <c r="S39" s="27">
        <v>3.6</v>
      </c>
      <c r="T39">
        <f t="shared" si="7"/>
        <v>1.1999647829283973</v>
      </c>
      <c r="U39">
        <v>1.1000000000000001</v>
      </c>
      <c r="Y39" s="1">
        <v>0.8</v>
      </c>
      <c r="Z39" s="1">
        <f t="shared" si="1"/>
        <v>-7.17</v>
      </c>
    </row>
    <row r="40" spans="4:26" ht="21.95" customHeight="1" x14ac:dyDescent="0.25">
      <c r="D40" s="1">
        <v>0.83</v>
      </c>
      <c r="E40" s="7">
        <v>13.56</v>
      </c>
      <c r="F40" s="1">
        <f t="shared" si="0"/>
        <v>-7.4399999999999995</v>
      </c>
      <c r="H40" s="18"/>
      <c r="I40" s="13"/>
      <c r="J40" s="13"/>
      <c r="K40" s="13"/>
      <c r="L40" s="13"/>
      <c r="M40" s="13"/>
      <c r="N40" s="13"/>
      <c r="O40" s="13"/>
      <c r="P40" s="20"/>
      <c r="Q40" s="54">
        <f t="shared" si="6"/>
        <v>2.91</v>
      </c>
      <c r="R40" s="28">
        <v>23.91</v>
      </c>
      <c r="S40" s="27">
        <v>4.68</v>
      </c>
      <c r="T40">
        <f t="shared" si="7"/>
        <v>1.0681530811834012</v>
      </c>
      <c r="U40">
        <v>1.08</v>
      </c>
      <c r="Y40" s="1">
        <v>0.83</v>
      </c>
      <c r="Z40" s="1">
        <f t="shared" si="1"/>
        <v>-7.4399999999999995</v>
      </c>
    </row>
    <row r="41" spans="4:26" ht="21.95" customHeight="1" thickBot="1" x14ac:dyDescent="0.3">
      <c r="D41" s="1">
        <v>0.85</v>
      </c>
      <c r="E41" s="7">
        <v>13.42</v>
      </c>
      <c r="F41" s="1">
        <f t="shared" si="0"/>
        <v>-7.58</v>
      </c>
      <c r="H41" s="21"/>
      <c r="I41" s="22"/>
      <c r="J41" s="22"/>
      <c r="K41" s="22"/>
      <c r="L41" s="22"/>
      <c r="M41" s="22"/>
      <c r="N41" s="22"/>
      <c r="O41" s="22"/>
      <c r="P41" s="23"/>
      <c r="Q41" s="54">
        <f t="shared" si="6"/>
        <v>2.5300000000000011</v>
      </c>
      <c r="R41" s="28">
        <v>23.53</v>
      </c>
      <c r="S41" s="27">
        <v>5.75</v>
      </c>
      <c r="T41">
        <f t="shared" si="7"/>
        <v>0.92821930273942932</v>
      </c>
      <c r="U41">
        <v>1.07</v>
      </c>
      <c r="Y41" s="1">
        <v>0.85</v>
      </c>
      <c r="Z41" s="1">
        <f t="shared" si="1"/>
        <v>-7.58</v>
      </c>
    </row>
    <row r="42" spans="4:26" ht="21.95" customHeight="1" x14ac:dyDescent="0.25">
      <c r="D42" s="1">
        <v>0.88</v>
      </c>
      <c r="E42" s="7">
        <v>13.4</v>
      </c>
      <c r="F42" s="1">
        <f t="shared" si="0"/>
        <v>-7.6</v>
      </c>
      <c r="H42" s="6"/>
      <c r="I42" s="6"/>
      <c r="J42" s="6"/>
      <c r="K42" s="6"/>
      <c r="L42" s="6"/>
      <c r="M42" s="6"/>
      <c r="N42" s="6"/>
      <c r="O42" s="6"/>
      <c r="P42" s="6"/>
      <c r="Q42" s="27">
        <f t="shared" si="6"/>
        <v>2.2199999999999989</v>
      </c>
      <c r="R42" s="28">
        <v>23.22</v>
      </c>
      <c r="S42" s="27">
        <v>6.83</v>
      </c>
      <c r="T42">
        <f t="shared" si="7"/>
        <v>0.79750719588418761</v>
      </c>
      <c r="U42">
        <v>1.08</v>
      </c>
      <c r="Y42" s="1">
        <v>0.88</v>
      </c>
      <c r="Z42" s="1">
        <f t="shared" si="1"/>
        <v>-7.6</v>
      </c>
    </row>
    <row r="43" spans="4:26" ht="21.95" customHeight="1" x14ac:dyDescent="0.25">
      <c r="D43" s="1">
        <v>0.9</v>
      </c>
      <c r="E43" s="7">
        <v>13.52</v>
      </c>
      <c r="F43" s="1">
        <f t="shared" si="0"/>
        <v>-7.48</v>
      </c>
      <c r="H43" s="6"/>
      <c r="I43" s="6"/>
      <c r="J43" s="6"/>
      <c r="K43" s="6"/>
      <c r="L43" s="6"/>
      <c r="M43" s="6"/>
      <c r="N43" s="6"/>
      <c r="O43" s="6"/>
      <c r="P43" s="12"/>
      <c r="Q43" s="27">
        <v>1.95</v>
      </c>
      <c r="R43" s="12"/>
      <c r="S43" s="12"/>
      <c r="T43" s="6"/>
      <c r="Y43" s="1">
        <v>0.9</v>
      </c>
      <c r="Z43" s="1">
        <f t="shared" si="1"/>
        <v>-7.48</v>
      </c>
    </row>
    <row r="44" spans="4:26" ht="21.95" customHeight="1" thickBot="1" x14ac:dyDescent="0.3">
      <c r="D44" s="1">
        <v>0.93</v>
      </c>
      <c r="E44" s="7">
        <v>13.74</v>
      </c>
      <c r="F44" s="1">
        <f t="shared" si="0"/>
        <v>-7.26</v>
      </c>
      <c r="P44" s="2"/>
      <c r="Q44" s="2"/>
      <c r="R44" s="2"/>
      <c r="S44" s="2"/>
      <c r="Y44" s="1">
        <v>0.93</v>
      </c>
      <c r="Z44" s="1">
        <f t="shared" si="1"/>
        <v>-7.26</v>
      </c>
    </row>
    <row r="45" spans="4:26" ht="21.95" customHeight="1" thickBot="1" x14ac:dyDescent="0.4">
      <c r="D45" s="1">
        <v>0.95</v>
      </c>
      <c r="E45" s="7">
        <v>14.1</v>
      </c>
      <c r="F45" s="1">
        <f t="shared" si="0"/>
        <v>-6.9</v>
      </c>
      <c r="H45" s="5"/>
      <c r="I45" s="15" t="s">
        <v>11</v>
      </c>
      <c r="J45" s="16"/>
      <c r="K45" s="16"/>
      <c r="L45" s="16"/>
      <c r="M45" s="16"/>
      <c r="N45" s="16"/>
      <c r="O45" s="16"/>
      <c r="P45" s="29"/>
      <c r="Q45" s="29"/>
      <c r="R45" s="29"/>
      <c r="S45" s="17"/>
      <c r="Y45" s="1">
        <v>0.95</v>
      </c>
      <c r="Z45" s="1">
        <f t="shared" si="1"/>
        <v>-6.9</v>
      </c>
    </row>
    <row r="46" spans="4:26" ht="21.95" customHeight="1" thickBot="1" x14ac:dyDescent="0.35">
      <c r="D46" s="1">
        <v>0.98</v>
      </c>
      <c r="E46" s="7">
        <v>14.58</v>
      </c>
      <c r="F46" s="1">
        <f t="shared" si="0"/>
        <v>-6.42</v>
      </c>
      <c r="H46" s="6"/>
      <c r="I46" s="18"/>
      <c r="J46" s="13"/>
      <c r="K46" s="13"/>
      <c r="L46" s="13"/>
      <c r="M46" s="13"/>
      <c r="N46" s="13"/>
      <c r="O46" s="13"/>
      <c r="P46" s="53" t="s">
        <v>14</v>
      </c>
      <c r="Q46" s="52">
        <v>1.07</v>
      </c>
      <c r="R46" s="30" t="s">
        <v>15</v>
      </c>
      <c r="S46" s="19"/>
      <c r="T46" s="6"/>
      <c r="Y46" s="1">
        <v>0.98</v>
      </c>
      <c r="Z46" s="1">
        <f t="shared" si="1"/>
        <v>-6.42</v>
      </c>
    </row>
    <row r="47" spans="4:26" ht="21.95" customHeight="1" x14ac:dyDescent="0.25">
      <c r="D47" s="1">
        <v>1</v>
      </c>
      <c r="E47" s="7">
        <v>15.12</v>
      </c>
      <c r="F47" s="1">
        <f t="shared" si="0"/>
        <v>-5.8800000000000008</v>
      </c>
      <c r="H47" s="6"/>
      <c r="I47" s="18"/>
      <c r="J47" s="13"/>
      <c r="K47" s="13"/>
      <c r="L47" s="13"/>
      <c r="M47" s="13"/>
      <c r="N47" s="13"/>
      <c r="O47" s="13"/>
      <c r="P47" s="14"/>
      <c r="Q47" s="14"/>
      <c r="R47" s="14"/>
      <c r="S47" s="19"/>
      <c r="T47" s="6"/>
      <c r="Y47" s="1">
        <v>1</v>
      </c>
      <c r="Z47" s="1">
        <f t="shared" si="1"/>
        <v>-5.8800000000000008</v>
      </c>
    </row>
    <row r="48" spans="4:26" ht="21.95" customHeight="1" x14ac:dyDescent="0.25">
      <c r="D48" s="1">
        <v>1.03</v>
      </c>
      <c r="E48" s="7">
        <v>15.79</v>
      </c>
      <c r="F48" s="1">
        <f t="shared" si="0"/>
        <v>-5.2100000000000009</v>
      </c>
      <c r="H48" s="6"/>
      <c r="I48" s="18"/>
      <c r="J48" s="13"/>
      <c r="K48" s="13"/>
      <c r="L48" s="13"/>
      <c r="M48" s="13"/>
      <c r="N48" s="13"/>
      <c r="O48" s="13"/>
      <c r="P48" s="14"/>
      <c r="Q48" s="14"/>
      <c r="R48" s="14"/>
      <c r="S48" s="19"/>
      <c r="T48" s="6"/>
      <c r="Y48" s="1">
        <v>1.03</v>
      </c>
      <c r="Z48" s="1">
        <f t="shared" si="1"/>
        <v>-5.2100000000000009</v>
      </c>
    </row>
    <row r="49" spans="4:26" ht="21.95" customHeight="1" x14ac:dyDescent="0.25">
      <c r="D49" s="1">
        <v>1.05</v>
      </c>
      <c r="E49" s="7">
        <v>16.53</v>
      </c>
      <c r="F49" s="1">
        <f t="shared" si="0"/>
        <v>-4.4699999999999989</v>
      </c>
      <c r="H49" s="5"/>
      <c r="I49" s="18"/>
      <c r="J49" s="13"/>
      <c r="K49" s="13"/>
      <c r="L49" s="13"/>
      <c r="M49" s="13"/>
      <c r="N49" s="13"/>
      <c r="O49" s="13"/>
      <c r="P49" s="14"/>
      <c r="Q49" s="14" t="s">
        <v>19</v>
      </c>
      <c r="R49" s="14"/>
      <c r="S49" s="19"/>
      <c r="Y49" s="1">
        <v>1.05</v>
      </c>
      <c r="Z49" s="1">
        <f t="shared" si="1"/>
        <v>-4.4699999999999989</v>
      </c>
    </row>
    <row r="50" spans="4:26" ht="21.95" customHeight="1" x14ac:dyDescent="0.25">
      <c r="D50" s="1">
        <v>1.08</v>
      </c>
      <c r="E50" s="7">
        <v>17.34</v>
      </c>
      <c r="F50" s="1">
        <f t="shared" si="0"/>
        <v>-3.66</v>
      </c>
      <c r="H50" s="6"/>
      <c r="I50" s="18"/>
      <c r="J50" s="13"/>
      <c r="K50" s="13"/>
      <c r="L50" s="13"/>
      <c r="M50" s="13"/>
      <c r="N50" s="13"/>
      <c r="O50" s="13"/>
      <c r="P50" s="14"/>
      <c r="Q50" s="14"/>
      <c r="R50" s="14"/>
      <c r="S50" s="19"/>
      <c r="T50" s="6"/>
      <c r="Y50" s="1">
        <v>1.08</v>
      </c>
      <c r="Z50" s="1">
        <f t="shared" si="1"/>
        <v>-3.66</v>
      </c>
    </row>
    <row r="51" spans="4:26" ht="21.95" customHeight="1" x14ac:dyDescent="0.25">
      <c r="D51" s="1">
        <v>1.1000000000000001</v>
      </c>
      <c r="E51" s="7">
        <v>18.18</v>
      </c>
      <c r="F51" s="1">
        <f t="shared" si="0"/>
        <v>-2.8200000000000003</v>
      </c>
      <c r="H51" s="6"/>
      <c r="I51" s="18"/>
      <c r="J51" s="13"/>
      <c r="K51" s="13"/>
      <c r="L51" s="13"/>
      <c r="M51" s="13"/>
      <c r="N51" s="13"/>
      <c r="O51" s="13"/>
      <c r="P51" s="14"/>
      <c r="Q51" s="14" t="s">
        <v>28</v>
      </c>
      <c r="R51" s="14"/>
      <c r="S51" s="19"/>
      <c r="T51" s="6"/>
      <c r="Y51" s="1">
        <v>1.1000000000000001</v>
      </c>
      <c r="Z51" s="1">
        <f t="shared" si="1"/>
        <v>-2.8200000000000003</v>
      </c>
    </row>
    <row r="52" spans="4:26" ht="21.95" customHeight="1" x14ac:dyDescent="0.25">
      <c r="D52" s="1">
        <v>1.1299999999999999</v>
      </c>
      <c r="E52" s="7">
        <v>19.059999999999999</v>
      </c>
      <c r="F52" s="1">
        <f t="shared" si="0"/>
        <v>-1.9400000000000013</v>
      </c>
      <c r="H52" s="6"/>
      <c r="I52" s="18"/>
      <c r="J52" s="13"/>
      <c r="K52" s="13"/>
      <c r="L52" s="13"/>
      <c r="M52" s="13"/>
      <c r="N52" s="13"/>
      <c r="O52" s="13"/>
      <c r="P52" s="13"/>
      <c r="Q52" s="13"/>
      <c r="R52" s="13"/>
      <c r="S52" s="20"/>
      <c r="T52" s="6"/>
      <c r="Y52" s="1">
        <v>1.1299999999999999</v>
      </c>
      <c r="Z52" s="1">
        <f t="shared" si="1"/>
        <v>-1.9400000000000013</v>
      </c>
    </row>
    <row r="53" spans="4:26" ht="21.95" customHeight="1" x14ac:dyDescent="0.25">
      <c r="D53" s="1">
        <v>1.1499999999999999</v>
      </c>
      <c r="E53" s="7">
        <v>19.93</v>
      </c>
      <c r="F53" s="1">
        <f t="shared" si="0"/>
        <v>-1.0700000000000003</v>
      </c>
      <c r="H53" s="5"/>
      <c r="I53" s="18"/>
      <c r="J53" s="13"/>
      <c r="K53" s="13"/>
      <c r="L53" s="13"/>
      <c r="M53" s="13"/>
      <c r="N53" s="13"/>
      <c r="O53" s="13"/>
      <c r="P53" s="13"/>
      <c r="Q53" s="13"/>
      <c r="R53" s="13"/>
      <c r="S53" s="20"/>
      <c r="Y53" s="1">
        <v>1.1499999999999999</v>
      </c>
      <c r="Z53" s="1">
        <f t="shared" si="1"/>
        <v>-1.0700000000000003</v>
      </c>
    </row>
    <row r="54" spans="4:26" ht="21.95" customHeight="1" x14ac:dyDescent="0.25">
      <c r="D54" s="1">
        <v>1.18</v>
      </c>
      <c r="E54" s="7">
        <v>20.79</v>
      </c>
      <c r="F54" s="1">
        <f t="shared" si="0"/>
        <v>-0.21000000000000085</v>
      </c>
      <c r="I54" s="18"/>
      <c r="J54" s="13"/>
      <c r="K54" s="13"/>
      <c r="L54" s="13"/>
      <c r="M54" s="13"/>
      <c r="N54" s="13"/>
      <c r="O54" s="13"/>
      <c r="P54" s="13"/>
      <c r="Q54" s="13"/>
      <c r="R54" s="13"/>
      <c r="S54" s="20"/>
      <c r="Y54" s="1">
        <v>1.18</v>
      </c>
      <c r="Z54" s="1">
        <f t="shared" si="1"/>
        <v>-0.21000000000000085</v>
      </c>
    </row>
    <row r="55" spans="4:26" ht="21.95" customHeight="1" x14ac:dyDescent="0.25">
      <c r="D55" s="1">
        <v>1.2</v>
      </c>
      <c r="E55" s="7">
        <v>21.62</v>
      </c>
      <c r="F55" s="1">
        <f t="shared" si="0"/>
        <v>0.62000000000000099</v>
      </c>
      <c r="H55" s="6"/>
      <c r="I55" s="18"/>
      <c r="J55" s="13"/>
      <c r="K55" s="13"/>
      <c r="L55" s="13"/>
      <c r="M55" s="13"/>
      <c r="N55" s="13"/>
      <c r="O55" s="13"/>
      <c r="P55" s="13"/>
      <c r="Q55" s="13"/>
      <c r="R55" s="13"/>
      <c r="S55" s="20"/>
      <c r="Y55" s="1">
        <v>1.2</v>
      </c>
      <c r="Z55" s="1">
        <f t="shared" si="1"/>
        <v>0.62000000000000099</v>
      </c>
    </row>
    <row r="56" spans="4:26" ht="21.95" customHeight="1" x14ac:dyDescent="0.25">
      <c r="D56" s="1">
        <v>1.23</v>
      </c>
      <c r="E56" s="7">
        <v>22.41</v>
      </c>
      <c r="F56" s="1">
        <f t="shared" si="0"/>
        <v>1.4100000000000001</v>
      </c>
      <c r="H56" s="6"/>
      <c r="I56" s="18"/>
      <c r="J56" s="13"/>
      <c r="K56" s="13"/>
      <c r="L56" s="13"/>
      <c r="M56" s="13"/>
      <c r="N56" s="13"/>
      <c r="O56" s="13"/>
      <c r="P56" s="13"/>
      <c r="Q56" s="13"/>
      <c r="R56" s="13"/>
      <c r="S56" s="20"/>
      <c r="Y56" s="1">
        <v>1.23</v>
      </c>
      <c r="Z56" s="1">
        <f t="shared" si="1"/>
        <v>1.4100000000000001</v>
      </c>
    </row>
    <row r="57" spans="4:26" ht="21.95" customHeight="1" x14ac:dyDescent="0.25">
      <c r="D57" s="1">
        <v>1.25</v>
      </c>
      <c r="E57" s="7">
        <v>23.13</v>
      </c>
      <c r="F57" s="1">
        <f t="shared" si="0"/>
        <v>2.129999999999999</v>
      </c>
      <c r="H57" s="6"/>
      <c r="I57" s="18"/>
      <c r="J57" s="13"/>
      <c r="K57" s="13"/>
      <c r="L57" s="13"/>
      <c r="M57" s="13"/>
      <c r="N57" s="13"/>
      <c r="O57" s="13"/>
      <c r="P57" s="13"/>
      <c r="Q57" s="13"/>
      <c r="R57" s="13"/>
      <c r="S57" s="20"/>
      <c r="Y57" s="1">
        <v>1.25</v>
      </c>
      <c r="Z57" s="1">
        <f t="shared" si="1"/>
        <v>2.129999999999999</v>
      </c>
    </row>
    <row r="58" spans="4:26" ht="21.95" customHeight="1" x14ac:dyDescent="0.25">
      <c r="D58" s="1">
        <v>1.28</v>
      </c>
      <c r="E58" s="7">
        <v>23.77</v>
      </c>
      <c r="F58" s="1">
        <f t="shared" si="0"/>
        <v>2.7699999999999996</v>
      </c>
      <c r="H58" s="6"/>
      <c r="I58" s="18"/>
      <c r="J58" s="13"/>
      <c r="K58" s="13"/>
      <c r="L58" s="13"/>
      <c r="M58" s="13"/>
      <c r="N58" s="13"/>
      <c r="O58" s="13"/>
      <c r="P58" s="13"/>
      <c r="Q58" s="13"/>
      <c r="R58" s="13"/>
      <c r="S58" s="20"/>
      <c r="Y58" s="1">
        <v>1.28</v>
      </c>
      <c r="Z58" s="1">
        <f t="shared" si="1"/>
        <v>2.7699999999999996</v>
      </c>
    </row>
    <row r="59" spans="4:26" ht="21.95" customHeight="1" x14ac:dyDescent="0.25">
      <c r="D59" s="1">
        <v>1.3</v>
      </c>
      <c r="E59" s="7">
        <v>24.34</v>
      </c>
      <c r="F59" s="1">
        <f t="shared" si="0"/>
        <v>3.34</v>
      </c>
      <c r="H59" s="6"/>
      <c r="I59" s="18"/>
      <c r="J59" s="13"/>
      <c r="K59" s="13"/>
      <c r="L59" s="13"/>
      <c r="M59" s="13"/>
      <c r="N59" s="13"/>
      <c r="O59" s="13"/>
      <c r="P59" s="13"/>
      <c r="Q59" s="13"/>
      <c r="R59" s="13"/>
      <c r="S59" s="20"/>
      <c r="Y59" s="1">
        <v>1.3</v>
      </c>
      <c r="Z59" s="1">
        <f t="shared" si="1"/>
        <v>3.34</v>
      </c>
    </row>
    <row r="60" spans="4:26" ht="21.95" customHeight="1" x14ac:dyDescent="0.25">
      <c r="D60" s="1">
        <v>1.33</v>
      </c>
      <c r="E60" s="7">
        <v>24.79</v>
      </c>
      <c r="F60" s="1">
        <f t="shared" si="0"/>
        <v>3.7899999999999991</v>
      </c>
      <c r="H60" s="6"/>
      <c r="I60" s="18"/>
      <c r="J60" s="13"/>
      <c r="K60" s="13"/>
      <c r="L60" s="13"/>
      <c r="M60" s="13"/>
      <c r="N60" s="13"/>
      <c r="O60" s="13"/>
      <c r="P60" s="13"/>
      <c r="Q60" s="13"/>
      <c r="R60" s="13"/>
      <c r="S60" s="20"/>
      <c r="Y60" s="1">
        <v>1.33</v>
      </c>
      <c r="Z60" s="1">
        <f t="shared" si="1"/>
        <v>3.7899999999999991</v>
      </c>
    </row>
    <row r="61" spans="4:26" ht="21.95" customHeight="1" thickBot="1" x14ac:dyDescent="0.3">
      <c r="D61" s="1">
        <v>1.35</v>
      </c>
      <c r="E61" s="7">
        <v>25.14</v>
      </c>
      <c r="F61" s="1">
        <f t="shared" si="0"/>
        <v>4.1400000000000006</v>
      </c>
      <c r="H61" s="6"/>
      <c r="I61" s="21"/>
      <c r="J61" s="22"/>
      <c r="K61" s="22"/>
      <c r="L61" s="22"/>
      <c r="M61" s="22"/>
      <c r="N61" s="22"/>
      <c r="O61" s="22"/>
      <c r="P61" s="22"/>
      <c r="Q61" s="22"/>
      <c r="R61" s="22"/>
      <c r="S61" s="23"/>
      <c r="Y61" s="1">
        <v>1.35</v>
      </c>
      <c r="Z61" s="1">
        <f t="shared" si="1"/>
        <v>4.1400000000000006</v>
      </c>
    </row>
    <row r="62" spans="4:26" ht="21.95" customHeight="1" thickBot="1" x14ac:dyDescent="0.3">
      <c r="D62" s="1">
        <v>1.38</v>
      </c>
      <c r="E62" s="7">
        <v>25.37</v>
      </c>
      <c r="F62" s="1">
        <f t="shared" si="0"/>
        <v>4.370000000000001</v>
      </c>
      <c r="H62" s="6"/>
      <c r="I62" s="25"/>
      <c r="J62" s="25"/>
      <c r="K62" s="25"/>
      <c r="L62" s="25"/>
      <c r="M62" s="25"/>
      <c r="N62" s="25"/>
      <c r="O62" s="25"/>
      <c r="P62" s="25"/>
      <c r="Q62" s="6"/>
      <c r="R62" s="6"/>
      <c r="S62" s="6"/>
      <c r="Y62" s="1">
        <v>1.38</v>
      </c>
      <c r="Z62" s="1">
        <f t="shared" si="1"/>
        <v>4.370000000000001</v>
      </c>
    </row>
    <row r="63" spans="4:26" ht="21.95" customHeight="1" thickBot="1" x14ac:dyDescent="0.3">
      <c r="D63" s="27">
        <v>1.4</v>
      </c>
      <c r="E63" s="28">
        <v>25.47</v>
      </c>
      <c r="F63" s="27">
        <f t="shared" si="0"/>
        <v>4.4699999999999989</v>
      </c>
      <c r="H63" s="6"/>
      <c r="I63" s="42"/>
      <c r="J63" s="16"/>
      <c r="K63" s="16"/>
      <c r="L63" s="16"/>
      <c r="M63" s="16"/>
      <c r="N63" s="16"/>
      <c r="O63" s="16"/>
      <c r="P63" s="16"/>
      <c r="Q63" s="37" t="s">
        <v>12</v>
      </c>
      <c r="R63" s="37" t="s">
        <v>18</v>
      </c>
      <c r="S63" s="39"/>
      <c r="Y63" s="1">
        <v>1.4</v>
      </c>
      <c r="Z63" s="1">
        <f t="shared" si="1"/>
        <v>4.4699999999999989</v>
      </c>
    </row>
    <row r="64" spans="4:26" ht="21.95" customHeight="1" x14ac:dyDescent="0.3">
      <c r="D64" s="1">
        <v>1.43</v>
      </c>
      <c r="E64" s="7">
        <v>25.46</v>
      </c>
      <c r="F64" s="1">
        <f t="shared" si="0"/>
        <v>4.4600000000000009</v>
      </c>
      <c r="H64" s="6"/>
      <c r="I64" s="47" t="s">
        <v>16</v>
      </c>
      <c r="J64" s="13"/>
      <c r="K64" s="13"/>
      <c r="L64" s="13"/>
      <c r="M64" s="13"/>
      <c r="N64" s="13"/>
      <c r="O64" s="27">
        <f t="shared" ref="O64:O70" si="8">P64-21</f>
        <v>5.1099999999999994</v>
      </c>
      <c r="P64" s="28">
        <v>26.11</v>
      </c>
      <c r="Q64" s="36">
        <v>0.33</v>
      </c>
      <c r="R64" s="38">
        <f>LN(O64)</f>
        <v>1.631199404215613</v>
      </c>
      <c r="S64" s="40"/>
      <c r="Y64" s="1">
        <v>1.43</v>
      </c>
      <c r="Z64" s="1">
        <f t="shared" si="1"/>
        <v>4.4600000000000009</v>
      </c>
    </row>
    <row r="65" spans="4:26" ht="21.95" customHeight="1" x14ac:dyDescent="0.25">
      <c r="D65" s="1">
        <v>1.45</v>
      </c>
      <c r="E65" s="7">
        <v>25.33</v>
      </c>
      <c r="F65" s="1">
        <f t="shared" si="0"/>
        <v>4.3299999999999983</v>
      </c>
      <c r="H65" s="6"/>
      <c r="I65" s="18"/>
      <c r="J65" s="13"/>
      <c r="K65" s="13"/>
      <c r="L65" s="13"/>
      <c r="M65" s="13"/>
      <c r="N65" s="13"/>
      <c r="O65" s="27">
        <f t="shared" si="8"/>
        <v>4.4699999999999989</v>
      </c>
      <c r="P65" s="28">
        <v>25.47</v>
      </c>
      <c r="Q65" s="32">
        <v>1.4</v>
      </c>
      <c r="R65" s="33">
        <f t="shared" ref="R65:R70" si="9">LN(O65)</f>
        <v>1.4973884086254772</v>
      </c>
      <c r="S65" s="40"/>
      <c r="Y65" s="1">
        <v>1.45</v>
      </c>
      <c r="Z65" s="1">
        <f t="shared" si="1"/>
        <v>4.3299999999999983</v>
      </c>
    </row>
    <row r="66" spans="4:26" ht="21.95" customHeight="1" x14ac:dyDescent="0.25">
      <c r="D66" s="1">
        <v>1.48</v>
      </c>
      <c r="E66" s="7">
        <v>25.07</v>
      </c>
      <c r="F66" s="1">
        <f t="shared" si="0"/>
        <v>4.07</v>
      </c>
      <c r="H66" s="31"/>
      <c r="I66" s="43"/>
      <c r="J66" s="44"/>
      <c r="K66" s="13"/>
      <c r="L66" s="13"/>
      <c r="M66" s="13"/>
      <c r="N66" s="13"/>
      <c r="O66" s="27">
        <f t="shared" si="8"/>
        <v>3.8900000000000006</v>
      </c>
      <c r="P66" s="28">
        <v>24.89</v>
      </c>
      <c r="Q66" s="32">
        <v>2.5</v>
      </c>
      <c r="R66" s="33">
        <f t="shared" si="9"/>
        <v>1.358409157630355</v>
      </c>
      <c r="S66" s="40"/>
      <c r="Y66" s="1">
        <v>1.48</v>
      </c>
      <c r="Z66" s="1">
        <f t="shared" si="1"/>
        <v>4.07</v>
      </c>
    </row>
    <row r="67" spans="4:26" ht="21.95" customHeight="1" x14ac:dyDescent="0.25">
      <c r="D67" s="1">
        <v>1.5</v>
      </c>
      <c r="E67" s="7">
        <v>24.71</v>
      </c>
      <c r="F67" s="1">
        <f t="shared" si="0"/>
        <v>3.7100000000000009</v>
      </c>
      <c r="H67" s="31"/>
      <c r="I67" s="43"/>
      <c r="J67" s="44"/>
      <c r="K67" s="13"/>
      <c r="L67" s="13"/>
      <c r="M67" s="13"/>
      <c r="N67" s="13"/>
      <c r="O67" s="27">
        <f t="shared" si="8"/>
        <v>3.3200000000000003</v>
      </c>
      <c r="P67" s="28">
        <v>24.32</v>
      </c>
      <c r="Q67" s="32">
        <v>3.6</v>
      </c>
      <c r="R67" s="33">
        <f t="shared" si="9"/>
        <v>1.1999647829283973</v>
      </c>
      <c r="S67" s="40"/>
      <c r="Y67" s="1">
        <v>1.5</v>
      </c>
      <c r="Z67" s="1">
        <f t="shared" si="1"/>
        <v>3.7100000000000009</v>
      </c>
    </row>
    <row r="68" spans="4:26" ht="21.95" customHeight="1" x14ac:dyDescent="0.25">
      <c r="D68" s="1">
        <v>1.53</v>
      </c>
      <c r="E68" s="7">
        <v>24.25</v>
      </c>
      <c r="F68" s="1">
        <f t="shared" si="0"/>
        <v>3.25</v>
      </c>
      <c r="H68" s="31"/>
      <c r="I68" s="43"/>
      <c r="J68" s="44"/>
      <c r="K68" s="13"/>
      <c r="L68" s="13"/>
      <c r="M68" s="13"/>
      <c r="N68" s="13"/>
      <c r="O68" s="27">
        <f t="shared" si="8"/>
        <v>2.91</v>
      </c>
      <c r="P68" s="28">
        <v>23.91</v>
      </c>
      <c r="Q68" s="32">
        <v>4.68</v>
      </c>
      <c r="R68" s="33">
        <f t="shared" si="9"/>
        <v>1.0681530811834012</v>
      </c>
      <c r="S68" s="40"/>
      <c r="Y68" s="1">
        <v>1.53</v>
      </c>
      <c r="Z68" s="1">
        <f t="shared" si="1"/>
        <v>3.25</v>
      </c>
    </row>
    <row r="69" spans="4:26" ht="21.95" customHeight="1" x14ac:dyDescent="0.25">
      <c r="D69" s="1">
        <v>1.55</v>
      </c>
      <c r="E69" s="7">
        <v>23.68</v>
      </c>
      <c r="F69" s="1">
        <f t="shared" si="0"/>
        <v>2.6799999999999997</v>
      </c>
      <c r="H69" s="31"/>
      <c r="I69" s="43"/>
      <c r="J69" s="44"/>
      <c r="K69" s="13"/>
      <c r="L69" s="13"/>
      <c r="M69" s="13"/>
      <c r="N69" s="13"/>
      <c r="O69" s="27">
        <f t="shared" si="8"/>
        <v>2.5300000000000011</v>
      </c>
      <c r="P69" s="28">
        <v>23.53</v>
      </c>
      <c r="Q69" s="32">
        <v>5.75</v>
      </c>
      <c r="R69" s="33">
        <f t="shared" si="9"/>
        <v>0.92821930273942932</v>
      </c>
      <c r="S69" s="40"/>
      <c r="Y69" s="1">
        <v>1.55</v>
      </c>
      <c r="Z69" s="1">
        <f t="shared" si="1"/>
        <v>2.6799999999999997</v>
      </c>
    </row>
    <row r="70" spans="4:26" ht="21.95" customHeight="1" thickBot="1" x14ac:dyDescent="0.3">
      <c r="D70" s="1">
        <v>1.58</v>
      </c>
      <c r="E70" s="7">
        <v>23.05</v>
      </c>
      <c r="F70" s="1">
        <f t="shared" si="0"/>
        <v>2.0500000000000007</v>
      </c>
      <c r="H70" s="31"/>
      <c r="I70" s="43"/>
      <c r="J70" s="44"/>
      <c r="K70" s="13"/>
      <c r="L70" s="13"/>
      <c r="M70" s="13"/>
      <c r="N70" s="13"/>
      <c r="O70" s="27">
        <f t="shared" si="8"/>
        <v>2.2199999999999989</v>
      </c>
      <c r="P70" s="28">
        <v>23.22</v>
      </c>
      <c r="Q70" s="34">
        <v>6.83</v>
      </c>
      <c r="R70" s="35">
        <f t="shared" si="9"/>
        <v>0.79750719588418761</v>
      </c>
      <c r="S70" s="40"/>
      <c r="Y70" s="1">
        <v>1.58</v>
      </c>
      <c r="Z70" s="1">
        <f t="shared" si="1"/>
        <v>2.0500000000000007</v>
      </c>
    </row>
    <row r="71" spans="4:26" ht="21.95" customHeight="1" x14ac:dyDescent="0.25">
      <c r="D71" s="1">
        <v>1.6</v>
      </c>
      <c r="E71" s="7">
        <v>22.33</v>
      </c>
      <c r="F71" s="1">
        <f t="shared" ref="F71:F134" si="10">E71-21</f>
        <v>1.3299999999999983</v>
      </c>
      <c r="H71" s="31"/>
      <c r="I71" s="43"/>
      <c r="J71" s="44"/>
      <c r="K71" s="13"/>
      <c r="L71" s="13"/>
      <c r="M71" s="13"/>
      <c r="N71" s="13"/>
      <c r="O71" s="13"/>
      <c r="P71" s="13"/>
      <c r="Q71" s="13"/>
      <c r="R71" s="13"/>
      <c r="S71" s="40"/>
      <c r="T71" s="6"/>
      <c r="Y71" s="1">
        <v>1.6</v>
      </c>
      <c r="Z71" s="1">
        <f t="shared" si="1"/>
        <v>1.3299999999999983</v>
      </c>
    </row>
    <row r="72" spans="4:26" ht="21.95" customHeight="1" x14ac:dyDescent="0.25">
      <c r="D72" s="1">
        <v>1.63</v>
      </c>
      <c r="E72" s="7">
        <v>21.55</v>
      </c>
      <c r="F72" s="1">
        <f t="shared" si="10"/>
        <v>0.55000000000000071</v>
      </c>
      <c r="H72" s="31"/>
      <c r="I72" s="43"/>
      <c r="J72" s="44"/>
      <c r="K72" s="13"/>
      <c r="L72" s="13"/>
      <c r="M72" s="13"/>
      <c r="N72" s="13"/>
      <c r="O72" s="13"/>
      <c r="P72" s="13"/>
      <c r="Q72" s="13"/>
      <c r="R72" s="13"/>
      <c r="S72" s="40"/>
      <c r="Y72" s="1">
        <v>1.63</v>
      </c>
      <c r="Z72" s="1">
        <f t="shared" si="1"/>
        <v>0.55000000000000071</v>
      </c>
    </row>
    <row r="73" spans="4:26" ht="21.95" customHeight="1" x14ac:dyDescent="0.25">
      <c r="D73" s="1">
        <v>1.65</v>
      </c>
      <c r="E73" s="7">
        <v>20.76</v>
      </c>
      <c r="F73" s="1">
        <f t="shared" si="10"/>
        <v>-0.23999999999999844</v>
      </c>
      <c r="H73" s="6"/>
      <c r="I73" s="18"/>
      <c r="J73" s="13"/>
      <c r="K73" s="13"/>
      <c r="L73" s="13"/>
      <c r="M73" s="13"/>
      <c r="N73" s="13"/>
      <c r="O73" s="13" t="s">
        <v>20</v>
      </c>
      <c r="P73" s="13"/>
      <c r="Q73" s="13"/>
      <c r="R73" s="13"/>
      <c r="S73" s="40"/>
      <c r="T73" s="6"/>
      <c r="Y73" s="1">
        <v>1.65</v>
      </c>
      <c r="Z73" s="1">
        <f t="shared" ref="Z73:Z136" si="11">E73-21</f>
        <v>-0.23999999999999844</v>
      </c>
    </row>
    <row r="74" spans="4:26" ht="21.95" customHeight="1" x14ac:dyDescent="0.25">
      <c r="D74" s="1">
        <v>1.68</v>
      </c>
      <c r="E74" s="7">
        <v>19.920000000000002</v>
      </c>
      <c r="F74" s="1">
        <f t="shared" si="10"/>
        <v>-1.0799999999999983</v>
      </c>
      <c r="H74" s="6"/>
      <c r="I74" s="18"/>
      <c r="J74" s="13"/>
      <c r="K74" s="13"/>
      <c r="L74" s="13"/>
      <c r="M74" s="13"/>
      <c r="N74" s="13"/>
      <c r="O74" s="13"/>
      <c r="P74" s="13"/>
      <c r="Q74" s="13"/>
      <c r="R74" s="13"/>
      <c r="S74" s="40"/>
      <c r="T74" s="6"/>
      <c r="Y74" s="1">
        <v>1.68</v>
      </c>
      <c r="Z74" s="1">
        <f t="shared" si="11"/>
        <v>-1.0799999999999983</v>
      </c>
    </row>
    <row r="75" spans="4:26" ht="21.95" customHeight="1" x14ac:dyDescent="0.25">
      <c r="D75" s="1">
        <v>1.7</v>
      </c>
      <c r="E75" s="7">
        <v>19.09</v>
      </c>
      <c r="F75" s="1">
        <f t="shared" si="10"/>
        <v>-1.9100000000000001</v>
      </c>
      <c r="H75" s="6"/>
      <c r="I75" s="18"/>
      <c r="J75" s="13"/>
      <c r="K75" s="13"/>
      <c r="L75" s="13"/>
      <c r="M75" s="13"/>
      <c r="N75" s="13"/>
      <c r="O75" s="13"/>
      <c r="P75" s="13"/>
      <c r="Q75" s="13"/>
      <c r="R75" s="13"/>
      <c r="S75" s="40"/>
      <c r="T75" s="6"/>
      <c r="Y75" s="1">
        <v>1.7</v>
      </c>
      <c r="Z75" s="1">
        <f t="shared" si="11"/>
        <v>-1.9100000000000001</v>
      </c>
    </row>
    <row r="76" spans="4:26" ht="21.95" customHeight="1" thickBot="1" x14ac:dyDescent="0.3">
      <c r="D76" s="1">
        <v>1.73</v>
      </c>
      <c r="E76" s="7">
        <v>18.28</v>
      </c>
      <c r="F76" s="1">
        <f t="shared" si="10"/>
        <v>-2.7199999999999989</v>
      </c>
      <c r="I76" s="18"/>
      <c r="J76" s="13"/>
      <c r="K76" s="13"/>
      <c r="L76" s="13"/>
      <c r="M76" s="13"/>
      <c r="N76" s="13"/>
      <c r="O76" s="13"/>
      <c r="P76" s="13"/>
      <c r="Q76" s="13"/>
      <c r="R76" s="13"/>
      <c r="S76" s="40"/>
      <c r="Y76" s="1">
        <v>1.73</v>
      </c>
      <c r="Z76" s="1">
        <f t="shared" si="11"/>
        <v>-2.7199999999999989</v>
      </c>
    </row>
    <row r="77" spans="4:26" ht="21.95" customHeight="1" thickBot="1" x14ac:dyDescent="0.4">
      <c r="D77" s="1">
        <v>1.75</v>
      </c>
      <c r="E77" s="7">
        <v>17.510000000000002</v>
      </c>
      <c r="F77" s="1">
        <f t="shared" si="10"/>
        <v>-3.4899999999999984</v>
      </c>
      <c r="I77" s="18"/>
      <c r="J77" s="50" t="s">
        <v>22</v>
      </c>
      <c r="K77" s="51">
        <f>(LN(O65)-LN(O64))/Q46 * (-1)</f>
        <v>0.12505700522442603</v>
      </c>
      <c r="L77" s="79" t="s">
        <v>21</v>
      </c>
      <c r="M77" s="13"/>
      <c r="N77" s="13"/>
      <c r="O77" s="13"/>
      <c r="P77" s="13"/>
      <c r="Q77" s="13"/>
      <c r="R77" s="13"/>
      <c r="S77" s="40"/>
      <c r="Y77" s="1">
        <v>1.75</v>
      </c>
      <c r="Z77" s="1">
        <f t="shared" si="11"/>
        <v>-3.4899999999999984</v>
      </c>
    </row>
    <row r="78" spans="4:26" ht="21.95" customHeight="1" x14ac:dyDescent="0.25">
      <c r="D78" s="1">
        <v>1.78</v>
      </c>
      <c r="E78" s="7">
        <v>16.78</v>
      </c>
      <c r="F78" s="1">
        <f t="shared" si="10"/>
        <v>-4.2199999999999989</v>
      </c>
      <c r="I78" s="18"/>
      <c r="J78" s="13"/>
      <c r="K78" s="13"/>
      <c r="L78" s="13"/>
      <c r="M78" s="13"/>
      <c r="N78" s="13"/>
      <c r="O78" s="13"/>
      <c r="P78" s="13"/>
      <c r="Q78" s="13"/>
      <c r="R78" s="13"/>
      <c r="S78" s="40"/>
      <c r="Y78" s="1">
        <v>1.78</v>
      </c>
      <c r="Z78" s="1">
        <f t="shared" si="11"/>
        <v>-4.2199999999999989</v>
      </c>
    </row>
    <row r="79" spans="4:26" ht="21.95" customHeight="1" x14ac:dyDescent="0.35">
      <c r="D79" s="1">
        <v>1.8</v>
      </c>
      <c r="E79" s="7">
        <v>16.11</v>
      </c>
      <c r="F79" s="1">
        <f t="shared" si="10"/>
        <v>-4.8900000000000006</v>
      </c>
      <c r="G79" s="9"/>
      <c r="H79" s="9"/>
      <c r="I79" s="45"/>
      <c r="J79" s="24"/>
      <c r="K79" s="46"/>
      <c r="L79" s="46"/>
      <c r="M79" s="46"/>
      <c r="N79" s="46"/>
      <c r="O79" s="13"/>
      <c r="P79" s="13"/>
      <c r="Q79" s="13"/>
      <c r="R79" s="13"/>
      <c r="S79" s="40"/>
      <c r="Y79" s="1">
        <v>1.8</v>
      </c>
      <c r="Z79" s="1">
        <f t="shared" si="11"/>
        <v>-4.8900000000000006</v>
      </c>
    </row>
    <row r="80" spans="4:26" ht="21.95" customHeight="1" x14ac:dyDescent="0.3">
      <c r="D80" s="1">
        <v>1.83</v>
      </c>
      <c r="E80" s="7">
        <v>15.54</v>
      </c>
      <c r="F80" s="1">
        <f t="shared" si="10"/>
        <v>-5.4600000000000009</v>
      </c>
      <c r="G80" s="9"/>
      <c r="H80" s="9"/>
      <c r="I80" s="47"/>
      <c r="J80" s="46"/>
      <c r="K80" s="46"/>
      <c r="L80" s="46"/>
      <c r="M80" s="46"/>
      <c r="N80" s="46"/>
      <c r="O80" s="13"/>
      <c r="P80" s="13"/>
      <c r="Q80" s="13"/>
      <c r="R80" s="13"/>
      <c r="S80" s="40"/>
      <c r="Y80" s="1">
        <v>1.83</v>
      </c>
      <c r="Z80" s="1">
        <f t="shared" si="11"/>
        <v>-5.4600000000000009</v>
      </c>
    </row>
    <row r="81" spans="4:26" ht="21.95" customHeight="1" thickBot="1" x14ac:dyDescent="0.35">
      <c r="D81" s="1">
        <v>1.85</v>
      </c>
      <c r="E81" s="7">
        <v>15.02</v>
      </c>
      <c r="F81" s="1">
        <f t="shared" si="10"/>
        <v>-5.98</v>
      </c>
      <c r="G81" s="9"/>
      <c r="H81" s="9"/>
      <c r="I81" s="48"/>
      <c r="J81" s="49"/>
      <c r="K81" s="49"/>
      <c r="L81" s="49"/>
      <c r="M81" s="49"/>
      <c r="N81" s="49"/>
      <c r="O81" s="22"/>
      <c r="P81" s="22"/>
      <c r="Q81" s="22"/>
      <c r="R81" s="22"/>
      <c r="S81" s="41"/>
      <c r="Y81" s="1">
        <v>1.85</v>
      </c>
      <c r="Z81" s="1">
        <f t="shared" si="11"/>
        <v>-5.98</v>
      </c>
    </row>
    <row r="82" spans="4:26" ht="24.95" customHeight="1" x14ac:dyDescent="0.3">
      <c r="D82" s="1">
        <v>1.88</v>
      </c>
      <c r="E82" s="7">
        <v>14.62</v>
      </c>
      <c r="F82" s="1">
        <f t="shared" si="10"/>
        <v>-6.3800000000000008</v>
      </c>
      <c r="G82" s="9"/>
      <c r="H82" s="11"/>
      <c r="I82" s="11"/>
      <c r="J82" s="11"/>
      <c r="K82" s="11"/>
      <c r="L82" s="11"/>
      <c r="M82" s="11"/>
      <c r="N82" s="11"/>
      <c r="Y82" s="1">
        <v>1.88</v>
      </c>
      <c r="Z82" s="1">
        <f t="shared" si="11"/>
        <v>-6.3800000000000008</v>
      </c>
    </row>
    <row r="83" spans="4:26" ht="24.95" customHeight="1" x14ac:dyDescent="0.3">
      <c r="D83" s="1">
        <v>1.9</v>
      </c>
      <c r="E83" s="7">
        <v>14.33</v>
      </c>
      <c r="F83" s="1">
        <f t="shared" si="10"/>
        <v>-6.67</v>
      </c>
      <c r="G83" s="9"/>
      <c r="H83" s="10"/>
      <c r="I83" s="10"/>
      <c r="J83" s="10"/>
      <c r="K83" s="10"/>
      <c r="L83" s="10"/>
      <c r="M83" s="10"/>
      <c r="N83" s="10"/>
      <c r="Y83" s="1">
        <v>1.9</v>
      </c>
      <c r="Z83" s="1">
        <f t="shared" si="11"/>
        <v>-6.67</v>
      </c>
    </row>
    <row r="84" spans="4:26" ht="24.95" customHeight="1" x14ac:dyDescent="0.3">
      <c r="D84" s="1">
        <v>1.93</v>
      </c>
      <c r="E84" s="7">
        <v>14.16</v>
      </c>
      <c r="F84" s="1">
        <f t="shared" si="10"/>
        <v>-6.84</v>
      </c>
      <c r="G84" s="9"/>
      <c r="H84" s="10"/>
      <c r="I84" s="10"/>
      <c r="J84" s="10"/>
      <c r="K84" s="10"/>
      <c r="L84" s="10"/>
      <c r="M84" s="10"/>
      <c r="N84" s="10"/>
      <c r="Y84" s="1">
        <v>1.93</v>
      </c>
      <c r="Z84" s="1">
        <f t="shared" si="11"/>
        <v>-6.84</v>
      </c>
    </row>
    <row r="85" spans="4:26" ht="24.95" customHeight="1" x14ac:dyDescent="0.3">
      <c r="D85" s="1">
        <v>1.95</v>
      </c>
      <c r="E85" s="7">
        <v>14.07</v>
      </c>
      <c r="F85" s="1">
        <f t="shared" si="10"/>
        <v>-6.93</v>
      </c>
      <c r="G85" s="9"/>
      <c r="H85" s="10"/>
      <c r="I85" s="10"/>
      <c r="J85" s="10"/>
      <c r="K85" s="10"/>
      <c r="L85" s="10"/>
      <c r="M85" s="10"/>
      <c r="N85" s="10"/>
      <c r="Y85" s="1">
        <v>1.95</v>
      </c>
      <c r="Z85" s="1">
        <f t="shared" si="11"/>
        <v>-6.93</v>
      </c>
    </row>
    <row r="86" spans="4:26" ht="24.95" customHeight="1" x14ac:dyDescent="0.3">
      <c r="D86" s="1">
        <v>1.98</v>
      </c>
      <c r="E86" s="7">
        <v>14.12</v>
      </c>
      <c r="F86" s="1">
        <f t="shared" si="10"/>
        <v>-6.8800000000000008</v>
      </c>
      <c r="G86" s="9"/>
      <c r="H86" s="10"/>
      <c r="I86" s="10"/>
      <c r="J86" s="10"/>
      <c r="K86" s="10"/>
      <c r="L86" s="10"/>
      <c r="M86" s="10"/>
      <c r="N86" s="10"/>
      <c r="Y86" s="1">
        <v>1.98</v>
      </c>
      <c r="Z86" s="1">
        <f t="shared" si="11"/>
        <v>-6.8800000000000008</v>
      </c>
    </row>
    <row r="87" spans="4:26" ht="24.95" customHeight="1" x14ac:dyDescent="0.3">
      <c r="D87" s="1">
        <v>2</v>
      </c>
      <c r="E87" s="7">
        <v>14.29</v>
      </c>
      <c r="F87" s="1">
        <f t="shared" si="10"/>
        <v>-6.7100000000000009</v>
      </c>
      <c r="G87" s="9"/>
      <c r="H87" s="10"/>
      <c r="I87" s="10"/>
      <c r="J87" s="10"/>
      <c r="K87" s="10"/>
      <c r="L87" s="10"/>
      <c r="M87" s="10"/>
      <c r="N87" s="10"/>
      <c r="Y87" s="1">
        <v>2</v>
      </c>
      <c r="Z87" s="1">
        <f t="shared" si="11"/>
        <v>-6.7100000000000009</v>
      </c>
    </row>
    <row r="88" spans="4:26" ht="24.95" customHeight="1" x14ac:dyDescent="0.3">
      <c r="D88" s="1">
        <v>2.0299999999999998</v>
      </c>
      <c r="E88" s="7">
        <v>14.56</v>
      </c>
      <c r="F88" s="1">
        <f t="shared" si="10"/>
        <v>-6.4399999999999995</v>
      </c>
      <c r="G88" s="9"/>
      <c r="H88" s="10"/>
      <c r="I88" s="10"/>
      <c r="J88" s="10"/>
      <c r="K88" s="10"/>
      <c r="L88" s="10"/>
      <c r="M88" s="10"/>
      <c r="N88" s="10"/>
      <c r="Y88" s="1">
        <v>2.0299999999999998</v>
      </c>
      <c r="Z88" s="1">
        <f t="shared" si="11"/>
        <v>-6.4399999999999995</v>
      </c>
    </row>
    <row r="89" spans="4:26" ht="24.95" customHeight="1" x14ac:dyDescent="0.3">
      <c r="D89" s="1">
        <v>2.0499999999999998</v>
      </c>
      <c r="E89" s="7">
        <v>14.94</v>
      </c>
      <c r="F89" s="1">
        <f t="shared" si="10"/>
        <v>-6.0600000000000005</v>
      </c>
      <c r="G89" s="9"/>
      <c r="H89" s="10"/>
      <c r="I89" s="10"/>
      <c r="J89" s="10"/>
      <c r="K89" s="10"/>
      <c r="L89" s="10"/>
      <c r="M89" s="10"/>
      <c r="N89" s="10"/>
      <c r="Y89" s="1">
        <v>2.0499999999999998</v>
      </c>
      <c r="Z89" s="1">
        <f t="shared" si="11"/>
        <v>-6.0600000000000005</v>
      </c>
    </row>
    <row r="90" spans="4:26" ht="24.95" customHeight="1" x14ac:dyDescent="0.3">
      <c r="D90" s="1">
        <v>2.08</v>
      </c>
      <c r="E90" s="7">
        <v>15.4</v>
      </c>
      <c r="F90" s="1">
        <f t="shared" si="10"/>
        <v>-5.6</v>
      </c>
      <c r="G90" s="9"/>
      <c r="H90" s="11"/>
      <c r="I90" s="11"/>
      <c r="J90" s="11"/>
      <c r="K90" s="11"/>
      <c r="L90" s="11"/>
      <c r="M90" s="11"/>
      <c r="N90" s="11"/>
      <c r="Y90" s="1">
        <v>2.08</v>
      </c>
      <c r="Z90" s="1">
        <f t="shared" si="11"/>
        <v>-5.6</v>
      </c>
    </row>
    <row r="91" spans="4:26" ht="21.95" customHeight="1" x14ac:dyDescent="0.25">
      <c r="D91" s="1">
        <v>2.1</v>
      </c>
      <c r="E91" s="7">
        <v>15.95</v>
      </c>
      <c r="F91" s="1">
        <f t="shared" si="10"/>
        <v>-5.0500000000000007</v>
      </c>
      <c r="Y91" s="1">
        <v>2.1</v>
      </c>
      <c r="Z91" s="1">
        <f t="shared" si="11"/>
        <v>-5.0500000000000007</v>
      </c>
    </row>
    <row r="92" spans="4:26" ht="21.95" customHeight="1" x14ac:dyDescent="0.25">
      <c r="D92" s="1">
        <v>2.13</v>
      </c>
      <c r="E92" s="7">
        <v>16.579999999999998</v>
      </c>
      <c r="F92" s="1">
        <f t="shared" si="10"/>
        <v>-4.4200000000000017</v>
      </c>
      <c r="Y92" s="1">
        <v>2.13</v>
      </c>
      <c r="Z92" s="1">
        <f t="shared" si="11"/>
        <v>-4.4200000000000017</v>
      </c>
    </row>
    <row r="93" spans="4:26" ht="21.95" customHeight="1" x14ac:dyDescent="0.25">
      <c r="D93" s="1">
        <v>2.15</v>
      </c>
      <c r="E93" s="7">
        <v>17.27</v>
      </c>
      <c r="F93" s="1">
        <f t="shared" si="10"/>
        <v>-3.7300000000000004</v>
      </c>
      <c r="Y93" s="1">
        <v>2.15</v>
      </c>
      <c r="Z93" s="1">
        <f t="shared" si="11"/>
        <v>-3.7300000000000004</v>
      </c>
    </row>
    <row r="94" spans="4:26" ht="21.95" customHeight="1" x14ac:dyDescent="0.25">
      <c r="D94" s="1">
        <v>2.1800000000000002</v>
      </c>
      <c r="E94" s="7">
        <v>17.989999999999998</v>
      </c>
      <c r="F94" s="1">
        <f t="shared" si="10"/>
        <v>-3.0100000000000016</v>
      </c>
      <c r="Y94" s="1">
        <v>2.1800000000000002</v>
      </c>
      <c r="Z94" s="1">
        <f t="shared" si="11"/>
        <v>-3.0100000000000016</v>
      </c>
    </row>
    <row r="95" spans="4:26" ht="21.95" customHeight="1" x14ac:dyDescent="0.25">
      <c r="D95" s="1">
        <v>2.2000000000000002</v>
      </c>
      <c r="E95" s="7">
        <v>18.75</v>
      </c>
      <c r="F95" s="1">
        <f t="shared" si="10"/>
        <v>-2.25</v>
      </c>
      <c r="Y95" s="1">
        <v>2.2000000000000002</v>
      </c>
      <c r="Z95" s="1">
        <f t="shared" si="11"/>
        <v>-2.25</v>
      </c>
    </row>
    <row r="96" spans="4:26" ht="21.95" customHeight="1" x14ac:dyDescent="0.25">
      <c r="D96" s="1">
        <v>2.23</v>
      </c>
      <c r="E96" s="7">
        <v>19.52</v>
      </c>
      <c r="F96" s="1">
        <f t="shared" si="10"/>
        <v>-1.4800000000000004</v>
      </c>
      <c r="Y96" s="1">
        <v>2.23</v>
      </c>
      <c r="Z96" s="1">
        <f t="shared" si="11"/>
        <v>-1.4800000000000004</v>
      </c>
    </row>
    <row r="97" spans="4:26" ht="21.95" customHeight="1" x14ac:dyDescent="0.25">
      <c r="D97" s="1">
        <v>2.25</v>
      </c>
      <c r="E97" s="7">
        <v>20.3</v>
      </c>
      <c r="F97" s="1">
        <f t="shared" si="10"/>
        <v>-0.69999999999999929</v>
      </c>
      <c r="Y97" s="1">
        <v>2.25</v>
      </c>
      <c r="Z97" s="1">
        <f t="shared" si="11"/>
        <v>-0.69999999999999929</v>
      </c>
    </row>
    <row r="98" spans="4:26" ht="21.95" customHeight="1" x14ac:dyDescent="0.25">
      <c r="D98" s="1">
        <v>2.2799999999999998</v>
      </c>
      <c r="E98" s="7">
        <v>21.05</v>
      </c>
      <c r="F98" s="1">
        <f t="shared" si="10"/>
        <v>5.0000000000000711E-2</v>
      </c>
      <c r="Y98" s="1">
        <v>2.2799999999999998</v>
      </c>
      <c r="Z98" s="1">
        <f t="shared" si="11"/>
        <v>5.0000000000000711E-2</v>
      </c>
    </row>
    <row r="99" spans="4:26" ht="21.95" customHeight="1" x14ac:dyDescent="0.25">
      <c r="D99" s="1">
        <v>2.2999999999999998</v>
      </c>
      <c r="E99" s="7">
        <v>21.79</v>
      </c>
      <c r="F99" s="1">
        <f t="shared" si="10"/>
        <v>0.78999999999999915</v>
      </c>
      <c r="Y99" s="1">
        <v>2.2999999999999998</v>
      </c>
      <c r="Z99" s="1">
        <f t="shared" si="11"/>
        <v>0.78999999999999915</v>
      </c>
    </row>
    <row r="100" spans="4:26" ht="21.95" customHeight="1" x14ac:dyDescent="0.25">
      <c r="D100" s="1">
        <v>2.33</v>
      </c>
      <c r="E100" s="7">
        <v>22.48</v>
      </c>
      <c r="F100" s="1">
        <f t="shared" si="10"/>
        <v>1.4800000000000004</v>
      </c>
      <c r="Y100" s="1">
        <v>2.33</v>
      </c>
      <c r="Z100" s="1">
        <f t="shared" si="11"/>
        <v>1.4800000000000004</v>
      </c>
    </row>
    <row r="101" spans="4:26" ht="21.95" customHeight="1" x14ac:dyDescent="0.25">
      <c r="D101" s="1">
        <v>2.35</v>
      </c>
      <c r="E101" s="7">
        <v>23.1</v>
      </c>
      <c r="F101" s="1">
        <f t="shared" si="10"/>
        <v>2.1000000000000014</v>
      </c>
      <c r="Y101" s="1">
        <v>2.35</v>
      </c>
      <c r="Z101" s="1">
        <f t="shared" si="11"/>
        <v>2.1000000000000014</v>
      </c>
    </row>
    <row r="102" spans="4:26" ht="21.95" customHeight="1" x14ac:dyDescent="0.25">
      <c r="D102" s="1">
        <v>2.38</v>
      </c>
      <c r="E102" s="7">
        <v>23.64</v>
      </c>
      <c r="F102" s="1">
        <f t="shared" si="10"/>
        <v>2.6400000000000006</v>
      </c>
      <c r="Y102" s="1">
        <v>2.38</v>
      </c>
      <c r="Z102" s="1">
        <f t="shared" si="11"/>
        <v>2.6400000000000006</v>
      </c>
    </row>
    <row r="103" spans="4:26" ht="21.95" customHeight="1" x14ac:dyDescent="0.25">
      <c r="D103" s="1">
        <v>2.4</v>
      </c>
      <c r="E103" s="7">
        <v>24.1</v>
      </c>
      <c r="F103" s="1">
        <f t="shared" si="10"/>
        <v>3.1000000000000014</v>
      </c>
      <c r="Y103" s="1">
        <v>2.4</v>
      </c>
      <c r="Z103" s="1">
        <f t="shared" si="11"/>
        <v>3.1000000000000014</v>
      </c>
    </row>
    <row r="104" spans="4:26" ht="21.95" customHeight="1" x14ac:dyDescent="0.25">
      <c r="D104" s="1">
        <v>2.4300000000000002</v>
      </c>
      <c r="E104" s="7">
        <v>24.45</v>
      </c>
      <c r="F104" s="1">
        <f t="shared" si="10"/>
        <v>3.4499999999999993</v>
      </c>
      <c r="Y104" s="1">
        <v>2.4300000000000002</v>
      </c>
      <c r="Z104" s="1">
        <f t="shared" si="11"/>
        <v>3.4499999999999993</v>
      </c>
    </row>
    <row r="105" spans="4:26" ht="21.95" customHeight="1" x14ac:dyDescent="0.25">
      <c r="D105" s="1">
        <v>2.4500000000000002</v>
      </c>
      <c r="E105" s="7">
        <v>24.71</v>
      </c>
      <c r="F105" s="1">
        <f t="shared" si="10"/>
        <v>3.7100000000000009</v>
      </c>
      <c r="Y105" s="1">
        <v>2.4500000000000002</v>
      </c>
      <c r="Z105" s="1">
        <f t="shared" si="11"/>
        <v>3.7100000000000009</v>
      </c>
    </row>
    <row r="106" spans="4:26" ht="21.95" customHeight="1" x14ac:dyDescent="0.25">
      <c r="D106" s="1">
        <v>2.48</v>
      </c>
      <c r="E106" s="7">
        <v>24.85</v>
      </c>
      <c r="F106" s="1">
        <f t="shared" si="10"/>
        <v>3.8500000000000014</v>
      </c>
      <c r="Y106" s="1">
        <v>2.48</v>
      </c>
      <c r="Z106" s="1">
        <f t="shared" si="11"/>
        <v>3.8500000000000014</v>
      </c>
    </row>
    <row r="107" spans="4:26" ht="21.95" customHeight="1" x14ac:dyDescent="0.25">
      <c r="D107" s="27">
        <v>2.5</v>
      </c>
      <c r="E107" s="28">
        <v>24.89</v>
      </c>
      <c r="F107" s="27">
        <f t="shared" si="10"/>
        <v>3.8900000000000006</v>
      </c>
      <c r="Y107" s="1">
        <v>2.5</v>
      </c>
      <c r="Z107" s="1">
        <f t="shared" si="11"/>
        <v>3.8900000000000006</v>
      </c>
    </row>
    <row r="108" spans="4:26" ht="21.95" customHeight="1" x14ac:dyDescent="0.25">
      <c r="D108" s="1">
        <v>2.5299999999999998</v>
      </c>
      <c r="E108" s="7">
        <v>24.81</v>
      </c>
      <c r="F108" s="1">
        <f t="shared" si="10"/>
        <v>3.8099999999999987</v>
      </c>
      <c r="Y108" s="1">
        <v>2.5299999999999998</v>
      </c>
      <c r="Z108" s="1">
        <f t="shared" si="11"/>
        <v>3.8099999999999987</v>
      </c>
    </row>
    <row r="109" spans="4:26" ht="21.95" customHeight="1" x14ac:dyDescent="0.25">
      <c r="D109" s="1">
        <v>2.5499999999999998</v>
      </c>
      <c r="E109" s="7">
        <v>24.64</v>
      </c>
      <c r="F109" s="1">
        <f t="shared" si="10"/>
        <v>3.6400000000000006</v>
      </c>
      <c r="Y109" s="1">
        <v>2.5499999999999998</v>
      </c>
      <c r="Z109" s="1">
        <f t="shared" si="11"/>
        <v>3.6400000000000006</v>
      </c>
    </row>
    <row r="110" spans="4:26" ht="21.95" customHeight="1" x14ac:dyDescent="0.25">
      <c r="D110" s="1">
        <v>2.58</v>
      </c>
      <c r="E110" s="7">
        <v>24.35</v>
      </c>
      <c r="F110" s="1">
        <f t="shared" si="10"/>
        <v>3.3500000000000014</v>
      </c>
      <c r="Y110" s="1">
        <v>2.58</v>
      </c>
      <c r="Z110" s="1">
        <f t="shared" si="11"/>
        <v>3.3500000000000014</v>
      </c>
    </row>
    <row r="111" spans="4:26" ht="21.95" customHeight="1" x14ac:dyDescent="0.25">
      <c r="D111" s="1">
        <v>2.6</v>
      </c>
      <c r="E111" s="7">
        <v>23.96</v>
      </c>
      <c r="F111" s="1">
        <f t="shared" si="10"/>
        <v>2.9600000000000009</v>
      </c>
      <c r="Y111" s="1">
        <v>2.6</v>
      </c>
      <c r="Z111" s="1">
        <f t="shared" si="11"/>
        <v>2.9600000000000009</v>
      </c>
    </row>
    <row r="112" spans="4:26" ht="21.95" customHeight="1" x14ac:dyDescent="0.25">
      <c r="D112" s="1">
        <v>2.63</v>
      </c>
      <c r="E112" s="7">
        <v>23.49</v>
      </c>
      <c r="F112" s="1">
        <f t="shared" si="10"/>
        <v>2.4899999999999984</v>
      </c>
      <c r="Y112" s="1">
        <v>2.63</v>
      </c>
      <c r="Z112" s="1">
        <f t="shared" si="11"/>
        <v>2.4899999999999984</v>
      </c>
    </row>
    <row r="113" spans="4:26" ht="21.95" customHeight="1" x14ac:dyDescent="0.25">
      <c r="D113" s="1">
        <v>2.65</v>
      </c>
      <c r="E113" s="7">
        <v>22.94</v>
      </c>
      <c r="F113" s="1">
        <f t="shared" si="10"/>
        <v>1.9400000000000013</v>
      </c>
      <c r="Y113" s="1">
        <v>2.65</v>
      </c>
      <c r="Z113" s="1">
        <f t="shared" si="11"/>
        <v>1.9400000000000013</v>
      </c>
    </row>
    <row r="114" spans="4:26" ht="21.95" customHeight="1" x14ac:dyDescent="0.25">
      <c r="D114" s="1">
        <v>2.68</v>
      </c>
      <c r="E114" s="7">
        <v>22.33</v>
      </c>
      <c r="F114" s="1">
        <f t="shared" si="10"/>
        <v>1.3299999999999983</v>
      </c>
      <c r="Y114" s="1">
        <v>2.68</v>
      </c>
      <c r="Z114" s="1">
        <f t="shared" si="11"/>
        <v>1.3299999999999983</v>
      </c>
    </row>
    <row r="115" spans="4:26" ht="21.95" customHeight="1" x14ac:dyDescent="0.25">
      <c r="D115" s="1">
        <v>2.7</v>
      </c>
      <c r="E115" s="7">
        <v>21.66</v>
      </c>
      <c r="F115" s="1">
        <f t="shared" si="10"/>
        <v>0.66000000000000014</v>
      </c>
      <c r="Y115" s="1">
        <v>2.7</v>
      </c>
      <c r="Z115" s="1">
        <f t="shared" si="11"/>
        <v>0.66000000000000014</v>
      </c>
    </row>
    <row r="116" spans="4:26" ht="21.95" customHeight="1" x14ac:dyDescent="0.25">
      <c r="D116" s="1">
        <v>2.73</v>
      </c>
      <c r="E116" s="7">
        <v>20.95</v>
      </c>
      <c r="F116" s="1">
        <f t="shared" si="10"/>
        <v>-5.0000000000000711E-2</v>
      </c>
      <c r="Y116" s="1">
        <v>2.73</v>
      </c>
      <c r="Z116" s="1">
        <f t="shared" si="11"/>
        <v>-5.0000000000000711E-2</v>
      </c>
    </row>
    <row r="117" spans="4:26" ht="21.95" customHeight="1" x14ac:dyDescent="0.25">
      <c r="D117" s="1">
        <v>2.75</v>
      </c>
      <c r="E117" s="7">
        <v>20.23</v>
      </c>
      <c r="F117" s="1">
        <f t="shared" si="10"/>
        <v>-0.76999999999999957</v>
      </c>
      <c r="Y117" s="1">
        <v>2.75</v>
      </c>
      <c r="Z117" s="1">
        <f t="shared" si="11"/>
        <v>-0.76999999999999957</v>
      </c>
    </row>
    <row r="118" spans="4:26" ht="21.95" customHeight="1" x14ac:dyDescent="0.25">
      <c r="D118" s="1">
        <v>2.78</v>
      </c>
      <c r="E118" s="7">
        <v>19.489999999999998</v>
      </c>
      <c r="F118" s="1">
        <f t="shared" si="10"/>
        <v>-1.5100000000000016</v>
      </c>
      <c r="Y118" s="1">
        <v>2.78</v>
      </c>
      <c r="Z118" s="1">
        <f t="shared" si="11"/>
        <v>-1.5100000000000016</v>
      </c>
    </row>
    <row r="119" spans="4:26" ht="21.95" customHeight="1" x14ac:dyDescent="0.25">
      <c r="D119" s="1">
        <v>2.8</v>
      </c>
      <c r="E119" s="7">
        <v>18.75</v>
      </c>
      <c r="F119" s="1">
        <f t="shared" si="10"/>
        <v>-2.25</v>
      </c>
      <c r="Y119" s="1">
        <v>2.8</v>
      </c>
      <c r="Z119" s="1">
        <f t="shared" si="11"/>
        <v>-2.25</v>
      </c>
    </row>
    <row r="120" spans="4:26" ht="21.95" customHeight="1" x14ac:dyDescent="0.25">
      <c r="D120" s="1">
        <v>2.83</v>
      </c>
      <c r="E120" s="7">
        <v>18.02</v>
      </c>
      <c r="F120" s="1">
        <f t="shared" si="10"/>
        <v>-2.9800000000000004</v>
      </c>
      <c r="Y120" s="1">
        <v>2.83</v>
      </c>
      <c r="Z120" s="1">
        <f t="shared" si="11"/>
        <v>-2.9800000000000004</v>
      </c>
    </row>
    <row r="121" spans="4:26" ht="21.95" customHeight="1" x14ac:dyDescent="0.25">
      <c r="D121" s="1">
        <v>2.85</v>
      </c>
      <c r="E121" s="7">
        <v>17.329999999999998</v>
      </c>
      <c r="F121" s="1">
        <f t="shared" si="10"/>
        <v>-3.6700000000000017</v>
      </c>
      <c r="Y121" s="1">
        <v>2.85</v>
      </c>
      <c r="Z121" s="1">
        <f t="shared" si="11"/>
        <v>-3.6700000000000017</v>
      </c>
    </row>
    <row r="122" spans="4:26" ht="21.95" customHeight="1" x14ac:dyDescent="0.25">
      <c r="D122" s="1">
        <v>2.88</v>
      </c>
      <c r="E122" s="7">
        <v>16.71</v>
      </c>
      <c r="F122" s="1">
        <f t="shared" si="10"/>
        <v>-4.2899999999999991</v>
      </c>
      <c r="Y122" s="1">
        <v>2.88</v>
      </c>
      <c r="Z122" s="1">
        <f t="shared" si="11"/>
        <v>-4.2899999999999991</v>
      </c>
    </row>
    <row r="123" spans="4:26" ht="21.95" customHeight="1" x14ac:dyDescent="0.25">
      <c r="D123" s="1">
        <v>2.9</v>
      </c>
      <c r="E123" s="7">
        <v>16.14</v>
      </c>
      <c r="F123" s="1">
        <f t="shared" si="10"/>
        <v>-4.8599999999999994</v>
      </c>
      <c r="Y123" s="1">
        <v>2.9</v>
      </c>
      <c r="Z123" s="1">
        <f t="shared" si="11"/>
        <v>-4.8599999999999994</v>
      </c>
    </row>
    <row r="124" spans="4:26" ht="21.95" customHeight="1" x14ac:dyDescent="0.25">
      <c r="D124" s="1">
        <v>2.93</v>
      </c>
      <c r="E124" s="7">
        <v>15.66</v>
      </c>
      <c r="F124" s="1">
        <f t="shared" si="10"/>
        <v>-5.34</v>
      </c>
      <c r="Y124" s="1">
        <v>2.93</v>
      </c>
      <c r="Z124" s="1">
        <f t="shared" si="11"/>
        <v>-5.34</v>
      </c>
    </row>
    <row r="125" spans="4:26" ht="21.95" customHeight="1" x14ac:dyDescent="0.25">
      <c r="D125" s="1">
        <v>2.95</v>
      </c>
      <c r="E125" s="7">
        <v>15.26</v>
      </c>
      <c r="F125" s="1">
        <f t="shared" si="10"/>
        <v>-5.74</v>
      </c>
      <c r="Y125" s="1">
        <v>2.95</v>
      </c>
      <c r="Z125" s="1">
        <f t="shared" si="11"/>
        <v>-5.74</v>
      </c>
    </row>
    <row r="126" spans="4:26" ht="21.95" customHeight="1" x14ac:dyDescent="0.25">
      <c r="D126" s="1">
        <v>2.98</v>
      </c>
      <c r="E126" s="7">
        <v>14.95</v>
      </c>
      <c r="F126" s="1">
        <f t="shared" si="10"/>
        <v>-6.0500000000000007</v>
      </c>
      <c r="Y126" s="1">
        <v>2.98</v>
      </c>
      <c r="Z126" s="1">
        <f t="shared" si="11"/>
        <v>-6.0500000000000007</v>
      </c>
    </row>
    <row r="127" spans="4:26" ht="21.95" customHeight="1" x14ac:dyDescent="0.25">
      <c r="D127" s="1">
        <v>3</v>
      </c>
      <c r="E127" s="7">
        <v>14.74</v>
      </c>
      <c r="F127" s="1">
        <f t="shared" si="10"/>
        <v>-6.26</v>
      </c>
      <c r="Y127" s="1">
        <v>3</v>
      </c>
      <c r="Z127" s="1">
        <f t="shared" si="11"/>
        <v>-6.26</v>
      </c>
    </row>
    <row r="128" spans="4:26" ht="21.95" customHeight="1" x14ac:dyDescent="0.25">
      <c r="D128" s="1">
        <v>3.03</v>
      </c>
      <c r="E128" s="7">
        <v>14.64</v>
      </c>
      <c r="F128" s="1">
        <f t="shared" si="10"/>
        <v>-6.3599999999999994</v>
      </c>
      <c r="Y128" s="1">
        <v>3.03</v>
      </c>
      <c r="Z128" s="1">
        <f t="shared" si="11"/>
        <v>-6.3599999999999994</v>
      </c>
    </row>
    <row r="129" spans="4:26" ht="21.95" customHeight="1" x14ac:dyDescent="0.25">
      <c r="D129" s="1">
        <v>3.05</v>
      </c>
      <c r="E129" s="7">
        <v>14.64</v>
      </c>
      <c r="F129" s="1">
        <f t="shared" si="10"/>
        <v>-6.3599999999999994</v>
      </c>
      <c r="Y129" s="1">
        <v>3.05</v>
      </c>
      <c r="Z129" s="1">
        <f t="shared" si="11"/>
        <v>-6.3599999999999994</v>
      </c>
    </row>
    <row r="130" spans="4:26" ht="21.95" customHeight="1" x14ac:dyDescent="0.25">
      <c r="D130" s="1">
        <v>3.08</v>
      </c>
      <c r="E130" s="7">
        <v>14.74</v>
      </c>
      <c r="F130" s="1">
        <f t="shared" si="10"/>
        <v>-6.26</v>
      </c>
      <c r="Y130" s="1">
        <v>3.08</v>
      </c>
      <c r="Z130" s="1">
        <f t="shared" si="11"/>
        <v>-6.26</v>
      </c>
    </row>
    <row r="131" spans="4:26" ht="21.95" customHeight="1" x14ac:dyDescent="0.25">
      <c r="D131" s="1">
        <v>3.1</v>
      </c>
      <c r="E131" s="7">
        <v>14.94</v>
      </c>
      <c r="F131" s="1">
        <f t="shared" si="10"/>
        <v>-6.0600000000000005</v>
      </c>
      <c r="Y131" s="1">
        <v>3.1</v>
      </c>
      <c r="Z131" s="1">
        <f t="shared" si="11"/>
        <v>-6.0600000000000005</v>
      </c>
    </row>
    <row r="132" spans="4:26" ht="21.95" customHeight="1" x14ac:dyDescent="0.25">
      <c r="D132" s="1">
        <v>3.13</v>
      </c>
      <c r="E132" s="7">
        <v>15.25</v>
      </c>
      <c r="F132" s="1">
        <f t="shared" si="10"/>
        <v>-5.75</v>
      </c>
      <c r="Y132" s="1">
        <v>3.13</v>
      </c>
      <c r="Z132" s="1">
        <f t="shared" si="11"/>
        <v>-5.75</v>
      </c>
    </row>
    <row r="133" spans="4:26" ht="21.95" customHeight="1" x14ac:dyDescent="0.25">
      <c r="D133" s="1">
        <v>3.15</v>
      </c>
      <c r="E133" s="7">
        <v>15.64</v>
      </c>
      <c r="F133" s="1">
        <f t="shared" si="10"/>
        <v>-5.3599999999999994</v>
      </c>
      <c r="Y133" s="1">
        <v>3.15</v>
      </c>
      <c r="Z133" s="1">
        <f t="shared" si="11"/>
        <v>-5.3599999999999994</v>
      </c>
    </row>
    <row r="134" spans="4:26" ht="21.95" customHeight="1" x14ac:dyDescent="0.25">
      <c r="D134" s="1">
        <v>3.18</v>
      </c>
      <c r="E134" s="7">
        <v>16.11</v>
      </c>
      <c r="F134" s="1">
        <f t="shared" si="10"/>
        <v>-4.8900000000000006</v>
      </c>
      <c r="Y134" s="1">
        <v>3.18</v>
      </c>
      <c r="Z134" s="1">
        <f t="shared" si="11"/>
        <v>-4.8900000000000006</v>
      </c>
    </row>
    <row r="135" spans="4:26" ht="21.95" customHeight="1" x14ac:dyDescent="0.25">
      <c r="D135" s="1">
        <v>3.2</v>
      </c>
      <c r="E135" s="7">
        <v>16.66</v>
      </c>
      <c r="F135" s="1">
        <f t="shared" ref="F135:F198" si="12">E135-21</f>
        <v>-4.34</v>
      </c>
      <c r="Y135" s="1">
        <v>3.2</v>
      </c>
      <c r="Z135" s="1">
        <f t="shared" si="11"/>
        <v>-4.34</v>
      </c>
    </row>
    <row r="136" spans="4:26" ht="21.95" customHeight="1" x14ac:dyDescent="0.25">
      <c r="D136" s="1">
        <v>3.23</v>
      </c>
      <c r="E136" s="7">
        <v>17.260000000000002</v>
      </c>
      <c r="F136" s="1">
        <f t="shared" si="12"/>
        <v>-3.7399999999999984</v>
      </c>
      <c r="Y136" s="1">
        <v>3.23</v>
      </c>
      <c r="Z136" s="1">
        <f t="shared" si="11"/>
        <v>-3.7399999999999984</v>
      </c>
    </row>
    <row r="137" spans="4:26" ht="21.95" customHeight="1" x14ac:dyDescent="0.25">
      <c r="D137" s="1">
        <v>3.25</v>
      </c>
      <c r="E137" s="7">
        <v>17.89</v>
      </c>
      <c r="F137" s="1">
        <f t="shared" si="12"/>
        <v>-3.1099999999999994</v>
      </c>
      <c r="Y137" s="1">
        <v>3.25</v>
      </c>
      <c r="Z137" s="1">
        <f t="shared" ref="Z137:Z200" si="13">E137-21</f>
        <v>-3.1099999999999994</v>
      </c>
    </row>
    <row r="138" spans="4:26" ht="21.95" customHeight="1" x14ac:dyDescent="0.25">
      <c r="D138" s="1">
        <v>3.28</v>
      </c>
      <c r="E138" s="7">
        <v>18.579999999999998</v>
      </c>
      <c r="F138" s="1">
        <f t="shared" si="12"/>
        <v>-2.4200000000000017</v>
      </c>
      <c r="Y138" s="1">
        <v>3.28</v>
      </c>
      <c r="Z138" s="1">
        <f t="shared" si="13"/>
        <v>-2.4200000000000017</v>
      </c>
    </row>
    <row r="139" spans="4:26" ht="21.95" customHeight="1" x14ac:dyDescent="0.25">
      <c r="D139" s="1">
        <v>3.3</v>
      </c>
      <c r="E139" s="7">
        <v>19.27</v>
      </c>
      <c r="F139" s="1">
        <f t="shared" si="12"/>
        <v>-1.7300000000000004</v>
      </c>
      <c r="Y139" s="1">
        <v>3.3</v>
      </c>
      <c r="Z139" s="1">
        <f t="shared" si="13"/>
        <v>-1.7300000000000004</v>
      </c>
    </row>
    <row r="140" spans="4:26" ht="21.95" customHeight="1" x14ac:dyDescent="0.25">
      <c r="D140" s="1">
        <v>3.33</v>
      </c>
      <c r="E140" s="7">
        <v>19.97</v>
      </c>
      <c r="F140" s="1">
        <f t="shared" si="12"/>
        <v>-1.0300000000000011</v>
      </c>
      <c r="Y140" s="1">
        <v>3.33</v>
      </c>
      <c r="Z140" s="1">
        <f t="shared" si="13"/>
        <v>-1.0300000000000011</v>
      </c>
    </row>
    <row r="141" spans="4:26" ht="21.95" customHeight="1" x14ac:dyDescent="0.25">
      <c r="D141" s="1">
        <v>3.35</v>
      </c>
      <c r="E141" s="7">
        <v>20.66</v>
      </c>
      <c r="F141" s="1">
        <f t="shared" si="12"/>
        <v>-0.33999999999999986</v>
      </c>
      <c r="Y141" s="1">
        <v>3.35</v>
      </c>
      <c r="Z141" s="1">
        <f t="shared" si="13"/>
        <v>-0.33999999999999986</v>
      </c>
    </row>
    <row r="142" spans="4:26" ht="21.95" customHeight="1" x14ac:dyDescent="0.25">
      <c r="D142" s="1">
        <v>3.38</v>
      </c>
      <c r="E142" s="7">
        <v>21.33</v>
      </c>
      <c r="F142" s="1">
        <f t="shared" si="12"/>
        <v>0.32999999999999829</v>
      </c>
      <c r="Y142" s="1">
        <v>3.38</v>
      </c>
      <c r="Z142" s="1">
        <f t="shared" si="13"/>
        <v>0.32999999999999829</v>
      </c>
    </row>
    <row r="143" spans="4:26" ht="21.95" customHeight="1" x14ac:dyDescent="0.25">
      <c r="D143" s="1">
        <v>3.4</v>
      </c>
      <c r="E143" s="7">
        <v>21.95</v>
      </c>
      <c r="F143" s="1">
        <f t="shared" si="12"/>
        <v>0.94999999999999929</v>
      </c>
      <c r="Y143" s="1">
        <v>3.4</v>
      </c>
      <c r="Z143" s="1">
        <f t="shared" si="13"/>
        <v>0.94999999999999929</v>
      </c>
    </row>
    <row r="144" spans="4:26" ht="21.95" customHeight="1" x14ac:dyDescent="0.25">
      <c r="D144" s="1">
        <v>3.43</v>
      </c>
      <c r="E144" s="7">
        <v>22.54</v>
      </c>
      <c r="F144" s="1">
        <f t="shared" si="12"/>
        <v>1.5399999999999991</v>
      </c>
      <c r="Y144" s="1">
        <v>3.43</v>
      </c>
      <c r="Z144" s="1">
        <f t="shared" si="13"/>
        <v>1.5399999999999991</v>
      </c>
    </row>
    <row r="145" spans="4:26" ht="21.95" customHeight="1" x14ac:dyDescent="0.25">
      <c r="D145" s="1">
        <v>3.45</v>
      </c>
      <c r="E145" s="7">
        <v>23.05</v>
      </c>
      <c r="F145" s="1">
        <f t="shared" si="12"/>
        <v>2.0500000000000007</v>
      </c>
      <c r="Y145" s="1">
        <v>3.45</v>
      </c>
      <c r="Z145" s="1">
        <f t="shared" si="13"/>
        <v>2.0500000000000007</v>
      </c>
    </row>
    <row r="146" spans="4:26" ht="21.95" customHeight="1" x14ac:dyDescent="0.25">
      <c r="D146" s="1">
        <v>3.48</v>
      </c>
      <c r="E146" s="7">
        <v>23.49</v>
      </c>
      <c r="F146" s="1">
        <f t="shared" si="12"/>
        <v>2.4899999999999984</v>
      </c>
      <c r="Y146" s="1">
        <v>3.48</v>
      </c>
      <c r="Z146" s="1">
        <f t="shared" si="13"/>
        <v>2.4899999999999984</v>
      </c>
    </row>
    <row r="147" spans="4:26" ht="21.95" customHeight="1" x14ac:dyDescent="0.25">
      <c r="D147" s="1">
        <v>3.5</v>
      </c>
      <c r="E147" s="7">
        <v>23.83</v>
      </c>
      <c r="F147" s="1">
        <f t="shared" si="12"/>
        <v>2.8299999999999983</v>
      </c>
      <c r="Y147" s="1">
        <v>3.5</v>
      </c>
      <c r="Z147" s="1">
        <f t="shared" si="13"/>
        <v>2.8299999999999983</v>
      </c>
    </row>
    <row r="148" spans="4:26" ht="21.95" customHeight="1" x14ac:dyDescent="0.25">
      <c r="D148" s="1">
        <v>3.53</v>
      </c>
      <c r="E148" s="7">
        <v>24.11</v>
      </c>
      <c r="F148" s="1">
        <f t="shared" si="12"/>
        <v>3.1099999999999994</v>
      </c>
      <c r="Y148" s="1">
        <v>3.53</v>
      </c>
      <c r="Z148" s="1">
        <f t="shared" si="13"/>
        <v>3.1099999999999994</v>
      </c>
    </row>
    <row r="149" spans="4:26" ht="21.95" customHeight="1" x14ac:dyDescent="0.25">
      <c r="D149" s="1">
        <v>3.55</v>
      </c>
      <c r="E149" s="7">
        <v>24.28</v>
      </c>
      <c r="F149" s="1">
        <f t="shared" si="12"/>
        <v>3.2800000000000011</v>
      </c>
      <c r="Y149" s="1">
        <v>3.55</v>
      </c>
      <c r="Z149" s="1">
        <f t="shared" si="13"/>
        <v>3.2800000000000011</v>
      </c>
    </row>
    <row r="150" spans="4:26" ht="21.95" customHeight="1" x14ac:dyDescent="0.25">
      <c r="D150" s="1">
        <v>3.58</v>
      </c>
      <c r="E150" s="7">
        <v>24.34</v>
      </c>
      <c r="F150" s="1">
        <f t="shared" si="12"/>
        <v>3.34</v>
      </c>
      <c r="Y150" s="1">
        <v>3.58</v>
      </c>
      <c r="Z150" s="1">
        <f t="shared" si="13"/>
        <v>3.34</v>
      </c>
    </row>
    <row r="151" spans="4:26" ht="21.95" customHeight="1" x14ac:dyDescent="0.25">
      <c r="D151" s="27">
        <v>3.6</v>
      </c>
      <c r="E151" s="28">
        <v>24.32</v>
      </c>
      <c r="F151" s="27">
        <f t="shared" si="12"/>
        <v>3.3200000000000003</v>
      </c>
      <c r="I151" s="27">
        <v>3.6</v>
      </c>
      <c r="J151" s="28">
        <v>24.32</v>
      </c>
      <c r="K151" s="27">
        <f t="shared" ref="K151" si="14">J151-21</f>
        <v>3.3200000000000003</v>
      </c>
      <c r="Y151" s="1">
        <v>3.6</v>
      </c>
      <c r="Z151" s="1">
        <f t="shared" si="13"/>
        <v>3.3200000000000003</v>
      </c>
    </row>
    <row r="152" spans="4:26" ht="21.95" customHeight="1" x14ac:dyDescent="0.25">
      <c r="D152" s="1">
        <v>3.63</v>
      </c>
      <c r="E152" s="7">
        <v>24.19</v>
      </c>
      <c r="F152" s="1">
        <f t="shared" si="12"/>
        <v>3.1900000000000013</v>
      </c>
      <c r="I152" s="27">
        <v>4.68</v>
      </c>
      <c r="J152" s="28">
        <v>23.91</v>
      </c>
      <c r="K152" s="27">
        <f t="shared" ref="K152:K154" si="15">J152-21</f>
        <v>2.91</v>
      </c>
      <c r="Y152" s="1">
        <v>3.63</v>
      </c>
      <c r="Z152" s="1">
        <f t="shared" si="13"/>
        <v>3.1900000000000013</v>
      </c>
    </row>
    <row r="153" spans="4:26" ht="21.95" customHeight="1" x14ac:dyDescent="0.25">
      <c r="D153" s="1">
        <v>3.65</v>
      </c>
      <c r="E153" s="7">
        <v>23.97</v>
      </c>
      <c r="F153" s="1">
        <f t="shared" si="12"/>
        <v>2.9699999999999989</v>
      </c>
      <c r="I153" s="27">
        <v>5.75</v>
      </c>
      <c r="J153" s="28">
        <v>23.53</v>
      </c>
      <c r="K153" s="27">
        <f t="shared" si="15"/>
        <v>2.5300000000000011</v>
      </c>
      <c r="Y153" s="1">
        <v>3.65</v>
      </c>
      <c r="Z153" s="1">
        <f t="shared" si="13"/>
        <v>2.9699999999999989</v>
      </c>
    </row>
    <row r="154" spans="4:26" ht="21.95" customHeight="1" x14ac:dyDescent="0.25">
      <c r="D154" s="1">
        <v>3.68</v>
      </c>
      <c r="E154" s="7">
        <v>23.64</v>
      </c>
      <c r="F154" s="1">
        <f t="shared" si="12"/>
        <v>2.6400000000000006</v>
      </c>
      <c r="I154" s="27">
        <v>6.83</v>
      </c>
      <c r="J154" s="28">
        <v>23.22</v>
      </c>
      <c r="K154" s="27">
        <f t="shared" si="15"/>
        <v>2.2199999999999989</v>
      </c>
      <c r="Y154" s="1">
        <v>3.68</v>
      </c>
      <c r="Z154" s="1">
        <f t="shared" si="13"/>
        <v>2.6400000000000006</v>
      </c>
    </row>
    <row r="155" spans="4:26" ht="21.95" customHeight="1" x14ac:dyDescent="0.25">
      <c r="D155" s="1">
        <v>3.7</v>
      </c>
      <c r="E155" s="7">
        <v>23.25</v>
      </c>
      <c r="F155" s="1">
        <f t="shared" si="12"/>
        <v>2.25</v>
      </c>
      <c r="Y155" s="1">
        <v>3.7</v>
      </c>
      <c r="Z155" s="1">
        <f t="shared" si="13"/>
        <v>2.25</v>
      </c>
    </row>
    <row r="156" spans="4:26" ht="21.95" customHeight="1" x14ac:dyDescent="0.25">
      <c r="D156" s="1">
        <v>3.73</v>
      </c>
      <c r="E156" s="7">
        <v>22.77</v>
      </c>
      <c r="F156" s="1">
        <f t="shared" si="12"/>
        <v>1.7699999999999996</v>
      </c>
      <c r="Y156" s="1">
        <v>3.73</v>
      </c>
      <c r="Z156" s="1">
        <f t="shared" si="13"/>
        <v>1.7699999999999996</v>
      </c>
    </row>
    <row r="157" spans="4:26" ht="21.95" customHeight="1" x14ac:dyDescent="0.25">
      <c r="D157" s="1">
        <v>3.75</v>
      </c>
      <c r="E157" s="7">
        <v>22.24</v>
      </c>
      <c r="F157" s="1">
        <f t="shared" si="12"/>
        <v>1.2399999999999984</v>
      </c>
      <c r="Y157" s="1">
        <v>3.75</v>
      </c>
      <c r="Z157" s="1">
        <f t="shared" si="13"/>
        <v>1.2399999999999984</v>
      </c>
    </row>
    <row r="158" spans="4:26" ht="21.95" customHeight="1" x14ac:dyDescent="0.25">
      <c r="D158" s="1">
        <v>3.78</v>
      </c>
      <c r="E158" s="7">
        <v>21.64</v>
      </c>
      <c r="F158" s="1">
        <f t="shared" si="12"/>
        <v>0.64000000000000057</v>
      </c>
      <c r="Y158" s="1">
        <v>3.78</v>
      </c>
      <c r="Z158" s="1">
        <f t="shared" si="13"/>
        <v>0.64000000000000057</v>
      </c>
    </row>
    <row r="159" spans="4:26" ht="21.95" customHeight="1" x14ac:dyDescent="0.25">
      <c r="D159" s="1">
        <v>3.8</v>
      </c>
      <c r="E159" s="7">
        <v>21.02</v>
      </c>
      <c r="F159" s="1">
        <f t="shared" si="12"/>
        <v>1.9999999999999574E-2</v>
      </c>
      <c r="Y159" s="1">
        <v>3.8</v>
      </c>
      <c r="Z159" s="1">
        <f t="shared" si="13"/>
        <v>1.9999999999999574E-2</v>
      </c>
    </row>
    <row r="160" spans="4:26" ht="21.95" customHeight="1" x14ac:dyDescent="0.25">
      <c r="D160" s="1">
        <v>3.83</v>
      </c>
      <c r="E160" s="7">
        <v>20.36</v>
      </c>
      <c r="F160" s="1">
        <f t="shared" si="12"/>
        <v>-0.64000000000000057</v>
      </c>
      <c r="Y160" s="1">
        <v>3.83</v>
      </c>
      <c r="Z160" s="1">
        <f t="shared" si="13"/>
        <v>-0.64000000000000057</v>
      </c>
    </row>
    <row r="161" spans="4:26" ht="21.95" customHeight="1" x14ac:dyDescent="0.25">
      <c r="D161" s="1">
        <v>3.85</v>
      </c>
      <c r="E161" s="7">
        <v>19.690000000000001</v>
      </c>
      <c r="F161" s="1">
        <f t="shared" si="12"/>
        <v>-1.3099999999999987</v>
      </c>
      <c r="Y161" s="1">
        <v>3.85</v>
      </c>
      <c r="Z161" s="1">
        <f t="shared" si="13"/>
        <v>-1.3099999999999987</v>
      </c>
    </row>
    <row r="162" spans="4:26" ht="21.95" customHeight="1" x14ac:dyDescent="0.25">
      <c r="D162" s="1">
        <v>3.88</v>
      </c>
      <c r="E162" s="7">
        <v>19.02</v>
      </c>
      <c r="F162" s="1">
        <f t="shared" si="12"/>
        <v>-1.9800000000000004</v>
      </c>
      <c r="Y162" s="1">
        <v>3.88</v>
      </c>
      <c r="Z162" s="1">
        <f t="shared" si="13"/>
        <v>-1.9800000000000004</v>
      </c>
    </row>
    <row r="163" spans="4:26" ht="21.95" customHeight="1" x14ac:dyDescent="0.25">
      <c r="D163" s="1">
        <v>3.9</v>
      </c>
      <c r="E163" s="7">
        <v>18.37</v>
      </c>
      <c r="F163" s="1">
        <f t="shared" si="12"/>
        <v>-2.629999999999999</v>
      </c>
      <c r="Y163" s="1">
        <v>3.9</v>
      </c>
      <c r="Z163" s="1">
        <f t="shared" si="13"/>
        <v>-2.629999999999999</v>
      </c>
    </row>
    <row r="164" spans="4:26" ht="21.95" customHeight="1" x14ac:dyDescent="0.25">
      <c r="D164" s="1">
        <v>3.93</v>
      </c>
      <c r="E164" s="7">
        <v>17.75</v>
      </c>
      <c r="F164" s="1">
        <f t="shared" si="12"/>
        <v>-3.25</v>
      </c>
      <c r="Y164" s="1">
        <v>3.93</v>
      </c>
      <c r="Z164" s="1">
        <f t="shared" si="13"/>
        <v>-3.25</v>
      </c>
    </row>
    <row r="165" spans="4:26" ht="21.95" customHeight="1" x14ac:dyDescent="0.25">
      <c r="D165" s="1">
        <v>3.95</v>
      </c>
      <c r="E165" s="7">
        <v>17.16</v>
      </c>
      <c r="F165" s="1">
        <f t="shared" si="12"/>
        <v>-3.84</v>
      </c>
      <c r="Y165" s="1">
        <v>3.95</v>
      </c>
      <c r="Z165" s="1">
        <f t="shared" si="13"/>
        <v>-3.84</v>
      </c>
    </row>
    <row r="166" spans="4:26" ht="21.95" customHeight="1" x14ac:dyDescent="0.25">
      <c r="D166" s="1">
        <v>3.98</v>
      </c>
      <c r="E166" s="7">
        <v>16.62</v>
      </c>
      <c r="F166" s="1">
        <f t="shared" si="12"/>
        <v>-4.379999999999999</v>
      </c>
      <c r="Y166" s="1">
        <v>3.98</v>
      </c>
      <c r="Z166" s="1">
        <f t="shared" si="13"/>
        <v>-4.379999999999999</v>
      </c>
    </row>
    <row r="167" spans="4:26" ht="21.95" customHeight="1" x14ac:dyDescent="0.25">
      <c r="D167" s="1">
        <v>4</v>
      </c>
      <c r="E167" s="7">
        <v>16.16</v>
      </c>
      <c r="F167" s="1">
        <f t="shared" si="12"/>
        <v>-4.84</v>
      </c>
      <c r="Y167" s="1">
        <v>4</v>
      </c>
      <c r="Z167" s="1">
        <f t="shared" si="13"/>
        <v>-4.84</v>
      </c>
    </row>
    <row r="168" spans="4:26" ht="21.95" customHeight="1" x14ac:dyDescent="0.25">
      <c r="D168" s="1">
        <v>4.03</v>
      </c>
      <c r="E168" s="7">
        <v>15.78</v>
      </c>
      <c r="F168" s="1">
        <f t="shared" si="12"/>
        <v>-5.2200000000000006</v>
      </c>
      <c r="Y168" s="1">
        <v>4.03</v>
      </c>
      <c r="Z168" s="1">
        <f t="shared" si="13"/>
        <v>-5.2200000000000006</v>
      </c>
    </row>
    <row r="169" spans="4:26" ht="21.95" customHeight="1" x14ac:dyDescent="0.25">
      <c r="D169" s="1">
        <v>4.05</v>
      </c>
      <c r="E169" s="7">
        <v>15.47</v>
      </c>
      <c r="F169" s="1">
        <f t="shared" si="12"/>
        <v>-5.5299999999999994</v>
      </c>
      <c r="Y169" s="1">
        <v>4.05</v>
      </c>
      <c r="Z169" s="1">
        <f t="shared" si="13"/>
        <v>-5.5299999999999994</v>
      </c>
    </row>
    <row r="170" spans="4:26" ht="21.95" customHeight="1" x14ac:dyDescent="0.25">
      <c r="D170" s="1">
        <v>4.08</v>
      </c>
      <c r="E170" s="7">
        <v>15.24</v>
      </c>
      <c r="F170" s="1">
        <f t="shared" si="12"/>
        <v>-5.76</v>
      </c>
      <c r="Y170" s="1">
        <v>4.08</v>
      </c>
      <c r="Z170" s="1">
        <f t="shared" si="13"/>
        <v>-5.76</v>
      </c>
    </row>
    <row r="171" spans="4:26" ht="21.95" customHeight="1" x14ac:dyDescent="0.25">
      <c r="D171" s="1">
        <v>4.0999999999999996</v>
      </c>
      <c r="E171" s="7">
        <v>15.12</v>
      </c>
      <c r="F171" s="1">
        <f t="shared" si="12"/>
        <v>-5.8800000000000008</v>
      </c>
      <c r="Y171" s="1">
        <v>4.0999999999999996</v>
      </c>
      <c r="Z171" s="1">
        <f t="shared" si="13"/>
        <v>-5.8800000000000008</v>
      </c>
    </row>
    <row r="172" spans="4:26" ht="21.95" customHeight="1" x14ac:dyDescent="0.25">
      <c r="D172" s="1">
        <v>4.13</v>
      </c>
      <c r="E172" s="7">
        <v>15.08</v>
      </c>
      <c r="F172" s="1">
        <f t="shared" si="12"/>
        <v>-5.92</v>
      </c>
      <c r="Y172" s="1">
        <v>4.13</v>
      </c>
      <c r="Z172" s="1">
        <f t="shared" si="13"/>
        <v>-5.92</v>
      </c>
    </row>
    <row r="173" spans="4:26" ht="21.95" customHeight="1" x14ac:dyDescent="0.25">
      <c r="D173" s="1">
        <v>4.1500000000000004</v>
      </c>
      <c r="E173" s="7">
        <v>15.15</v>
      </c>
      <c r="F173" s="1">
        <f t="shared" si="12"/>
        <v>-5.85</v>
      </c>
      <c r="Y173" s="1">
        <v>4.1500000000000004</v>
      </c>
      <c r="Z173" s="1">
        <f t="shared" si="13"/>
        <v>-5.85</v>
      </c>
    </row>
    <row r="174" spans="4:26" ht="21.95" customHeight="1" x14ac:dyDescent="0.25">
      <c r="D174" s="1">
        <v>4.18</v>
      </c>
      <c r="E174" s="7">
        <v>15.3</v>
      </c>
      <c r="F174" s="1">
        <f t="shared" si="12"/>
        <v>-5.6999999999999993</v>
      </c>
      <c r="Y174" s="1">
        <v>4.18</v>
      </c>
      <c r="Z174" s="1">
        <f t="shared" si="13"/>
        <v>-5.6999999999999993</v>
      </c>
    </row>
    <row r="175" spans="4:26" ht="21.95" customHeight="1" x14ac:dyDescent="0.25">
      <c r="D175" s="1">
        <v>4.2</v>
      </c>
      <c r="E175" s="7">
        <v>15.54</v>
      </c>
      <c r="F175" s="1">
        <f t="shared" si="12"/>
        <v>-5.4600000000000009</v>
      </c>
      <c r="Y175" s="1">
        <v>4.2</v>
      </c>
      <c r="Z175" s="1">
        <f t="shared" si="13"/>
        <v>-5.4600000000000009</v>
      </c>
    </row>
    <row r="176" spans="4:26" ht="21.95" customHeight="1" x14ac:dyDescent="0.25">
      <c r="D176" s="1">
        <v>4.2300000000000004</v>
      </c>
      <c r="E176" s="7">
        <v>15.87</v>
      </c>
      <c r="F176" s="1">
        <f t="shared" si="12"/>
        <v>-5.1300000000000008</v>
      </c>
      <c r="Y176" s="1">
        <v>4.2300000000000004</v>
      </c>
      <c r="Z176" s="1">
        <f t="shared" si="13"/>
        <v>-5.1300000000000008</v>
      </c>
    </row>
    <row r="177" spans="4:26" ht="21.95" customHeight="1" x14ac:dyDescent="0.25">
      <c r="D177" s="1">
        <v>4.25</v>
      </c>
      <c r="E177" s="7">
        <v>16.28</v>
      </c>
      <c r="F177" s="1">
        <f t="shared" si="12"/>
        <v>-4.7199999999999989</v>
      </c>
      <c r="Y177" s="1">
        <v>4.25</v>
      </c>
      <c r="Z177" s="1">
        <f t="shared" si="13"/>
        <v>-4.7199999999999989</v>
      </c>
    </row>
    <row r="178" spans="4:26" ht="21.95" customHeight="1" x14ac:dyDescent="0.25">
      <c r="D178" s="1">
        <v>4.28</v>
      </c>
      <c r="E178" s="7">
        <v>16.760000000000002</v>
      </c>
      <c r="F178" s="1">
        <f t="shared" si="12"/>
        <v>-4.2399999999999984</v>
      </c>
      <c r="Y178" s="1">
        <v>4.28</v>
      </c>
      <c r="Z178" s="1">
        <f t="shared" si="13"/>
        <v>-4.2399999999999984</v>
      </c>
    </row>
    <row r="179" spans="4:26" ht="21.95" customHeight="1" x14ac:dyDescent="0.25">
      <c r="D179" s="1">
        <v>4.3</v>
      </c>
      <c r="E179" s="7">
        <v>17.29</v>
      </c>
      <c r="F179" s="1">
        <f t="shared" si="12"/>
        <v>-3.7100000000000009</v>
      </c>
      <c r="Y179" s="1">
        <v>4.3</v>
      </c>
      <c r="Z179" s="1">
        <f t="shared" si="13"/>
        <v>-3.7100000000000009</v>
      </c>
    </row>
    <row r="180" spans="4:26" ht="21.95" customHeight="1" x14ac:dyDescent="0.25">
      <c r="D180" s="1">
        <v>4.33</v>
      </c>
      <c r="E180" s="7">
        <v>17.86</v>
      </c>
      <c r="F180" s="1">
        <f t="shared" si="12"/>
        <v>-3.1400000000000006</v>
      </c>
      <c r="Y180" s="1">
        <v>4.33</v>
      </c>
      <c r="Z180" s="1">
        <f t="shared" si="13"/>
        <v>-3.1400000000000006</v>
      </c>
    </row>
    <row r="181" spans="4:26" ht="21.95" customHeight="1" x14ac:dyDescent="0.25">
      <c r="D181" s="1">
        <v>4.3499999999999996</v>
      </c>
      <c r="E181" s="7">
        <v>18.48</v>
      </c>
      <c r="F181" s="1">
        <f t="shared" si="12"/>
        <v>-2.5199999999999996</v>
      </c>
      <c r="Y181" s="1">
        <v>4.3499999999999996</v>
      </c>
      <c r="Z181" s="1">
        <f t="shared" si="13"/>
        <v>-2.5199999999999996</v>
      </c>
    </row>
    <row r="182" spans="4:26" ht="21.95" customHeight="1" x14ac:dyDescent="0.25">
      <c r="D182" s="1">
        <v>4.38</v>
      </c>
      <c r="E182" s="7">
        <v>19.100000000000001</v>
      </c>
      <c r="F182" s="1">
        <f t="shared" si="12"/>
        <v>-1.8999999999999986</v>
      </c>
      <c r="Y182" s="1">
        <v>4.38</v>
      </c>
      <c r="Z182" s="1">
        <f t="shared" si="13"/>
        <v>-1.8999999999999986</v>
      </c>
    </row>
    <row r="183" spans="4:26" ht="21.95" customHeight="1" x14ac:dyDescent="0.25">
      <c r="D183" s="1">
        <v>4.4000000000000004</v>
      </c>
      <c r="E183" s="7">
        <v>19.73</v>
      </c>
      <c r="F183" s="1">
        <f t="shared" si="12"/>
        <v>-1.2699999999999996</v>
      </c>
      <c r="Y183" s="1">
        <v>4.4000000000000004</v>
      </c>
      <c r="Z183" s="1">
        <f t="shared" si="13"/>
        <v>-1.2699999999999996</v>
      </c>
    </row>
    <row r="184" spans="4:26" ht="21.95" customHeight="1" x14ac:dyDescent="0.25">
      <c r="D184" s="1">
        <v>4.43</v>
      </c>
      <c r="E184" s="7">
        <v>20.37</v>
      </c>
      <c r="F184" s="1">
        <f t="shared" si="12"/>
        <v>-0.62999999999999901</v>
      </c>
      <c r="Y184" s="1">
        <v>4.43</v>
      </c>
      <c r="Z184" s="1">
        <f t="shared" si="13"/>
        <v>-0.62999999999999901</v>
      </c>
    </row>
    <row r="185" spans="4:26" ht="21.95" customHeight="1" x14ac:dyDescent="0.25">
      <c r="D185" s="1">
        <v>4.45</v>
      </c>
      <c r="E185" s="7">
        <v>20.99</v>
      </c>
      <c r="F185" s="1">
        <f t="shared" si="12"/>
        <v>-1.0000000000001563E-2</v>
      </c>
      <c r="Y185" s="1">
        <v>4.45</v>
      </c>
      <c r="Z185" s="1">
        <f t="shared" si="13"/>
        <v>-1.0000000000001563E-2</v>
      </c>
    </row>
    <row r="186" spans="4:26" ht="21.95" customHeight="1" x14ac:dyDescent="0.25">
      <c r="D186" s="1">
        <v>4.4800000000000004</v>
      </c>
      <c r="E186" s="7">
        <v>21.57</v>
      </c>
      <c r="F186" s="1">
        <f t="shared" si="12"/>
        <v>0.57000000000000028</v>
      </c>
      <c r="Y186" s="1">
        <v>4.4800000000000004</v>
      </c>
      <c r="Z186" s="1">
        <f t="shared" si="13"/>
        <v>0.57000000000000028</v>
      </c>
    </row>
    <row r="187" spans="4:26" ht="21.95" customHeight="1" x14ac:dyDescent="0.25">
      <c r="D187" s="1">
        <v>4.5</v>
      </c>
      <c r="E187" s="7">
        <v>22.11</v>
      </c>
      <c r="F187" s="1">
        <f t="shared" si="12"/>
        <v>1.1099999999999994</v>
      </c>
      <c r="Y187" s="1">
        <v>4.5</v>
      </c>
      <c r="Z187" s="1">
        <f t="shared" si="13"/>
        <v>1.1099999999999994</v>
      </c>
    </row>
    <row r="188" spans="4:26" ht="21.95" customHeight="1" x14ac:dyDescent="0.25">
      <c r="D188" s="1">
        <v>4.53</v>
      </c>
      <c r="E188" s="7">
        <v>22.59</v>
      </c>
      <c r="F188" s="1">
        <f t="shared" si="12"/>
        <v>1.5899999999999999</v>
      </c>
      <c r="Y188" s="1">
        <v>4.53</v>
      </c>
      <c r="Z188" s="1">
        <f t="shared" si="13"/>
        <v>1.5899999999999999</v>
      </c>
    </row>
    <row r="189" spans="4:26" ht="21.95" customHeight="1" x14ac:dyDescent="0.25">
      <c r="D189" s="1">
        <v>4.55</v>
      </c>
      <c r="E189" s="7">
        <v>23.02</v>
      </c>
      <c r="F189" s="1">
        <f t="shared" si="12"/>
        <v>2.0199999999999996</v>
      </c>
      <c r="Y189" s="1">
        <v>4.55</v>
      </c>
      <c r="Z189" s="1">
        <f t="shared" si="13"/>
        <v>2.0199999999999996</v>
      </c>
    </row>
    <row r="190" spans="4:26" ht="21.95" customHeight="1" x14ac:dyDescent="0.25">
      <c r="D190" s="1">
        <v>4.58</v>
      </c>
      <c r="E190" s="7">
        <v>23.37</v>
      </c>
      <c r="F190" s="1">
        <f t="shared" si="12"/>
        <v>2.370000000000001</v>
      </c>
      <c r="Y190" s="1">
        <v>4.58</v>
      </c>
      <c r="Z190" s="1">
        <f t="shared" si="13"/>
        <v>2.370000000000001</v>
      </c>
    </row>
    <row r="191" spans="4:26" ht="21.95" customHeight="1" x14ac:dyDescent="0.25">
      <c r="D191" s="1">
        <v>4.5999999999999996</v>
      </c>
      <c r="E191" s="7">
        <v>23.63</v>
      </c>
      <c r="F191" s="1">
        <f t="shared" si="12"/>
        <v>2.629999999999999</v>
      </c>
      <c r="Y191" s="1">
        <v>4.5999999999999996</v>
      </c>
      <c r="Z191" s="1">
        <f t="shared" si="13"/>
        <v>2.629999999999999</v>
      </c>
    </row>
    <row r="192" spans="4:26" ht="21.95" customHeight="1" x14ac:dyDescent="0.25">
      <c r="D192" s="1">
        <v>4.63</v>
      </c>
      <c r="E192" s="7">
        <v>23.82</v>
      </c>
      <c r="F192" s="1">
        <f t="shared" si="12"/>
        <v>2.8200000000000003</v>
      </c>
      <c r="Y192" s="1">
        <v>4.63</v>
      </c>
      <c r="Z192" s="1">
        <f t="shared" si="13"/>
        <v>2.8200000000000003</v>
      </c>
    </row>
    <row r="193" spans="4:26" ht="21.95" customHeight="1" x14ac:dyDescent="0.25">
      <c r="D193" s="1">
        <v>4.6500000000000004</v>
      </c>
      <c r="E193" s="7">
        <v>23.91</v>
      </c>
      <c r="F193" s="1">
        <f t="shared" si="12"/>
        <v>2.91</v>
      </c>
      <c r="I193" s="27">
        <v>4.68</v>
      </c>
      <c r="J193" s="28">
        <v>23.91</v>
      </c>
      <c r="K193" s="27">
        <f t="shared" ref="K193" si="16">J193-21</f>
        <v>2.91</v>
      </c>
      <c r="Y193" s="1">
        <v>4.6500000000000004</v>
      </c>
      <c r="Z193" s="1">
        <f t="shared" si="13"/>
        <v>2.91</v>
      </c>
    </row>
    <row r="194" spans="4:26" ht="21.95" customHeight="1" x14ac:dyDescent="0.25">
      <c r="D194" s="27">
        <v>4.68</v>
      </c>
      <c r="E194" s="28">
        <v>23.91</v>
      </c>
      <c r="F194" s="27">
        <f t="shared" si="12"/>
        <v>2.91</v>
      </c>
      <c r="I194" s="27">
        <v>5.75</v>
      </c>
      <c r="J194" s="28">
        <v>23.53</v>
      </c>
      <c r="K194" s="27">
        <f t="shared" ref="K194" si="17">J194-21</f>
        <v>2.5300000000000011</v>
      </c>
      <c r="Y194" s="1">
        <v>4.68</v>
      </c>
      <c r="Z194" s="1">
        <f t="shared" si="13"/>
        <v>2.91</v>
      </c>
    </row>
    <row r="195" spans="4:26" ht="21.95" customHeight="1" x14ac:dyDescent="0.25">
      <c r="D195" s="1">
        <v>4.7</v>
      </c>
      <c r="E195" s="7">
        <v>23.83</v>
      </c>
      <c r="F195" s="1">
        <f t="shared" si="12"/>
        <v>2.8299999999999983</v>
      </c>
      <c r="I195" s="27">
        <v>6.83</v>
      </c>
      <c r="J195" s="28">
        <v>23.22</v>
      </c>
      <c r="K195" s="27">
        <f t="shared" ref="K195" si="18">J195-21</f>
        <v>2.2199999999999989</v>
      </c>
      <c r="Y195" s="1">
        <v>4.7</v>
      </c>
      <c r="Z195" s="1">
        <f t="shared" si="13"/>
        <v>2.8299999999999983</v>
      </c>
    </row>
    <row r="196" spans="4:26" ht="21.95" customHeight="1" x14ac:dyDescent="0.25">
      <c r="D196" s="1">
        <v>4.7300000000000004</v>
      </c>
      <c r="E196" s="7">
        <v>23.64</v>
      </c>
      <c r="F196" s="1">
        <f t="shared" si="12"/>
        <v>2.6400000000000006</v>
      </c>
      <c r="Y196" s="1">
        <v>4.7300000000000004</v>
      </c>
      <c r="Z196" s="1">
        <f t="shared" si="13"/>
        <v>2.6400000000000006</v>
      </c>
    </row>
    <row r="197" spans="4:26" ht="21.95" customHeight="1" x14ac:dyDescent="0.25">
      <c r="D197" s="1">
        <v>4.75</v>
      </c>
      <c r="E197" s="7">
        <v>23.38</v>
      </c>
      <c r="F197" s="1">
        <f t="shared" si="12"/>
        <v>2.379999999999999</v>
      </c>
      <c r="Y197" s="1">
        <v>4.75</v>
      </c>
      <c r="Z197" s="1">
        <f t="shared" si="13"/>
        <v>2.379999999999999</v>
      </c>
    </row>
    <row r="198" spans="4:26" ht="21.95" customHeight="1" x14ac:dyDescent="0.25">
      <c r="D198" s="1">
        <v>4.78</v>
      </c>
      <c r="E198" s="7">
        <v>23.04</v>
      </c>
      <c r="F198" s="1">
        <f t="shared" si="12"/>
        <v>2.0399999999999991</v>
      </c>
      <c r="Y198" s="1">
        <v>4.78</v>
      </c>
      <c r="Z198" s="1">
        <f t="shared" si="13"/>
        <v>2.0399999999999991</v>
      </c>
    </row>
    <row r="199" spans="4:26" ht="21.95" customHeight="1" x14ac:dyDescent="0.25">
      <c r="D199" s="1">
        <v>4.8</v>
      </c>
      <c r="E199" s="7">
        <v>22.63</v>
      </c>
      <c r="F199" s="1">
        <f t="shared" ref="F199:F262" si="19">E199-21</f>
        <v>1.629999999999999</v>
      </c>
      <c r="Y199" s="1">
        <v>4.8</v>
      </c>
      <c r="Z199" s="1">
        <f t="shared" si="13"/>
        <v>1.629999999999999</v>
      </c>
    </row>
    <row r="200" spans="4:26" ht="21.95" customHeight="1" x14ac:dyDescent="0.25">
      <c r="D200" s="1">
        <v>4.83</v>
      </c>
      <c r="E200" s="7">
        <v>22.15</v>
      </c>
      <c r="F200" s="1">
        <f t="shared" si="19"/>
        <v>1.1499999999999986</v>
      </c>
      <c r="Y200" s="1">
        <v>4.83</v>
      </c>
      <c r="Z200" s="1">
        <f t="shared" si="13"/>
        <v>1.1499999999999986</v>
      </c>
    </row>
    <row r="201" spans="4:26" ht="21.95" customHeight="1" x14ac:dyDescent="0.25">
      <c r="D201" s="1">
        <v>4.8499999999999996</v>
      </c>
      <c r="E201" s="7">
        <v>21.63</v>
      </c>
      <c r="F201" s="1">
        <f t="shared" si="19"/>
        <v>0.62999999999999901</v>
      </c>
      <c r="Y201" s="1">
        <v>4.8499999999999996</v>
      </c>
      <c r="Z201" s="1">
        <f t="shared" ref="Z201:Z264" si="20">E201-21</f>
        <v>0.62999999999999901</v>
      </c>
    </row>
    <row r="202" spans="4:26" ht="21.95" customHeight="1" x14ac:dyDescent="0.25">
      <c r="D202" s="1">
        <v>4.88</v>
      </c>
      <c r="E202" s="7">
        <v>21.07</v>
      </c>
      <c r="F202" s="1">
        <f t="shared" si="19"/>
        <v>7.0000000000000284E-2</v>
      </c>
      <c r="Y202" s="1">
        <v>4.88</v>
      </c>
      <c r="Z202" s="1">
        <f t="shared" si="20"/>
        <v>7.0000000000000284E-2</v>
      </c>
    </row>
    <row r="203" spans="4:26" ht="21.95" customHeight="1" x14ac:dyDescent="0.25">
      <c r="D203" s="1">
        <v>4.9000000000000004</v>
      </c>
      <c r="E203" s="7">
        <v>20.48</v>
      </c>
      <c r="F203" s="1">
        <f t="shared" si="19"/>
        <v>-0.51999999999999957</v>
      </c>
      <c r="Y203" s="1">
        <v>4.9000000000000004</v>
      </c>
      <c r="Z203" s="1">
        <f t="shared" si="20"/>
        <v>-0.51999999999999957</v>
      </c>
    </row>
    <row r="204" spans="4:26" ht="21.95" customHeight="1" x14ac:dyDescent="0.25">
      <c r="D204" s="1">
        <v>4.93</v>
      </c>
      <c r="E204" s="7">
        <v>19.88</v>
      </c>
      <c r="F204" s="1">
        <f t="shared" si="19"/>
        <v>-1.120000000000001</v>
      </c>
      <c r="Y204" s="1">
        <v>4.93</v>
      </c>
      <c r="Z204" s="1">
        <f t="shared" si="20"/>
        <v>-1.120000000000001</v>
      </c>
    </row>
    <row r="205" spans="4:26" ht="21.95" customHeight="1" x14ac:dyDescent="0.25">
      <c r="D205" s="1">
        <v>4.95</v>
      </c>
      <c r="E205" s="7">
        <v>19.28</v>
      </c>
      <c r="F205" s="1">
        <f t="shared" si="19"/>
        <v>-1.7199999999999989</v>
      </c>
      <c r="Y205" s="1">
        <v>4.95</v>
      </c>
      <c r="Z205" s="1">
        <f t="shared" si="20"/>
        <v>-1.7199999999999989</v>
      </c>
    </row>
    <row r="206" spans="4:26" ht="21.95" customHeight="1" x14ac:dyDescent="0.25">
      <c r="D206" s="1">
        <v>4.9800000000000004</v>
      </c>
      <c r="E206" s="7">
        <v>18.670000000000002</v>
      </c>
      <c r="F206" s="1">
        <f t="shared" si="19"/>
        <v>-2.3299999999999983</v>
      </c>
      <c r="Y206" s="1">
        <v>4.9800000000000004</v>
      </c>
      <c r="Z206" s="1">
        <f t="shared" si="20"/>
        <v>-2.3299999999999983</v>
      </c>
    </row>
    <row r="207" spans="4:26" ht="21.95" customHeight="1" x14ac:dyDescent="0.25">
      <c r="D207" s="1">
        <v>5</v>
      </c>
      <c r="E207" s="7">
        <v>18.09</v>
      </c>
      <c r="F207" s="1">
        <f t="shared" si="19"/>
        <v>-2.91</v>
      </c>
      <c r="Y207" s="1">
        <v>5</v>
      </c>
      <c r="Z207" s="1">
        <f t="shared" si="20"/>
        <v>-2.91</v>
      </c>
    </row>
    <row r="208" spans="4:26" ht="21.95" customHeight="1" x14ac:dyDescent="0.25">
      <c r="D208" s="1">
        <v>5.03</v>
      </c>
      <c r="E208" s="7">
        <v>17.55</v>
      </c>
      <c r="F208" s="1">
        <f t="shared" si="19"/>
        <v>-3.4499999999999993</v>
      </c>
      <c r="Y208" s="1">
        <v>5.03</v>
      </c>
      <c r="Z208" s="1">
        <f t="shared" si="20"/>
        <v>-3.4499999999999993</v>
      </c>
    </row>
    <row r="209" spans="4:26" ht="21.95" customHeight="1" x14ac:dyDescent="0.25">
      <c r="D209" s="1">
        <v>5.05</v>
      </c>
      <c r="E209" s="7">
        <v>17.05</v>
      </c>
      <c r="F209" s="1">
        <f t="shared" si="19"/>
        <v>-3.9499999999999993</v>
      </c>
      <c r="Y209" s="1">
        <v>5.05</v>
      </c>
      <c r="Z209" s="1">
        <f t="shared" si="20"/>
        <v>-3.9499999999999993</v>
      </c>
    </row>
    <row r="210" spans="4:26" ht="21.95" customHeight="1" x14ac:dyDescent="0.25">
      <c r="D210" s="1">
        <v>5.08</v>
      </c>
      <c r="E210" s="7">
        <v>16.600000000000001</v>
      </c>
      <c r="F210" s="1">
        <f t="shared" si="19"/>
        <v>-4.3999999999999986</v>
      </c>
      <c r="Y210" s="1">
        <v>5.08</v>
      </c>
      <c r="Z210" s="1">
        <f t="shared" si="20"/>
        <v>-4.3999999999999986</v>
      </c>
    </row>
    <row r="211" spans="4:26" ht="21.95" customHeight="1" x14ac:dyDescent="0.25">
      <c r="D211" s="1">
        <v>5.0999999999999996</v>
      </c>
      <c r="E211" s="7">
        <v>16.239999999999998</v>
      </c>
      <c r="F211" s="1">
        <f t="shared" si="19"/>
        <v>-4.7600000000000016</v>
      </c>
      <c r="Y211" s="1">
        <v>5.0999999999999996</v>
      </c>
      <c r="Z211" s="1">
        <f t="shared" si="20"/>
        <v>-4.7600000000000016</v>
      </c>
    </row>
    <row r="212" spans="4:26" ht="21.95" customHeight="1" x14ac:dyDescent="0.25">
      <c r="D212" s="1">
        <v>5.13</v>
      </c>
      <c r="E212" s="7">
        <v>15.93</v>
      </c>
      <c r="F212" s="1">
        <f t="shared" si="19"/>
        <v>-5.07</v>
      </c>
      <c r="Y212" s="1">
        <v>5.13</v>
      </c>
      <c r="Z212" s="1">
        <f t="shared" si="20"/>
        <v>-5.07</v>
      </c>
    </row>
    <row r="213" spans="4:26" ht="21.95" customHeight="1" x14ac:dyDescent="0.25">
      <c r="D213" s="1">
        <v>5.15</v>
      </c>
      <c r="E213" s="7">
        <v>15.71</v>
      </c>
      <c r="F213" s="1">
        <f t="shared" si="19"/>
        <v>-5.2899999999999991</v>
      </c>
      <c r="Y213" s="1">
        <v>5.15</v>
      </c>
      <c r="Z213" s="1">
        <f t="shared" si="20"/>
        <v>-5.2899999999999991</v>
      </c>
    </row>
    <row r="214" spans="4:26" ht="21.95" customHeight="1" x14ac:dyDescent="0.25">
      <c r="D214" s="1">
        <v>5.18</v>
      </c>
      <c r="E214" s="7">
        <v>15.57</v>
      </c>
      <c r="F214" s="1">
        <f t="shared" si="19"/>
        <v>-5.43</v>
      </c>
      <c r="Y214" s="1">
        <v>5.18</v>
      </c>
      <c r="Z214" s="1">
        <f t="shared" si="20"/>
        <v>-5.43</v>
      </c>
    </row>
    <row r="215" spans="4:26" ht="21.95" customHeight="1" x14ac:dyDescent="0.25">
      <c r="D215" s="1">
        <v>5.2</v>
      </c>
      <c r="E215" s="7">
        <v>15.51</v>
      </c>
      <c r="F215" s="1">
        <f t="shared" si="19"/>
        <v>-5.49</v>
      </c>
      <c r="Y215" s="1">
        <v>5.2</v>
      </c>
      <c r="Z215" s="1">
        <f t="shared" si="20"/>
        <v>-5.49</v>
      </c>
    </row>
    <row r="216" spans="4:26" ht="21.95" customHeight="1" x14ac:dyDescent="0.25">
      <c r="D216" s="1">
        <v>5.23</v>
      </c>
      <c r="E216" s="7">
        <v>15.53</v>
      </c>
      <c r="F216" s="1">
        <f t="shared" si="19"/>
        <v>-5.4700000000000006</v>
      </c>
      <c r="Y216" s="1">
        <v>5.23</v>
      </c>
      <c r="Z216" s="1">
        <f t="shared" si="20"/>
        <v>-5.4700000000000006</v>
      </c>
    </row>
    <row r="217" spans="4:26" ht="21.95" customHeight="1" x14ac:dyDescent="0.25">
      <c r="D217" s="1">
        <v>5.25</v>
      </c>
      <c r="E217" s="7">
        <v>15.65</v>
      </c>
      <c r="F217" s="1">
        <f t="shared" si="19"/>
        <v>-5.35</v>
      </c>
      <c r="Y217" s="1">
        <v>5.25</v>
      </c>
      <c r="Z217" s="1">
        <f t="shared" si="20"/>
        <v>-5.35</v>
      </c>
    </row>
    <row r="218" spans="4:26" ht="21.95" customHeight="1" x14ac:dyDescent="0.25">
      <c r="D218" s="1">
        <v>5.28</v>
      </c>
      <c r="E218" s="7">
        <v>15.84</v>
      </c>
      <c r="F218" s="1">
        <f t="shared" si="19"/>
        <v>-5.16</v>
      </c>
      <c r="Y218" s="1">
        <v>5.28</v>
      </c>
      <c r="Z218" s="1">
        <f t="shared" si="20"/>
        <v>-5.16</v>
      </c>
    </row>
    <row r="219" spans="4:26" ht="21.95" customHeight="1" x14ac:dyDescent="0.25">
      <c r="D219" s="1">
        <v>5.3</v>
      </c>
      <c r="E219" s="7">
        <v>16.11</v>
      </c>
      <c r="F219" s="1">
        <f t="shared" si="19"/>
        <v>-4.8900000000000006</v>
      </c>
      <c r="Y219" s="1">
        <v>5.3</v>
      </c>
      <c r="Z219" s="1">
        <f t="shared" si="20"/>
        <v>-4.8900000000000006</v>
      </c>
    </row>
    <row r="220" spans="4:26" ht="21.95" customHeight="1" x14ac:dyDescent="0.25">
      <c r="D220" s="1">
        <v>5.33</v>
      </c>
      <c r="E220" s="7">
        <v>16.45</v>
      </c>
      <c r="F220" s="1">
        <f t="shared" si="19"/>
        <v>-4.5500000000000007</v>
      </c>
      <c r="Y220" s="1">
        <v>5.33</v>
      </c>
      <c r="Z220" s="1">
        <f t="shared" si="20"/>
        <v>-4.5500000000000007</v>
      </c>
    </row>
    <row r="221" spans="4:26" ht="21.95" customHeight="1" x14ac:dyDescent="0.25">
      <c r="D221" s="1">
        <v>5.35</v>
      </c>
      <c r="E221" s="7">
        <v>16.88</v>
      </c>
      <c r="F221" s="1">
        <f t="shared" si="19"/>
        <v>-4.120000000000001</v>
      </c>
      <c r="Y221" s="1">
        <v>5.35</v>
      </c>
      <c r="Z221" s="1">
        <f t="shared" si="20"/>
        <v>-4.120000000000001</v>
      </c>
    </row>
    <row r="222" spans="4:26" ht="21.95" customHeight="1" x14ac:dyDescent="0.25">
      <c r="D222" s="1">
        <v>5.38</v>
      </c>
      <c r="E222" s="7">
        <v>17.34</v>
      </c>
      <c r="F222" s="1">
        <f t="shared" si="19"/>
        <v>-3.66</v>
      </c>
      <c r="Y222" s="1">
        <v>5.38</v>
      </c>
      <c r="Z222" s="1">
        <f t="shared" si="20"/>
        <v>-3.66</v>
      </c>
    </row>
    <row r="223" spans="4:26" ht="21.95" customHeight="1" x14ac:dyDescent="0.25">
      <c r="D223" s="1">
        <v>5.4</v>
      </c>
      <c r="E223" s="7">
        <v>17.86</v>
      </c>
      <c r="F223" s="1">
        <f t="shared" si="19"/>
        <v>-3.1400000000000006</v>
      </c>
      <c r="Y223" s="1">
        <v>5.4</v>
      </c>
      <c r="Z223" s="1">
        <f t="shared" si="20"/>
        <v>-3.1400000000000006</v>
      </c>
    </row>
    <row r="224" spans="4:26" ht="21.95" customHeight="1" x14ac:dyDescent="0.25">
      <c r="D224" s="1">
        <v>5.43</v>
      </c>
      <c r="E224" s="7">
        <v>18.41</v>
      </c>
      <c r="F224" s="1">
        <f t="shared" si="19"/>
        <v>-2.59</v>
      </c>
      <c r="Y224" s="1">
        <v>5.43</v>
      </c>
      <c r="Z224" s="1">
        <f t="shared" si="20"/>
        <v>-2.59</v>
      </c>
    </row>
    <row r="225" spans="4:26" ht="21.95" customHeight="1" x14ac:dyDescent="0.25">
      <c r="D225" s="1">
        <v>5.45</v>
      </c>
      <c r="E225" s="7">
        <v>18.98</v>
      </c>
      <c r="F225" s="1">
        <f t="shared" si="19"/>
        <v>-2.0199999999999996</v>
      </c>
      <c r="Y225" s="1">
        <v>5.45</v>
      </c>
      <c r="Z225" s="1">
        <f t="shared" si="20"/>
        <v>-2.0199999999999996</v>
      </c>
    </row>
    <row r="226" spans="4:26" ht="21.95" customHeight="1" x14ac:dyDescent="0.25">
      <c r="D226" s="1">
        <v>5.48</v>
      </c>
      <c r="E226" s="7">
        <v>19.559999999999999</v>
      </c>
      <c r="F226" s="1">
        <f t="shared" si="19"/>
        <v>-1.4400000000000013</v>
      </c>
      <c r="Y226" s="1">
        <v>5.48</v>
      </c>
      <c r="Z226" s="1">
        <f t="shared" si="20"/>
        <v>-1.4400000000000013</v>
      </c>
    </row>
    <row r="227" spans="4:26" ht="21.95" customHeight="1" x14ac:dyDescent="0.25">
      <c r="D227" s="1">
        <v>5.5</v>
      </c>
      <c r="E227" s="7">
        <v>20.149999999999999</v>
      </c>
      <c r="F227" s="1">
        <f t="shared" si="19"/>
        <v>-0.85000000000000142</v>
      </c>
      <c r="Y227" s="1">
        <v>5.5</v>
      </c>
      <c r="Z227" s="1">
        <f t="shared" si="20"/>
        <v>-0.85000000000000142</v>
      </c>
    </row>
    <row r="228" spans="4:26" ht="21.95" customHeight="1" x14ac:dyDescent="0.25">
      <c r="D228" s="1">
        <v>5.53</v>
      </c>
      <c r="E228" s="7">
        <v>20.7</v>
      </c>
      <c r="F228" s="1">
        <f t="shared" si="19"/>
        <v>-0.30000000000000071</v>
      </c>
      <c r="Y228" s="1">
        <v>5.53</v>
      </c>
      <c r="Z228" s="1">
        <f t="shared" si="20"/>
        <v>-0.30000000000000071</v>
      </c>
    </row>
    <row r="229" spans="4:26" ht="21.95" customHeight="1" x14ac:dyDescent="0.25">
      <c r="D229" s="1">
        <v>5.55</v>
      </c>
      <c r="E229" s="7">
        <v>21.25</v>
      </c>
      <c r="F229" s="1">
        <f t="shared" si="19"/>
        <v>0.25</v>
      </c>
      <c r="Y229" s="1">
        <v>5.55</v>
      </c>
      <c r="Z229" s="1">
        <f t="shared" si="20"/>
        <v>0.25</v>
      </c>
    </row>
    <row r="230" spans="4:26" ht="21.95" customHeight="1" x14ac:dyDescent="0.25">
      <c r="D230" s="1">
        <v>5.58</v>
      </c>
      <c r="E230" s="7">
        <v>21.75</v>
      </c>
      <c r="F230" s="1">
        <f t="shared" si="19"/>
        <v>0.75</v>
      </c>
      <c r="Y230" s="1">
        <v>5.58</v>
      </c>
      <c r="Z230" s="1">
        <f t="shared" si="20"/>
        <v>0.75</v>
      </c>
    </row>
    <row r="231" spans="4:26" ht="21.95" customHeight="1" x14ac:dyDescent="0.25">
      <c r="D231" s="1">
        <v>5.6</v>
      </c>
      <c r="E231" s="7">
        <v>22.19</v>
      </c>
      <c r="F231" s="1">
        <f t="shared" si="19"/>
        <v>1.1900000000000013</v>
      </c>
      <c r="Y231" s="1">
        <v>5.6</v>
      </c>
      <c r="Z231" s="1">
        <f t="shared" si="20"/>
        <v>1.1900000000000013</v>
      </c>
    </row>
    <row r="232" spans="4:26" ht="21.95" customHeight="1" x14ac:dyDescent="0.25">
      <c r="D232" s="1">
        <v>5.63</v>
      </c>
      <c r="E232" s="7">
        <v>22.61</v>
      </c>
      <c r="F232" s="1">
        <f t="shared" si="19"/>
        <v>1.6099999999999994</v>
      </c>
      <c r="Y232" s="1">
        <v>5.63</v>
      </c>
      <c r="Z232" s="1">
        <f t="shared" si="20"/>
        <v>1.6099999999999994</v>
      </c>
    </row>
    <row r="233" spans="4:26" ht="21.95" customHeight="1" x14ac:dyDescent="0.25">
      <c r="D233" s="1">
        <v>5.65</v>
      </c>
      <c r="E233" s="7">
        <v>22.94</v>
      </c>
      <c r="F233" s="1">
        <f t="shared" si="19"/>
        <v>1.9400000000000013</v>
      </c>
      <c r="Y233" s="1">
        <v>5.65</v>
      </c>
      <c r="Z233" s="1">
        <f t="shared" si="20"/>
        <v>1.9400000000000013</v>
      </c>
    </row>
    <row r="234" spans="4:26" ht="21.95" customHeight="1" x14ac:dyDescent="0.25">
      <c r="D234" s="1">
        <v>5.68</v>
      </c>
      <c r="E234" s="7">
        <v>23.21</v>
      </c>
      <c r="F234" s="1">
        <f t="shared" si="19"/>
        <v>2.2100000000000009</v>
      </c>
      <c r="Y234" s="1">
        <v>5.68</v>
      </c>
      <c r="Z234" s="1">
        <f t="shared" si="20"/>
        <v>2.2100000000000009</v>
      </c>
    </row>
    <row r="235" spans="4:26" ht="21.95" customHeight="1" x14ac:dyDescent="0.25">
      <c r="D235" s="1">
        <v>5.7</v>
      </c>
      <c r="E235" s="7">
        <v>23.41</v>
      </c>
      <c r="F235" s="1">
        <f t="shared" si="19"/>
        <v>2.41</v>
      </c>
      <c r="Y235" s="1">
        <v>5.7</v>
      </c>
      <c r="Z235" s="1">
        <f t="shared" si="20"/>
        <v>2.41</v>
      </c>
    </row>
    <row r="236" spans="4:26" ht="21.95" customHeight="1" x14ac:dyDescent="0.25">
      <c r="D236" s="1">
        <v>5.73</v>
      </c>
      <c r="E236" s="7">
        <v>23.51</v>
      </c>
      <c r="F236" s="1">
        <f t="shared" si="19"/>
        <v>2.5100000000000016</v>
      </c>
      <c r="Y236" s="1">
        <v>5.73</v>
      </c>
      <c r="Z236" s="1">
        <f t="shared" si="20"/>
        <v>2.5100000000000016</v>
      </c>
    </row>
    <row r="237" spans="4:26" ht="21.95" customHeight="1" x14ac:dyDescent="0.25">
      <c r="D237" s="27">
        <v>5.75</v>
      </c>
      <c r="E237" s="28">
        <v>23.53</v>
      </c>
      <c r="F237" s="27">
        <f t="shared" si="19"/>
        <v>2.5300000000000011</v>
      </c>
      <c r="Y237" s="1">
        <v>5.75</v>
      </c>
      <c r="Z237" s="1">
        <f t="shared" si="20"/>
        <v>2.5300000000000011</v>
      </c>
    </row>
    <row r="238" spans="4:26" ht="21.95" customHeight="1" x14ac:dyDescent="0.25">
      <c r="D238" s="1">
        <v>5.78</v>
      </c>
      <c r="E238" s="7">
        <v>23.48</v>
      </c>
      <c r="F238" s="1">
        <f t="shared" si="19"/>
        <v>2.4800000000000004</v>
      </c>
      <c r="Y238" s="1">
        <v>5.78</v>
      </c>
      <c r="Z238" s="1">
        <f t="shared" si="20"/>
        <v>2.4800000000000004</v>
      </c>
    </row>
    <row r="239" spans="4:26" ht="21.95" customHeight="1" x14ac:dyDescent="0.25">
      <c r="D239" s="1">
        <v>5.8</v>
      </c>
      <c r="E239" s="7">
        <v>23.35</v>
      </c>
      <c r="F239" s="1">
        <f t="shared" si="19"/>
        <v>2.3500000000000014</v>
      </c>
      <c r="Y239" s="1">
        <v>5.8</v>
      </c>
      <c r="Z239" s="1">
        <f t="shared" si="20"/>
        <v>2.3500000000000014</v>
      </c>
    </row>
    <row r="240" spans="4:26" ht="21.95" customHeight="1" x14ac:dyDescent="0.25">
      <c r="D240" s="1">
        <v>5.83</v>
      </c>
      <c r="E240" s="7">
        <v>23.12</v>
      </c>
      <c r="F240" s="1">
        <f t="shared" si="19"/>
        <v>2.120000000000001</v>
      </c>
      <c r="Y240" s="1">
        <v>5.83</v>
      </c>
      <c r="Z240" s="1">
        <f t="shared" si="20"/>
        <v>2.120000000000001</v>
      </c>
    </row>
    <row r="241" spans="4:26" ht="21.95" customHeight="1" x14ac:dyDescent="0.25">
      <c r="D241" s="1">
        <v>5.85</v>
      </c>
      <c r="E241" s="7">
        <v>22.83</v>
      </c>
      <c r="F241" s="1">
        <f t="shared" si="19"/>
        <v>1.8299999999999983</v>
      </c>
      <c r="Y241" s="1">
        <v>5.85</v>
      </c>
      <c r="Z241" s="1">
        <f t="shared" si="20"/>
        <v>1.8299999999999983</v>
      </c>
    </row>
    <row r="242" spans="4:26" ht="21.95" customHeight="1" x14ac:dyDescent="0.25">
      <c r="D242" s="1">
        <v>5.88</v>
      </c>
      <c r="E242" s="7">
        <v>22.47</v>
      </c>
      <c r="F242" s="1">
        <f t="shared" si="19"/>
        <v>1.4699999999999989</v>
      </c>
      <c r="Y242" s="1">
        <v>5.88</v>
      </c>
      <c r="Z242" s="1">
        <f t="shared" si="20"/>
        <v>1.4699999999999989</v>
      </c>
    </row>
    <row r="243" spans="4:26" ht="21.95" customHeight="1" x14ac:dyDescent="0.25">
      <c r="D243" s="1">
        <v>5.9</v>
      </c>
      <c r="E243" s="7">
        <v>22.06</v>
      </c>
      <c r="F243" s="1">
        <f t="shared" si="19"/>
        <v>1.0599999999999987</v>
      </c>
      <c r="Y243" s="1">
        <v>5.9</v>
      </c>
      <c r="Z243" s="1">
        <f t="shared" si="20"/>
        <v>1.0599999999999987</v>
      </c>
    </row>
    <row r="244" spans="4:26" ht="21.95" customHeight="1" x14ac:dyDescent="0.25">
      <c r="D244" s="1">
        <v>5.93</v>
      </c>
      <c r="E244" s="7">
        <v>21.6</v>
      </c>
      <c r="F244" s="1">
        <f t="shared" si="19"/>
        <v>0.60000000000000142</v>
      </c>
      <c r="Y244" s="1">
        <v>5.93</v>
      </c>
      <c r="Z244" s="1">
        <f t="shared" si="20"/>
        <v>0.60000000000000142</v>
      </c>
    </row>
    <row r="245" spans="4:26" ht="21.95" customHeight="1" x14ac:dyDescent="0.25">
      <c r="D245" s="1">
        <v>5.95</v>
      </c>
      <c r="E245" s="7">
        <v>21.1</v>
      </c>
      <c r="F245" s="1">
        <f t="shared" si="19"/>
        <v>0.10000000000000142</v>
      </c>
      <c r="Y245" s="1">
        <v>5.95</v>
      </c>
      <c r="Z245" s="1">
        <f t="shared" si="20"/>
        <v>0.10000000000000142</v>
      </c>
    </row>
    <row r="246" spans="4:26" ht="21.95" customHeight="1" x14ac:dyDescent="0.25">
      <c r="D246" s="1">
        <v>5.98</v>
      </c>
      <c r="E246" s="7">
        <v>20.57</v>
      </c>
      <c r="F246" s="1">
        <f t="shared" si="19"/>
        <v>-0.42999999999999972</v>
      </c>
      <c r="Y246" s="1">
        <v>5.98</v>
      </c>
      <c r="Z246" s="1">
        <f t="shared" si="20"/>
        <v>-0.42999999999999972</v>
      </c>
    </row>
    <row r="247" spans="4:26" ht="21.95" customHeight="1" x14ac:dyDescent="0.25">
      <c r="D247" s="1">
        <v>6</v>
      </c>
      <c r="E247" s="7">
        <v>20.02</v>
      </c>
      <c r="F247" s="1">
        <f t="shared" si="19"/>
        <v>-0.98000000000000043</v>
      </c>
      <c r="Y247" s="1">
        <v>6</v>
      </c>
      <c r="Z247" s="1">
        <f t="shared" si="20"/>
        <v>-0.98000000000000043</v>
      </c>
    </row>
    <row r="248" spans="4:26" ht="21.95" customHeight="1" x14ac:dyDescent="0.25">
      <c r="D248" s="1">
        <v>6.03</v>
      </c>
      <c r="E248" s="7">
        <v>19.47</v>
      </c>
      <c r="F248" s="1">
        <f t="shared" si="19"/>
        <v>-1.5300000000000011</v>
      </c>
      <c r="Y248" s="1">
        <v>6.03</v>
      </c>
      <c r="Z248" s="1">
        <f t="shared" si="20"/>
        <v>-1.5300000000000011</v>
      </c>
    </row>
    <row r="249" spans="4:26" ht="21.95" customHeight="1" x14ac:dyDescent="0.25">
      <c r="D249" s="1">
        <v>6.05</v>
      </c>
      <c r="E249" s="7">
        <v>18.91</v>
      </c>
      <c r="F249" s="1">
        <f t="shared" si="19"/>
        <v>-2.09</v>
      </c>
      <c r="Y249" s="1">
        <v>6.05</v>
      </c>
      <c r="Z249" s="1">
        <f t="shared" si="20"/>
        <v>-2.09</v>
      </c>
    </row>
    <row r="250" spans="4:26" ht="21.95" customHeight="1" x14ac:dyDescent="0.25">
      <c r="D250" s="1">
        <v>6.08</v>
      </c>
      <c r="E250" s="7">
        <v>18.38</v>
      </c>
      <c r="F250" s="1">
        <f t="shared" si="19"/>
        <v>-2.620000000000001</v>
      </c>
      <c r="Y250" s="1">
        <v>6.08</v>
      </c>
      <c r="Z250" s="1">
        <f t="shared" si="20"/>
        <v>-2.620000000000001</v>
      </c>
    </row>
    <row r="251" spans="4:26" ht="21.95" customHeight="1" x14ac:dyDescent="0.25">
      <c r="D251" s="1">
        <v>6.1</v>
      </c>
      <c r="E251" s="7">
        <v>17.86</v>
      </c>
      <c r="F251" s="1">
        <f t="shared" si="19"/>
        <v>-3.1400000000000006</v>
      </c>
      <c r="Y251" s="1">
        <v>6.1</v>
      </c>
      <c r="Z251" s="1">
        <f t="shared" si="20"/>
        <v>-3.1400000000000006</v>
      </c>
    </row>
    <row r="252" spans="4:26" ht="21.95" customHeight="1" x14ac:dyDescent="0.25">
      <c r="D252" s="1">
        <v>6.13</v>
      </c>
      <c r="E252" s="7">
        <v>17.41</v>
      </c>
      <c r="F252" s="1">
        <f t="shared" si="19"/>
        <v>-3.59</v>
      </c>
      <c r="Y252" s="1">
        <v>6.13</v>
      </c>
      <c r="Z252" s="1">
        <f t="shared" si="20"/>
        <v>-3.59</v>
      </c>
    </row>
    <row r="253" spans="4:26" ht="21.95" customHeight="1" x14ac:dyDescent="0.25">
      <c r="D253" s="1">
        <v>6.15</v>
      </c>
      <c r="E253" s="7">
        <v>17.010000000000002</v>
      </c>
      <c r="F253" s="1">
        <f t="shared" si="19"/>
        <v>-3.9899999999999984</v>
      </c>
      <c r="Y253" s="1">
        <v>6.15</v>
      </c>
      <c r="Z253" s="1">
        <f t="shared" si="20"/>
        <v>-3.9899999999999984</v>
      </c>
    </row>
    <row r="254" spans="4:26" ht="21.95" customHeight="1" x14ac:dyDescent="0.25">
      <c r="D254" s="1">
        <v>6.18</v>
      </c>
      <c r="E254" s="7">
        <v>16.829999999999998</v>
      </c>
      <c r="F254" s="1">
        <f t="shared" si="19"/>
        <v>-4.1700000000000017</v>
      </c>
      <c r="Y254" s="1">
        <v>6.18</v>
      </c>
      <c r="Z254" s="1">
        <f t="shared" si="20"/>
        <v>-4.1700000000000017</v>
      </c>
    </row>
    <row r="255" spans="4:26" ht="21.95" customHeight="1" x14ac:dyDescent="0.25">
      <c r="D255" s="1">
        <v>6.2</v>
      </c>
      <c r="E255" s="7">
        <v>16.52</v>
      </c>
      <c r="F255" s="1">
        <f t="shared" si="19"/>
        <v>-4.4800000000000004</v>
      </c>
      <c r="Y255" s="1">
        <v>6.2</v>
      </c>
      <c r="Z255" s="1">
        <f t="shared" si="20"/>
        <v>-4.4800000000000004</v>
      </c>
    </row>
    <row r="256" spans="4:26" ht="21.95" customHeight="1" x14ac:dyDescent="0.25">
      <c r="D256" s="1">
        <v>6.23</v>
      </c>
      <c r="E256" s="7">
        <v>16.28</v>
      </c>
      <c r="F256" s="1">
        <f t="shared" si="19"/>
        <v>-4.7199999999999989</v>
      </c>
      <c r="Y256" s="1">
        <v>6.23</v>
      </c>
      <c r="Z256" s="1">
        <f t="shared" si="20"/>
        <v>-4.7199999999999989</v>
      </c>
    </row>
    <row r="257" spans="4:26" ht="21.95" customHeight="1" x14ac:dyDescent="0.25">
      <c r="D257" s="1">
        <v>6.25</v>
      </c>
      <c r="E257" s="7">
        <v>15.98</v>
      </c>
      <c r="F257" s="1">
        <f t="shared" si="19"/>
        <v>-5.0199999999999996</v>
      </c>
      <c r="Y257" s="1">
        <v>6.25</v>
      </c>
      <c r="Z257" s="1">
        <f t="shared" si="20"/>
        <v>-5.0199999999999996</v>
      </c>
    </row>
    <row r="258" spans="4:26" ht="21.95" customHeight="1" x14ac:dyDescent="0.25">
      <c r="D258" s="1">
        <v>6.28</v>
      </c>
      <c r="E258" s="7">
        <v>15.88</v>
      </c>
      <c r="F258" s="1">
        <f t="shared" si="19"/>
        <v>-5.1199999999999992</v>
      </c>
      <c r="Y258" s="1">
        <v>6.28</v>
      </c>
      <c r="Z258" s="1">
        <f t="shared" si="20"/>
        <v>-5.1199999999999992</v>
      </c>
    </row>
    <row r="259" spans="4:26" ht="21.95" customHeight="1" x14ac:dyDescent="0.25">
      <c r="D259" s="1">
        <v>6.3</v>
      </c>
      <c r="E259" s="7">
        <v>15.86</v>
      </c>
      <c r="F259" s="1">
        <f t="shared" si="19"/>
        <v>-5.1400000000000006</v>
      </c>
      <c r="Y259" s="1">
        <v>6.3</v>
      </c>
      <c r="Z259" s="1">
        <f t="shared" si="20"/>
        <v>-5.1400000000000006</v>
      </c>
    </row>
    <row r="260" spans="4:26" ht="21.95" customHeight="1" x14ac:dyDescent="0.25">
      <c r="D260" s="1">
        <v>6.33</v>
      </c>
      <c r="E260" s="7">
        <v>15.94</v>
      </c>
      <c r="F260" s="1">
        <f t="shared" si="19"/>
        <v>-5.0600000000000005</v>
      </c>
      <c r="Y260" s="1">
        <v>6.33</v>
      </c>
      <c r="Z260" s="1">
        <f t="shared" si="20"/>
        <v>-5.0600000000000005</v>
      </c>
    </row>
    <row r="261" spans="4:26" ht="21.95" customHeight="1" x14ac:dyDescent="0.25">
      <c r="D261" s="1">
        <v>6.35</v>
      </c>
      <c r="E261" s="7">
        <v>16.09</v>
      </c>
      <c r="F261" s="1">
        <f t="shared" si="19"/>
        <v>-4.91</v>
      </c>
      <c r="Y261" s="1">
        <v>6.35</v>
      </c>
      <c r="Z261" s="1">
        <f t="shared" si="20"/>
        <v>-4.91</v>
      </c>
    </row>
    <row r="262" spans="4:26" ht="21.95" customHeight="1" x14ac:dyDescent="0.25">
      <c r="D262" s="1">
        <v>6.38</v>
      </c>
      <c r="E262" s="7">
        <v>16.329999999999998</v>
      </c>
      <c r="F262" s="1">
        <f t="shared" si="19"/>
        <v>-4.6700000000000017</v>
      </c>
      <c r="Y262" s="1">
        <v>6.38</v>
      </c>
      <c r="Z262" s="1">
        <f t="shared" si="20"/>
        <v>-4.6700000000000017</v>
      </c>
    </row>
    <row r="263" spans="4:26" ht="21.95" customHeight="1" x14ac:dyDescent="0.25">
      <c r="D263" s="1">
        <v>6.4</v>
      </c>
      <c r="E263" s="7">
        <v>16.64</v>
      </c>
      <c r="F263" s="1">
        <f t="shared" ref="F263:F326" si="21">E263-21</f>
        <v>-4.3599999999999994</v>
      </c>
      <c r="Y263" s="1">
        <v>6.4</v>
      </c>
      <c r="Z263" s="1">
        <f t="shared" si="20"/>
        <v>-4.3599999999999994</v>
      </c>
    </row>
    <row r="264" spans="4:26" ht="21.95" customHeight="1" x14ac:dyDescent="0.25">
      <c r="D264" s="1">
        <v>6.43</v>
      </c>
      <c r="E264" s="7">
        <v>17.02</v>
      </c>
      <c r="F264" s="1">
        <f t="shared" si="21"/>
        <v>-3.9800000000000004</v>
      </c>
      <c r="Y264" s="1">
        <v>6.43</v>
      </c>
      <c r="Z264" s="1">
        <f t="shared" si="20"/>
        <v>-3.9800000000000004</v>
      </c>
    </row>
    <row r="265" spans="4:26" ht="21.95" customHeight="1" x14ac:dyDescent="0.25">
      <c r="D265" s="1">
        <v>6.45</v>
      </c>
      <c r="E265" s="7">
        <v>17.46</v>
      </c>
      <c r="F265" s="1">
        <f t="shared" si="21"/>
        <v>-3.5399999999999991</v>
      </c>
      <c r="Y265" s="1">
        <v>6.45</v>
      </c>
      <c r="Z265" s="1">
        <f t="shared" ref="Z265:Z327" si="22">E265-21</f>
        <v>-3.5399999999999991</v>
      </c>
    </row>
    <row r="266" spans="4:26" ht="21.95" customHeight="1" x14ac:dyDescent="0.25">
      <c r="D266" s="1">
        <v>6.48</v>
      </c>
      <c r="E266" s="7">
        <v>18.05</v>
      </c>
      <c r="F266" s="1">
        <f t="shared" si="21"/>
        <v>-2.9499999999999993</v>
      </c>
      <c r="Y266" s="1">
        <v>6.48</v>
      </c>
      <c r="Z266" s="1">
        <f t="shared" si="22"/>
        <v>-2.9499999999999993</v>
      </c>
    </row>
    <row r="267" spans="4:26" ht="21.95" customHeight="1" x14ac:dyDescent="0.25">
      <c r="D267" s="1">
        <v>6.5</v>
      </c>
      <c r="E267" s="7">
        <v>18.55</v>
      </c>
      <c r="F267" s="1">
        <f t="shared" si="21"/>
        <v>-2.4499999999999993</v>
      </c>
      <c r="Y267" s="1">
        <v>6.5</v>
      </c>
      <c r="Z267" s="1">
        <f t="shared" si="22"/>
        <v>-2.4499999999999993</v>
      </c>
    </row>
    <row r="268" spans="4:26" ht="21.95" customHeight="1" x14ac:dyDescent="0.25">
      <c r="D268" s="1">
        <v>6.53</v>
      </c>
      <c r="E268" s="7">
        <v>19.059999999999999</v>
      </c>
      <c r="F268" s="1">
        <f t="shared" si="21"/>
        <v>-1.9400000000000013</v>
      </c>
      <c r="Y268" s="1">
        <v>6.53</v>
      </c>
      <c r="Z268" s="1">
        <f t="shared" si="22"/>
        <v>-1.9400000000000013</v>
      </c>
    </row>
    <row r="269" spans="4:26" ht="21.95" customHeight="1" x14ac:dyDescent="0.25">
      <c r="D269" s="1">
        <v>6.55</v>
      </c>
      <c r="E269" s="7">
        <v>19.600000000000001</v>
      </c>
      <c r="F269" s="1">
        <f t="shared" si="21"/>
        <v>-1.3999999999999986</v>
      </c>
      <c r="Y269" s="1">
        <v>6.55</v>
      </c>
      <c r="Z269" s="1">
        <f t="shared" si="22"/>
        <v>-1.3999999999999986</v>
      </c>
    </row>
    <row r="270" spans="4:26" ht="21.95" customHeight="1" x14ac:dyDescent="0.25">
      <c r="D270" s="1">
        <v>6.58</v>
      </c>
      <c r="E270" s="7">
        <v>20.13</v>
      </c>
      <c r="F270" s="1">
        <f t="shared" si="21"/>
        <v>-0.87000000000000099</v>
      </c>
      <c r="Y270" s="1">
        <v>6.58</v>
      </c>
      <c r="Z270" s="1">
        <f t="shared" si="22"/>
        <v>-0.87000000000000099</v>
      </c>
    </row>
    <row r="271" spans="4:26" ht="21.95" customHeight="1" x14ac:dyDescent="0.25">
      <c r="D271" s="1">
        <v>6.6</v>
      </c>
      <c r="E271" s="7">
        <v>20.63</v>
      </c>
      <c r="F271" s="1">
        <f t="shared" si="21"/>
        <v>-0.37000000000000099</v>
      </c>
      <c r="Y271" s="1">
        <v>6.6</v>
      </c>
      <c r="Z271" s="1">
        <f t="shared" si="22"/>
        <v>-0.37000000000000099</v>
      </c>
    </row>
    <row r="272" spans="4:26" ht="21.95" customHeight="1" x14ac:dyDescent="0.25">
      <c r="D272" s="1">
        <v>6.63</v>
      </c>
      <c r="E272" s="7">
        <v>21.14</v>
      </c>
      <c r="F272" s="1">
        <f t="shared" si="21"/>
        <v>0.14000000000000057</v>
      </c>
      <c r="Y272" s="1">
        <v>6.63</v>
      </c>
      <c r="Z272" s="1">
        <f t="shared" si="22"/>
        <v>0.14000000000000057</v>
      </c>
    </row>
    <row r="273" spans="4:26" ht="21.95" customHeight="1" x14ac:dyDescent="0.25">
      <c r="D273" s="1">
        <v>6.65</v>
      </c>
      <c r="E273" s="7">
        <v>21.63</v>
      </c>
      <c r="F273" s="1">
        <f t="shared" si="21"/>
        <v>0.62999999999999901</v>
      </c>
      <c r="Y273" s="1">
        <v>6.65</v>
      </c>
      <c r="Z273" s="1">
        <f t="shared" si="22"/>
        <v>0.62999999999999901</v>
      </c>
    </row>
    <row r="274" spans="4:26" ht="21.95" customHeight="1" x14ac:dyDescent="0.25">
      <c r="D274" s="1">
        <v>6.68</v>
      </c>
      <c r="E274" s="7">
        <v>21.94</v>
      </c>
      <c r="F274" s="1">
        <f t="shared" si="21"/>
        <v>0.94000000000000128</v>
      </c>
      <c r="Y274" s="1">
        <v>6.68</v>
      </c>
      <c r="Z274" s="1">
        <f t="shared" si="22"/>
        <v>0.94000000000000128</v>
      </c>
    </row>
    <row r="275" spans="4:26" ht="21.95" customHeight="1" x14ac:dyDescent="0.25">
      <c r="D275" s="1">
        <v>6.7</v>
      </c>
      <c r="E275" s="7">
        <v>22.25</v>
      </c>
      <c r="F275" s="1">
        <f t="shared" si="21"/>
        <v>1.25</v>
      </c>
      <c r="Y275" s="1">
        <v>6.7</v>
      </c>
      <c r="Z275" s="1">
        <f t="shared" si="22"/>
        <v>1.25</v>
      </c>
    </row>
    <row r="276" spans="4:26" ht="21.95" customHeight="1" x14ac:dyDescent="0.25">
      <c r="D276" s="1">
        <v>6.73</v>
      </c>
      <c r="E276" s="7">
        <v>22.58</v>
      </c>
      <c r="F276" s="1">
        <f t="shared" si="21"/>
        <v>1.5799999999999983</v>
      </c>
      <c r="Y276" s="1">
        <v>6.73</v>
      </c>
      <c r="Z276" s="1">
        <f t="shared" si="22"/>
        <v>1.5799999999999983</v>
      </c>
    </row>
    <row r="277" spans="4:26" ht="21.95" customHeight="1" x14ac:dyDescent="0.25">
      <c r="D277" s="1">
        <v>6.75</v>
      </c>
      <c r="E277" s="7">
        <v>22.84</v>
      </c>
      <c r="F277" s="1">
        <f t="shared" si="21"/>
        <v>1.8399999999999999</v>
      </c>
      <c r="Y277" s="1">
        <v>6.75</v>
      </c>
      <c r="Z277" s="1">
        <f t="shared" si="22"/>
        <v>1.8399999999999999</v>
      </c>
    </row>
    <row r="278" spans="4:26" ht="21.95" customHeight="1" x14ac:dyDescent="0.25">
      <c r="D278" s="1">
        <v>6.78</v>
      </c>
      <c r="E278" s="7">
        <v>23.04</v>
      </c>
      <c r="F278" s="1">
        <f t="shared" si="21"/>
        <v>2.0399999999999991</v>
      </c>
      <c r="Y278" s="1">
        <v>6.78</v>
      </c>
      <c r="Z278" s="1">
        <f t="shared" si="22"/>
        <v>2.0399999999999991</v>
      </c>
    </row>
    <row r="279" spans="4:26" ht="21.95" customHeight="1" x14ac:dyDescent="0.25">
      <c r="D279" s="1">
        <v>6.8</v>
      </c>
      <c r="E279" s="7">
        <v>23.17</v>
      </c>
      <c r="F279" s="1">
        <f t="shared" si="21"/>
        <v>2.1700000000000017</v>
      </c>
      <c r="Y279" s="1">
        <v>6.8</v>
      </c>
      <c r="Z279" s="1">
        <f t="shared" si="22"/>
        <v>2.1700000000000017</v>
      </c>
    </row>
    <row r="280" spans="4:26" ht="21.95" customHeight="1" x14ac:dyDescent="0.25">
      <c r="D280" s="27">
        <v>6.83</v>
      </c>
      <c r="E280" s="28">
        <v>23.22</v>
      </c>
      <c r="F280" s="27">
        <f t="shared" si="21"/>
        <v>2.2199999999999989</v>
      </c>
      <c r="Y280" s="1">
        <v>6.83</v>
      </c>
      <c r="Z280" s="1">
        <f t="shared" si="22"/>
        <v>2.2199999999999989</v>
      </c>
    </row>
    <row r="281" spans="4:26" ht="21.95" customHeight="1" x14ac:dyDescent="0.25">
      <c r="D281" s="1">
        <v>6.85</v>
      </c>
      <c r="E281" s="7">
        <v>23.19</v>
      </c>
      <c r="F281" s="1">
        <f t="shared" si="21"/>
        <v>2.1900000000000013</v>
      </c>
      <c r="Y281" s="1">
        <v>6.85</v>
      </c>
      <c r="Z281" s="1">
        <f t="shared" si="22"/>
        <v>2.1900000000000013</v>
      </c>
    </row>
    <row r="282" spans="4:26" ht="21.95" customHeight="1" x14ac:dyDescent="0.25">
      <c r="D282" s="1">
        <v>6.88</v>
      </c>
      <c r="E282" s="7">
        <v>23.09</v>
      </c>
      <c r="F282" s="1">
        <f t="shared" si="21"/>
        <v>2.09</v>
      </c>
      <c r="Y282" s="1">
        <v>6.88</v>
      </c>
      <c r="Z282" s="1">
        <f t="shared" si="22"/>
        <v>2.09</v>
      </c>
    </row>
    <row r="283" spans="4:26" ht="21.95" customHeight="1" x14ac:dyDescent="0.25">
      <c r="D283" s="1">
        <v>6.9</v>
      </c>
      <c r="E283" s="7">
        <v>22.9</v>
      </c>
      <c r="F283" s="1">
        <f t="shared" si="21"/>
        <v>1.8999999999999986</v>
      </c>
      <c r="Y283" s="1">
        <v>6.9</v>
      </c>
      <c r="Z283" s="1">
        <f t="shared" si="22"/>
        <v>1.8999999999999986</v>
      </c>
    </row>
    <row r="284" spans="4:26" ht="21.95" customHeight="1" x14ac:dyDescent="0.25">
      <c r="D284" s="1">
        <v>6.93</v>
      </c>
      <c r="E284" s="7">
        <v>22.66</v>
      </c>
      <c r="F284" s="1">
        <f t="shared" si="21"/>
        <v>1.6600000000000001</v>
      </c>
      <c r="Y284" s="1">
        <v>6.93</v>
      </c>
      <c r="Z284" s="1">
        <f t="shared" si="22"/>
        <v>1.6600000000000001</v>
      </c>
    </row>
    <row r="285" spans="4:26" ht="21.95" customHeight="1" x14ac:dyDescent="0.25">
      <c r="D285" s="1">
        <v>6.95</v>
      </c>
      <c r="E285" s="7">
        <v>22.54</v>
      </c>
      <c r="F285" s="1">
        <f t="shared" si="21"/>
        <v>1.5399999999999991</v>
      </c>
      <c r="Y285" s="1">
        <v>6.95</v>
      </c>
      <c r="Z285" s="1">
        <f t="shared" si="22"/>
        <v>1.5399999999999991</v>
      </c>
    </row>
    <row r="286" spans="4:26" ht="21.95" customHeight="1" x14ac:dyDescent="0.25">
      <c r="D286" s="1">
        <v>6.98</v>
      </c>
      <c r="E286" s="7">
        <v>22.18</v>
      </c>
      <c r="F286" s="1">
        <f t="shared" si="21"/>
        <v>1.1799999999999997</v>
      </c>
      <c r="Y286" s="1">
        <v>6.98</v>
      </c>
      <c r="Z286" s="1">
        <f t="shared" si="22"/>
        <v>1.1799999999999997</v>
      </c>
    </row>
    <row r="287" spans="4:26" ht="21.95" customHeight="1" x14ac:dyDescent="0.25">
      <c r="D287" s="1">
        <v>7</v>
      </c>
      <c r="E287" s="7">
        <v>21.77</v>
      </c>
      <c r="F287" s="1">
        <f t="shared" si="21"/>
        <v>0.76999999999999957</v>
      </c>
      <c r="Y287" s="1">
        <v>7</v>
      </c>
      <c r="Z287" s="1">
        <f t="shared" si="22"/>
        <v>0.76999999999999957</v>
      </c>
    </row>
    <row r="288" spans="4:26" ht="21.95" customHeight="1" x14ac:dyDescent="0.25">
      <c r="D288" s="1">
        <v>7.03</v>
      </c>
      <c r="E288" s="7">
        <v>21.32</v>
      </c>
      <c r="F288" s="1">
        <f t="shared" si="21"/>
        <v>0.32000000000000028</v>
      </c>
      <c r="Y288" s="1">
        <v>7.03</v>
      </c>
      <c r="Z288" s="1">
        <f t="shared" si="22"/>
        <v>0.32000000000000028</v>
      </c>
    </row>
    <row r="289" spans="4:26" ht="21.95" customHeight="1" x14ac:dyDescent="0.25">
      <c r="D289" s="1">
        <v>7.05</v>
      </c>
      <c r="E289" s="7">
        <v>20.82</v>
      </c>
      <c r="F289" s="1">
        <f t="shared" si="21"/>
        <v>-0.17999999999999972</v>
      </c>
      <c r="Y289" s="1">
        <v>7.05</v>
      </c>
      <c r="Z289" s="1">
        <f t="shared" si="22"/>
        <v>-0.17999999999999972</v>
      </c>
    </row>
    <row r="290" spans="4:26" ht="21.95" customHeight="1" x14ac:dyDescent="0.25">
      <c r="D290" s="1">
        <v>7.08</v>
      </c>
      <c r="E290" s="7">
        <v>20.34</v>
      </c>
      <c r="F290" s="1">
        <f t="shared" si="21"/>
        <v>-0.66000000000000014</v>
      </c>
      <c r="Y290" s="1">
        <v>7.08</v>
      </c>
      <c r="Z290" s="1">
        <f t="shared" si="22"/>
        <v>-0.66000000000000014</v>
      </c>
    </row>
    <row r="291" spans="4:26" ht="21.95" customHeight="1" x14ac:dyDescent="0.25">
      <c r="D291" s="1">
        <v>7.1</v>
      </c>
      <c r="E291" s="7">
        <v>19.829999999999998</v>
      </c>
      <c r="F291" s="1">
        <f t="shared" si="21"/>
        <v>-1.1700000000000017</v>
      </c>
      <c r="Y291" s="1">
        <v>7.1</v>
      </c>
      <c r="Z291" s="1">
        <f t="shared" si="22"/>
        <v>-1.1700000000000017</v>
      </c>
    </row>
    <row r="292" spans="4:26" ht="21.95" customHeight="1" x14ac:dyDescent="0.25">
      <c r="D292" s="1">
        <v>7.13</v>
      </c>
      <c r="E292" s="7">
        <v>19.309999999999999</v>
      </c>
      <c r="F292" s="1">
        <f t="shared" si="21"/>
        <v>-1.6900000000000013</v>
      </c>
      <c r="Y292" s="1">
        <v>7.13</v>
      </c>
      <c r="Z292" s="1">
        <f t="shared" si="22"/>
        <v>-1.6900000000000013</v>
      </c>
    </row>
    <row r="293" spans="4:26" ht="21.95" customHeight="1" x14ac:dyDescent="0.25">
      <c r="D293" s="1">
        <v>7.15</v>
      </c>
      <c r="E293" s="7">
        <v>18.78</v>
      </c>
      <c r="F293" s="1">
        <f t="shared" si="21"/>
        <v>-2.2199999999999989</v>
      </c>
      <c r="Y293" s="1">
        <v>7.15</v>
      </c>
      <c r="Z293" s="1">
        <f t="shared" si="22"/>
        <v>-2.2199999999999989</v>
      </c>
    </row>
    <row r="294" spans="4:26" ht="21.95" customHeight="1" x14ac:dyDescent="0.25">
      <c r="D294" s="1">
        <v>7.18</v>
      </c>
      <c r="E294" s="7">
        <v>18.12</v>
      </c>
      <c r="F294" s="1">
        <f t="shared" si="21"/>
        <v>-2.879999999999999</v>
      </c>
      <c r="Y294" s="1">
        <v>7.18</v>
      </c>
      <c r="Z294" s="1">
        <f t="shared" si="22"/>
        <v>-2.879999999999999</v>
      </c>
    </row>
    <row r="295" spans="4:26" ht="21.95" customHeight="1" x14ac:dyDescent="0.25">
      <c r="D295" s="1">
        <v>7.2</v>
      </c>
      <c r="E295" s="7">
        <v>17.66</v>
      </c>
      <c r="F295" s="1">
        <f t="shared" si="21"/>
        <v>-3.34</v>
      </c>
      <c r="Y295" s="1">
        <v>7.2</v>
      </c>
      <c r="Z295" s="1">
        <f t="shared" si="22"/>
        <v>-3.34</v>
      </c>
    </row>
    <row r="296" spans="4:26" ht="21.95" customHeight="1" x14ac:dyDescent="0.25">
      <c r="D296" s="1">
        <v>7.23</v>
      </c>
      <c r="E296" s="7">
        <v>17.239999999999998</v>
      </c>
      <c r="F296" s="1">
        <f t="shared" si="21"/>
        <v>-3.7600000000000016</v>
      </c>
      <c r="Y296" s="1">
        <v>7.23</v>
      </c>
      <c r="Z296" s="1">
        <f t="shared" si="22"/>
        <v>-3.7600000000000016</v>
      </c>
    </row>
    <row r="297" spans="4:26" ht="21.95" customHeight="1" x14ac:dyDescent="0.25">
      <c r="D297" s="1">
        <v>7.25</v>
      </c>
      <c r="E297" s="7">
        <v>16.899999999999999</v>
      </c>
      <c r="F297" s="1">
        <f t="shared" si="21"/>
        <v>-4.1000000000000014</v>
      </c>
      <c r="Y297" s="1">
        <v>7.25</v>
      </c>
      <c r="Z297" s="1">
        <f t="shared" si="22"/>
        <v>-4.1000000000000014</v>
      </c>
    </row>
    <row r="298" spans="4:26" ht="21.95" customHeight="1" x14ac:dyDescent="0.25">
      <c r="D298" s="1">
        <v>7.28</v>
      </c>
      <c r="E298" s="7">
        <v>16.600000000000001</v>
      </c>
      <c r="F298" s="1">
        <f t="shared" si="21"/>
        <v>-4.3999999999999986</v>
      </c>
      <c r="Y298" s="1">
        <v>7.28</v>
      </c>
      <c r="Z298" s="1">
        <f t="shared" si="22"/>
        <v>-4.3999999999999986</v>
      </c>
    </row>
    <row r="299" spans="4:26" ht="21.95" customHeight="1" x14ac:dyDescent="0.25">
      <c r="D299" s="1">
        <v>7.3</v>
      </c>
      <c r="E299" s="7">
        <v>16.38</v>
      </c>
      <c r="F299" s="1">
        <f t="shared" si="21"/>
        <v>-4.620000000000001</v>
      </c>
      <c r="Y299" s="1">
        <v>7.3</v>
      </c>
      <c r="Z299" s="1">
        <f t="shared" si="22"/>
        <v>-4.620000000000001</v>
      </c>
    </row>
    <row r="300" spans="4:26" ht="21.95" customHeight="1" x14ac:dyDescent="0.25">
      <c r="D300" s="1">
        <v>7.33</v>
      </c>
      <c r="E300" s="7">
        <v>16.2</v>
      </c>
      <c r="F300" s="1">
        <f t="shared" si="21"/>
        <v>-4.8000000000000007</v>
      </c>
      <c r="Y300" s="1">
        <v>7.33</v>
      </c>
      <c r="Z300" s="1">
        <f t="shared" si="22"/>
        <v>-4.8000000000000007</v>
      </c>
    </row>
    <row r="301" spans="4:26" ht="21.95" customHeight="1" x14ac:dyDescent="0.25">
      <c r="D301" s="1">
        <v>7.35</v>
      </c>
      <c r="E301" s="7">
        <v>16.12</v>
      </c>
      <c r="F301" s="1">
        <f t="shared" si="21"/>
        <v>-4.879999999999999</v>
      </c>
      <c r="Y301" s="1">
        <v>7.35</v>
      </c>
      <c r="Z301" s="1">
        <f t="shared" si="22"/>
        <v>-4.879999999999999</v>
      </c>
    </row>
    <row r="302" spans="4:26" ht="21.95" customHeight="1" x14ac:dyDescent="0.25">
      <c r="D302" s="1">
        <v>7.38</v>
      </c>
      <c r="E302" s="7">
        <v>16.100000000000001</v>
      </c>
      <c r="F302" s="1">
        <f t="shared" si="21"/>
        <v>-4.8999999999999986</v>
      </c>
      <c r="Y302" s="1">
        <v>7.38</v>
      </c>
      <c r="Z302" s="1">
        <f t="shared" si="22"/>
        <v>-4.8999999999999986</v>
      </c>
    </row>
    <row r="303" spans="4:26" ht="21.95" customHeight="1" x14ac:dyDescent="0.25">
      <c r="D303" s="1">
        <v>7.4</v>
      </c>
      <c r="E303" s="7">
        <v>16.149999999999999</v>
      </c>
      <c r="F303" s="1">
        <f t="shared" si="21"/>
        <v>-4.8500000000000014</v>
      </c>
      <c r="Y303" s="1">
        <v>7.4</v>
      </c>
      <c r="Z303" s="1">
        <f t="shared" si="22"/>
        <v>-4.8500000000000014</v>
      </c>
    </row>
    <row r="304" spans="4:26" ht="21.95" customHeight="1" x14ac:dyDescent="0.25">
      <c r="D304" s="1">
        <v>7.43</v>
      </c>
      <c r="E304" s="7">
        <v>16.27</v>
      </c>
      <c r="F304" s="1">
        <f t="shared" si="21"/>
        <v>-4.7300000000000004</v>
      </c>
      <c r="Y304" s="1">
        <v>7.43</v>
      </c>
      <c r="Z304" s="1">
        <f t="shared" si="22"/>
        <v>-4.7300000000000004</v>
      </c>
    </row>
    <row r="305" spans="4:26" ht="21.95" customHeight="1" x14ac:dyDescent="0.25">
      <c r="D305" s="1">
        <v>7.45</v>
      </c>
      <c r="E305" s="7">
        <v>16.47</v>
      </c>
      <c r="F305" s="1">
        <f t="shared" si="21"/>
        <v>-4.5300000000000011</v>
      </c>
      <c r="Y305" s="1">
        <v>7.45</v>
      </c>
      <c r="Z305" s="1">
        <f t="shared" si="22"/>
        <v>-4.5300000000000011</v>
      </c>
    </row>
    <row r="306" spans="4:26" ht="21.95" customHeight="1" x14ac:dyDescent="0.25">
      <c r="D306" s="1">
        <v>7.48</v>
      </c>
      <c r="E306" s="7">
        <v>16.71</v>
      </c>
      <c r="F306" s="1">
        <f t="shared" si="21"/>
        <v>-4.2899999999999991</v>
      </c>
      <c r="Y306" s="1">
        <v>7.48</v>
      </c>
      <c r="Z306" s="1">
        <f t="shared" si="22"/>
        <v>-4.2899999999999991</v>
      </c>
    </row>
    <row r="307" spans="4:26" ht="21.95" customHeight="1" x14ac:dyDescent="0.25">
      <c r="D307" s="1">
        <v>7.5</v>
      </c>
      <c r="E307" s="7">
        <v>17.04</v>
      </c>
      <c r="F307" s="1">
        <f t="shared" si="21"/>
        <v>-3.9600000000000009</v>
      </c>
      <c r="Y307" s="1">
        <v>7.5</v>
      </c>
      <c r="Z307" s="1">
        <f t="shared" si="22"/>
        <v>-3.9600000000000009</v>
      </c>
    </row>
    <row r="308" spans="4:26" ht="21.95" customHeight="1" x14ac:dyDescent="0.25">
      <c r="D308" s="1">
        <v>7.53</v>
      </c>
      <c r="E308" s="7">
        <v>17.41</v>
      </c>
      <c r="F308" s="1">
        <f t="shared" si="21"/>
        <v>-3.59</v>
      </c>
      <c r="Y308" s="1">
        <v>7.53</v>
      </c>
      <c r="Z308" s="1">
        <f t="shared" si="22"/>
        <v>-3.59</v>
      </c>
    </row>
    <row r="309" spans="4:26" ht="21.95" customHeight="1" x14ac:dyDescent="0.25">
      <c r="D309" s="1">
        <v>7.55</v>
      </c>
      <c r="E309" s="7">
        <v>17.88</v>
      </c>
      <c r="F309" s="1">
        <f t="shared" si="21"/>
        <v>-3.120000000000001</v>
      </c>
      <c r="Y309" s="1">
        <v>7.55</v>
      </c>
      <c r="Z309" s="1">
        <f t="shared" si="22"/>
        <v>-3.120000000000001</v>
      </c>
    </row>
    <row r="310" spans="4:26" ht="21.95" customHeight="1" x14ac:dyDescent="0.25">
      <c r="D310" s="1">
        <v>7.58</v>
      </c>
      <c r="E310" s="7">
        <v>18.5</v>
      </c>
      <c r="F310" s="1">
        <f t="shared" si="21"/>
        <v>-2.5</v>
      </c>
      <c r="Y310" s="1">
        <v>7.58</v>
      </c>
      <c r="Z310" s="1">
        <f t="shared" si="22"/>
        <v>-2.5</v>
      </c>
    </row>
    <row r="311" spans="4:26" ht="21.95" customHeight="1" x14ac:dyDescent="0.25">
      <c r="D311" s="1">
        <v>7.6</v>
      </c>
      <c r="E311" s="7">
        <v>18.98</v>
      </c>
      <c r="F311" s="1">
        <f t="shared" si="21"/>
        <v>-2.0199999999999996</v>
      </c>
      <c r="Y311" s="1">
        <v>7.6</v>
      </c>
      <c r="Z311" s="1">
        <f t="shared" si="22"/>
        <v>-2.0199999999999996</v>
      </c>
    </row>
    <row r="312" spans="4:26" ht="21.95" customHeight="1" x14ac:dyDescent="0.25">
      <c r="D312" s="1">
        <v>7.63</v>
      </c>
      <c r="E312" s="7">
        <v>19.48</v>
      </c>
      <c r="F312" s="1">
        <f t="shared" si="21"/>
        <v>-1.5199999999999996</v>
      </c>
      <c r="Y312" s="1">
        <v>7.63</v>
      </c>
      <c r="Z312" s="1">
        <f t="shared" si="22"/>
        <v>-1.5199999999999996</v>
      </c>
    </row>
    <row r="313" spans="4:26" ht="21.95" customHeight="1" x14ac:dyDescent="0.25">
      <c r="D313" s="1">
        <v>7.65</v>
      </c>
      <c r="E313" s="7">
        <v>19.96</v>
      </c>
      <c r="F313" s="1">
        <f t="shared" si="21"/>
        <v>-1.0399999999999991</v>
      </c>
      <c r="Y313" s="1">
        <v>7.65</v>
      </c>
      <c r="Z313" s="1">
        <f t="shared" si="22"/>
        <v>-1.0399999999999991</v>
      </c>
    </row>
    <row r="314" spans="4:26" ht="21.95" customHeight="1" x14ac:dyDescent="0.25">
      <c r="D314" s="1">
        <v>7.68</v>
      </c>
      <c r="E314" s="7">
        <v>20.46</v>
      </c>
      <c r="F314" s="1">
        <f t="shared" si="21"/>
        <v>-0.53999999999999915</v>
      </c>
      <c r="Y314" s="1">
        <v>7.68</v>
      </c>
      <c r="Z314" s="1">
        <f t="shared" si="22"/>
        <v>-0.53999999999999915</v>
      </c>
    </row>
    <row r="315" spans="4:26" ht="21.95" customHeight="1" x14ac:dyDescent="0.25">
      <c r="D315" s="1">
        <v>7.7</v>
      </c>
      <c r="E315" s="7">
        <v>20.73</v>
      </c>
      <c r="F315" s="1">
        <f t="shared" si="21"/>
        <v>-0.26999999999999957</v>
      </c>
      <c r="Y315" s="1">
        <v>7.7</v>
      </c>
      <c r="Z315" s="1">
        <f t="shared" si="22"/>
        <v>-0.26999999999999957</v>
      </c>
    </row>
    <row r="316" spans="4:26" ht="21.95" customHeight="1" x14ac:dyDescent="0.25">
      <c r="D316" s="1">
        <v>7.73</v>
      </c>
      <c r="E316" s="7">
        <v>21.18</v>
      </c>
      <c r="F316" s="1">
        <f t="shared" si="21"/>
        <v>0.17999999999999972</v>
      </c>
      <c r="Y316" s="1">
        <v>7.73</v>
      </c>
      <c r="Z316" s="1">
        <f t="shared" si="22"/>
        <v>0.17999999999999972</v>
      </c>
    </row>
    <row r="317" spans="4:26" ht="21.95" customHeight="1" x14ac:dyDescent="0.25">
      <c r="D317" s="1">
        <v>7.75</v>
      </c>
      <c r="E317" s="7">
        <v>21.59</v>
      </c>
      <c r="F317" s="1">
        <f t="shared" si="21"/>
        <v>0.58999999999999986</v>
      </c>
      <c r="Y317" s="1">
        <v>7.75</v>
      </c>
      <c r="Z317" s="1">
        <f t="shared" si="22"/>
        <v>0.58999999999999986</v>
      </c>
    </row>
    <row r="318" spans="4:26" ht="21.95" customHeight="1" x14ac:dyDescent="0.25">
      <c r="D318" s="1">
        <v>7.78</v>
      </c>
      <c r="E318" s="7">
        <v>21.96</v>
      </c>
      <c r="F318" s="1">
        <f t="shared" si="21"/>
        <v>0.96000000000000085</v>
      </c>
      <c r="Y318" s="1">
        <v>7.78</v>
      </c>
      <c r="Z318" s="1">
        <f t="shared" si="22"/>
        <v>0.96000000000000085</v>
      </c>
    </row>
    <row r="319" spans="4:26" ht="21.95" customHeight="1" x14ac:dyDescent="0.25">
      <c r="D319" s="1">
        <v>7.8</v>
      </c>
      <c r="E319" s="7">
        <v>22.28</v>
      </c>
      <c r="F319" s="1">
        <f t="shared" si="21"/>
        <v>1.2800000000000011</v>
      </c>
      <c r="Y319" s="1">
        <v>7.8</v>
      </c>
      <c r="Z319" s="1">
        <f t="shared" si="22"/>
        <v>1.2800000000000011</v>
      </c>
    </row>
    <row r="320" spans="4:26" ht="21.95" customHeight="1" x14ac:dyDescent="0.25">
      <c r="D320" s="1">
        <v>7.83</v>
      </c>
      <c r="E320" s="7">
        <v>22.54</v>
      </c>
      <c r="F320" s="1">
        <f t="shared" si="21"/>
        <v>1.5399999999999991</v>
      </c>
      <c r="Y320" s="1">
        <v>7.83</v>
      </c>
      <c r="Z320" s="1">
        <f t="shared" si="22"/>
        <v>1.5399999999999991</v>
      </c>
    </row>
    <row r="321" spans="4:26" ht="21.95" customHeight="1" x14ac:dyDescent="0.25">
      <c r="D321" s="1">
        <v>7.85</v>
      </c>
      <c r="E321" s="7">
        <v>22.75</v>
      </c>
      <c r="F321" s="1">
        <f t="shared" si="21"/>
        <v>1.75</v>
      </c>
      <c r="Y321" s="1">
        <v>7.85</v>
      </c>
      <c r="Z321" s="1">
        <f t="shared" si="22"/>
        <v>1.75</v>
      </c>
    </row>
    <row r="322" spans="4:26" ht="21.95" customHeight="1" x14ac:dyDescent="0.25">
      <c r="D322" s="1">
        <v>7.88</v>
      </c>
      <c r="E322" s="7">
        <v>22.89</v>
      </c>
      <c r="F322" s="1">
        <f t="shared" si="21"/>
        <v>1.8900000000000006</v>
      </c>
      <c r="Y322" s="1">
        <v>7.88</v>
      </c>
      <c r="Z322" s="1">
        <f t="shared" si="22"/>
        <v>1.8900000000000006</v>
      </c>
    </row>
    <row r="323" spans="4:26" ht="21.95" customHeight="1" x14ac:dyDescent="0.25">
      <c r="D323" s="1">
        <v>7.9</v>
      </c>
      <c r="E323" s="7">
        <v>22.94</v>
      </c>
      <c r="F323" s="1">
        <f t="shared" si="21"/>
        <v>1.9400000000000013</v>
      </c>
      <c r="Y323" s="1">
        <v>7.9</v>
      </c>
      <c r="Z323" s="1">
        <f t="shared" si="22"/>
        <v>1.9400000000000013</v>
      </c>
    </row>
    <row r="324" spans="4:26" ht="21.95" customHeight="1" x14ac:dyDescent="0.25">
      <c r="D324" s="1">
        <v>7.93</v>
      </c>
      <c r="E324" s="7">
        <v>22.95</v>
      </c>
      <c r="F324" s="1">
        <f t="shared" si="21"/>
        <v>1.9499999999999993</v>
      </c>
      <c r="Y324" s="1">
        <v>7.93</v>
      </c>
      <c r="Z324" s="1">
        <f t="shared" si="22"/>
        <v>1.9499999999999993</v>
      </c>
    </row>
    <row r="325" spans="4:26" ht="21.95" customHeight="1" x14ac:dyDescent="0.25">
      <c r="D325" s="1">
        <v>7.95</v>
      </c>
      <c r="E325" s="7">
        <v>22.86</v>
      </c>
      <c r="F325" s="1">
        <f t="shared" si="21"/>
        <v>1.8599999999999994</v>
      </c>
      <c r="Y325" s="1">
        <v>7.95</v>
      </c>
      <c r="Z325" s="1">
        <f t="shared" si="22"/>
        <v>1.8599999999999994</v>
      </c>
    </row>
    <row r="326" spans="4:26" ht="21.95" customHeight="1" x14ac:dyDescent="0.25">
      <c r="D326" s="1">
        <v>7.98</v>
      </c>
      <c r="E326" s="7">
        <v>22.93</v>
      </c>
      <c r="F326" s="1">
        <f t="shared" si="21"/>
        <v>1.9299999999999997</v>
      </c>
      <c r="Y326" s="1">
        <v>7.98</v>
      </c>
      <c r="Z326" s="1">
        <f t="shared" si="22"/>
        <v>1.9299999999999997</v>
      </c>
    </row>
    <row r="327" spans="4:26" ht="21.95" customHeight="1" x14ac:dyDescent="0.25">
      <c r="D327" s="1">
        <v>8</v>
      </c>
      <c r="E327" s="7">
        <v>22.71</v>
      </c>
      <c r="F327" s="1">
        <f t="shared" ref="F327" si="23">E327-21</f>
        <v>1.7100000000000009</v>
      </c>
      <c r="Y327" s="1">
        <v>8</v>
      </c>
      <c r="Z327" s="1">
        <f t="shared" si="22"/>
        <v>1.7100000000000009</v>
      </c>
    </row>
    <row r="328" spans="4:26" ht="21.95" customHeight="1" x14ac:dyDescent="0.25"/>
    <row r="329" spans="4:26" ht="21.95" customHeight="1" x14ac:dyDescent="0.25"/>
    <row r="330" spans="4:26" ht="21.95" customHeight="1" x14ac:dyDescent="0.25"/>
    <row r="331" spans="4:26" ht="21.95" customHeight="1" x14ac:dyDescent="0.25"/>
    <row r="332" spans="4:26" ht="21.95" customHeight="1" x14ac:dyDescent="0.25"/>
    <row r="333" spans="4:26" ht="21.95" customHeight="1" x14ac:dyDescent="0.25"/>
    <row r="334" spans="4:26" ht="21.95" customHeight="1" x14ac:dyDescent="0.25"/>
    <row r="335" spans="4:26" ht="21.95" customHeight="1" x14ac:dyDescent="0.25"/>
    <row r="336" spans="4:26" ht="21.95" customHeight="1" x14ac:dyDescent="0.25"/>
    <row r="337" ht="21.95" customHeight="1" x14ac:dyDescent="0.25"/>
    <row r="338" ht="21.95" customHeight="1" x14ac:dyDescent="0.25"/>
    <row r="339" ht="21.95" customHeight="1" x14ac:dyDescent="0.25"/>
    <row r="340" ht="21.95" customHeight="1" x14ac:dyDescent="0.25"/>
    <row r="341" ht="21.95" customHeight="1" x14ac:dyDescent="0.25"/>
    <row r="342" ht="21.95" customHeight="1" x14ac:dyDescent="0.25"/>
    <row r="343" ht="21.95" customHeight="1" x14ac:dyDescent="0.25"/>
    <row r="344" ht="21.95" customHeight="1" x14ac:dyDescent="0.25"/>
    <row r="345" ht="21.95" customHeight="1" x14ac:dyDescent="0.25"/>
    <row r="346" ht="21.95" customHeight="1" x14ac:dyDescent="0.25"/>
    <row r="347" ht="21.95" customHeight="1" x14ac:dyDescent="0.25"/>
    <row r="348" ht="21.95" customHeight="1" x14ac:dyDescent="0.25"/>
    <row r="349" ht="21.95" customHeight="1" x14ac:dyDescent="0.25"/>
    <row r="350" ht="21.95" customHeight="1" x14ac:dyDescent="0.25"/>
    <row r="351" ht="21.95" customHeight="1" x14ac:dyDescent="0.25"/>
    <row r="352" ht="21.95" customHeight="1" x14ac:dyDescent="0.25"/>
    <row r="353" ht="21.95" customHeight="1" x14ac:dyDescent="0.25"/>
    <row r="354" ht="21.95" customHeight="1" x14ac:dyDescent="0.25"/>
    <row r="355" ht="21.95" customHeight="1" x14ac:dyDescent="0.25"/>
    <row r="356" ht="21.95" customHeight="1" x14ac:dyDescent="0.25"/>
    <row r="357" ht="21.95" customHeight="1" x14ac:dyDescent="0.25"/>
    <row r="358" ht="21.95" customHeight="1" x14ac:dyDescent="0.25"/>
    <row r="359" ht="21.95" customHeight="1" x14ac:dyDescent="0.25"/>
    <row r="360" ht="21.95" customHeight="1" x14ac:dyDescent="0.25"/>
    <row r="361" ht="21.95" customHeight="1" x14ac:dyDescent="0.25"/>
    <row r="362" ht="21.95" customHeight="1" x14ac:dyDescent="0.25"/>
    <row r="363" ht="21.95" customHeight="1" x14ac:dyDescent="0.25"/>
    <row r="364" ht="21.95" customHeight="1" x14ac:dyDescent="0.25"/>
    <row r="365" ht="21.95" customHeight="1" x14ac:dyDescent="0.25"/>
    <row r="366" ht="21.95" customHeight="1" x14ac:dyDescent="0.25"/>
    <row r="367" ht="21.95" customHeight="1" x14ac:dyDescent="0.25"/>
    <row r="368" ht="21.95" customHeight="1" x14ac:dyDescent="0.25"/>
    <row r="369" ht="21.95" customHeight="1" x14ac:dyDescent="0.25"/>
    <row r="370" ht="21.95" customHeight="1" x14ac:dyDescent="0.25"/>
    <row r="371" ht="21.95" customHeight="1" x14ac:dyDescent="0.25"/>
    <row r="372" ht="21.95" customHeight="1" x14ac:dyDescent="0.25"/>
    <row r="373" ht="21.95" customHeight="1" x14ac:dyDescent="0.25"/>
    <row r="374" ht="21.95" customHeight="1" x14ac:dyDescent="0.25"/>
    <row r="375" ht="21.95" customHeight="1" x14ac:dyDescent="0.25"/>
    <row r="376" ht="21.95" customHeight="1" x14ac:dyDescent="0.25"/>
    <row r="377" ht="21.95" customHeight="1" x14ac:dyDescent="0.25"/>
    <row r="378" ht="21.95" customHeight="1" x14ac:dyDescent="0.25"/>
    <row r="379" ht="21.95" customHeight="1" x14ac:dyDescent="0.25"/>
    <row r="380" ht="21.95" customHeight="1" x14ac:dyDescent="0.25"/>
    <row r="381" ht="21.95" customHeight="1" x14ac:dyDescent="0.25"/>
    <row r="382" ht="21.95" customHeight="1" x14ac:dyDescent="0.25"/>
    <row r="383" ht="21.95" customHeight="1" x14ac:dyDescent="0.25"/>
    <row r="384" ht="21.95" customHeight="1" x14ac:dyDescent="0.25"/>
    <row r="385" ht="21.95" customHeight="1" x14ac:dyDescent="0.25"/>
    <row r="386" ht="21.95" customHeight="1" x14ac:dyDescent="0.25"/>
    <row r="387" ht="21.95" customHeight="1" x14ac:dyDescent="0.25"/>
    <row r="388" ht="21.95" customHeight="1" x14ac:dyDescent="0.25"/>
    <row r="389" ht="21.95" customHeight="1" x14ac:dyDescent="0.25"/>
    <row r="390" ht="21.95" customHeight="1" x14ac:dyDescent="0.25"/>
    <row r="391" ht="21.95" customHeight="1" x14ac:dyDescent="0.25"/>
    <row r="392" ht="21.95" customHeight="1" x14ac:dyDescent="0.25"/>
    <row r="393" ht="21.95" customHeight="1" x14ac:dyDescent="0.25"/>
    <row r="394" ht="21.95" customHeight="1" x14ac:dyDescent="0.25"/>
    <row r="395" ht="21.95" customHeight="1" x14ac:dyDescent="0.25"/>
    <row r="396" ht="21.95" customHeight="1" x14ac:dyDescent="0.25"/>
    <row r="397" ht="21.95" customHeight="1" x14ac:dyDescent="0.25"/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kkene</dc:creator>
  <cp:lastModifiedBy>Erick Seiji</cp:lastModifiedBy>
  <dcterms:created xsi:type="dcterms:W3CDTF">2020-03-20T16:07:20Z</dcterms:created>
  <dcterms:modified xsi:type="dcterms:W3CDTF">2020-04-06T04:28:00Z</dcterms:modified>
</cp:coreProperties>
</file>