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13_ncr:1_{591A230A-9528-482B-B5F1-705699D712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RAS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32" i="1"/>
  <c r="I33" i="1"/>
  <c r="I34" i="1"/>
  <c r="I40" i="1"/>
  <c r="I41" i="1"/>
  <c r="I42" i="1"/>
  <c r="I48" i="1"/>
  <c r="I49" i="1"/>
  <c r="I50" i="1"/>
  <c r="I56" i="1"/>
  <c r="I57" i="1"/>
  <c r="I58" i="1"/>
  <c r="I64" i="1"/>
  <c r="I65" i="1"/>
  <c r="I66" i="1"/>
  <c r="I72" i="1"/>
  <c r="I73" i="1"/>
  <c r="I74" i="1"/>
  <c r="I80" i="1"/>
  <c r="I81" i="1"/>
  <c r="I82" i="1"/>
  <c r="I88" i="1"/>
  <c r="I89" i="1"/>
  <c r="I90" i="1"/>
  <c r="H16" i="1"/>
  <c r="H17" i="1"/>
  <c r="H19" i="1"/>
  <c r="H20" i="1"/>
  <c r="H24" i="1"/>
  <c r="H25" i="1"/>
  <c r="H27" i="1"/>
  <c r="H28" i="1"/>
  <c r="H32" i="1"/>
  <c r="H33" i="1"/>
  <c r="H35" i="1"/>
  <c r="H36" i="1"/>
  <c r="H40" i="1"/>
  <c r="H41" i="1"/>
  <c r="H43" i="1"/>
  <c r="H44" i="1"/>
  <c r="H48" i="1"/>
  <c r="H49" i="1"/>
  <c r="H51" i="1"/>
  <c r="H52" i="1"/>
  <c r="H56" i="1"/>
  <c r="H57" i="1"/>
  <c r="H59" i="1"/>
  <c r="H60" i="1"/>
  <c r="H64" i="1"/>
  <c r="H65" i="1"/>
  <c r="H67" i="1"/>
  <c r="H68" i="1"/>
  <c r="H72" i="1"/>
  <c r="H73" i="1"/>
  <c r="H75" i="1"/>
  <c r="H76" i="1"/>
  <c r="H80" i="1"/>
  <c r="H81" i="1"/>
  <c r="H83" i="1"/>
  <c r="H84" i="1"/>
  <c r="H88" i="1"/>
  <c r="H89" i="1"/>
  <c r="H14" i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E22" i="1"/>
  <c r="I22" i="1" s="1"/>
  <c r="E23" i="1"/>
  <c r="I23" i="1" s="1"/>
  <c r="E24" i="1"/>
  <c r="E25" i="1"/>
  <c r="E26" i="1"/>
  <c r="E27" i="1"/>
  <c r="I27" i="1" s="1"/>
  <c r="E28" i="1"/>
  <c r="I28" i="1" s="1"/>
  <c r="E29" i="1"/>
  <c r="E30" i="1"/>
  <c r="I30" i="1" s="1"/>
  <c r="E31" i="1"/>
  <c r="I31" i="1" s="1"/>
  <c r="E32" i="1"/>
  <c r="E33" i="1"/>
  <c r="E34" i="1"/>
  <c r="E35" i="1"/>
  <c r="E92" i="1" s="1"/>
  <c r="Q27" i="1" s="1"/>
  <c r="E36" i="1"/>
  <c r="I36" i="1" s="1"/>
  <c r="E37" i="1"/>
  <c r="E38" i="1"/>
  <c r="I38" i="1" s="1"/>
  <c r="E39" i="1"/>
  <c r="I39" i="1" s="1"/>
  <c r="E40" i="1"/>
  <c r="E41" i="1"/>
  <c r="E42" i="1"/>
  <c r="E43" i="1"/>
  <c r="I43" i="1" s="1"/>
  <c r="E44" i="1"/>
  <c r="I44" i="1" s="1"/>
  <c r="E45" i="1"/>
  <c r="E46" i="1"/>
  <c r="I46" i="1" s="1"/>
  <c r="E47" i="1"/>
  <c r="I47" i="1" s="1"/>
  <c r="E48" i="1"/>
  <c r="E49" i="1"/>
  <c r="E50" i="1"/>
  <c r="E51" i="1"/>
  <c r="I51" i="1" s="1"/>
  <c r="E52" i="1"/>
  <c r="I52" i="1" s="1"/>
  <c r="E53" i="1"/>
  <c r="E54" i="1"/>
  <c r="I54" i="1" s="1"/>
  <c r="E55" i="1"/>
  <c r="I55" i="1" s="1"/>
  <c r="E56" i="1"/>
  <c r="E57" i="1"/>
  <c r="E58" i="1"/>
  <c r="E59" i="1"/>
  <c r="I59" i="1" s="1"/>
  <c r="E60" i="1"/>
  <c r="I60" i="1" s="1"/>
  <c r="E61" i="1"/>
  <c r="E62" i="1"/>
  <c r="I62" i="1" s="1"/>
  <c r="E63" i="1"/>
  <c r="I63" i="1" s="1"/>
  <c r="E64" i="1"/>
  <c r="E65" i="1"/>
  <c r="E66" i="1"/>
  <c r="E67" i="1"/>
  <c r="I67" i="1" s="1"/>
  <c r="E68" i="1"/>
  <c r="I68" i="1" s="1"/>
  <c r="E69" i="1"/>
  <c r="E70" i="1"/>
  <c r="I70" i="1" s="1"/>
  <c r="E71" i="1"/>
  <c r="I71" i="1" s="1"/>
  <c r="E72" i="1"/>
  <c r="E73" i="1"/>
  <c r="E74" i="1"/>
  <c r="E75" i="1"/>
  <c r="I75" i="1" s="1"/>
  <c r="E76" i="1"/>
  <c r="I76" i="1" s="1"/>
  <c r="E77" i="1"/>
  <c r="E78" i="1"/>
  <c r="I78" i="1" s="1"/>
  <c r="E79" i="1"/>
  <c r="I79" i="1" s="1"/>
  <c r="E80" i="1"/>
  <c r="E81" i="1"/>
  <c r="E82" i="1"/>
  <c r="E83" i="1"/>
  <c r="I83" i="1" s="1"/>
  <c r="E84" i="1"/>
  <c r="I84" i="1" s="1"/>
  <c r="E85" i="1"/>
  <c r="E86" i="1"/>
  <c r="I86" i="1" s="1"/>
  <c r="E87" i="1"/>
  <c r="I87" i="1" s="1"/>
  <c r="E88" i="1"/>
  <c r="E89" i="1"/>
  <c r="E90" i="1"/>
  <c r="E14" i="1"/>
  <c r="I14" i="1" s="1"/>
  <c r="G15" i="1"/>
  <c r="H15" i="1" s="1"/>
  <c r="G16" i="1"/>
  <c r="G17" i="1"/>
  <c r="G18" i="1"/>
  <c r="H18" i="1" s="1"/>
  <c r="G19" i="1"/>
  <c r="G20" i="1"/>
  <c r="G21" i="1"/>
  <c r="H21" i="1" s="1"/>
  <c r="G22" i="1"/>
  <c r="H22" i="1" s="1"/>
  <c r="G23" i="1"/>
  <c r="H23" i="1" s="1"/>
  <c r="G24" i="1"/>
  <c r="G25" i="1"/>
  <c r="G26" i="1"/>
  <c r="H26" i="1" s="1"/>
  <c r="G27" i="1"/>
  <c r="G28" i="1"/>
  <c r="G29" i="1"/>
  <c r="H29" i="1" s="1"/>
  <c r="G30" i="1"/>
  <c r="H30" i="1" s="1"/>
  <c r="G31" i="1"/>
  <c r="H31" i="1" s="1"/>
  <c r="G32" i="1"/>
  <c r="G33" i="1"/>
  <c r="G34" i="1"/>
  <c r="H34" i="1" s="1"/>
  <c r="G35" i="1"/>
  <c r="G36" i="1"/>
  <c r="G37" i="1"/>
  <c r="H37" i="1" s="1"/>
  <c r="G38" i="1"/>
  <c r="H38" i="1" s="1"/>
  <c r="G39" i="1"/>
  <c r="H39" i="1" s="1"/>
  <c r="G40" i="1"/>
  <c r="G41" i="1"/>
  <c r="G42" i="1"/>
  <c r="H42" i="1" s="1"/>
  <c r="G43" i="1"/>
  <c r="G44" i="1"/>
  <c r="G45" i="1"/>
  <c r="H45" i="1" s="1"/>
  <c r="G46" i="1"/>
  <c r="H46" i="1" s="1"/>
  <c r="G47" i="1"/>
  <c r="H47" i="1" s="1"/>
  <c r="G48" i="1"/>
  <c r="G49" i="1"/>
  <c r="G50" i="1"/>
  <c r="H50" i="1" s="1"/>
  <c r="G51" i="1"/>
  <c r="G52" i="1"/>
  <c r="G53" i="1"/>
  <c r="H53" i="1" s="1"/>
  <c r="G54" i="1"/>
  <c r="H54" i="1" s="1"/>
  <c r="G55" i="1"/>
  <c r="H55" i="1" s="1"/>
  <c r="G56" i="1"/>
  <c r="G57" i="1"/>
  <c r="G58" i="1"/>
  <c r="H58" i="1" s="1"/>
  <c r="G59" i="1"/>
  <c r="G60" i="1"/>
  <c r="G61" i="1"/>
  <c r="H61" i="1" s="1"/>
  <c r="G62" i="1"/>
  <c r="H62" i="1" s="1"/>
  <c r="G63" i="1"/>
  <c r="H63" i="1" s="1"/>
  <c r="G64" i="1"/>
  <c r="G65" i="1"/>
  <c r="G66" i="1"/>
  <c r="H66" i="1" s="1"/>
  <c r="G67" i="1"/>
  <c r="G68" i="1"/>
  <c r="G69" i="1"/>
  <c r="H69" i="1" s="1"/>
  <c r="G70" i="1"/>
  <c r="H70" i="1" s="1"/>
  <c r="G71" i="1"/>
  <c r="H71" i="1" s="1"/>
  <c r="G72" i="1"/>
  <c r="G73" i="1"/>
  <c r="G74" i="1"/>
  <c r="H74" i="1" s="1"/>
  <c r="G75" i="1"/>
  <c r="G76" i="1"/>
  <c r="G77" i="1"/>
  <c r="H77" i="1" s="1"/>
  <c r="G78" i="1"/>
  <c r="H78" i="1" s="1"/>
  <c r="G79" i="1"/>
  <c r="H79" i="1" s="1"/>
  <c r="G80" i="1"/>
  <c r="G81" i="1"/>
  <c r="G82" i="1"/>
  <c r="H82" i="1" s="1"/>
  <c r="G83" i="1"/>
  <c r="G84" i="1"/>
  <c r="G85" i="1"/>
  <c r="H85" i="1" s="1"/>
  <c r="G86" i="1"/>
  <c r="H86" i="1" s="1"/>
  <c r="G87" i="1"/>
  <c r="H87" i="1" s="1"/>
  <c r="G88" i="1"/>
  <c r="G89" i="1"/>
  <c r="G90" i="1"/>
  <c r="H90" i="1" s="1"/>
  <c r="G14" i="1"/>
  <c r="H92" i="1" l="1"/>
  <c r="M28" i="1" s="1"/>
  <c r="G92" i="1"/>
  <c r="M27" i="1" s="1"/>
  <c r="L28" i="1" s="1"/>
  <c r="I77" i="1"/>
  <c r="I29" i="1"/>
  <c r="I85" i="1"/>
  <c r="I69" i="1"/>
  <c r="I61" i="1"/>
  <c r="I53" i="1"/>
  <c r="I45" i="1"/>
  <c r="I37" i="1"/>
  <c r="I21" i="1"/>
  <c r="I35" i="1"/>
  <c r="I92" i="1" s="1"/>
  <c r="Q28" i="1" s="1"/>
  <c r="L31" i="1" a="1"/>
  <c r="L31" i="1" s="1"/>
  <c r="L32" i="1" l="1"/>
  <c r="M31" i="1"/>
  <c r="M32" i="1"/>
  <c r="Q34" i="1" l="1" a="1"/>
  <c r="Q35" i="1" s="1"/>
  <c r="Q34" i="1" l="1"/>
  <c r="O48" i="1" s="1"/>
</calcChain>
</file>

<file path=xl/sharedStrings.xml><?xml version="1.0" encoding="utf-8"?>
<sst xmlns="http://schemas.openxmlformats.org/spreadsheetml/2006/main" count="121" uniqueCount="113">
  <si>
    <t>DATA</t>
  </si>
  <si>
    <t>Dia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</si>
  <si>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</si>
  <si>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</si>
  <si>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</si>
  <si>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</si>
  <si>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</si>
  <si>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</si>
  <si>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</si>
  <si>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</si>
  <si>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</si>
  <si>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</si>
  <si>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</si>
  <si>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</si>
  <si>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</si>
  <si>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</si>
  <si>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</si>
  <si>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</si>
  <si>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</si>
  <si>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</si>
  <si>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</si>
  <si>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</si>
  <si>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</si>
  <si>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</si>
  <si>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</si>
  <si>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</si>
  <si>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</si>
  <si>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</si>
  <si>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</si>
  <si>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</si>
  <si>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</si>
  <si>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</si>
  <si>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</si>
  <si>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</si>
  <si>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</si>
  <si>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</si>
  <si>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</si>
  <si>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</si>
  <si>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</si>
  <si>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</si>
  <si>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</si>
  <si>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</si>
  <si>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</si>
  <si>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</si>
  <si>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</si>
  <si>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</si>
  <si>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</si>
  <si>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</si>
  <si>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</si>
  <si>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</si>
  <si>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</si>
  <si>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</si>
  <si>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</si>
  <si>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</si>
  <si>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</si>
  <si>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</si>
  <si>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</si>
  <si>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</si>
  <si>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</si>
  <si>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</si>
  <si>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</si>
  <si>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</si>
  <si>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</si>
  <si>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</si>
  <si>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</si>
  <si>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</si>
  <si>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</si>
  <si>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</si>
  <si>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</si>
  <si>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</si>
  <si>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</si>
  <si>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</si>
  <si>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</si>
  <si>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</si>
  <si>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</si>
  <si>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</si>
  <si>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</si>
  <si>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 xml:space="preserve">Número de Casos </t>
  </si>
  <si>
    <t>Confirmados (Acumulado)</t>
  </si>
  <si>
    <t>Nome:</t>
  </si>
  <si>
    <t>R.A.:</t>
  </si>
  <si>
    <t>Data:</t>
  </si>
  <si>
    <t xml:space="preserve">EFB108 Matemática Computacional  -  Atividade AD12 – Parte I    </t>
  </si>
  <si>
    <t>Professor (a):</t>
  </si>
  <si>
    <t xml:space="preserve"> </t>
  </si>
  <si>
    <t>Turma:</t>
  </si>
  <si>
    <t>2020-05-11</t>
  </si>
  <si>
    <t>2020-05-12</t>
  </si>
  <si>
    <t>Y = ln c</t>
  </si>
  <si>
    <t>X  = d</t>
  </si>
  <si>
    <t>xi 2</t>
  </si>
  <si>
    <t>xy</t>
  </si>
  <si>
    <t>B0</t>
  </si>
  <si>
    <t>B1</t>
  </si>
  <si>
    <t>b0</t>
  </si>
  <si>
    <t>b1</t>
  </si>
  <si>
    <t xml:space="preserve"> Y = -9726,67 + 246,45 X</t>
  </si>
  <si>
    <t xml:space="preserve">B0 = </t>
  </si>
  <si>
    <t>LN b</t>
  </si>
  <si>
    <t xml:space="preserve">b0 = </t>
  </si>
  <si>
    <t xml:space="preserve">y = </t>
  </si>
  <si>
    <t>QUESTAO 3</t>
  </si>
  <si>
    <t>y = 166,4e^0,096x</t>
  </si>
  <si>
    <t>Questão 5</t>
  </si>
  <si>
    <t>Casos calculados pela equação</t>
  </si>
  <si>
    <t>Casos reais</t>
  </si>
  <si>
    <t>Dias</t>
  </si>
  <si>
    <t xml:space="preserve">A discrepância entre os dados calculados e os dados reais é devido a utilização de uma fórmula admitindo </t>
  </si>
  <si>
    <t xml:space="preserve"> crescimento exponencial, dessa forma os números obtidos para um número de dias mais baixo </t>
  </si>
  <si>
    <t>acaba sendo menor que os casos reais e quando o número de dias é maior como 50 acaba ultrapassando muito o valor real</t>
  </si>
  <si>
    <t>A melhor tecnica a ser utilizada é a aproximação por ajuste de curva, pois nessa curva exponencial apresenta um baixo erro devido ao pequeno desvio padrão dos pontos.</t>
  </si>
  <si>
    <t>QUESTAO 2</t>
  </si>
  <si>
    <t>QUESTAO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</si>
</sst>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/>
    <xf numFmtId="0" fontId="0" fillId="2" borderId="12" xfId="0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/>
    <xf numFmtId="0" fontId="0" fillId="2" borderId="14" xfId="0" applyFill="1" applyBorder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0" fillId="2" borderId="13" xfId="0" applyFill="1" applyBorder="1" applyAlignment="1"/>
    <xf numFmtId="0" fontId="1" fillId="2" borderId="15" xfId="0" applyFont="1" applyFill="1" applyBorder="1" applyAlignment="1">
      <alignment horizontal="left"/>
    </xf>
    <xf numFmtId="1" fontId="0" fillId="0" borderId="1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" fontId="0" fillId="0" borderId="0" xfId="0" applyNumberFormat="1"/>
    <xf numFmtId="1" fontId="0" fillId="0" borderId="17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3" xfId="0" applyBorder="1"/>
    <xf numFmtId="1" fontId="0" fillId="0" borderId="13" xfId="0" applyNumberFormat="1" applyBorder="1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1" fontId="0" fillId="2" borderId="1" xfId="0" applyNumberFormat="1" applyFill="1" applyBorder="1"/>
    <xf numFmtId="1" fontId="0" fillId="2" borderId="2" xfId="0" applyNumberFormat="1" applyFill="1" applyBorder="1"/>
    <xf numFmtId="0" fontId="0" fillId="2" borderId="7" xfId="0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3" xfId="0" applyFill="1" applyBorder="1"/>
    <xf numFmtId="0" fontId="0" fillId="4" borderId="15" xfId="0" applyFill="1" applyBorder="1"/>
    <xf numFmtId="0" fontId="0" fillId="4" borderId="14" xfId="0" applyFill="1" applyBorder="1"/>
    <xf numFmtId="0" fontId="4" fillId="0" borderId="0" xfId="0" applyFont="1"/>
    <xf numFmtId="0" fontId="7" fillId="0" borderId="0" xfId="0" applyFont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0" fontId="4" fillId="2" borderId="20" xfId="0" applyFont="1" applyFill="1" applyBorder="1"/>
    <xf numFmtId="0" fontId="4" fillId="5" borderId="21" xfId="0" applyFont="1" applyFill="1" applyBorder="1"/>
    <xf numFmtId="0" fontId="4" fillId="2" borderId="24" xfId="0" applyFont="1" applyFill="1" applyBorder="1"/>
    <xf numFmtId="0" fontId="4" fillId="2" borderId="22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10" xfId="0" applyFont="1" applyFill="1" applyBorder="1"/>
    <xf numFmtId="0" fontId="4" fillId="2" borderId="6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/>
    <xf numFmtId="0" fontId="10" fillId="2" borderId="0" xfId="0" applyFont="1" applyFill="1" applyBorder="1" applyAlignment="1"/>
    <xf numFmtId="0" fontId="4" fillId="2" borderId="9" xfId="0" applyFont="1" applyFill="1" applyBorder="1"/>
    <xf numFmtId="0" fontId="4" fillId="2" borderId="2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272941035167408"/>
          <c:y val="2.8910127680533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BRASIL!$D$12:$D$13</c:f>
              <c:strCache>
                <c:ptCount val="2"/>
                <c:pt idx="0">
                  <c:v>Número de Casos </c:v>
                </c:pt>
                <c:pt idx="1">
                  <c:v>Confirmados (Acumulado)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BRASIL!$C$14:$C$90</c:f>
              <c:numCache>
                <c:formatCode>0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76</c:v>
                </c:pt>
              </c:numCache>
            </c:numRef>
          </c:xVal>
          <c:yVal>
            <c:numRef>
              <c:f>BRASIL!$D$14:$D$90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  <c:pt idx="9">
                  <c:v>13</c:v>
                </c:pt>
                <c:pt idx="10">
                  <c:v>19</c:v>
                </c:pt>
                <c:pt idx="11">
                  <c:v>25</c:v>
                </c:pt>
                <c:pt idx="12">
                  <c:v>25</c:v>
                </c:pt>
                <c:pt idx="13">
                  <c:v>34</c:v>
                </c:pt>
                <c:pt idx="14">
                  <c:v>52</c:v>
                </c:pt>
                <c:pt idx="15">
                  <c:v>77</c:v>
                </c:pt>
                <c:pt idx="16">
                  <c:v>98</c:v>
                </c:pt>
                <c:pt idx="17">
                  <c:v>121</c:v>
                </c:pt>
                <c:pt idx="18">
                  <c:v>200</c:v>
                </c:pt>
                <c:pt idx="19">
                  <c:v>234</c:v>
                </c:pt>
                <c:pt idx="20">
                  <c:v>291</c:v>
                </c:pt>
                <c:pt idx="21">
                  <c:v>428</c:v>
                </c:pt>
                <c:pt idx="22">
                  <c:v>621</c:v>
                </c:pt>
                <c:pt idx="23">
                  <c:v>904</c:v>
                </c:pt>
                <c:pt idx="24">
                  <c:v>1128</c:v>
                </c:pt>
                <c:pt idx="25">
                  <c:v>1546</c:v>
                </c:pt>
                <c:pt idx="26">
                  <c:v>1891</c:v>
                </c:pt>
                <c:pt idx="27">
                  <c:v>2201</c:v>
                </c:pt>
                <c:pt idx="28">
                  <c:v>2433</c:v>
                </c:pt>
                <c:pt idx="29">
                  <c:v>2915</c:v>
                </c:pt>
                <c:pt idx="30">
                  <c:v>3417</c:v>
                </c:pt>
                <c:pt idx="31">
                  <c:v>3903</c:v>
                </c:pt>
                <c:pt idx="32">
                  <c:v>4256</c:v>
                </c:pt>
                <c:pt idx="33">
                  <c:v>4579</c:v>
                </c:pt>
                <c:pt idx="34">
                  <c:v>5717</c:v>
                </c:pt>
                <c:pt idx="35">
                  <c:v>6834</c:v>
                </c:pt>
                <c:pt idx="36">
                  <c:v>7910</c:v>
                </c:pt>
                <c:pt idx="37">
                  <c:v>9056</c:v>
                </c:pt>
                <c:pt idx="38">
                  <c:v>10278</c:v>
                </c:pt>
                <c:pt idx="39">
                  <c:v>11130</c:v>
                </c:pt>
                <c:pt idx="40">
                  <c:v>12056</c:v>
                </c:pt>
                <c:pt idx="41">
                  <c:v>13717</c:v>
                </c:pt>
                <c:pt idx="42">
                  <c:v>15927</c:v>
                </c:pt>
                <c:pt idx="43">
                  <c:v>17857</c:v>
                </c:pt>
                <c:pt idx="44">
                  <c:v>19638</c:v>
                </c:pt>
                <c:pt idx="45">
                  <c:v>20727</c:v>
                </c:pt>
                <c:pt idx="46">
                  <c:v>22169</c:v>
                </c:pt>
                <c:pt idx="47">
                  <c:v>23430</c:v>
                </c:pt>
                <c:pt idx="48">
                  <c:v>25262</c:v>
                </c:pt>
                <c:pt idx="49">
                  <c:v>28320</c:v>
                </c:pt>
                <c:pt idx="50">
                  <c:v>30425</c:v>
                </c:pt>
                <c:pt idx="51">
                  <c:v>33682</c:v>
                </c:pt>
                <c:pt idx="52">
                  <c:v>36599</c:v>
                </c:pt>
                <c:pt idx="53">
                  <c:v>38654</c:v>
                </c:pt>
                <c:pt idx="54">
                  <c:v>40581</c:v>
                </c:pt>
                <c:pt idx="55">
                  <c:v>43079</c:v>
                </c:pt>
                <c:pt idx="56">
                  <c:v>45757</c:v>
                </c:pt>
                <c:pt idx="57">
                  <c:v>49492</c:v>
                </c:pt>
                <c:pt idx="58">
                  <c:v>52995</c:v>
                </c:pt>
                <c:pt idx="59">
                  <c:v>58509</c:v>
                </c:pt>
                <c:pt idx="60">
                  <c:v>61888</c:v>
                </c:pt>
                <c:pt idx="61">
                  <c:v>66501</c:v>
                </c:pt>
                <c:pt idx="62">
                  <c:v>71886</c:v>
                </c:pt>
                <c:pt idx="63">
                  <c:v>78162</c:v>
                </c:pt>
                <c:pt idx="64">
                  <c:v>85380</c:v>
                </c:pt>
                <c:pt idx="65">
                  <c:v>91299</c:v>
                </c:pt>
                <c:pt idx="66">
                  <c:v>96396</c:v>
                </c:pt>
                <c:pt idx="67">
                  <c:v>101147</c:v>
                </c:pt>
                <c:pt idx="68">
                  <c:v>107780</c:v>
                </c:pt>
                <c:pt idx="69">
                  <c:v>114715</c:v>
                </c:pt>
                <c:pt idx="70">
                  <c:v>125218</c:v>
                </c:pt>
                <c:pt idx="71">
                  <c:v>135106</c:v>
                </c:pt>
                <c:pt idx="72">
                  <c:v>145328</c:v>
                </c:pt>
                <c:pt idx="73">
                  <c:v>155939</c:v>
                </c:pt>
                <c:pt idx="74">
                  <c:v>162699</c:v>
                </c:pt>
                <c:pt idx="75">
                  <c:v>168331</c:v>
                </c:pt>
                <c:pt idx="76">
                  <c:v>177589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0-4A7D-A61A-2B17AE7CB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89648"/>
        <c:axId val="445691288"/>
      </c:scatterChart>
      <c:valAx>
        <c:axId val="44568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691288"/>
        <c:crosses val="autoZero"/>
        <c:crossBetween val="midCat"/>
      </c:valAx>
      <c:valAx>
        <c:axId val="4456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68964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486174340532898"/>
          <c:y val="0.17171296296296298"/>
          <c:w val="0.8404491713738062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BRASIL!$C$35:$C$90</c:f>
              <c:numCache>
                <c:formatCode>0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76</c:v>
                </c:pt>
              </c:numCache>
            </c:numRef>
          </c:xVal>
          <c:yVal>
            <c:numRef>
              <c:f>BRASIL!$D$35:$D$90</c:f>
              <c:numCache>
                <c:formatCode>General</c:formatCode>
                <c:ptCount val="56"/>
                <c:pt idx="0">
                  <c:v>428</c:v>
                </c:pt>
                <c:pt idx="1">
                  <c:v>621</c:v>
                </c:pt>
                <c:pt idx="2">
                  <c:v>904</c:v>
                </c:pt>
                <c:pt idx="3">
                  <c:v>1128</c:v>
                </c:pt>
                <c:pt idx="4">
                  <c:v>1546</c:v>
                </c:pt>
                <c:pt idx="5">
                  <c:v>1891</c:v>
                </c:pt>
                <c:pt idx="6">
                  <c:v>2201</c:v>
                </c:pt>
                <c:pt idx="7">
                  <c:v>2433</c:v>
                </c:pt>
                <c:pt idx="8">
                  <c:v>2915</c:v>
                </c:pt>
                <c:pt idx="9">
                  <c:v>3417</c:v>
                </c:pt>
                <c:pt idx="10">
                  <c:v>3903</c:v>
                </c:pt>
                <c:pt idx="11">
                  <c:v>4256</c:v>
                </c:pt>
                <c:pt idx="12">
                  <c:v>4579</c:v>
                </c:pt>
                <c:pt idx="13">
                  <c:v>5717</c:v>
                </c:pt>
                <c:pt idx="14">
                  <c:v>6834</c:v>
                </c:pt>
                <c:pt idx="15">
                  <c:v>7910</c:v>
                </c:pt>
                <c:pt idx="16">
                  <c:v>9056</c:v>
                </c:pt>
                <c:pt idx="17">
                  <c:v>10278</c:v>
                </c:pt>
                <c:pt idx="18">
                  <c:v>11130</c:v>
                </c:pt>
                <c:pt idx="19">
                  <c:v>12056</c:v>
                </c:pt>
                <c:pt idx="20">
                  <c:v>13717</c:v>
                </c:pt>
                <c:pt idx="21">
                  <c:v>15927</c:v>
                </c:pt>
                <c:pt idx="22">
                  <c:v>17857</c:v>
                </c:pt>
                <c:pt idx="23">
                  <c:v>19638</c:v>
                </c:pt>
                <c:pt idx="24">
                  <c:v>20727</c:v>
                </c:pt>
                <c:pt idx="25">
                  <c:v>22169</c:v>
                </c:pt>
                <c:pt idx="26">
                  <c:v>23430</c:v>
                </c:pt>
                <c:pt idx="27">
                  <c:v>25262</c:v>
                </c:pt>
                <c:pt idx="28">
                  <c:v>28320</c:v>
                </c:pt>
                <c:pt idx="29">
                  <c:v>30425</c:v>
                </c:pt>
                <c:pt idx="30">
                  <c:v>33682</c:v>
                </c:pt>
                <c:pt idx="31">
                  <c:v>36599</c:v>
                </c:pt>
                <c:pt idx="32">
                  <c:v>38654</c:v>
                </c:pt>
                <c:pt idx="33">
                  <c:v>40581</c:v>
                </c:pt>
                <c:pt idx="34">
                  <c:v>43079</c:v>
                </c:pt>
                <c:pt idx="35">
                  <c:v>45757</c:v>
                </c:pt>
                <c:pt idx="36">
                  <c:v>49492</c:v>
                </c:pt>
                <c:pt idx="37">
                  <c:v>52995</c:v>
                </c:pt>
                <c:pt idx="38">
                  <c:v>58509</c:v>
                </c:pt>
                <c:pt idx="39">
                  <c:v>61888</c:v>
                </c:pt>
                <c:pt idx="40">
                  <c:v>66501</c:v>
                </c:pt>
                <c:pt idx="41">
                  <c:v>71886</c:v>
                </c:pt>
                <c:pt idx="42">
                  <c:v>78162</c:v>
                </c:pt>
                <c:pt idx="43">
                  <c:v>85380</c:v>
                </c:pt>
                <c:pt idx="44">
                  <c:v>91299</c:v>
                </c:pt>
                <c:pt idx="45">
                  <c:v>96396</c:v>
                </c:pt>
                <c:pt idx="46">
                  <c:v>101147</c:v>
                </c:pt>
                <c:pt idx="47">
                  <c:v>107780</c:v>
                </c:pt>
                <c:pt idx="48">
                  <c:v>114715</c:v>
                </c:pt>
                <c:pt idx="49">
                  <c:v>125218</c:v>
                </c:pt>
                <c:pt idx="50">
                  <c:v>135106</c:v>
                </c:pt>
                <c:pt idx="51">
                  <c:v>145328</c:v>
                </c:pt>
                <c:pt idx="52">
                  <c:v>155939</c:v>
                </c:pt>
                <c:pt idx="53">
                  <c:v>162699</c:v>
                </c:pt>
                <c:pt idx="54">
                  <c:v>168331</c:v>
                </c:pt>
                <c:pt idx="55">
                  <c:v>177589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46-43F4-AE83-E8779B2A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83040"/>
        <c:axId val="548083696"/>
      </c:scatterChart>
      <c:valAx>
        <c:axId val="54808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8083696"/>
        <c:crosses val="autoZero"/>
        <c:crossBetween val="midCat"/>
      </c:valAx>
      <c:valAx>
        <c:axId val="5480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808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429846</xdr:colOff>
      <xdr:row>7</xdr:row>
      <xdr:rowOff>307225</xdr:rowOff>
    </xdr:from>
    <xdr:to>
      <xdr:col>6</xdr:col>
      <xdr:colOff>752231</xdr:colOff>
      <xdr:row>10</xdr:row>
      <xdr:rowOff>83039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9846" y="2510187"/>
          <a:ext cx="4650154" cy="728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Número de casos acumulados</a:t>
          </a:r>
          <a:r>
            <a:rPr lang="en-US" sz="1100" baseline="0"/>
            <a:t> de COVID-19 por data de notificação em todo país. </a:t>
          </a:r>
          <a:r>
            <a:rPr lang="en-US" sz="1100"/>
            <a:t>FONTE: Secretarias Estaduais</a:t>
          </a:r>
          <a:r>
            <a:rPr lang="en-US" sz="1100" baseline="0"/>
            <a:t> de Saúde, Brasil, 2020.</a:t>
          </a:r>
          <a:r>
            <a:rPr lang="en-US" sz="1100"/>
            <a:t> </a:t>
          </a:r>
          <a:r>
            <a:rPr lang="en-US">
              <a:hlinkClick xmlns:r="http://schemas.openxmlformats.org/officeDocument/2006/relationships" r:id=""/>
            </a:rPr>
            <a:t>https://covid.saude.gov.br/</a:t>
          </a:r>
          <a:r>
            <a:rPr lang="en-US"/>
            <a:t> (acesso</a:t>
          </a:r>
          <a:r>
            <a:rPr lang="en-US" baseline="0"/>
            <a:t> em 13/05/2020).</a:t>
          </a:r>
          <a:endParaRPr lang="en-US" sz="1100"/>
        </a:p>
      </xdr:txBody>
    </xdr:sp>
    <xdr:clientData/>
  </xdr:twoCellAnchor>
  <xdr:twoCellAnchor>
    <xdr:from>
      <xdr:col>0</xdr:col>
      <xdr:colOff>240862</xdr:colOff>
      <xdr:row>0</xdr:row>
      <xdr:rowOff>17517</xdr:rowOff>
    </xdr:from>
    <xdr:to>
      <xdr:col>1</xdr:col>
      <xdr:colOff>336112</xdr:colOff>
      <xdr:row>0</xdr:row>
      <xdr:rowOff>379467</xdr:rowOff>
    </xdr:to>
    <xdr:pic>
      <xdr:nvPicPr>
        <xdr:cNvPr id="8" name="Imagem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62" y="17517"/>
          <a:ext cx="800319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407235</xdr:colOff>
      <xdr:row>5</xdr:row>
      <xdr:rowOff>200229</xdr:rowOff>
    </xdr:from>
    <xdr:to>
      <xdr:col>30</xdr:col>
      <xdr:colOff>132567</xdr:colOff>
      <xdr:row>21</xdr:row>
      <xdr:rowOff>10057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D7B5B9-FDF0-4843-ABC3-0CA6C42B4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169405</xdr:colOff>
      <xdr:row>48</xdr:row>
      <xdr:rowOff>75034</xdr:rowOff>
    </xdr:from>
    <xdr:to>
      <xdr:col>17</xdr:col>
      <xdr:colOff>271940</xdr:colOff>
      <xdr:row>62</xdr:row>
      <xdr:rowOff>154946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83FDE2-8657-4C9A-957D-BECB2E1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zoomScale="55" zoomScaleNormal="55" workbookViewId="0">
      <selection activeCell="AA45" sqref="AA45"/>
    </sheetView>
  </sheetViews>
  <sheetFormatPr defaultRowHeight="15" x14ac:dyDescent="0.25"/>
  <cols>
    <col min="1" max="1" width="10.140625" style="1" bestFit="1" customWidth="1"/>
    <col min="3" max="3" width="8.7109375" style="1"/>
    <col min="4" max="4" width="20.85546875" style="1" bestFit="1" customWidth="1"/>
    <col min="6" max="6" width="4.7109375" customWidth="1"/>
    <col min="7" max="7" width="16.42578125" customWidth="1"/>
    <col min="12" max="12" width="9.28515625" bestFit="1" customWidth="1"/>
    <col min="13" max="13" width="12.28515625" bestFit="1" customWidth="1"/>
  </cols>
  <sheetData>
    <row r="1" spans="1:32" ht="33.6" customHeight="1" thickBot="1" x14ac:dyDescent="0.3">
      <c r="A1" s="27" t="s">
        <v>82</v>
      </c>
      <c r="B1" s="28"/>
      <c r="C1" s="28"/>
      <c r="D1" s="28"/>
      <c r="E1" s="28"/>
      <c r="F1" s="28"/>
      <c r="G1" s="29"/>
    </row>
    <row r="2" spans="1:32" ht="15.75" thickBot="1" x14ac:dyDescent="0.3">
      <c r="S2" s="37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9"/>
    </row>
    <row r="3" spans="1:32" ht="24.95" customHeight="1" thickBot="1" x14ac:dyDescent="0.3">
      <c r="A3" s="6" t="s">
        <v>79</v>
      </c>
      <c r="B3" s="30"/>
      <c r="C3" s="30"/>
      <c r="D3" s="30"/>
      <c r="E3" s="30"/>
      <c r="F3" s="7" t="s">
        <v>80</v>
      </c>
      <c r="G3" s="8"/>
      <c r="S3" s="40"/>
      <c r="T3" s="41"/>
      <c r="U3" s="37"/>
      <c r="V3" s="38"/>
      <c r="W3" s="38"/>
      <c r="X3" s="39"/>
      <c r="Y3" s="41"/>
      <c r="Z3" s="41"/>
      <c r="AA3" s="41"/>
      <c r="AB3" s="41"/>
      <c r="AC3" s="41"/>
      <c r="AD3" s="41"/>
      <c r="AE3" s="41"/>
      <c r="AF3" s="42"/>
    </row>
    <row r="4" spans="1:32" ht="24.95" customHeight="1" thickBot="1" x14ac:dyDescent="0.45">
      <c r="A4" s="9" t="s">
        <v>79</v>
      </c>
      <c r="B4" s="30"/>
      <c r="C4" s="30"/>
      <c r="D4" s="30"/>
      <c r="E4" s="30"/>
      <c r="F4" s="10" t="s">
        <v>80</v>
      </c>
      <c r="G4" s="8"/>
      <c r="S4" s="40"/>
      <c r="T4" s="41"/>
      <c r="U4" s="40"/>
      <c r="V4" s="97" t="s">
        <v>112</v>
      </c>
      <c r="W4" s="97"/>
      <c r="X4" s="96"/>
      <c r="Y4" s="41"/>
      <c r="Z4" s="41"/>
      <c r="AA4" s="41"/>
      <c r="AB4" s="41"/>
      <c r="AC4" s="41"/>
      <c r="AD4" s="41"/>
      <c r="AE4" s="41"/>
      <c r="AF4" s="42"/>
    </row>
    <row r="5" spans="1:32" ht="24.95" customHeight="1" thickBot="1" x14ac:dyDescent="0.3">
      <c r="A5" s="9" t="s">
        <v>79</v>
      </c>
      <c r="B5" s="30"/>
      <c r="C5" s="30"/>
      <c r="D5" s="30"/>
      <c r="E5" s="30"/>
      <c r="F5" s="10" t="s">
        <v>80</v>
      </c>
      <c r="G5" s="8"/>
      <c r="S5" s="40"/>
      <c r="T5" s="41"/>
      <c r="U5" s="49"/>
      <c r="V5" s="50"/>
      <c r="W5" s="50"/>
      <c r="X5" s="51"/>
      <c r="Y5" s="41"/>
      <c r="Z5" s="41"/>
      <c r="AA5" s="41"/>
      <c r="AB5" s="41"/>
      <c r="AC5" s="41"/>
      <c r="AD5" s="41"/>
      <c r="AE5" s="41"/>
      <c r="AF5" s="42"/>
    </row>
    <row r="6" spans="1:32" ht="24.95" customHeight="1" thickBot="1" x14ac:dyDescent="0.3">
      <c r="A6" s="11" t="s">
        <v>79</v>
      </c>
      <c r="B6" s="31"/>
      <c r="C6" s="31"/>
      <c r="D6" s="31"/>
      <c r="E6" s="31"/>
      <c r="F6" s="12" t="s">
        <v>80</v>
      </c>
      <c r="G6" s="13"/>
      <c r="S6" s="40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2"/>
    </row>
    <row r="7" spans="1:32" ht="24.95" customHeight="1" thickBot="1" x14ac:dyDescent="0.3">
      <c r="A7" s="18" t="s">
        <v>83</v>
      </c>
      <c r="B7" s="17"/>
      <c r="C7" s="17"/>
      <c r="D7" s="16" t="s">
        <v>85</v>
      </c>
      <c r="E7" s="14"/>
      <c r="F7" s="14" t="s">
        <v>81</v>
      </c>
      <c r="G7" s="15"/>
      <c r="S7" s="40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</row>
    <row r="8" spans="1:32" ht="24.95" customHeight="1" x14ac:dyDescent="0.25">
      <c r="A8" s="5"/>
      <c r="B8" s="5"/>
      <c r="C8" s="5" t="s">
        <v>84</v>
      </c>
      <c r="D8" s="5"/>
      <c r="E8" s="5"/>
      <c r="F8" s="4"/>
      <c r="G8" s="4"/>
      <c r="S8" s="40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2"/>
    </row>
    <row r="9" spans="1:32" ht="24.95" customHeight="1" x14ac:dyDescent="0.25">
      <c r="A9" s="5"/>
      <c r="B9" s="5"/>
      <c r="C9" s="5"/>
      <c r="D9" s="5"/>
      <c r="E9" s="5"/>
      <c r="F9" s="4"/>
      <c r="G9" s="4"/>
      <c r="S9" s="40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2"/>
    </row>
    <row r="10" spans="1:32" ht="24.95" customHeight="1" x14ac:dyDescent="0.25">
      <c r="A10" s="5"/>
      <c r="B10" s="5"/>
      <c r="C10" s="5"/>
      <c r="D10" s="5"/>
      <c r="E10" s="5"/>
      <c r="F10" s="4"/>
      <c r="G10" s="4"/>
      <c r="S10" s="40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2"/>
    </row>
    <row r="11" spans="1:32" ht="15.75" thickBot="1" x14ac:dyDescent="0.3">
      <c r="S11" s="40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2"/>
    </row>
    <row r="12" spans="1:32" x14ac:dyDescent="0.25">
      <c r="A12" s="25" t="s">
        <v>0</v>
      </c>
      <c r="C12" s="25" t="s">
        <v>1</v>
      </c>
      <c r="D12" s="21" t="s">
        <v>77</v>
      </c>
      <c r="S12" s="40"/>
      <c r="T12" s="41"/>
      <c r="U12" s="41"/>
      <c r="V12" s="41"/>
      <c r="W12" s="41"/>
      <c r="X12" s="41"/>
      <c r="Y12" s="60"/>
      <c r="Z12" s="60"/>
      <c r="AA12" s="60"/>
      <c r="AB12" s="60"/>
      <c r="AC12" s="60"/>
      <c r="AD12" s="60"/>
      <c r="AE12" s="60"/>
      <c r="AF12" s="61"/>
    </row>
    <row r="13" spans="1:32" ht="15.75" thickBot="1" x14ac:dyDescent="0.3">
      <c r="A13" s="26"/>
      <c r="C13" s="26"/>
      <c r="D13" s="22" t="s">
        <v>78</v>
      </c>
      <c r="E13" t="s">
        <v>88</v>
      </c>
      <c r="G13" t="s">
        <v>89</v>
      </c>
      <c r="H13" t="s">
        <v>90</v>
      </c>
      <c r="I13" t="s">
        <v>91</v>
      </c>
      <c r="S13" s="40"/>
      <c r="T13" s="41"/>
      <c r="U13" s="41"/>
      <c r="V13" s="41"/>
      <c r="W13" s="41"/>
      <c r="X13" s="41"/>
      <c r="Y13" s="93"/>
      <c r="Z13" s="93"/>
      <c r="AA13" s="93"/>
      <c r="AB13" s="93"/>
      <c r="AC13" s="60"/>
      <c r="AD13" s="60"/>
      <c r="AE13" s="60"/>
      <c r="AF13" s="61"/>
    </row>
    <row r="14" spans="1:32" x14ac:dyDescent="0.25">
      <c r="A14" s="23" t="s">
        <v>2</v>
      </c>
      <c r="C14" s="19">
        <v>1</v>
      </c>
      <c r="D14" s="2">
        <v>1</v>
      </c>
      <c r="E14">
        <f>LN(D14)</f>
        <v>0</v>
      </c>
      <c r="G14" s="32">
        <f>C14</f>
        <v>1</v>
      </c>
      <c r="H14" s="32">
        <f>G14^2</f>
        <v>1</v>
      </c>
      <c r="I14">
        <f>E14*G14</f>
        <v>0</v>
      </c>
      <c r="S14" s="40"/>
      <c r="T14" s="41"/>
      <c r="U14" s="41"/>
      <c r="V14" s="41"/>
      <c r="W14" s="41"/>
      <c r="X14" s="41"/>
      <c r="Y14" s="93"/>
      <c r="Z14" s="93"/>
      <c r="AA14" s="93"/>
      <c r="AB14" s="93"/>
      <c r="AC14" s="60"/>
      <c r="AD14" s="60"/>
      <c r="AE14" s="60"/>
      <c r="AF14" s="61"/>
    </row>
    <row r="15" spans="1:32" x14ac:dyDescent="0.25">
      <c r="A15" s="23" t="s">
        <v>3</v>
      </c>
      <c r="C15" s="19">
        <v>2</v>
      </c>
      <c r="D15" s="2">
        <v>1</v>
      </c>
      <c r="E15">
        <f t="shared" ref="E15:E78" si="0">LN(D15)</f>
        <v>0</v>
      </c>
      <c r="G15" s="32">
        <f t="shared" ref="G15:G78" si="1">C15</f>
        <v>2</v>
      </c>
      <c r="H15" s="32">
        <f t="shared" ref="H15:H78" si="2">G15^2</f>
        <v>4</v>
      </c>
      <c r="I15">
        <f t="shared" ref="I15:I78" si="3">E15*G15</f>
        <v>0</v>
      </c>
      <c r="S15" s="40"/>
      <c r="T15" s="41"/>
      <c r="U15" s="41"/>
      <c r="V15" s="41"/>
      <c r="W15" s="41"/>
      <c r="X15" s="41"/>
      <c r="Y15" s="93"/>
      <c r="Z15" s="93"/>
      <c r="AA15" s="93"/>
      <c r="AB15" s="93"/>
      <c r="AC15" s="60"/>
      <c r="AD15" s="60"/>
      <c r="AE15" s="60"/>
      <c r="AF15" s="61"/>
    </row>
    <row r="16" spans="1:32" x14ac:dyDescent="0.25">
      <c r="A16" s="23" t="s">
        <v>4</v>
      </c>
      <c r="C16" s="19">
        <v>3</v>
      </c>
      <c r="D16" s="2">
        <v>1</v>
      </c>
      <c r="E16">
        <f t="shared" si="0"/>
        <v>0</v>
      </c>
      <c r="G16" s="32">
        <f t="shared" si="1"/>
        <v>3</v>
      </c>
      <c r="H16" s="32">
        <f t="shared" si="2"/>
        <v>9</v>
      </c>
      <c r="I16">
        <f t="shared" si="3"/>
        <v>0</v>
      </c>
      <c r="S16" s="40"/>
      <c r="T16" s="41"/>
      <c r="U16" s="41"/>
      <c r="V16" s="41"/>
      <c r="W16" s="41"/>
      <c r="X16" s="41"/>
      <c r="Y16" s="93"/>
      <c r="Z16" s="93"/>
      <c r="AA16" s="93"/>
      <c r="AB16" s="93"/>
      <c r="AC16" s="60"/>
      <c r="AD16" s="60"/>
      <c r="AE16" s="60"/>
      <c r="AF16" s="61"/>
    </row>
    <row r="17" spans="1:32" x14ac:dyDescent="0.25">
      <c r="A17" s="23" t="s">
        <v>5</v>
      </c>
      <c r="C17" s="19">
        <v>4</v>
      </c>
      <c r="D17" s="2">
        <v>2</v>
      </c>
      <c r="E17">
        <f t="shared" si="0"/>
        <v>0.69314718055994529</v>
      </c>
      <c r="G17" s="32">
        <f t="shared" si="1"/>
        <v>4</v>
      </c>
      <c r="H17" s="32">
        <f t="shared" si="2"/>
        <v>16</v>
      </c>
      <c r="I17">
        <f t="shared" si="3"/>
        <v>2.7725887222397811</v>
      </c>
      <c r="S17" s="40"/>
      <c r="T17" s="41"/>
      <c r="U17" s="41"/>
      <c r="V17" s="41"/>
      <c r="W17" s="41"/>
      <c r="X17" s="41"/>
      <c r="Y17" s="60"/>
      <c r="Z17" s="60"/>
      <c r="AA17" s="60"/>
      <c r="AB17" s="60"/>
      <c r="AC17" s="60"/>
      <c r="AD17" s="60"/>
      <c r="AE17" s="60"/>
      <c r="AF17" s="61"/>
    </row>
    <row r="18" spans="1:32" ht="17.25" customHeight="1" x14ac:dyDescent="0.25">
      <c r="A18" s="23" t="s">
        <v>6</v>
      </c>
      <c r="C18" s="19">
        <v>5</v>
      </c>
      <c r="D18" s="2">
        <v>2</v>
      </c>
      <c r="E18">
        <f t="shared" si="0"/>
        <v>0.69314718055994529</v>
      </c>
      <c r="G18" s="32">
        <f t="shared" si="1"/>
        <v>5</v>
      </c>
      <c r="H18" s="32">
        <f t="shared" si="2"/>
        <v>25</v>
      </c>
      <c r="I18">
        <f t="shared" si="3"/>
        <v>3.4657359027997265</v>
      </c>
      <c r="S18" s="40"/>
      <c r="T18" s="41"/>
      <c r="U18" s="41"/>
      <c r="V18" s="41"/>
      <c r="W18" s="41"/>
      <c r="X18" s="41"/>
      <c r="Y18" s="94"/>
      <c r="Z18" s="94"/>
      <c r="AA18" s="94"/>
      <c r="AB18" s="94"/>
      <c r="AC18" s="94"/>
      <c r="AD18" s="94"/>
      <c r="AE18" s="94"/>
      <c r="AF18" s="95"/>
    </row>
    <row r="19" spans="1:32" x14ac:dyDescent="0.25">
      <c r="A19" s="23" t="s">
        <v>7</v>
      </c>
      <c r="C19" s="19">
        <v>6</v>
      </c>
      <c r="D19" s="2">
        <v>2</v>
      </c>
      <c r="E19">
        <f t="shared" si="0"/>
        <v>0.69314718055994529</v>
      </c>
      <c r="G19" s="32">
        <f t="shared" si="1"/>
        <v>6</v>
      </c>
      <c r="H19" s="32">
        <f t="shared" si="2"/>
        <v>36</v>
      </c>
      <c r="I19">
        <f t="shared" si="3"/>
        <v>4.1588830833596715</v>
      </c>
      <c r="S19" s="40"/>
      <c r="T19" s="41"/>
      <c r="U19" s="41"/>
      <c r="V19" s="41"/>
      <c r="W19" s="41"/>
      <c r="X19" s="41"/>
      <c r="Y19" s="94"/>
      <c r="Z19" s="94"/>
      <c r="AA19" s="94"/>
      <c r="AB19" s="94"/>
      <c r="AC19" s="94"/>
      <c r="AD19" s="94"/>
      <c r="AE19" s="94"/>
      <c r="AF19" s="95"/>
    </row>
    <row r="20" spans="1:32" x14ac:dyDescent="0.25">
      <c r="A20" s="23" t="s">
        <v>8</v>
      </c>
      <c r="C20" s="19">
        <v>7</v>
      </c>
      <c r="D20" s="2">
        <v>2</v>
      </c>
      <c r="E20">
        <f t="shared" si="0"/>
        <v>0.69314718055994529</v>
      </c>
      <c r="G20" s="32">
        <f t="shared" si="1"/>
        <v>7</v>
      </c>
      <c r="H20" s="32">
        <f t="shared" si="2"/>
        <v>49</v>
      </c>
      <c r="I20">
        <f t="shared" si="3"/>
        <v>4.8520302639196169</v>
      </c>
      <c r="S20" s="40"/>
      <c r="T20" s="41"/>
      <c r="U20" s="41"/>
      <c r="V20" s="41"/>
      <c r="W20" s="41"/>
      <c r="X20" s="41"/>
      <c r="Y20" s="94"/>
      <c r="Z20" s="94"/>
      <c r="AA20" s="94"/>
      <c r="AB20" s="94"/>
      <c r="AC20" s="94"/>
      <c r="AD20" s="94"/>
      <c r="AE20" s="94"/>
      <c r="AF20" s="95"/>
    </row>
    <row r="21" spans="1:32" x14ac:dyDescent="0.25">
      <c r="A21" s="23" t="s">
        <v>9</v>
      </c>
      <c r="C21" s="19">
        <v>8</v>
      </c>
      <c r="D21" s="2">
        <v>3</v>
      </c>
      <c r="E21">
        <f t="shared" si="0"/>
        <v>1.0986122886681098</v>
      </c>
      <c r="G21" s="32">
        <f t="shared" si="1"/>
        <v>8</v>
      </c>
      <c r="H21" s="32">
        <f t="shared" si="2"/>
        <v>64</v>
      </c>
      <c r="I21">
        <f t="shared" si="3"/>
        <v>8.7888983093448783</v>
      </c>
      <c r="S21" s="40"/>
      <c r="T21" s="41"/>
      <c r="U21" s="41"/>
      <c r="V21" s="41"/>
      <c r="W21" s="41"/>
      <c r="X21" s="41"/>
      <c r="Y21" s="60"/>
      <c r="Z21" s="60"/>
      <c r="AA21" s="60"/>
      <c r="AB21" s="60"/>
      <c r="AC21" s="60"/>
      <c r="AD21" s="60"/>
      <c r="AE21" s="60"/>
      <c r="AF21" s="61"/>
    </row>
    <row r="22" spans="1:32" x14ac:dyDescent="0.25">
      <c r="A22" s="23" t="s">
        <v>10</v>
      </c>
      <c r="C22" s="19">
        <v>9</v>
      </c>
      <c r="D22" s="2">
        <v>7</v>
      </c>
      <c r="E22">
        <f t="shared" si="0"/>
        <v>1.9459101490553132</v>
      </c>
      <c r="G22" s="32">
        <f t="shared" si="1"/>
        <v>9</v>
      </c>
      <c r="H22" s="32">
        <f t="shared" si="2"/>
        <v>81</v>
      </c>
      <c r="I22">
        <f t="shared" si="3"/>
        <v>17.513191341497819</v>
      </c>
      <c r="S22" s="40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2"/>
    </row>
    <row r="23" spans="1:32" ht="15.75" thickBot="1" x14ac:dyDescent="0.3">
      <c r="A23" s="23" t="s">
        <v>11</v>
      </c>
      <c r="C23" s="19">
        <v>10</v>
      </c>
      <c r="D23" s="2">
        <v>13</v>
      </c>
      <c r="E23">
        <f t="shared" si="0"/>
        <v>2.5649493574615367</v>
      </c>
      <c r="G23" s="32">
        <f t="shared" si="1"/>
        <v>10</v>
      </c>
      <c r="H23" s="32">
        <f t="shared" si="2"/>
        <v>100</v>
      </c>
      <c r="I23">
        <f t="shared" si="3"/>
        <v>25.649493574615366</v>
      </c>
      <c r="S23" s="49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2" ht="15.75" thickBot="1" x14ac:dyDescent="0.3">
      <c r="A24" s="23" t="s">
        <v>12</v>
      </c>
      <c r="C24" s="19">
        <v>11</v>
      </c>
      <c r="D24" s="2">
        <v>19</v>
      </c>
      <c r="E24">
        <f t="shared" si="0"/>
        <v>2.9444389791664403</v>
      </c>
      <c r="G24" s="32">
        <f t="shared" si="1"/>
        <v>11</v>
      </c>
      <c r="H24" s="32">
        <f t="shared" si="2"/>
        <v>121</v>
      </c>
      <c r="I24">
        <f t="shared" si="3"/>
        <v>32.388828770830841</v>
      </c>
      <c r="K24" s="91" t="s">
        <v>101</v>
      </c>
      <c r="L24" s="92"/>
      <c r="M24" s="38"/>
      <c r="N24" s="38"/>
      <c r="O24" s="38"/>
      <c r="P24" s="38"/>
      <c r="Q24" s="38"/>
      <c r="R24" s="39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23" t="s">
        <v>13</v>
      </c>
      <c r="C25" s="19">
        <v>12</v>
      </c>
      <c r="D25" s="2">
        <v>25</v>
      </c>
      <c r="E25">
        <f t="shared" si="0"/>
        <v>3.2188758248682006</v>
      </c>
      <c r="G25" s="32">
        <f t="shared" si="1"/>
        <v>12</v>
      </c>
      <c r="H25" s="32">
        <f t="shared" si="2"/>
        <v>144</v>
      </c>
      <c r="I25">
        <f t="shared" si="3"/>
        <v>38.626509898418405</v>
      </c>
      <c r="K25" s="40"/>
      <c r="L25" s="41"/>
      <c r="M25" s="41"/>
      <c r="N25" s="41"/>
      <c r="O25" s="41"/>
      <c r="P25" s="41"/>
      <c r="Q25" s="41"/>
      <c r="R25" s="42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thickBot="1" x14ac:dyDescent="0.3">
      <c r="A26" s="23" t="s">
        <v>14</v>
      </c>
      <c r="C26" s="19">
        <v>13</v>
      </c>
      <c r="D26" s="2">
        <v>25</v>
      </c>
      <c r="E26">
        <f t="shared" si="0"/>
        <v>3.2188758248682006</v>
      </c>
      <c r="G26" s="32">
        <f t="shared" si="1"/>
        <v>13</v>
      </c>
      <c r="H26" s="32">
        <f t="shared" si="2"/>
        <v>169</v>
      </c>
      <c r="I26">
        <f t="shared" si="3"/>
        <v>41.845385723286604</v>
      </c>
      <c r="K26" s="40"/>
      <c r="L26" s="41"/>
      <c r="M26" s="41"/>
      <c r="N26" s="41"/>
      <c r="O26" s="41"/>
      <c r="P26" s="41"/>
      <c r="Q26" s="41"/>
      <c r="R26" s="42"/>
      <c r="W26" s="4"/>
      <c r="X26" s="4"/>
    </row>
    <row r="27" spans="1:32" x14ac:dyDescent="0.25">
      <c r="A27" s="23" t="s">
        <v>15</v>
      </c>
      <c r="C27" s="19">
        <v>14</v>
      </c>
      <c r="D27" s="2">
        <v>34</v>
      </c>
      <c r="E27">
        <f t="shared" si="0"/>
        <v>3.5263605246161616</v>
      </c>
      <c r="G27" s="32">
        <f t="shared" si="1"/>
        <v>14</v>
      </c>
      <c r="H27" s="32">
        <f t="shared" si="2"/>
        <v>196</v>
      </c>
      <c r="I27">
        <f t="shared" si="3"/>
        <v>49.36904734462626</v>
      </c>
      <c r="K27" s="40"/>
      <c r="L27" s="43">
        <v>56</v>
      </c>
      <c r="M27" s="44">
        <f>G92</f>
        <v>2771</v>
      </c>
      <c r="N27" s="41"/>
      <c r="O27" s="45" t="s">
        <v>92</v>
      </c>
      <c r="P27" s="41"/>
      <c r="Q27" s="45">
        <f>E92</f>
        <v>554.28430822232633</v>
      </c>
      <c r="R27" s="42"/>
      <c r="W27" s="4"/>
      <c r="X27" s="4"/>
    </row>
    <row r="28" spans="1:32" ht="15.75" thickBot="1" x14ac:dyDescent="0.3">
      <c r="A28" s="23" t="s">
        <v>16</v>
      </c>
      <c r="C28" s="19">
        <v>15</v>
      </c>
      <c r="D28" s="2">
        <v>52</v>
      </c>
      <c r="E28">
        <f t="shared" si="0"/>
        <v>3.9512437185814275</v>
      </c>
      <c r="G28" s="32">
        <f t="shared" si="1"/>
        <v>15</v>
      </c>
      <c r="H28" s="32">
        <f t="shared" si="2"/>
        <v>225</v>
      </c>
      <c r="I28">
        <f t="shared" si="3"/>
        <v>59.26865577872141</v>
      </c>
      <c r="K28" s="40"/>
      <c r="L28" s="46">
        <f>M27</f>
        <v>2771</v>
      </c>
      <c r="M28" s="47">
        <f>H92</f>
        <v>151691</v>
      </c>
      <c r="N28" s="41"/>
      <c r="O28" s="48" t="s">
        <v>93</v>
      </c>
      <c r="P28" s="41"/>
      <c r="Q28" s="48">
        <f>I92</f>
        <v>28836.267673271075</v>
      </c>
      <c r="R28" s="42"/>
    </row>
    <row r="29" spans="1:32" ht="15.75" thickBot="1" x14ac:dyDescent="0.3">
      <c r="A29" s="23" t="s">
        <v>17</v>
      </c>
      <c r="C29" s="19">
        <v>16</v>
      </c>
      <c r="D29" s="2">
        <v>77</v>
      </c>
      <c r="E29">
        <f t="shared" si="0"/>
        <v>4.3438054218536841</v>
      </c>
      <c r="G29" s="32">
        <f t="shared" si="1"/>
        <v>16</v>
      </c>
      <c r="H29" s="32">
        <f t="shared" si="2"/>
        <v>256</v>
      </c>
      <c r="I29">
        <f t="shared" si="3"/>
        <v>69.500886749658946</v>
      </c>
      <c r="K29" s="40"/>
      <c r="L29" s="41"/>
      <c r="M29" s="41"/>
      <c r="N29" s="41"/>
      <c r="O29" s="41"/>
      <c r="P29" s="41"/>
      <c r="Q29" s="41"/>
      <c r="R29" s="42"/>
      <c r="V29" s="37"/>
      <c r="W29" s="98"/>
      <c r="X29" s="98"/>
      <c r="Y29" s="98"/>
      <c r="Z29" s="98"/>
      <c r="AA29" s="98"/>
      <c r="AB29" s="98"/>
      <c r="AC29" s="98"/>
      <c r="AD29" s="99"/>
    </row>
    <row r="30" spans="1:32" x14ac:dyDescent="0.25">
      <c r="A30" s="23" t="s">
        <v>18</v>
      </c>
      <c r="C30" s="19">
        <v>17</v>
      </c>
      <c r="D30" s="2">
        <v>98</v>
      </c>
      <c r="E30">
        <f t="shared" si="0"/>
        <v>4.5849674786705723</v>
      </c>
      <c r="G30" s="32">
        <f t="shared" si="1"/>
        <v>17</v>
      </c>
      <c r="H30" s="32">
        <f t="shared" si="2"/>
        <v>289</v>
      </c>
      <c r="I30">
        <f t="shared" si="3"/>
        <v>77.944447137399735</v>
      </c>
      <c r="K30" s="40"/>
      <c r="L30" s="41"/>
      <c r="M30" s="41"/>
      <c r="N30" s="41"/>
      <c r="O30" s="41"/>
      <c r="P30" s="41"/>
      <c r="Q30" s="41"/>
      <c r="R30" s="42"/>
      <c r="V30" s="40"/>
      <c r="W30" s="100" t="s">
        <v>111</v>
      </c>
      <c r="X30" s="101"/>
      <c r="Y30" s="101"/>
      <c r="Z30" s="102"/>
      <c r="AA30" s="60"/>
      <c r="AB30" s="60"/>
      <c r="AC30" s="60"/>
      <c r="AD30" s="61"/>
    </row>
    <row r="31" spans="1:32" x14ac:dyDescent="0.25">
      <c r="A31" s="23" t="s">
        <v>19</v>
      </c>
      <c r="C31" s="19">
        <v>18</v>
      </c>
      <c r="D31" s="2">
        <v>121</v>
      </c>
      <c r="E31">
        <f t="shared" si="0"/>
        <v>4.7957905455967413</v>
      </c>
      <c r="G31" s="32">
        <f t="shared" si="1"/>
        <v>18</v>
      </c>
      <c r="H31" s="32">
        <f t="shared" si="2"/>
        <v>324</v>
      </c>
      <c r="I31">
        <f t="shared" si="3"/>
        <v>86.324229820741351</v>
      </c>
      <c r="K31" s="40"/>
      <c r="L31" s="41">
        <f t="array" ref="L31:M32">MINVERSE(L27:M28)</f>
        <v>0.18583775903363542</v>
      </c>
      <c r="M31" s="41">
        <v>-3.394772466937417E-3</v>
      </c>
      <c r="N31" s="41"/>
      <c r="O31" s="41"/>
      <c r="P31" s="41"/>
      <c r="Q31" s="41"/>
      <c r="R31" s="42"/>
      <c r="V31" s="40"/>
      <c r="W31" s="103"/>
      <c r="X31" s="104"/>
      <c r="Y31" s="104"/>
      <c r="Z31" s="105"/>
      <c r="AA31" s="60"/>
      <c r="AB31" s="60"/>
      <c r="AC31" s="60"/>
      <c r="AD31" s="61"/>
    </row>
    <row r="32" spans="1:32" x14ac:dyDescent="0.25">
      <c r="A32" s="23" t="s">
        <v>20</v>
      </c>
      <c r="C32" s="19">
        <v>19</v>
      </c>
      <c r="D32" s="2">
        <v>200</v>
      </c>
      <c r="E32">
        <f t="shared" si="0"/>
        <v>5.2983173665480363</v>
      </c>
      <c r="G32" s="32">
        <f t="shared" si="1"/>
        <v>19</v>
      </c>
      <c r="H32" s="32">
        <f t="shared" si="2"/>
        <v>361</v>
      </c>
      <c r="I32">
        <f t="shared" si="3"/>
        <v>100.6680299644127</v>
      </c>
      <c r="K32" s="40"/>
      <c r="L32" s="41">
        <v>-3.394772466937417E-3</v>
      </c>
      <c r="M32" s="41">
        <v>6.860601160176664E-5</v>
      </c>
      <c r="N32" s="41"/>
      <c r="O32" s="41"/>
      <c r="P32" s="41"/>
      <c r="Q32" s="41"/>
      <c r="R32" s="42"/>
      <c r="V32" s="40"/>
      <c r="W32" s="103"/>
      <c r="X32" s="104"/>
      <c r="Y32" s="104"/>
      <c r="Z32" s="105"/>
      <c r="AA32" s="60"/>
      <c r="AB32" s="60"/>
      <c r="AC32" s="60"/>
      <c r="AD32" s="61"/>
    </row>
    <row r="33" spans="1:30" ht="15.75" thickBot="1" x14ac:dyDescent="0.3">
      <c r="A33" s="23" t="s">
        <v>21</v>
      </c>
      <c r="C33" s="19">
        <v>20</v>
      </c>
      <c r="D33" s="2">
        <v>234</v>
      </c>
      <c r="E33">
        <f t="shared" si="0"/>
        <v>5.4553211153577017</v>
      </c>
      <c r="G33" s="32">
        <f t="shared" si="1"/>
        <v>20</v>
      </c>
      <c r="H33" s="32">
        <f t="shared" si="2"/>
        <v>400</v>
      </c>
      <c r="I33">
        <f t="shared" si="3"/>
        <v>109.10642230715403</v>
      </c>
      <c r="K33" s="40"/>
      <c r="L33" s="41"/>
      <c r="M33" s="41"/>
      <c r="N33" s="41"/>
      <c r="O33" s="41"/>
      <c r="P33" s="41"/>
      <c r="Q33" s="41"/>
      <c r="R33" s="42"/>
      <c r="V33" s="40"/>
      <c r="W33" s="106"/>
      <c r="X33" s="107"/>
      <c r="Y33" s="107"/>
      <c r="Z33" s="108"/>
      <c r="AA33" s="60"/>
      <c r="AB33" s="60"/>
      <c r="AC33" s="60"/>
      <c r="AD33" s="61"/>
    </row>
    <row r="34" spans="1:30" ht="15.75" thickBot="1" x14ac:dyDescent="0.3">
      <c r="A34" s="23" t="s">
        <v>22</v>
      </c>
      <c r="C34" s="19">
        <v>21</v>
      </c>
      <c r="D34" s="2">
        <v>291</v>
      </c>
      <c r="E34">
        <f t="shared" si="0"/>
        <v>5.6733232671714928</v>
      </c>
      <c r="G34" s="32">
        <f t="shared" si="1"/>
        <v>21</v>
      </c>
      <c r="H34" s="32">
        <f t="shared" si="2"/>
        <v>441</v>
      </c>
      <c r="I34">
        <f t="shared" si="3"/>
        <v>119.13978861060134</v>
      </c>
      <c r="K34" s="40"/>
      <c r="L34" s="41"/>
      <c r="M34" s="41"/>
      <c r="N34" s="41"/>
      <c r="O34" s="41" t="s">
        <v>94</v>
      </c>
      <c r="P34" s="41"/>
      <c r="Q34" s="41">
        <f t="array" ref="Q34:Q35">MMULT(L31:M32,Q27:Q28)</f>
        <v>5.1143861610878503</v>
      </c>
      <c r="R34" s="42"/>
      <c r="V34" s="40"/>
      <c r="W34" s="60"/>
      <c r="X34" s="60"/>
      <c r="Y34" s="60"/>
      <c r="Z34" s="60"/>
      <c r="AA34" s="60"/>
      <c r="AB34" s="60"/>
      <c r="AC34" s="60"/>
      <c r="AD34" s="61"/>
    </row>
    <row r="35" spans="1:30" ht="15.75" thickBot="1" x14ac:dyDescent="0.3">
      <c r="A35" s="23" t="s">
        <v>23</v>
      </c>
      <c r="B35">
        <v>1</v>
      </c>
      <c r="C35" s="33">
        <v>22</v>
      </c>
      <c r="D35" s="34">
        <v>428</v>
      </c>
      <c r="E35" s="35">
        <f t="shared" si="0"/>
        <v>6.0591231955817966</v>
      </c>
      <c r="F35" s="35"/>
      <c r="G35" s="36">
        <f t="shared" si="1"/>
        <v>22</v>
      </c>
      <c r="H35" s="36">
        <f t="shared" si="2"/>
        <v>484</v>
      </c>
      <c r="I35">
        <f t="shared" si="3"/>
        <v>133.30071030279953</v>
      </c>
      <c r="K35" s="40"/>
      <c r="L35" s="41"/>
      <c r="M35" s="41"/>
      <c r="N35" s="41"/>
      <c r="O35" s="52" t="s">
        <v>95</v>
      </c>
      <c r="P35" s="54"/>
      <c r="Q35" s="53">
        <v>9.6672206135477223E-2</v>
      </c>
      <c r="R35" s="42"/>
      <c r="V35" s="40"/>
      <c r="W35" s="109" t="s">
        <v>110</v>
      </c>
      <c r="X35" s="110"/>
      <c r="Y35" s="110"/>
      <c r="Z35" s="110"/>
      <c r="AA35" s="110"/>
      <c r="AB35" s="110"/>
      <c r="AC35" s="110"/>
      <c r="AD35" s="111"/>
    </row>
    <row r="36" spans="1:30" x14ac:dyDescent="0.25">
      <c r="A36" s="23" t="s">
        <v>24</v>
      </c>
      <c r="B36">
        <v>2</v>
      </c>
      <c r="C36" s="19">
        <v>23</v>
      </c>
      <c r="D36" s="2">
        <v>621</v>
      </c>
      <c r="E36">
        <f t="shared" si="0"/>
        <v>6.4313310819334788</v>
      </c>
      <c r="G36" s="32">
        <f t="shared" si="1"/>
        <v>23</v>
      </c>
      <c r="H36" s="32">
        <f t="shared" si="2"/>
        <v>529</v>
      </c>
      <c r="I36">
        <f t="shared" si="3"/>
        <v>147.92061488447001</v>
      </c>
      <c r="K36" s="40"/>
      <c r="L36" s="41"/>
      <c r="M36" s="41"/>
      <c r="N36" s="41"/>
      <c r="O36" s="41"/>
      <c r="P36" s="41"/>
      <c r="Q36" s="41"/>
      <c r="R36" s="42"/>
      <c r="V36" s="40"/>
      <c r="W36" s="112"/>
      <c r="X36" s="94"/>
      <c r="Y36" s="94"/>
      <c r="Z36" s="94"/>
      <c r="AA36" s="94"/>
      <c r="AB36" s="94"/>
      <c r="AC36" s="94"/>
      <c r="AD36" s="95"/>
    </row>
    <row r="37" spans="1:30" ht="15.75" thickBot="1" x14ac:dyDescent="0.3">
      <c r="A37" s="23" t="s">
        <v>25</v>
      </c>
      <c r="B37">
        <v>3</v>
      </c>
      <c r="C37" s="19">
        <v>24</v>
      </c>
      <c r="D37" s="2">
        <v>904</v>
      </c>
      <c r="E37">
        <f t="shared" si="0"/>
        <v>6.8068293603921761</v>
      </c>
      <c r="G37" s="32">
        <f t="shared" si="1"/>
        <v>24</v>
      </c>
      <c r="H37" s="32">
        <f t="shared" si="2"/>
        <v>576</v>
      </c>
      <c r="I37">
        <f t="shared" si="3"/>
        <v>163.36390464941223</v>
      </c>
      <c r="K37" s="40"/>
      <c r="L37" s="41"/>
      <c r="M37" s="41" t="s">
        <v>96</v>
      </c>
      <c r="N37" s="41"/>
      <c r="O37" s="41"/>
      <c r="P37" s="41"/>
      <c r="Q37" s="41"/>
      <c r="R37" s="42"/>
      <c r="V37" s="40"/>
      <c r="W37" s="113"/>
      <c r="X37" s="114"/>
      <c r="Y37" s="114"/>
      <c r="Z37" s="114"/>
      <c r="AA37" s="114"/>
      <c r="AB37" s="114"/>
      <c r="AC37" s="114"/>
      <c r="AD37" s="115"/>
    </row>
    <row r="38" spans="1:30" x14ac:dyDescent="0.25">
      <c r="A38" s="23" t="s">
        <v>26</v>
      </c>
      <c r="B38">
        <v>4</v>
      </c>
      <c r="C38" s="19">
        <v>25</v>
      </c>
      <c r="D38" s="2">
        <v>1128</v>
      </c>
      <c r="E38">
        <f t="shared" si="0"/>
        <v>7.0282014320580046</v>
      </c>
      <c r="G38" s="32">
        <f t="shared" si="1"/>
        <v>25</v>
      </c>
      <c r="H38" s="32">
        <f t="shared" si="2"/>
        <v>625</v>
      </c>
      <c r="I38">
        <f t="shared" si="3"/>
        <v>175.70503580145012</v>
      </c>
      <c r="K38" s="40"/>
      <c r="L38" s="41"/>
      <c r="M38" s="41"/>
      <c r="N38" s="41"/>
      <c r="O38" s="41"/>
      <c r="P38" s="41"/>
      <c r="Q38" s="41"/>
      <c r="R38" s="42"/>
      <c r="V38" s="40"/>
      <c r="W38" s="60"/>
      <c r="X38" s="60"/>
      <c r="Y38" s="60"/>
      <c r="Z38" s="60"/>
      <c r="AA38" s="60"/>
      <c r="AB38" s="60"/>
      <c r="AC38" s="60"/>
      <c r="AD38" s="61"/>
    </row>
    <row r="39" spans="1:30" x14ac:dyDescent="0.25">
      <c r="A39" s="23" t="s">
        <v>27</v>
      </c>
      <c r="B39">
        <v>5</v>
      </c>
      <c r="C39" s="19">
        <v>26</v>
      </c>
      <c r="D39" s="2">
        <v>1546</v>
      </c>
      <c r="E39">
        <f t="shared" si="0"/>
        <v>7.3434262291473669</v>
      </c>
      <c r="G39" s="32">
        <f t="shared" si="1"/>
        <v>26</v>
      </c>
      <c r="H39" s="32">
        <f t="shared" si="2"/>
        <v>676</v>
      </c>
      <c r="I39">
        <f t="shared" si="3"/>
        <v>190.92908195783153</v>
      </c>
      <c r="K39" s="40"/>
      <c r="L39" s="41"/>
      <c r="M39" s="41"/>
      <c r="N39" s="41"/>
      <c r="O39" s="41"/>
      <c r="P39" s="41"/>
      <c r="Q39" s="41"/>
      <c r="R39" s="42"/>
      <c r="V39" s="40"/>
      <c r="W39" s="41"/>
      <c r="X39" s="41"/>
      <c r="Y39" s="41"/>
      <c r="Z39" s="41"/>
      <c r="AA39" s="41"/>
      <c r="AB39" s="41"/>
      <c r="AC39" s="41"/>
      <c r="AD39" s="42"/>
    </row>
    <row r="40" spans="1:30" ht="15.75" thickBot="1" x14ac:dyDescent="0.3">
      <c r="A40" s="23" t="s">
        <v>28</v>
      </c>
      <c r="B40">
        <v>6</v>
      </c>
      <c r="C40" s="19">
        <v>27</v>
      </c>
      <c r="D40" s="2">
        <v>1891</v>
      </c>
      <c r="E40">
        <f t="shared" si="0"/>
        <v>7.5448610686584576</v>
      </c>
      <c r="G40" s="32">
        <f t="shared" si="1"/>
        <v>27</v>
      </c>
      <c r="H40" s="32">
        <f t="shared" si="2"/>
        <v>729</v>
      </c>
      <c r="I40">
        <f t="shared" si="3"/>
        <v>203.71124885377836</v>
      </c>
      <c r="K40" s="40"/>
      <c r="L40" s="41"/>
      <c r="M40" s="41"/>
      <c r="N40" s="41"/>
      <c r="O40" s="41"/>
      <c r="P40" s="41"/>
      <c r="Q40" s="41"/>
      <c r="R40" s="42"/>
      <c r="V40" s="49"/>
      <c r="W40" s="50"/>
      <c r="X40" s="50"/>
      <c r="Y40" s="50"/>
      <c r="Z40" s="50"/>
      <c r="AA40" s="50"/>
      <c r="AB40" s="50"/>
      <c r="AC40" s="50"/>
      <c r="AD40" s="51"/>
    </row>
    <row r="41" spans="1:30" x14ac:dyDescent="0.25">
      <c r="A41" s="23" t="s">
        <v>29</v>
      </c>
      <c r="B41">
        <v>7</v>
      </c>
      <c r="C41" s="19">
        <v>28</v>
      </c>
      <c r="D41" s="2">
        <v>2201</v>
      </c>
      <c r="E41">
        <f t="shared" si="0"/>
        <v>7.6966670815264617</v>
      </c>
      <c r="G41" s="32">
        <f t="shared" si="1"/>
        <v>28</v>
      </c>
      <c r="H41" s="32">
        <f t="shared" si="2"/>
        <v>784</v>
      </c>
      <c r="I41">
        <f t="shared" si="3"/>
        <v>215.50667828274092</v>
      </c>
      <c r="K41" s="40"/>
      <c r="L41" s="41"/>
      <c r="M41" s="41"/>
      <c r="N41" s="41"/>
      <c r="O41" s="41"/>
      <c r="P41" s="41"/>
      <c r="Q41" s="41"/>
      <c r="R41" s="42"/>
    </row>
    <row r="42" spans="1:30" x14ac:dyDescent="0.25">
      <c r="A42" s="23" t="s">
        <v>30</v>
      </c>
      <c r="B42">
        <v>8</v>
      </c>
      <c r="C42" s="19">
        <v>29</v>
      </c>
      <c r="D42" s="2">
        <v>2433</v>
      </c>
      <c r="E42">
        <f t="shared" si="0"/>
        <v>7.7968803427835223</v>
      </c>
      <c r="G42" s="32">
        <f t="shared" si="1"/>
        <v>29</v>
      </c>
      <c r="H42" s="32">
        <f t="shared" si="2"/>
        <v>841</v>
      </c>
      <c r="I42">
        <f t="shared" si="3"/>
        <v>226.10952994072215</v>
      </c>
      <c r="K42" s="40"/>
      <c r="L42" s="41"/>
      <c r="M42" s="41"/>
      <c r="N42" s="41"/>
      <c r="O42" s="41"/>
      <c r="P42" s="41"/>
      <c r="Q42" s="41" t="s">
        <v>100</v>
      </c>
      <c r="R42" s="42"/>
    </row>
    <row r="43" spans="1:30" x14ac:dyDescent="0.25">
      <c r="A43" s="23" t="s">
        <v>31</v>
      </c>
      <c r="B43">
        <v>9</v>
      </c>
      <c r="C43" s="19">
        <v>30</v>
      </c>
      <c r="D43" s="2">
        <v>2915</v>
      </c>
      <c r="E43">
        <f t="shared" si="0"/>
        <v>7.9776250987845927</v>
      </c>
      <c r="G43" s="32">
        <f t="shared" si="1"/>
        <v>30</v>
      </c>
      <c r="H43" s="32">
        <f t="shared" si="2"/>
        <v>900</v>
      </c>
      <c r="I43">
        <f t="shared" si="3"/>
        <v>239.3287529635378</v>
      </c>
      <c r="K43" s="40"/>
      <c r="L43" s="41"/>
      <c r="M43" s="41"/>
      <c r="N43" s="41"/>
      <c r="O43" s="41"/>
      <c r="P43" s="41"/>
      <c r="Q43" s="41"/>
      <c r="R43" s="42"/>
    </row>
    <row r="44" spans="1:30" x14ac:dyDescent="0.25">
      <c r="A44" s="23" t="s">
        <v>32</v>
      </c>
      <c r="B44">
        <v>10</v>
      </c>
      <c r="C44" s="19">
        <v>31</v>
      </c>
      <c r="D44" s="2">
        <v>3417</v>
      </c>
      <c r="E44">
        <f t="shared" si="0"/>
        <v>8.136518252115291</v>
      </c>
      <c r="G44" s="32">
        <f t="shared" si="1"/>
        <v>31</v>
      </c>
      <c r="H44" s="32">
        <f t="shared" si="2"/>
        <v>961</v>
      </c>
      <c r="I44">
        <f t="shared" si="3"/>
        <v>252.23206581557403</v>
      </c>
      <c r="K44" s="40"/>
      <c r="L44" s="41"/>
      <c r="M44" s="41"/>
      <c r="N44" s="41"/>
      <c r="O44" s="41"/>
      <c r="P44" s="41"/>
      <c r="Q44" s="41"/>
      <c r="R44" s="42"/>
    </row>
    <row r="45" spans="1:30" x14ac:dyDescent="0.25">
      <c r="A45" s="23" t="s">
        <v>33</v>
      </c>
      <c r="B45">
        <v>11</v>
      </c>
      <c r="C45" s="19">
        <v>32</v>
      </c>
      <c r="D45" s="2">
        <v>3903</v>
      </c>
      <c r="E45">
        <f t="shared" si="0"/>
        <v>8.2695007671806149</v>
      </c>
      <c r="G45" s="32">
        <f t="shared" si="1"/>
        <v>32</v>
      </c>
      <c r="H45" s="32">
        <f t="shared" si="2"/>
        <v>1024</v>
      </c>
      <c r="I45">
        <f t="shared" si="3"/>
        <v>264.62402454977968</v>
      </c>
      <c r="K45" s="40"/>
      <c r="L45" s="41"/>
      <c r="M45" s="41"/>
      <c r="N45" s="41" t="s">
        <v>97</v>
      </c>
      <c r="O45" s="41" t="s">
        <v>98</v>
      </c>
      <c r="P45" s="41"/>
      <c r="Q45" s="41"/>
      <c r="R45" s="42"/>
    </row>
    <row r="46" spans="1:30" x14ac:dyDescent="0.25">
      <c r="A46" s="23" t="s">
        <v>34</v>
      </c>
      <c r="B46">
        <v>12</v>
      </c>
      <c r="C46" s="19">
        <v>33</v>
      </c>
      <c r="D46" s="2">
        <v>4256</v>
      </c>
      <c r="E46">
        <f t="shared" si="0"/>
        <v>8.3560850310214807</v>
      </c>
      <c r="G46" s="32">
        <f t="shared" si="1"/>
        <v>33</v>
      </c>
      <c r="H46" s="32">
        <f t="shared" si="2"/>
        <v>1089</v>
      </c>
      <c r="I46">
        <f t="shared" si="3"/>
        <v>275.75080602370889</v>
      </c>
      <c r="K46" s="40"/>
      <c r="L46" s="41"/>
      <c r="M46" s="41"/>
      <c r="N46" s="41" t="s">
        <v>93</v>
      </c>
      <c r="O46" s="41" t="s">
        <v>95</v>
      </c>
      <c r="P46" s="41"/>
      <c r="Q46" s="41"/>
      <c r="R46" s="42"/>
    </row>
    <row r="47" spans="1:30" ht="15.75" thickBot="1" x14ac:dyDescent="0.3">
      <c r="A47" s="23" t="s">
        <v>35</v>
      </c>
      <c r="B47">
        <v>13</v>
      </c>
      <c r="C47" s="19">
        <v>34</v>
      </c>
      <c r="D47" s="2">
        <v>4579</v>
      </c>
      <c r="E47">
        <f t="shared" si="0"/>
        <v>8.429235912657095</v>
      </c>
      <c r="G47" s="32">
        <f t="shared" si="1"/>
        <v>34</v>
      </c>
      <c r="H47" s="32">
        <f t="shared" si="2"/>
        <v>1156</v>
      </c>
      <c r="I47">
        <f t="shared" si="3"/>
        <v>286.59402103034125</v>
      </c>
      <c r="K47" s="40"/>
      <c r="L47" s="41"/>
      <c r="M47" s="41"/>
      <c r="N47" s="41"/>
      <c r="O47" s="41"/>
      <c r="P47" s="41"/>
      <c r="Q47" s="41"/>
      <c r="R47" s="42"/>
    </row>
    <row r="48" spans="1:30" ht="15.75" thickBot="1" x14ac:dyDescent="0.3">
      <c r="A48" s="23" t="s">
        <v>36</v>
      </c>
      <c r="B48">
        <v>14</v>
      </c>
      <c r="C48" s="19">
        <v>35</v>
      </c>
      <c r="D48" s="2">
        <v>5717</v>
      </c>
      <c r="E48">
        <f t="shared" si="0"/>
        <v>8.6511994712639719</v>
      </c>
      <c r="G48" s="32">
        <f t="shared" si="1"/>
        <v>35</v>
      </c>
      <c r="H48" s="32">
        <f t="shared" si="2"/>
        <v>1225</v>
      </c>
      <c r="I48">
        <f t="shared" si="3"/>
        <v>302.791981494239</v>
      </c>
      <c r="K48" s="49"/>
      <c r="L48" s="50"/>
      <c r="M48" s="50"/>
      <c r="N48" s="52" t="s">
        <v>99</v>
      </c>
      <c r="O48" s="13">
        <f>EXP(Q34)</f>
        <v>166.39860768722843</v>
      </c>
      <c r="P48" s="50"/>
      <c r="Q48" s="55" t="s">
        <v>102</v>
      </c>
      <c r="R48" s="56"/>
    </row>
    <row r="49" spans="1:9" x14ac:dyDescent="0.25">
      <c r="A49" s="23" t="s">
        <v>37</v>
      </c>
      <c r="B49">
        <v>15</v>
      </c>
      <c r="C49" s="19">
        <v>36</v>
      </c>
      <c r="D49" s="2">
        <v>6834</v>
      </c>
      <c r="E49">
        <f t="shared" si="0"/>
        <v>8.8296654326752364</v>
      </c>
      <c r="G49" s="32">
        <f t="shared" si="1"/>
        <v>36</v>
      </c>
      <c r="H49" s="32">
        <f t="shared" si="2"/>
        <v>1296</v>
      </c>
      <c r="I49">
        <f t="shared" si="3"/>
        <v>317.86795557630853</v>
      </c>
    </row>
    <row r="50" spans="1:9" x14ac:dyDescent="0.25">
      <c r="A50" s="23" t="s">
        <v>38</v>
      </c>
      <c r="B50">
        <v>16</v>
      </c>
      <c r="C50" s="19">
        <v>37</v>
      </c>
      <c r="D50" s="2">
        <v>7910</v>
      </c>
      <c r="E50">
        <f t="shared" si="0"/>
        <v>8.9758830607616993</v>
      </c>
      <c r="G50" s="32">
        <f t="shared" si="1"/>
        <v>37</v>
      </c>
      <c r="H50" s="32">
        <f t="shared" si="2"/>
        <v>1369</v>
      </c>
      <c r="I50">
        <f t="shared" si="3"/>
        <v>332.10767324818289</v>
      </c>
    </row>
    <row r="51" spans="1:9" x14ac:dyDescent="0.25">
      <c r="A51" s="23" t="s">
        <v>39</v>
      </c>
      <c r="B51">
        <v>17</v>
      </c>
      <c r="C51" s="19">
        <v>38</v>
      </c>
      <c r="D51" s="2">
        <v>9056</v>
      </c>
      <c r="E51">
        <f t="shared" si="0"/>
        <v>9.1111828004429647</v>
      </c>
      <c r="G51" s="32">
        <f t="shared" si="1"/>
        <v>38</v>
      </c>
      <c r="H51" s="32">
        <f t="shared" si="2"/>
        <v>1444</v>
      </c>
      <c r="I51">
        <f t="shared" si="3"/>
        <v>346.22494641683267</v>
      </c>
    </row>
    <row r="52" spans="1:9" x14ac:dyDescent="0.25">
      <c r="A52" s="23" t="s">
        <v>40</v>
      </c>
      <c r="B52">
        <v>18</v>
      </c>
      <c r="C52" s="19">
        <v>39</v>
      </c>
      <c r="D52" s="2">
        <v>10278</v>
      </c>
      <c r="E52">
        <f t="shared" si="0"/>
        <v>9.237760967552175</v>
      </c>
      <c r="G52" s="32">
        <f t="shared" si="1"/>
        <v>39</v>
      </c>
      <c r="H52" s="32">
        <f t="shared" si="2"/>
        <v>1521</v>
      </c>
      <c r="I52">
        <f t="shared" si="3"/>
        <v>360.27267773453485</v>
      </c>
    </row>
    <row r="53" spans="1:9" x14ac:dyDescent="0.25">
      <c r="A53" s="23" t="s">
        <v>41</v>
      </c>
      <c r="B53">
        <v>19</v>
      </c>
      <c r="C53" s="19">
        <v>40</v>
      </c>
      <c r="D53" s="2">
        <v>11130</v>
      </c>
      <c r="E53">
        <f t="shared" si="0"/>
        <v>9.31739944426959</v>
      </c>
      <c r="G53" s="32">
        <f t="shared" si="1"/>
        <v>40</v>
      </c>
      <c r="H53" s="32">
        <f t="shared" si="2"/>
        <v>1600</v>
      </c>
      <c r="I53">
        <f t="shared" si="3"/>
        <v>372.6959777707836</v>
      </c>
    </row>
    <row r="54" spans="1:9" x14ac:dyDescent="0.25">
      <c r="A54" s="23" t="s">
        <v>42</v>
      </c>
      <c r="B54">
        <v>20</v>
      </c>
      <c r="C54" s="19">
        <v>41</v>
      </c>
      <c r="D54" s="2">
        <v>12056</v>
      </c>
      <c r="E54">
        <f t="shared" si="0"/>
        <v>9.397317740306331</v>
      </c>
      <c r="G54" s="32">
        <f t="shared" si="1"/>
        <v>41</v>
      </c>
      <c r="H54" s="32">
        <f t="shared" si="2"/>
        <v>1681</v>
      </c>
      <c r="I54">
        <f t="shared" si="3"/>
        <v>385.29002735255955</v>
      </c>
    </row>
    <row r="55" spans="1:9" x14ac:dyDescent="0.25">
      <c r="A55" s="23" t="s">
        <v>43</v>
      </c>
      <c r="B55">
        <v>21</v>
      </c>
      <c r="C55" s="19">
        <v>42</v>
      </c>
      <c r="D55" s="2">
        <v>13717</v>
      </c>
      <c r="E55">
        <f t="shared" si="0"/>
        <v>9.5263912184784072</v>
      </c>
      <c r="G55" s="32">
        <f t="shared" si="1"/>
        <v>42</v>
      </c>
      <c r="H55" s="32">
        <f t="shared" si="2"/>
        <v>1764</v>
      </c>
      <c r="I55">
        <f t="shared" si="3"/>
        <v>400.10843117609312</v>
      </c>
    </row>
    <row r="56" spans="1:9" x14ac:dyDescent="0.25">
      <c r="A56" s="23" t="s">
        <v>44</v>
      </c>
      <c r="B56">
        <v>22</v>
      </c>
      <c r="C56" s="19">
        <v>43</v>
      </c>
      <c r="D56" s="2">
        <v>15927</v>
      </c>
      <c r="E56">
        <f t="shared" si="0"/>
        <v>9.6757710612517815</v>
      </c>
      <c r="G56" s="32">
        <f t="shared" si="1"/>
        <v>43</v>
      </c>
      <c r="H56" s="32">
        <f t="shared" si="2"/>
        <v>1849</v>
      </c>
      <c r="I56">
        <f t="shared" si="3"/>
        <v>416.05815563382663</v>
      </c>
    </row>
    <row r="57" spans="1:9" x14ac:dyDescent="0.25">
      <c r="A57" s="23" t="s">
        <v>45</v>
      </c>
      <c r="B57">
        <v>23</v>
      </c>
      <c r="C57" s="19">
        <v>44</v>
      </c>
      <c r="D57" s="2">
        <v>17857</v>
      </c>
      <c r="E57">
        <f t="shared" si="0"/>
        <v>9.7901508671971254</v>
      </c>
      <c r="G57" s="32">
        <f t="shared" si="1"/>
        <v>44</v>
      </c>
      <c r="H57" s="32">
        <f t="shared" si="2"/>
        <v>1936</v>
      </c>
      <c r="I57">
        <f t="shared" si="3"/>
        <v>430.76663815667354</v>
      </c>
    </row>
    <row r="58" spans="1:9" x14ac:dyDescent="0.25">
      <c r="A58" s="23" t="s">
        <v>46</v>
      </c>
      <c r="B58">
        <v>24</v>
      </c>
      <c r="C58" s="19">
        <v>45</v>
      </c>
      <c r="D58" s="2">
        <v>19638</v>
      </c>
      <c r="E58">
        <f t="shared" si="0"/>
        <v>9.885221743729236</v>
      </c>
      <c r="G58" s="32">
        <f t="shared" si="1"/>
        <v>45</v>
      </c>
      <c r="H58" s="32">
        <f t="shared" si="2"/>
        <v>2025</v>
      </c>
      <c r="I58">
        <f t="shared" si="3"/>
        <v>444.83497846781563</v>
      </c>
    </row>
    <row r="59" spans="1:9" x14ac:dyDescent="0.25">
      <c r="A59" s="23" t="s">
        <v>47</v>
      </c>
      <c r="B59">
        <v>25</v>
      </c>
      <c r="C59" s="19">
        <v>46</v>
      </c>
      <c r="D59" s="2">
        <v>20727</v>
      </c>
      <c r="E59">
        <f t="shared" si="0"/>
        <v>9.9391924771569045</v>
      </c>
      <c r="G59" s="32">
        <f t="shared" si="1"/>
        <v>46</v>
      </c>
      <c r="H59" s="32">
        <f t="shared" si="2"/>
        <v>2116</v>
      </c>
      <c r="I59">
        <f t="shared" si="3"/>
        <v>457.20285394921763</v>
      </c>
    </row>
    <row r="60" spans="1:9" x14ac:dyDescent="0.25">
      <c r="A60" s="23" t="s">
        <v>48</v>
      </c>
      <c r="B60">
        <v>26</v>
      </c>
      <c r="C60" s="19">
        <v>47</v>
      </c>
      <c r="D60" s="2">
        <v>22169</v>
      </c>
      <c r="E60">
        <f t="shared" si="0"/>
        <v>10.006450195593953</v>
      </c>
      <c r="G60" s="32">
        <f t="shared" si="1"/>
        <v>47</v>
      </c>
      <c r="H60" s="32">
        <f t="shared" si="2"/>
        <v>2209</v>
      </c>
      <c r="I60">
        <f t="shared" si="3"/>
        <v>470.30315919291576</v>
      </c>
    </row>
    <row r="61" spans="1:9" x14ac:dyDescent="0.25">
      <c r="A61" s="23" t="s">
        <v>49</v>
      </c>
      <c r="B61">
        <v>27</v>
      </c>
      <c r="C61" s="19">
        <v>48</v>
      </c>
      <c r="D61" s="2">
        <v>23430</v>
      </c>
      <c r="E61">
        <f t="shared" si="0"/>
        <v>10.061772531501841</v>
      </c>
      <c r="G61" s="32">
        <f t="shared" si="1"/>
        <v>48</v>
      </c>
      <c r="H61" s="32">
        <f t="shared" si="2"/>
        <v>2304</v>
      </c>
      <c r="I61">
        <f t="shared" si="3"/>
        <v>482.96508151208837</v>
      </c>
    </row>
    <row r="62" spans="1:9" x14ac:dyDescent="0.25">
      <c r="A62" s="23" t="s">
        <v>50</v>
      </c>
      <c r="B62">
        <v>28</v>
      </c>
      <c r="C62" s="19">
        <v>49</v>
      </c>
      <c r="D62" s="2">
        <v>25262</v>
      </c>
      <c r="E62">
        <f t="shared" si="0"/>
        <v>10.13705656933392</v>
      </c>
      <c r="G62" s="32">
        <f t="shared" si="1"/>
        <v>49</v>
      </c>
      <c r="H62" s="32">
        <f t="shared" si="2"/>
        <v>2401</v>
      </c>
      <c r="I62">
        <f t="shared" si="3"/>
        <v>496.71577189736206</v>
      </c>
    </row>
    <row r="63" spans="1:9" x14ac:dyDescent="0.25">
      <c r="A63" s="23" t="s">
        <v>51</v>
      </c>
      <c r="B63">
        <v>29</v>
      </c>
      <c r="C63" s="19">
        <v>50</v>
      </c>
      <c r="D63" s="2">
        <v>28320</v>
      </c>
      <c r="E63">
        <f t="shared" si="0"/>
        <v>10.251323547807656</v>
      </c>
      <c r="G63" s="32">
        <f t="shared" si="1"/>
        <v>50</v>
      </c>
      <c r="H63" s="32">
        <f t="shared" si="2"/>
        <v>2500</v>
      </c>
      <c r="I63">
        <f t="shared" si="3"/>
        <v>512.56617739038279</v>
      </c>
    </row>
    <row r="64" spans="1:9" x14ac:dyDescent="0.25">
      <c r="A64" s="23" t="s">
        <v>52</v>
      </c>
      <c r="B64">
        <v>30</v>
      </c>
      <c r="C64" s="19">
        <v>51</v>
      </c>
      <c r="D64" s="2">
        <v>30425</v>
      </c>
      <c r="E64">
        <f t="shared" si="0"/>
        <v>10.323019917855728</v>
      </c>
      <c r="G64" s="32">
        <f t="shared" si="1"/>
        <v>51</v>
      </c>
      <c r="H64" s="32">
        <f t="shared" si="2"/>
        <v>2601</v>
      </c>
      <c r="I64">
        <f t="shared" si="3"/>
        <v>526.47401581064207</v>
      </c>
    </row>
    <row r="65" spans="1:31" ht="15.75" thickBot="1" x14ac:dyDescent="0.3">
      <c r="A65" s="23" t="s">
        <v>53</v>
      </c>
      <c r="B65">
        <v>31</v>
      </c>
      <c r="C65" s="19">
        <v>52</v>
      </c>
      <c r="D65" s="2">
        <v>33682</v>
      </c>
      <c r="E65">
        <f t="shared" si="0"/>
        <v>10.424718849015999</v>
      </c>
      <c r="G65" s="32">
        <f t="shared" si="1"/>
        <v>52</v>
      </c>
      <c r="H65" s="32">
        <f t="shared" si="2"/>
        <v>2704</v>
      </c>
      <c r="I65">
        <f t="shared" si="3"/>
        <v>542.08538014883197</v>
      </c>
    </row>
    <row r="66" spans="1:31" x14ac:dyDescent="0.25">
      <c r="A66" s="23" t="s">
        <v>54</v>
      </c>
      <c r="B66">
        <v>32</v>
      </c>
      <c r="C66" s="19">
        <v>53</v>
      </c>
      <c r="D66" s="2">
        <v>36599</v>
      </c>
      <c r="E66">
        <f t="shared" si="0"/>
        <v>10.507776196611822</v>
      </c>
      <c r="G66" s="32">
        <f t="shared" si="1"/>
        <v>53</v>
      </c>
      <c r="H66" s="32">
        <f t="shared" si="2"/>
        <v>2809</v>
      </c>
      <c r="I66">
        <f t="shared" si="3"/>
        <v>556.91213842042657</v>
      </c>
      <c r="R66" s="37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</row>
    <row r="67" spans="1:31" x14ac:dyDescent="0.25">
      <c r="A67" s="23" t="s">
        <v>55</v>
      </c>
      <c r="B67">
        <v>33</v>
      </c>
      <c r="C67" s="19">
        <v>54</v>
      </c>
      <c r="D67" s="2">
        <v>38654</v>
      </c>
      <c r="E67">
        <f t="shared" si="0"/>
        <v>10.562405541545413</v>
      </c>
      <c r="G67" s="32">
        <f t="shared" si="1"/>
        <v>54</v>
      </c>
      <c r="H67" s="32">
        <f t="shared" si="2"/>
        <v>2916</v>
      </c>
      <c r="I67">
        <f t="shared" si="3"/>
        <v>570.36989924345232</v>
      </c>
      <c r="Q67" s="57"/>
      <c r="R67" s="59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1"/>
      <c r="AE67" s="57"/>
    </row>
    <row r="68" spans="1:31" ht="15.75" thickBot="1" x14ac:dyDescent="0.3">
      <c r="A68" s="23" t="s">
        <v>56</v>
      </c>
      <c r="B68">
        <v>34</v>
      </c>
      <c r="C68" s="19">
        <v>55</v>
      </c>
      <c r="D68" s="2">
        <v>40581</v>
      </c>
      <c r="E68">
        <f t="shared" si="0"/>
        <v>10.611055255757304</v>
      </c>
      <c r="G68" s="32">
        <f t="shared" si="1"/>
        <v>55</v>
      </c>
      <c r="H68" s="32">
        <f t="shared" si="2"/>
        <v>3025</v>
      </c>
      <c r="I68">
        <f t="shared" si="3"/>
        <v>583.60803906665171</v>
      </c>
      <c r="Q68" s="57"/>
      <c r="R68" s="59"/>
      <c r="S68" s="60"/>
      <c r="T68" s="60"/>
      <c r="U68" s="60"/>
      <c r="V68" s="60"/>
      <c r="W68" s="60"/>
      <c r="X68" s="60"/>
      <c r="Y68" s="62"/>
      <c r="Z68" s="62"/>
      <c r="AA68" s="62"/>
      <c r="AB68" s="60"/>
      <c r="AC68" s="60"/>
      <c r="AD68" s="61"/>
      <c r="AE68" s="57"/>
    </row>
    <row r="69" spans="1:31" x14ac:dyDescent="0.25">
      <c r="A69" s="23" t="s">
        <v>57</v>
      </c>
      <c r="B69">
        <v>35</v>
      </c>
      <c r="C69" s="19">
        <v>56</v>
      </c>
      <c r="D69" s="2">
        <v>43079</v>
      </c>
      <c r="E69">
        <f t="shared" si="0"/>
        <v>10.670790918373239</v>
      </c>
      <c r="G69" s="32">
        <f t="shared" si="1"/>
        <v>56</v>
      </c>
      <c r="H69" s="32">
        <f t="shared" si="2"/>
        <v>3136</v>
      </c>
      <c r="I69">
        <f t="shared" si="3"/>
        <v>597.56429142890136</v>
      </c>
      <c r="Q69" s="57"/>
      <c r="R69" s="59"/>
      <c r="S69" s="63" t="s">
        <v>103</v>
      </c>
      <c r="T69" s="64"/>
      <c r="U69" s="64"/>
      <c r="V69" s="64"/>
      <c r="W69" s="65"/>
      <c r="X69" s="60"/>
      <c r="Y69" s="62"/>
      <c r="Z69" s="62"/>
      <c r="AA69" s="62"/>
      <c r="AB69" s="60"/>
      <c r="AC69" s="60"/>
      <c r="AD69" s="61"/>
      <c r="AE69" s="57"/>
    </row>
    <row r="70" spans="1:31" x14ac:dyDescent="0.25">
      <c r="A70" s="23" t="s">
        <v>58</v>
      </c>
      <c r="B70">
        <v>36</v>
      </c>
      <c r="C70" s="19">
        <v>57</v>
      </c>
      <c r="D70" s="2">
        <v>45757</v>
      </c>
      <c r="E70">
        <f t="shared" si="0"/>
        <v>10.731100064464005</v>
      </c>
      <c r="G70" s="32">
        <f t="shared" si="1"/>
        <v>57</v>
      </c>
      <c r="H70" s="32">
        <f t="shared" si="2"/>
        <v>3249</v>
      </c>
      <c r="I70">
        <f t="shared" si="3"/>
        <v>611.67270367444826</v>
      </c>
      <c r="Q70" s="57"/>
      <c r="R70" s="59"/>
      <c r="S70" s="66"/>
      <c r="T70" s="67"/>
      <c r="U70" s="67"/>
      <c r="V70" s="67"/>
      <c r="W70" s="68"/>
      <c r="X70" s="60"/>
      <c r="Y70" s="60"/>
      <c r="Z70" s="60"/>
      <c r="AA70" s="60"/>
      <c r="AB70" s="60"/>
      <c r="AC70" s="60"/>
      <c r="AD70" s="61"/>
      <c r="AE70" s="57"/>
    </row>
    <row r="71" spans="1:31" x14ac:dyDescent="0.25">
      <c r="A71" s="23" t="s">
        <v>59</v>
      </c>
      <c r="B71">
        <v>37</v>
      </c>
      <c r="C71" s="19">
        <v>58</v>
      </c>
      <c r="D71" s="2">
        <v>49492</v>
      </c>
      <c r="E71">
        <f t="shared" si="0"/>
        <v>10.809566319333866</v>
      </c>
      <c r="G71" s="32">
        <f t="shared" si="1"/>
        <v>58</v>
      </c>
      <c r="H71" s="32">
        <f t="shared" si="2"/>
        <v>3364</v>
      </c>
      <c r="I71">
        <f t="shared" si="3"/>
        <v>626.95484652136429</v>
      </c>
      <c r="Q71" s="57"/>
      <c r="R71" s="59"/>
      <c r="S71" s="66"/>
      <c r="T71" s="67"/>
      <c r="U71" s="67"/>
      <c r="V71" s="67"/>
      <c r="W71" s="68"/>
      <c r="X71" s="60"/>
      <c r="Y71" s="60"/>
      <c r="Z71" s="60"/>
      <c r="AA71" s="60"/>
      <c r="AB71" s="60"/>
      <c r="AC71" s="60"/>
      <c r="AD71" s="61"/>
      <c r="AE71" s="57"/>
    </row>
    <row r="72" spans="1:31" ht="15.75" thickBot="1" x14ac:dyDescent="0.3">
      <c r="A72" s="23" t="s">
        <v>60</v>
      </c>
      <c r="B72">
        <v>38</v>
      </c>
      <c r="C72" s="19">
        <v>59</v>
      </c>
      <c r="D72" s="2">
        <v>52995</v>
      </c>
      <c r="E72">
        <f t="shared" si="0"/>
        <v>10.877952848461355</v>
      </c>
      <c r="G72" s="32">
        <f t="shared" si="1"/>
        <v>59</v>
      </c>
      <c r="H72" s="32">
        <f t="shared" si="2"/>
        <v>3481</v>
      </c>
      <c r="I72">
        <f t="shared" si="3"/>
        <v>641.79921805921992</v>
      </c>
      <c r="Q72" s="57"/>
      <c r="R72" s="59"/>
      <c r="S72" s="69"/>
      <c r="T72" s="70"/>
      <c r="U72" s="70"/>
      <c r="V72" s="70"/>
      <c r="W72" s="71"/>
      <c r="X72" s="60"/>
      <c r="Y72" s="60"/>
      <c r="Z72" s="60"/>
      <c r="AA72" s="60"/>
      <c r="AB72" s="60"/>
      <c r="AC72" s="60"/>
      <c r="AD72" s="61"/>
      <c r="AE72" s="57"/>
    </row>
    <row r="73" spans="1:31" x14ac:dyDescent="0.25">
      <c r="A73" s="23" t="s">
        <v>61</v>
      </c>
      <c r="B73">
        <v>39</v>
      </c>
      <c r="C73" s="19">
        <v>60</v>
      </c>
      <c r="D73" s="2">
        <v>58509</v>
      </c>
      <c r="E73">
        <f t="shared" si="0"/>
        <v>10.976935867540687</v>
      </c>
      <c r="G73" s="32">
        <f t="shared" si="1"/>
        <v>60</v>
      </c>
      <c r="H73" s="32">
        <f t="shared" si="2"/>
        <v>3600</v>
      </c>
      <c r="I73">
        <f t="shared" si="3"/>
        <v>658.61615205244129</v>
      </c>
      <c r="Q73" s="57"/>
      <c r="R73" s="59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1"/>
      <c r="AE73" s="57"/>
    </row>
    <row r="74" spans="1:31" ht="15.75" x14ac:dyDescent="0.25">
      <c r="A74" s="23" t="s">
        <v>62</v>
      </c>
      <c r="B74">
        <v>40</v>
      </c>
      <c r="C74" s="19">
        <v>61</v>
      </c>
      <c r="D74" s="2">
        <v>61888</v>
      </c>
      <c r="E74">
        <f t="shared" si="0"/>
        <v>11.033081578812967</v>
      </c>
      <c r="G74" s="32">
        <f t="shared" si="1"/>
        <v>61</v>
      </c>
      <c r="H74" s="32">
        <f t="shared" si="2"/>
        <v>3721</v>
      </c>
      <c r="I74">
        <f t="shared" si="3"/>
        <v>673.01797630759097</v>
      </c>
      <c r="Q74" s="57"/>
      <c r="R74" s="72" t="s">
        <v>104</v>
      </c>
      <c r="S74" s="73"/>
      <c r="T74" s="73"/>
      <c r="U74" s="74"/>
      <c r="V74" s="60"/>
      <c r="W74" s="75" t="s">
        <v>105</v>
      </c>
      <c r="X74" s="60"/>
      <c r="Y74" s="60"/>
      <c r="Z74" s="76" t="s">
        <v>106</v>
      </c>
      <c r="AA74" s="60"/>
      <c r="AB74" s="60"/>
      <c r="AC74" s="60"/>
      <c r="AD74" s="61"/>
      <c r="AE74" s="57"/>
    </row>
    <row r="75" spans="1:31" x14ac:dyDescent="0.25">
      <c r="A75" s="23" t="s">
        <v>63</v>
      </c>
      <c r="B75">
        <v>41</v>
      </c>
      <c r="C75" s="19">
        <v>62</v>
      </c>
      <c r="D75" s="2">
        <v>66501</v>
      </c>
      <c r="E75">
        <f t="shared" si="0"/>
        <v>11.104972264124868</v>
      </c>
      <c r="G75" s="32">
        <f t="shared" si="1"/>
        <v>62</v>
      </c>
      <c r="H75" s="32">
        <f t="shared" si="2"/>
        <v>3844</v>
      </c>
      <c r="I75">
        <f t="shared" si="3"/>
        <v>688.50828037574183</v>
      </c>
      <c r="Q75" s="57"/>
      <c r="R75" s="77">
        <v>456</v>
      </c>
      <c r="S75" s="60"/>
      <c r="T75" s="60"/>
      <c r="U75" s="60"/>
      <c r="V75" s="60"/>
      <c r="W75" s="78">
        <v>642</v>
      </c>
      <c r="X75" s="60"/>
      <c r="Y75" s="60"/>
      <c r="Z75" s="78">
        <v>17</v>
      </c>
      <c r="AA75" s="60"/>
      <c r="AB75" s="60"/>
      <c r="AC75" s="60"/>
      <c r="AD75" s="61"/>
      <c r="AE75" s="57"/>
    </row>
    <row r="76" spans="1:31" x14ac:dyDescent="0.25">
      <c r="A76" s="23" t="s">
        <v>64</v>
      </c>
      <c r="B76">
        <v>42</v>
      </c>
      <c r="C76" s="19">
        <v>63</v>
      </c>
      <c r="D76" s="2">
        <v>71886</v>
      </c>
      <c r="E76">
        <f t="shared" si="0"/>
        <v>11.182836809867954</v>
      </c>
      <c r="G76" s="32">
        <f t="shared" si="1"/>
        <v>63</v>
      </c>
      <c r="H76" s="32">
        <f t="shared" si="2"/>
        <v>3969</v>
      </c>
      <c r="I76">
        <f t="shared" si="3"/>
        <v>704.51871902168114</v>
      </c>
      <c r="Q76" s="57"/>
      <c r="R76" s="77">
        <v>7285683.0190000003</v>
      </c>
      <c r="S76" s="60"/>
      <c r="T76" s="60"/>
      <c r="U76" s="60"/>
      <c r="V76" s="60"/>
      <c r="W76" s="75">
        <v>20863</v>
      </c>
      <c r="X76" s="60"/>
      <c r="Y76" s="60"/>
      <c r="Z76" s="75">
        <v>50</v>
      </c>
      <c r="AA76" s="60"/>
      <c r="AB76" s="60"/>
      <c r="AC76" s="60"/>
      <c r="AD76" s="61"/>
      <c r="AE76" s="57"/>
    </row>
    <row r="77" spans="1:31" ht="15" customHeight="1" thickBot="1" x14ac:dyDescent="0.3">
      <c r="A77" s="23" t="s">
        <v>65</v>
      </c>
      <c r="B77">
        <v>43</v>
      </c>
      <c r="C77" s="19">
        <v>64</v>
      </c>
      <c r="D77" s="2">
        <v>78162</v>
      </c>
      <c r="E77">
        <f t="shared" si="0"/>
        <v>11.266538874925619</v>
      </c>
      <c r="G77" s="32">
        <f t="shared" si="1"/>
        <v>64</v>
      </c>
      <c r="H77" s="32">
        <f t="shared" si="2"/>
        <v>4096</v>
      </c>
      <c r="I77">
        <f t="shared" si="3"/>
        <v>721.0584879952396</v>
      </c>
      <c r="Q77" s="57"/>
      <c r="R77" s="59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1"/>
      <c r="AE77" s="57"/>
    </row>
    <row r="78" spans="1:31" ht="15" customHeight="1" x14ac:dyDescent="0.25">
      <c r="A78" s="23" t="s">
        <v>66</v>
      </c>
      <c r="B78">
        <v>44</v>
      </c>
      <c r="C78" s="19">
        <v>65</v>
      </c>
      <c r="D78" s="2">
        <v>85380</v>
      </c>
      <c r="E78">
        <f t="shared" si="0"/>
        <v>11.354867160311953</v>
      </c>
      <c r="G78" s="32">
        <f t="shared" si="1"/>
        <v>65</v>
      </c>
      <c r="H78" s="32">
        <f t="shared" si="2"/>
        <v>4225</v>
      </c>
      <c r="I78">
        <f t="shared" si="3"/>
        <v>738.06636542027695</v>
      </c>
      <c r="Q78" s="57"/>
      <c r="R78" s="79" t="s">
        <v>107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1"/>
      <c r="AE78" s="57"/>
    </row>
    <row r="79" spans="1:31" ht="15" customHeight="1" x14ac:dyDescent="0.25">
      <c r="A79" s="23" t="s">
        <v>67</v>
      </c>
      <c r="B79">
        <v>45</v>
      </c>
      <c r="C79" s="19">
        <v>66</v>
      </c>
      <c r="D79" s="2">
        <v>91299</v>
      </c>
      <c r="E79">
        <f t="shared" ref="E79:E90" si="4">LN(D79)</f>
        <v>11.421895113620558</v>
      </c>
      <c r="G79" s="32">
        <f t="shared" ref="G79:G90" si="5">C79</f>
        <v>66</v>
      </c>
      <c r="H79" s="32">
        <f t="shared" ref="H79:H90" si="6">G79^2</f>
        <v>4356</v>
      </c>
      <c r="I79">
        <f t="shared" ref="I79:I90" si="7">E79*G79</f>
        <v>753.84507749895681</v>
      </c>
      <c r="Q79" s="57"/>
      <c r="R79" s="82" t="s">
        <v>108</v>
      </c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4"/>
      <c r="AE79" s="57"/>
    </row>
    <row r="80" spans="1:31" ht="15" customHeight="1" thickBot="1" x14ac:dyDescent="0.3">
      <c r="A80" s="23" t="s">
        <v>68</v>
      </c>
      <c r="B80">
        <v>46</v>
      </c>
      <c r="C80" s="19">
        <v>67</v>
      </c>
      <c r="D80" s="2">
        <v>96396</v>
      </c>
      <c r="E80">
        <f t="shared" si="4"/>
        <v>11.476219985961812</v>
      </c>
      <c r="G80" s="32">
        <f t="shared" si="5"/>
        <v>67</v>
      </c>
      <c r="H80" s="32">
        <f t="shared" si="6"/>
        <v>4489</v>
      </c>
      <c r="I80">
        <f t="shared" si="7"/>
        <v>768.90673905944141</v>
      </c>
      <c r="Q80" s="57"/>
      <c r="R80" s="85" t="s">
        <v>109</v>
      </c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7"/>
      <c r="AE80" s="57"/>
    </row>
    <row r="81" spans="1:31" x14ac:dyDescent="0.25">
      <c r="A81" s="23" t="s">
        <v>69</v>
      </c>
      <c r="B81">
        <v>47</v>
      </c>
      <c r="C81" s="19">
        <v>68</v>
      </c>
      <c r="D81" s="2">
        <v>101147</v>
      </c>
      <c r="E81">
        <f t="shared" si="4"/>
        <v>11.524330183233664</v>
      </c>
      <c r="G81" s="32">
        <f t="shared" si="5"/>
        <v>68</v>
      </c>
      <c r="H81" s="32">
        <f t="shared" si="6"/>
        <v>4624</v>
      </c>
      <c r="I81">
        <f t="shared" si="7"/>
        <v>783.65445245988917</v>
      </c>
      <c r="Q81" s="57"/>
      <c r="R81" s="59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1"/>
      <c r="AE81" s="57"/>
    </row>
    <row r="82" spans="1:31" x14ac:dyDescent="0.25">
      <c r="A82" s="23" t="s">
        <v>70</v>
      </c>
      <c r="B82">
        <v>48</v>
      </c>
      <c r="C82" s="19">
        <v>69</v>
      </c>
      <c r="D82" s="2">
        <v>107780</v>
      </c>
      <c r="E82">
        <f t="shared" si="4"/>
        <v>11.587847391487488</v>
      </c>
      <c r="G82" s="32">
        <f t="shared" si="5"/>
        <v>69</v>
      </c>
      <c r="H82" s="32">
        <f t="shared" si="6"/>
        <v>4761</v>
      </c>
      <c r="I82">
        <f t="shared" si="7"/>
        <v>799.56147001263662</v>
      </c>
      <c r="Q82" s="57"/>
      <c r="R82" s="59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1"/>
      <c r="AE82" s="57"/>
    </row>
    <row r="83" spans="1:31" ht="15.75" thickBot="1" x14ac:dyDescent="0.3">
      <c r="A83" s="23" t="s">
        <v>71</v>
      </c>
      <c r="B83">
        <v>49</v>
      </c>
      <c r="C83" s="19">
        <v>70</v>
      </c>
      <c r="D83" s="2">
        <v>114715</v>
      </c>
      <c r="E83">
        <f t="shared" si="4"/>
        <v>11.650206070504263</v>
      </c>
      <c r="G83" s="32">
        <f t="shared" si="5"/>
        <v>70</v>
      </c>
      <c r="H83" s="32">
        <f t="shared" si="6"/>
        <v>4900</v>
      </c>
      <c r="I83">
        <f t="shared" si="7"/>
        <v>815.51442493529839</v>
      </c>
      <c r="Q83" s="57"/>
      <c r="R83" s="88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90"/>
      <c r="AE83" s="57"/>
    </row>
    <row r="84" spans="1:31" x14ac:dyDescent="0.25">
      <c r="A84" s="23" t="s">
        <v>72</v>
      </c>
      <c r="B84">
        <v>50</v>
      </c>
      <c r="C84" s="19">
        <v>71</v>
      </c>
      <c r="D84" s="2">
        <v>125218</v>
      </c>
      <c r="E84">
        <f t="shared" si="4"/>
        <v>11.737811497282275</v>
      </c>
      <c r="G84" s="32">
        <f t="shared" si="5"/>
        <v>71</v>
      </c>
      <c r="H84" s="32">
        <f t="shared" si="6"/>
        <v>5041</v>
      </c>
      <c r="I84">
        <f t="shared" si="7"/>
        <v>833.38461630704148</v>
      </c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 spans="1:31" x14ac:dyDescent="0.25">
      <c r="A85" s="23" t="s">
        <v>73</v>
      </c>
      <c r="B85">
        <v>51</v>
      </c>
      <c r="C85" s="19">
        <v>72</v>
      </c>
      <c r="D85" s="2">
        <v>135106</v>
      </c>
      <c r="E85">
        <f t="shared" si="4"/>
        <v>11.813814934509129</v>
      </c>
      <c r="G85" s="32">
        <f t="shared" si="5"/>
        <v>72</v>
      </c>
      <c r="H85" s="32">
        <f t="shared" si="6"/>
        <v>5184</v>
      </c>
      <c r="I85">
        <f t="shared" si="7"/>
        <v>850.59467528465723</v>
      </c>
      <c r="Q85" s="58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 spans="1:31" x14ac:dyDescent="0.25">
      <c r="A86" s="23" t="s">
        <v>74</v>
      </c>
      <c r="B86">
        <v>52</v>
      </c>
      <c r="C86" s="19">
        <v>73</v>
      </c>
      <c r="D86" s="2">
        <v>145328</v>
      </c>
      <c r="E86">
        <f t="shared" si="4"/>
        <v>11.886748535741996</v>
      </c>
      <c r="G86" s="32">
        <f t="shared" si="5"/>
        <v>73</v>
      </c>
      <c r="H86" s="32">
        <f t="shared" si="6"/>
        <v>5329</v>
      </c>
      <c r="I86">
        <f t="shared" si="7"/>
        <v>867.73264310916568</v>
      </c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 spans="1:31" x14ac:dyDescent="0.25">
      <c r="A87" s="23" t="s">
        <v>75</v>
      </c>
      <c r="B87">
        <v>53</v>
      </c>
      <c r="C87" s="19">
        <v>74</v>
      </c>
      <c r="D87" s="2">
        <v>155939</v>
      </c>
      <c r="E87">
        <f t="shared" si="4"/>
        <v>11.957220184120187</v>
      </c>
      <c r="G87" s="32">
        <f t="shared" si="5"/>
        <v>74</v>
      </c>
      <c r="H87" s="32">
        <f t="shared" si="6"/>
        <v>5476</v>
      </c>
      <c r="I87">
        <f t="shared" si="7"/>
        <v>884.8342936248938</v>
      </c>
    </row>
    <row r="88" spans="1:31" x14ac:dyDescent="0.25">
      <c r="A88" s="23" t="s">
        <v>76</v>
      </c>
      <c r="B88">
        <v>54</v>
      </c>
      <c r="C88" s="19">
        <v>75</v>
      </c>
      <c r="D88" s="2">
        <v>162699</v>
      </c>
      <c r="E88">
        <f t="shared" si="4"/>
        <v>11.99965714690674</v>
      </c>
      <c r="G88" s="32">
        <f t="shared" si="5"/>
        <v>75</v>
      </c>
      <c r="H88" s="32">
        <f t="shared" si="6"/>
        <v>5625</v>
      </c>
      <c r="I88">
        <f t="shared" si="7"/>
        <v>899.9742860180055</v>
      </c>
    </row>
    <row r="89" spans="1:31" x14ac:dyDescent="0.25">
      <c r="A89" s="23" t="s">
        <v>86</v>
      </c>
      <c r="B89">
        <v>55</v>
      </c>
      <c r="C89" s="19">
        <v>76</v>
      </c>
      <c r="D89" s="2">
        <v>168331</v>
      </c>
      <c r="E89">
        <f t="shared" si="4"/>
        <v>12.033687558107179</v>
      </c>
      <c r="G89" s="32">
        <f t="shared" si="5"/>
        <v>76</v>
      </c>
      <c r="H89" s="32">
        <f t="shared" si="6"/>
        <v>5776</v>
      </c>
      <c r="I89">
        <f t="shared" si="7"/>
        <v>914.56025441614554</v>
      </c>
    </row>
    <row r="90" spans="1:31" ht="15.75" thickBot="1" x14ac:dyDescent="0.3">
      <c r="A90" s="24" t="s">
        <v>87</v>
      </c>
      <c r="C90" s="20">
        <v>76</v>
      </c>
      <c r="D90" s="3">
        <v>177589</v>
      </c>
      <c r="E90">
        <f t="shared" si="4"/>
        <v>12.087227170685098</v>
      </c>
      <c r="G90" s="32">
        <f t="shared" si="5"/>
        <v>76</v>
      </c>
      <c r="H90" s="32">
        <f t="shared" si="6"/>
        <v>5776</v>
      </c>
      <c r="I90">
        <f t="shared" si="7"/>
        <v>918.62926497206752</v>
      </c>
    </row>
    <row r="92" spans="1:31" x14ac:dyDescent="0.25">
      <c r="E92">
        <f>SUM(E35:E90)</f>
        <v>554.28430822232633</v>
      </c>
      <c r="G92" s="32">
        <f>SUM(G35:G90)</f>
        <v>2771</v>
      </c>
      <c r="H92" s="32">
        <f>SUM(H35:H90)</f>
        <v>151691</v>
      </c>
      <c r="I92">
        <f>SUM(I35:I90)</f>
        <v>28836.267673271075</v>
      </c>
    </row>
  </sheetData>
  <mergeCells count="16">
    <mergeCell ref="Y13:AB16"/>
    <mergeCell ref="Y18:AF20"/>
    <mergeCell ref="W35:AD37"/>
    <mergeCell ref="W30:Z33"/>
    <mergeCell ref="S69:W72"/>
    <mergeCell ref="R74:U74"/>
    <mergeCell ref="R78:AD78"/>
    <mergeCell ref="R79:AD79"/>
    <mergeCell ref="R80:AD80"/>
    <mergeCell ref="A12:A13"/>
    <mergeCell ref="C12:C13"/>
    <mergeCell ref="A1:G1"/>
    <mergeCell ref="B3:E3"/>
    <mergeCell ref="B4:E4"/>
    <mergeCell ref="B5:E5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Victorino</dc:creator>
  <cp:lastModifiedBy>Erick Seiji</cp:lastModifiedBy>
  <dcterms:created xsi:type="dcterms:W3CDTF">2020-05-11T04:27:34Z</dcterms:created>
  <dcterms:modified xsi:type="dcterms:W3CDTF">2020-05-14T21:14:06Z</dcterms:modified>
</cp:coreProperties>
</file>