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Documents/"/>
    </mc:Choice>
  </mc:AlternateContent>
  <xr:revisionPtr revIDLastSave="50" documentId="8_{9EDFD95E-A337-487E-9484-7B16E01DED19}" xr6:coauthVersionLast="45" xr6:coauthVersionMax="45" xr10:uidLastSave="{2F4164FE-BC76-4780-B633-F4C0037DEEDA}"/>
  <bookViews>
    <workbookView xWindow="-120" yWindow="-120" windowWidth="29040" windowHeight="15840" xr2:uid="{BCAFA8F4-37B2-43CF-8DCA-7721C8FB4269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1" i="4" l="1"/>
  <c r="C12" i="4"/>
  <c r="B13" i="5" l="1"/>
  <c r="B14" i="5" l="1"/>
  <c r="B12" i="5" l="1"/>
  <c r="B11" i="5"/>
  <c r="B10" i="5"/>
  <c r="B9" i="5"/>
  <c r="C15" i="1"/>
  <c r="C12" i="1"/>
  <c r="D31" i="1" l="1"/>
  <c r="C9" i="4"/>
  <c r="B10" i="6"/>
  <c r="B9" i="6"/>
  <c r="B8" i="6"/>
  <c r="B7" i="6"/>
  <c r="B6" i="6"/>
  <c r="B8" i="5"/>
  <c r="C10" i="1"/>
  <c r="C10" i="2"/>
  <c r="C9" i="2"/>
  <c r="C8" i="2"/>
  <c r="C10" i="4"/>
  <c r="C8" i="4"/>
  <c r="C7" i="4"/>
  <c r="C11" i="3"/>
  <c r="C10" i="3"/>
  <c r="C9" i="3"/>
  <c r="C8" i="3"/>
  <c r="C12" i="2"/>
  <c r="C11" i="2"/>
  <c r="C11" i="1"/>
</calcChain>
</file>

<file path=xl/sharedStrings.xml><?xml version="1.0" encoding="utf-8"?>
<sst xmlns="http://schemas.openxmlformats.org/spreadsheetml/2006/main" count="142" uniqueCount="60">
  <si>
    <t>w=</t>
  </si>
  <si>
    <t>R=</t>
  </si>
  <si>
    <t>b)</t>
  </si>
  <si>
    <t>Va=</t>
  </si>
  <si>
    <t>m/s</t>
  </si>
  <si>
    <t>a)</t>
  </si>
  <si>
    <t>c)</t>
  </si>
  <si>
    <t>Vb=</t>
  </si>
  <si>
    <t>Wbc=</t>
  </si>
  <si>
    <t>L2=</t>
  </si>
  <si>
    <t>W1=</t>
  </si>
  <si>
    <t>L1=</t>
  </si>
  <si>
    <t>omega=</t>
  </si>
  <si>
    <t>rad/s</t>
  </si>
  <si>
    <t>Wab=</t>
  </si>
  <si>
    <t>d)</t>
  </si>
  <si>
    <t>e)</t>
  </si>
  <si>
    <t>VB=</t>
  </si>
  <si>
    <t>l=</t>
  </si>
  <si>
    <t>v=</t>
  </si>
  <si>
    <t>a=</t>
  </si>
  <si>
    <t>alfa=</t>
  </si>
  <si>
    <t>varrast=</t>
  </si>
  <si>
    <t>vabs=</t>
  </si>
  <si>
    <t>Aarrast=</t>
  </si>
  <si>
    <t>m/s²</t>
  </si>
  <si>
    <t>acoriolis=</t>
  </si>
  <si>
    <t>aabs=</t>
  </si>
  <si>
    <t>vrel=</t>
  </si>
  <si>
    <t>Arel=</t>
  </si>
  <si>
    <t>Acorio=</t>
  </si>
  <si>
    <t>w1=</t>
  </si>
  <si>
    <t>r=</t>
  </si>
  <si>
    <t>w2=</t>
  </si>
  <si>
    <t>alfa1=</t>
  </si>
  <si>
    <t>alfa2=</t>
  </si>
  <si>
    <t>lac=</t>
  </si>
  <si>
    <t>lab=</t>
  </si>
  <si>
    <t>wac=</t>
  </si>
  <si>
    <t>wab=</t>
  </si>
  <si>
    <t>alfaac=</t>
  </si>
  <si>
    <t>alfaab=</t>
  </si>
  <si>
    <t>aa=</t>
  </si>
  <si>
    <t>rad/s²</t>
  </si>
  <si>
    <t>rad/s^2</t>
  </si>
  <si>
    <t>m</t>
  </si>
  <si>
    <t>°</t>
  </si>
  <si>
    <t>V0=</t>
  </si>
  <si>
    <t>R1=</t>
  </si>
  <si>
    <t>L=</t>
  </si>
  <si>
    <t>R2=</t>
  </si>
  <si>
    <t>wbc=</t>
  </si>
  <si>
    <t>vc=</t>
  </si>
  <si>
    <t>ac=</t>
  </si>
  <si>
    <t>alfabc=</t>
  </si>
  <si>
    <t>arel=</t>
  </si>
  <si>
    <t>arrast=</t>
  </si>
  <si>
    <t>acorio=</t>
  </si>
  <si>
    <t>W2=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</si>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</sst>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1</xdr:row>
      <xdr:rowOff>85725</xdr:rowOff>
    </xdr:from>
    <xdr:to>
      <xdr:col>15</xdr:col>
      <xdr:colOff>553128</xdr:colOff>
      <xdr:row>29</xdr:row>
      <xdr:rowOff>38838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3F2804-9D31-4FE8-8A28-6F465CE6D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76225"/>
          <a:ext cx="4858428" cy="5287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92242</xdr:rowOff>
    </xdr:from>
    <xdr:to>
      <xdr:col>17</xdr:col>
      <xdr:colOff>296715</xdr:colOff>
      <xdr:row>24</xdr:row>
      <xdr:rowOff>153453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A217BF-72D1-4074-88EB-43B6A5B3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92242"/>
          <a:ext cx="6335565" cy="4633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499696</xdr:colOff>
      <xdr:row>1</xdr:row>
      <xdr:rowOff>104775</xdr:rowOff>
    </xdr:from>
    <xdr:to>
      <xdr:col>15</xdr:col>
      <xdr:colOff>87040</xdr:colOff>
      <xdr:row>23</xdr:row>
      <xdr:rowOff>182081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023053-06DB-4A97-B326-0EF3F889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7296" y="295275"/>
          <a:ext cx="5073744" cy="42683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4</xdr:row>
      <xdr:rowOff>3227</xdr:rowOff>
    </xdr:from>
    <xdr:to>
      <xdr:col>12</xdr:col>
      <xdr:colOff>372039</xdr:colOff>
      <xdr:row>25</xdr:row>
      <xdr:rowOff>666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FDE415-6BE0-4DF7-A54E-F86F1B81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4" y="765227"/>
          <a:ext cx="3391465" cy="39979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133350</xdr:rowOff>
    </xdr:from>
    <xdr:to>
      <xdr:col>15</xdr:col>
      <xdr:colOff>438847</xdr:colOff>
      <xdr:row>34</xdr:row>
      <xdr:rowOff>859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5E7E43-8202-4713-A4D9-96189688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323850"/>
          <a:ext cx="4991797" cy="61540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17</xdr:col>
      <xdr:colOff>553375</xdr:colOff>
      <xdr:row>25</xdr:row>
      <xdr:rowOff>162612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4E536B-FD60-49E7-AABE-60F9FB3D0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0"/>
          <a:ext cx="6630325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6B8F-3684-4950-A5BE-67EEEB83F41E}">
  <dimension ref="A3:D31"/>
  <sheetViews>
    <sheetView tabSelected="1" workbookViewId="0">
      <selection activeCell="E14" sqref="E14"/>
    </sheetView>
  </sheetViews>
  <sheetFormatPr defaultRowHeight="15" x14ac:dyDescent="0.25"/>
  <cols>
    <col min="4" max="4" width="12.5703125" bestFit="1" customWidth="1"/>
  </cols>
  <sheetData>
    <row r="3" spans="1:4" x14ac:dyDescent="0.25">
      <c r="A3" s="1" t="s">
        <v>0</v>
      </c>
      <c r="B3" s="1">
        <v>3</v>
      </c>
      <c r="C3" s="1"/>
    </row>
    <row r="4" spans="1:4" x14ac:dyDescent="0.25">
      <c r="A4" s="1" t="s">
        <v>1</v>
      </c>
      <c r="B4" s="1">
        <v>0.4</v>
      </c>
      <c r="C4" s="1" t="s">
        <v>45</v>
      </c>
    </row>
    <row r="5" spans="1:4" x14ac:dyDescent="0.25">
      <c r="A5" s="1" t="s">
        <v>9</v>
      </c>
      <c r="B5" s="1">
        <v>1.5</v>
      </c>
      <c r="C5" s="1" t="s">
        <v>45</v>
      </c>
    </row>
    <row r="6" spans="1:4" x14ac:dyDescent="0.25">
      <c r="A6" s="1" t="s">
        <v>11</v>
      </c>
      <c r="B6" s="1">
        <v>3</v>
      </c>
      <c r="C6" s="1" t="s">
        <v>45</v>
      </c>
    </row>
    <row r="7" spans="1:4" x14ac:dyDescent="0.25">
      <c r="A7" s="1" t="s">
        <v>12</v>
      </c>
      <c r="B7" s="1">
        <v>60</v>
      </c>
      <c r="C7" s="1" t="s">
        <v>46</v>
      </c>
    </row>
    <row r="10" spans="1:4" x14ac:dyDescent="0.25">
      <c r="A10" t="s">
        <v>5</v>
      </c>
      <c r="B10" t="s">
        <v>47</v>
      </c>
      <c r="C10">
        <f>B3*B4</f>
        <v>1.2000000000000002</v>
      </c>
      <c r="D10" t="s">
        <v>4</v>
      </c>
    </row>
    <row r="11" spans="1:4" x14ac:dyDescent="0.25">
      <c r="A11" t="s">
        <v>2</v>
      </c>
      <c r="B11" t="s">
        <v>3</v>
      </c>
      <c r="C11">
        <f>SQRT((-B3*B4)^2+(-B3*B4)^2)</f>
        <v>1.6970562748477143</v>
      </c>
      <c r="D11" t="s">
        <v>4</v>
      </c>
    </row>
    <row r="12" spans="1:4" x14ac:dyDescent="0.25">
      <c r="A12" t="s">
        <v>6</v>
      </c>
      <c r="B12" t="s">
        <v>17</v>
      </c>
      <c r="C12">
        <f>(B3*B4)*(1/TAN(RADIANS(B7))-1)</f>
        <v>-0.50717967697244892</v>
      </c>
      <c r="D12" t="s">
        <v>4</v>
      </c>
    </row>
    <row r="14" spans="1:4" x14ac:dyDescent="0.25">
      <c r="A14" t="s">
        <v>15</v>
      </c>
      <c r="B14" t="s">
        <v>14</v>
      </c>
      <c r="C14">
        <f>(-B3*B4)/(B6*SIN(RADIANS(B7)))</f>
        <v>-0.46188021535170065</v>
      </c>
      <c r="D14" t="s">
        <v>13</v>
      </c>
    </row>
    <row r="15" spans="1:4" x14ac:dyDescent="0.25">
      <c r="A15" t="s">
        <v>16</v>
      </c>
      <c r="B15" t="s">
        <v>8</v>
      </c>
      <c r="C15">
        <f>(B3*B4/B5)*(-1+1/TAN(RADIANS(B7)))</f>
        <v>-0.33811978464829928</v>
      </c>
      <c r="D15" t="s">
        <v>13</v>
      </c>
    </row>
    <row r="31" spans="4:4" x14ac:dyDescent="0.25">
      <c r="D31">
        <f>SIN(RADIANS(30))</f>
        <v>0.49999999999999994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DDB3-0AE8-474B-A644-234AA669D489}">
  <dimension ref="A2:D28"/>
  <sheetViews>
    <sheetView workbookViewId="0">
      <selection activeCell="D28" sqref="D28"/>
    </sheetView>
  </sheetViews>
  <sheetFormatPr defaultRowHeight="15" x14ac:dyDescent="0.25"/>
  <sheetData>
    <row r="2" spans="1:4" x14ac:dyDescent="0.25">
      <c r="A2" s="1" t="s">
        <v>18</v>
      </c>
      <c r="B2" s="1">
        <v>10</v>
      </c>
      <c r="C2" s="1" t="s">
        <v>45</v>
      </c>
    </row>
    <row r="3" spans="1:4" x14ac:dyDescent="0.25">
      <c r="A3" s="1" t="s">
        <v>19</v>
      </c>
      <c r="B3" s="1">
        <v>8</v>
      </c>
      <c r="C3" s="1" t="s">
        <v>4</v>
      </c>
    </row>
    <row r="4" spans="1:4" x14ac:dyDescent="0.25">
      <c r="A4" s="1" t="s">
        <v>20</v>
      </c>
      <c r="B4" s="1">
        <v>3</v>
      </c>
      <c r="C4" s="1" t="s">
        <v>25</v>
      </c>
    </row>
    <row r="5" spans="1:4" x14ac:dyDescent="0.25">
      <c r="A5" s="1" t="s">
        <v>0</v>
      </c>
      <c r="B5" s="1">
        <v>2</v>
      </c>
      <c r="C5" s="1" t="s">
        <v>13</v>
      </c>
    </row>
    <row r="6" spans="1:4" x14ac:dyDescent="0.25">
      <c r="A6" s="1" t="s">
        <v>21</v>
      </c>
      <c r="B6" s="1">
        <v>1</v>
      </c>
      <c r="C6" s="1" t="s">
        <v>43</v>
      </c>
    </row>
    <row r="8" spans="1:4" x14ac:dyDescent="0.25">
      <c r="A8" t="s">
        <v>5</v>
      </c>
      <c r="B8" t="s">
        <v>22</v>
      </c>
      <c r="C8">
        <f>B5*B2</f>
        <v>20</v>
      </c>
      <c r="D8" t="s">
        <v>4</v>
      </c>
    </row>
    <row r="9" spans="1:4" x14ac:dyDescent="0.25">
      <c r="A9" t="s">
        <v>2</v>
      </c>
      <c r="B9" t="s">
        <v>23</v>
      </c>
      <c r="C9">
        <f>SQRT((B5*B2)^2+B3^2)</f>
        <v>21.540659228538015</v>
      </c>
      <c r="D9" t="s">
        <v>4</v>
      </c>
    </row>
    <row r="10" spans="1:4" x14ac:dyDescent="0.25">
      <c r="A10" t="s">
        <v>6</v>
      </c>
      <c r="B10" t="s">
        <v>24</v>
      </c>
      <c r="C10">
        <f>SQRT((B6*B2)^2+(B5^2*B2)^2)</f>
        <v>41.231056256176608</v>
      </c>
      <c r="D10" t="s">
        <v>25</v>
      </c>
    </row>
    <row r="11" spans="1:4" x14ac:dyDescent="0.25">
      <c r="A11" t="s">
        <v>15</v>
      </c>
      <c r="B11" t="s">
        <v>26</v>
      </c>
      <c r="C11">
        <f>2*B5*B3</f>
        <v>32</v>
      </c>
      <c r="D11" t="s">
        <v>25</v>
      </c>
    </row>
    <row r="12" spans="1:4" x14ac:dyDescent="0.25">
      <c r="A12" t="s">
        <v>16</v>
      </c>
      <c r="B12" t="s">
        <v>27</v>
      </c>
      <c r="C12">
        <f>SQRT((-2*B5*B3-B6*B2)^2+(B4-B5^2*B2)^2)</f>
        <v>55.97320787662612</v>
      </c>
      <c r="D12" t="s">
        <v>25</v>
      </c>
    </row>
    <row r="28" spans="4:4" x14ac:dyDescent="0.25">
      <c r="D28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FF73-72C3-43F8-93F2-11D002696657}">
  <dimension ref="A2:D12"/>
  <sheetViews>
    <sheetView workbookViewId="0">
      <selection activeCell="C8" sqref="C8"/>
    </sheetView>
  </sheetViews>
  <sheetFormatPr defaultRowHeight="15" x14ac:dyDescent="0.25"/>
  <sheetData>
    <row r="2" spans="1:4" x14ac:dyDescent="0.25">
      <c r="A2" s="1" t="s">
        <v>31</v>
      </c>
      <c r="B2" s="1">
        <v>5</v>
      </c>
      <c r="C2" s="1" t="s">
        <v>13</v>
      </c>
    </row>
    <row r="3" spans="1:4" x14ac:dyDescent="0.25">
      <c r="A3" s="1" t="s">
        <v>18</v>
      </c>
      <c r="B3" s="1">
        <v>5</v>
      </c>
      <c r="C3" s="1" t="s">
        <v>45</v>
      </c>
    </row>
    <row r="4" spans="1:4" x14ac:dyDescent="0.25">
      <c r="A4" s="1" t="s">
        <v>32</v>
      </c>
      <c r="B4" s="1">
        <v>5</v>
      </c>
      <c r="C4" s="1" t="s">
        <v>45</v>
      </c>
    </row>
    <row r="5" spans="1:4" x14ac:dyDescent="0.25">
      <c r="A5" s="1" t="s">
        <v>33</v>
      </c>
      <c r="B5" s="1">
        <v>2</v>
      </c>
      <c r="C5" s="1" t="s">
        <v>13</v>
      </c>
    </row>
    <row r="6" spans="1:4" x14ac:dyDescent="0.25">
      <c r="A6" s="1" t="s">
        <v>34</v>
      </c>
      <c r="B6" s="1">
        <v>3</v>
      </c>
      <c r="C6" s="1" t="s">
        <v>43</v>
      </c>
    </row>
    <row r="7" spans="1:4" x14ac:dyDescent="0.25">
      <c r="A7" s="1" t="s">
        <v>35</v>
      </c>
      <c r="B7" s="1">
        <v>3</v>
      </c>
      <c r="C7" s="1" t="s">
        <v>43</v>
      </c>
    </row>
    <row r="8" spans="1:4" x14ac:dyDescent="0.25">
      <c r="A8" t="s">
        <v>5</v>
      </c>
      <c r="B8" t="s">
        <v>22</v>
      </c>
      <c r="C8">
        <f>-B2*(B3+B4)</f>
        <v>-50</v>
      </c>
      <c r="D8" t="s">
        <v>4</v>
      </c>
    </row>
    <row r="9" spans="1:4" x14ac:dyDescent="0.25">
      <c r="A9" t="s">
        <v>2</v>
      </c>
      <c r="B9" t="s">
        <v>28</v>
      </c>
      <c r="C9">
        <f>B5*B4</f>
        <v>10</v>
      </c>
      <c r="D9" t="s">
        <v>4</v>
      </c>
    </row>
    <row r="10" spans="1:4" x14ac:dyDescent="0.25">
      <c r="A10" t="s">
        <v>6</v>
      </c>
      <c r="B10" t="s">
        <v>24</v>
      </c>
      <c r="C10">
        <f>SQRT((-B6*(B4+B3))^2+(B2^2*(B3+B4))^2)</f>
        <v>251.79356624028344</v>
      </c>
      <c r="D10" t="s">
        <v>25</v>
      </c>
    </row>
    <row r="11" spans="1:4" x14ac:dyDescent="0.25">
      <c r="A11" t="s">
        <v>15</v>
      </c>
      <c r="B11" t="s">
        <v>29</v>
      </c>
      <c r="C11">
        <f>SQRT((B5^2*B4)^2+(B7*B4)^2)</f>
        <v>25</v>
      </c>
      <c r="D11" t="s">
        <v>25</v>
      </c>
    </row>
    <row r="12" spans="1:4" x14ac:dyDescent="0.25">
      <c r="A12" t="s">
        <v>16</v>
      </c>
      <c r="B12" t="s">
        <v>30</v>
      </c>
      <c r="C12">
        <v>0</v>
      </c>
      <c r="D12" t="s">
        <v>25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0584-15AB-4C6B-83D8-2CBDDDC34B71}">
  <dimension ref="A2:D12"/>
  <sheetViews>
    <sheetView workbookViewId="0">
      <selection activeCell="C12" sqref="C12"/>
    </sheetView>
  </sheetViews>
  <sheetFormatPr defaultRowHeight="15" x14ac:dyDescent="0.25"/>
  <sheetData>
    <row r="2" spans="1:4" x14ac:dyDescent="0.25">
      <c r="A2" s="1" t="s">
        <v>19</v>
      </c>
      <c r="B2" s="1">
        <v>24</v>
      </c>
      <c r="C2" s="1" t="s">
        <v>4</v>
      </c>
    </row>
    <row r="3" spans="1:4" x14ac:dyDescent="0.25">
      <c r="A3" s="1" t="s">
        <v>20</v>
      </c>
      <c r="B3" s="1">
        <v>3</v>
      </c>
      <c r="C3" s="1" t="s">
        <v>25</v>
      </c>
    </row>
    <row r="4" spans="1:4" x14ac:dyDescent="0.25">
      <c r="A4" s="1" t="s">
        <v>36</v>
      </c>
      <c r="B4" s="1">
        <v>3</v>
      </c>
      <c r="C4" s="1" t="s">
        <v>45</v>
      </c>
    </row>
    <row r="5" spans="1:4" x14ac:dyDescent="0.25">
      <c r="A5" s="1" t="s">
        <v>37</v>
      </c>
      <c r="B5" s="1">
        <v>5</v>
      </c>
      <c r="C5" s="1" t="s">
        <v>45</v>
      </c>
    </row>
    <row r="7" spans="1:4" x14ac:dyDescent="0.25">
      <c r="A7" t="s">
        <v>5</v>
      </c>
      <c r="B7" t="s">
        <v>38</v>
      </c>
      <c r="C7">
        <f>B2/B4</f>
        <v>8</v>
      </c>
      <c r="D7" t="s">
        <v>13</v>
      </c>
    </row>
    <row r="8" spans="1:4" x14ac:dyDescent="0.25">
      <c r="A8" t="s">
        <v>2</v>
      </c>
      <c r="B8" t="s">
        <v>39</v>
      </c>
      <c r="C8">
        <f>0</f>
        <v>0</v>
      </c>
      <c r="D8" t="s">
        <v>13</v>
      </c>
    </row>
    <row r="9" spans="1:4" x14ac:dyDescent="0.25">
      <c r="A9" t="s">
        <v>6</v>
      </c>
      <c r="B9" t="s">
        <v>40</v>
      </c>
      <c r="C9">
        <f>(1/B4)*(B3-3*B2^2/4*B4)</f>
        <v>-431</v>
      </c>
      <c r="D9" t="s">
        <v>43</v>
      </c>
    </row>
    <row r="10" spans="1:4" x14ac:dyDescent="0.25">
      <c r="A10" t="s">
        <v>15</v>
      </c>
      <c r="B10" t="s">
        <v>41</v>
      </c>
      <c r="C10">
        <f>B2^2/4*B4</f>
        <v>432</v>
      </c>
      <c r="D10" t="s">
        <v>44</v>
      </c>
    </row>
    <row r="11" spans="1:4" x14ac:dyDescent="0.25">
      <c r="A11" t="s">
        <v>16</v>
      </c>
      <c r="C11">
        <f>(B3-(3*B2^2)/(4*B4))^2+(B2^2/B4)^2</f>
        <v>56745</v>
      </c>
    </row>
    <row r="12" spans="1:4" x14ac:dyDescent="0.25">
      <c r="B12" t="s">
        <v>42</v>
      </c>
      <c r="C12">
        <f>SQRT(C11)</f>
        <v>238.21209037326381</v>
      </c>
      <c r="D12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4263-4FCF-41BD-8AB7-4BAF30A47F43}">
  <dimension ref="A1:C14"/>
  <sheetViews>
    <sheetView workbookViewId="0">
      <selection activeCell="B14" sqref="B14"/>
    </sheetView>
  </sheetViews>
  <sheetFormatPr defaultRowHeight="15" x14ac:dyDescent="0.25"/>
  <sheetData>
    <row r="1" spans="1:3" x14ac:dyDescent="0.25">
      <c r="A1" s="1" t="s">
        <v>48</v>
      </c>
      <c r="B1" s="1">
        <v>0.5</v>
      </c>
      <c r="C1" s="1" t="s">
        <v>45</v>
      </c>
    </row>
    <row r="2" spans="1:3" x14ac:dyDescent="0.25">
      <c r="A2" s="1" t="s">
        <v>50</v>
      </c>
      <c r="B2" s="1">
        <v>0.4</v>
      </c>
      <c r="C2" s="1" t="s">
        <v>45</v>
      </c>
    </row>
    <row r="3" spans="1:3" x14ac:dyDescent="0.25">
      <c r="A3" s="1" t="s">
        <v>31</v>
      </c>
      <c r="B3" s="1">
        <v>2</v>
      </c>
      <c r="C3" s="1" t="s">
        <v>13</v>
      </c>
    </row>
    <row r="4" spans="1:3" x14ac:dyDescent="0.25">
      <c r="A4" s="1" t="s">
        <v>49</v>
      </c>
      <c r="B4" s="1">
        <v>1.5</v>
      </c>
      <c r="C4" s="1" t="s">
        <v>45</v>
      </c>
    </row>
    <row r="5" spans="1:3" x14ac:dyDescent="0.25">
      <c r="A5" s="1" t="s">
        <v>12</v>
      </c>
      <c r="B5" s="1">
        <v>50</v>
      </c>
      <c r="C5" s="1" t="s">
        <v>46</v>
      </c>
    </row>
    <row r="8" spans="1:3" x14ac:dyDescent="0.25">
      <c r="A8" t="s">
        <v>7</v>
      </c>
      <c r="B8">
        <f>B3*B1</f>
        <v>1</v>
      </c>
      <c r="C8" t="s">
        <v>4</v>
      </c>
    </row>
    <row r="9" spans="1:3" x14ac:dyDescent="0.25">
      <c r="A9" t="s">
        <v>51</v>
      </c>
      <c r="B9">
        <f>(B3*B1)/(B4*SIN(RADIANS(B5)))</f>
        <v>0.87027152622151904</v>
      </c>
      <c r="C9" t="s">
        <v>13</v>
      </c>
    </row>
    <row r="10" spans="1:3" x14ac:dyDescent="0.25">
      <c r="A10" t="s">
        <v>52</v>
      </c>
      <c r="B10">
        <f>B3*B1/(TAN(RADIANS(B5)))</f>
        <v>0.83909963117728004</v>
      </c>
      <c r="C10" t="s">
        <v>4</v>
      </c>
    </row>
    <row r="11" spans="1:3" x14ac:dyDescent="0.25">
      <c r="A11" t="s">
        <v>33</v>
      </c>
      <c r="B11">
        <f>B3*B1/(TAN(RADIANS(B5))*B2)</f>
        <v>2.0977490779431998</v>
      </c>
      <c r="C11" t="s">
        <v>13</v>
      </c>
    </row>
    <row r="12" spans="1:3" x14ac:dyDescent="0.25">
      <c r="A12" t="s">
        <v>54</v>
      </c>
      <c r="B12">
        <f>(B3^2)*(B1^2)*COS(RADIANS(B5))/((B4^2)*SIN(RADIANS(B5))^3)</f>
        <v>0.63551101004301003</v>
      </c>
      <c r="C12" t="s">
        <v>43</v>
      </c>
    </row>
    <row r="13" spans="1:3" x14ac:dyDescent="0.25">
      <c r="A13" t="s">
        <v>53</v>
      </c>
      <c r="B13">
        <f>B14*B2</f>
        <v>1.4830194308340559</v>
      </c>
      <c r="C13" t="s">
        <v>25</v>
      </c>
    </row>
    <row r="14" spans="1:3" x14ac:dyDescent="0.25">
      <c r="A14" t="s">
        <v>35</v>
      </c>
      <c r="B14">
        <f>-B3^2*B1^2/(B4*SIN(RADIANS(B5)))*(COS(RADIANS(B5))^2/SIN(RADIANS(B5))^2+1)*1/B2</f>
        <v>3.7075485770851393</v>
      </c>
      <c r="C14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6353-5F83-4643-9C48-97F7CFDC6FDD}">
  <dimension ref="A1:C10"/>
  <sheetViews>
    <sheetView workbookViewId="0">
      <selection activeCell="B6" sqref="B6"/>
    </sheetView>
  </sheetViews>
  <sheetFormatPr defaultRowHeight="15" x14ac:dyDescent="0.25"/>
  <sheetData>
    <row r="1" spans="1:3" x14ac:dyDescent="0.25">
      <c r="A1" s="1" t="s">
        <v>49</v>
      </c>
      <c r="B1" s="1">
        <v>5</v>
      </c>
      <c r="C1" s="1" t="s">
        <v>45</v>
      </c>
    </row>
    <row r="2" spans="1:3" x14ac:dyDescent="0.25">
      <c r="A2" s="1" t="s">
        <v>10</v>
      </c>
      <c r="B2" s="1">
        <v>5</v>
      </c>
      <c r="C2" s="1" t="s">
        <v>13</v>
      </c>
    </row>
    <row r="3" spans="1:3" x14ac:dyDescent="0.25">
      <c r="A3" s="1" t="s">
        <v>58</v>
      </c>
      <c r="B3" s="1">
        <v>5</v>
      </c>
      <c r="C3" s="1" t="s">
        <v>13</v>
      </c>
    </row>
    <row r="4" spans="1:3" x14ac:dyDescent="0.25">
      <c r="A4" s="1" t="s">
        <v>1</v>
      </c>
      <c r="B4" s="1">
        <v>5</v>
      </c>
      <c r="C4" s="1" t="s">
        <v>45</v>
      </c>
    </row>
    <row r="6" spans="1:3" x14ac:dyDescent="0.25">
      <c r="A6" t="s">
        <v>28</v>
      </c>
      <c r="B6">
        <f>ABS(B3*B4)</f>
        <v>25</v>
      </c>
      <c r="C6" t="s">
        <v>4</v>
      </c>
    </row>
    <row r="7" spans="1:3" x14ac:dyDescent="0.25">
      <c r="A7" t="s">
        <v>22</v>
      </c>
      <c r="B7">
        <f>ABS(B2*B1)</f>
        <v>25</v>
      </c>
      <c r="C7" t="s">
        <v>4</v>
      </c>
    </row>
    <row r="8" spans="1:3" x14ac:dyDescent="0.25">
      <c r="A8" t="s">
        <v>55</v>
      </c>
      <c r="B8">
        <f>ABS(B4*B3^2)</f>
        <v>125</v>
      </c>
      <c r="C8" t="s">
        <v>25</v>
      </c>
    </row>
    <row r="9" spans="1:3" x14ac:dyDescent="0.25">
      <c r="A9" t="s">
        <v>56</v>
      </c>
      <c r="B9">
        <f>ABS(B1*B2^2)</f>
        <v>125</v>
      </c>
      <c r="C9" t="s">
        <v>25</v>
      </c>
    </row>
    <row r="10" spans="1:3" x14ac:dyDescent="0.25">
      <c r="A10" t="s">
        <v>57</v>
      </c>
      <c r="B10">
        <f>ABS(2*B2*B3*B4)</f>
        <v>250</v>
      </c>
      <c r="C10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Felipe pegini</cp:lastModifiedBy>
  <dcterms:created xsi:type="dcterms:W3CDTF">2020-06-28T20:07:05Z</dcterms:created>
  <dcterms:modified xsi:type="dcterms:W3CDTF">2020-06-29T16:47:04Z</dcterms:modified>
</cp:coreProperties>
</file>