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tte_000\Desktop\MAUÁ\res mat\"/>
    </mc:Choice>
  </mc:AlternateContent>
  <xr:revisionPtr revIDLastSave="0" documentId="13_ncr:1_{BFDA62BF-A4B4-48DD-80CE-32CD604FC4DF}" xr6:coauthVersionLast="45" xr6:coauthVersionMax="45" xr10:uidLastSave="{00000000-0000-0000-0000-000000000000}"/>
  <bookViews>
    <workbookView xWindow="-110" yWindow="-110" windowWidth="19420" windowHeight="10420" xr2:uid="{94F7C0C3-20D6-4072-9EE3-14F90C3E7AAF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7" i="1" l="1"/>
  <c r="M13" i="1"/>
  <c r="C9" i="1"/>
  <c r="C11" i="1"/>
  <c r="C6" i="1"/>
  <c r="M5" i="1" l="1"/>
  <c r="J5" i="1"/>
  <c r="J14" i="1"/>
  <c r="F26" i="1"/>
  <c r="F17" i="1"/>
  <c r="C17" i="1"/>
  <c r="F11" i="1"/>
  <c r="F18" i="1" s="1"/>
  <c r="F6" i="1"/>
  <c r="C18" i="1"/>
  <c r="F19" i="1" l="1"/>
  <c r="C1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tc={50C06BAA-A953-495C-A530-F125E2262B9E}</author>
    <author>tc={4CE9FF39-6D79-4773-9701-6BED2EF870E6}</author>
    <author>tc={ED066F58-0329-48A6-A8F7-DF0335D74DD1}</author>
    <author>tc={4CE62479-704F-4249-B7A7-311EA61BA78E}</author>
    <author>tc={A0CBF963-9B31-4487-A76E-13B1A52A6F28}</author>
    <author>tc={338748A1-509D-4DEC-A996-B7FEE35DA11C}</author>
    <author>tc={5DA1EA18-7682-434D-9088-00E193E8766D}</author>
    <author>tc={ED485F2F-5CA7-4443-9FCE-A37A20FBBE84}</author>
    <author>tc={D326C211-2BE4-4A7C-9ABF-D792803F6D9F}</author>
    <author>tc={AE5907A3-2008-475E-AFF1-D610D0A8D1E2}</author>
    <author>tc={0148FE38-67C8-4F60-B6AB-FC2703ADE177}</author>
    <author>tc={BA7D31EC-8381-492B-A361-B0BFD82932B2}</author>
    <author>tc={F560B2A1-8DFB-47BF-AACB-6E3CFA798BA1}</author>
    <author>tc={FE24CE15-5FC0-44E0-8023-95DCEC141551}</author>
  </authors>
  <commentList>
    <comment ref="I4" authorId="0" shapeId="0" xr:uid="{50C06BAA-A953-495C-A530-F125E2262B9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área trasnversal</t>
      </text>
    </comment>
    <comment ref="L4" authorId="1" shapeId="0" xr:uid="{4CE9FF39-6D79-4773-9701-6BED2EF870E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área trasnversal</t>
      </text>
    </comment>
    <comment ref="B5" authorId="2" shapeId="0" xr:uid="{ED066F58-0329-48A6-A8F7-DF0335D74DD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Tensão de escoamento</t>
      </text>
    </comment>
    <comment ref="B6" authorId="3" shapeId="0" xr:uid="{4CE62479-704F-4249-B7A7-311EA61BA78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Esbeltez limite (admensional)</t>
      </text>
    </comment>
    <comment ref="B9" authorId="4" shapeId="0" xr:uid="{A0CBF963-9B31-4487-A76E-13B1A52A6F2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Momento de Inercia minumo( x ou de y)</t>
      </text>
    </comment>
    <comment ref="B10" authorId="5" shapeId="0" xr:uid="{338748A1-509D-4DEC-A996-B7FEE35DA11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área trasnversal</t>
      </text>
    </comment>
    <comment ref="L11" authorId="6" shapeId="0" xr:uid="{5DA1EA18-7682-434D-9088-00E193E8766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Carga Crítica</t>
      </text>
    </comment>
    <comment ref="L12" authorId="7" shapeId="0" xr:uid="{ED485F2F-5CA7-4443-9FCE-A37A20FBBE8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Força Atuante na barra</t>
      </text>
    </comment>
    <comment ref="L13" authorId="8" shapeId="0" xr:uid="{D326C211-2BE4-4A7C-9ABF-D792803F6D9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Coef de segurança barra</t>
      </text>
    </comment>
    <comment ref="B16" authorId="9" shapeId="0" xr:uid="{AE5907A3-2008-475E-AFF1-D610D0A8D1E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Comprimento real</t>
      </text>
    </comment>
    <comment ref="E16" authorId="10" shapeId="0" xr:uid="{0148FE38-67C8-4F60-B6AB-FC2703ADE17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Comprimento real</t>
      </text>
    </comment>
    <comment ref="B17" authorId="11" shapeId="0" xr:uid="{BA7D31EC-8381-492B-A361-B0BFD82932B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Comprimento de flambagem 1</t>
      </text>
    </comment>
    <comment ref="E17" authorId="12" shapeId="0" xr:uid="{F560B2A1-8DFB-47BF-AACB-6E3CFA798BA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Comprimento de flambagem 1</t>
      </text>
    </comment>
    <comment ref="B19" authorId="13" shapeId="0" xr:uid="{FE24CE15-5FC0-44E0-8023-95DCEC14155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Esbeltz (admensional)</t>
      </text>
    </comment>
  </commentList>
</comments>
</file>

<file path=xl/sharedStrings.xml><?xml version="1.0" encoding="utf-8"?>
<sst xmlns="http://schemas.openxmlformats.org/spreadsheetml/2006/main" count="82" uniqueCount="40">
  <si>
    <t>k=</t>
  </si>
  <si>
    <t xml:space="preserve"> </t>
  </si>
  <si>
    <t xml:space="preserve">Carga crítica de Flambagem </t>
  </si>
  <si>
    <t>λlim=</t>
  </si>
  <si>
    <t>E=</t>
  </si>
  <si>
    <t>σe=</t>
  </si>
  <si>
    <t>Raio de giração</t>
  </si>
  <si>
    <t>Imin=</t>
  </si>
  <si>
    <t>A=</t>
  </si>
  <si>
    <t>Barra 1</t>
  </si>
  <si>
    <t>Barra 2</t>
  </si>
  <si>
    <t>i2=</t>
  </si>
  <si>
    <t>i1=</t>
  </si>
  <si>
    <t>Indice de esbeltez das Barras</t>
  </si>
  <si>
    <t>λ</t>
  </si>
  <si>
    <t>λ1=</t>
  </si>
  <si>
    <t>Lfl1=</t>
  </si>
  <si>
    <t>l1=</t>
  </si>
  <si>
    <t>l2=</t>
  </si>
  <si>
    <t>Lfl2=</t>
  </si>
  <si>
    <t>λ2=</t>
  </si>
  <si>
    <t>Se o λ &lt; λlim =&gt; Plástico</t>
  </si>
  <si>
    <t>Se o λ &gt; λlim =&gt; Elástico</t>
  </si>
  <si>
    <t>σfl=</t>
  </si>
  <si>
    <t>λ=</t>
  </si>
  <si>
    <t xml:space="preserve">Tensão de flambagem </t>
  </si>
  <si>
    <t>Mpa</t>
  </si>
  <si>
    <t>mm^4</t>
  </si>
  <si>
    <t>mm^2</t>
  </si>
  <si>
    <t>mm</t>
  </si>
  <si>
    <t>MPa</t>
  </si>
  <si>
    <t>Segurança</t>
  </si>
  <si>
    <t>s=</t>
  </si>
  <si>
    <t>F&lt;=</t>
  </si>
  <si>
    <t>N</t>
  </si>
  <si>
    <t>Buscando coeficiente</t>
  </si>
  <si>
    <t>Carga limite de flambagem</t>
  </si>
  <si>
    <t>Pfl=</t>
  </si>
  <si>
    <t>F=</t>
  </si>
  <si>
    <t>Buscando a força Crítica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</si>
</sst>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1" fillId="2" borderId="0" xfId="0" applyFont="1" applyFill="1" applyAlignment="1">
      <alignment horizontal="right"/>
    </xf>
    <xf numFmtId="0" fontId="0" fillId="2" borderId="0" xfId="0" applyFill="1"/>
    <xf numFmtId="0" fontId="0" fillId="3" borderId="0" xfId="0" applyFill="1"/>
    <xf numFmtId="0" fontId="0" fillId="0" borderId="0" xfId="0" applyAlignment="1"/>
    <xf numFmtId="0" fontId="0" fillId="2" borderId="0" xfId="0" applyFill="1" applyAlignment="1">
      <alignment horizontal="right"/>
    </xf>
    <xf numFmtId="0" fontId="1" fillId="3" borderId="0" xfId="0" applyFont="1" applyFill="1" applyAlignment="1">
      <alignment horizontal="left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ATHEUS GUERRA JUDICE MESQUITA" id="{E2DAE82A-0D5B-4A23-B3C6-02F20D988793}" userId="MATHEUS GUERRA JUDICE MESQUITA" providerId="None"/>
</personList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4" dT="2020-11-20T15:19:01.16" personId="{E2DAE82A-0D5B-4A23-B3C6-02F20D988793}" id="{50C06BAA-A953-495C-A530-F125E2262B9E}">
    <text>área trasnversal</text>
  </threadedComment>
  <threadedComment ref="L4" dT="2020-11-20T15:19:01.16" personId="{E2DAE82A-0D5B-4A23-B3C6-02F20D988793}" id="{4CE9FF39-6D79-4773-9701-6BED2EF870E6}">
    <text>área trasnversal</text>
  </threadedComment>
  <threadedComment ref="B5" dT="2020-11-20T15:40:24.63" personId="{E2DAE82A-0D5B-4A23-B3C6-02F20D988793}" id="{ED066F58-0329-48A6-A8F7-DF0335D74DD1}">
    <text>Tensão de escoamento</text>
  </threadedComment>
  <threadedComment ref="B6" dT="2020-11-20T15:40:04.81" personId="{E2DAE82A-0D5B-4A23-B3C6-02F20D988793}" id="{4CE62479-704F-4249-B7A7-311EA61BA78E}">
    <text>Esbeltez limite (admensional)</text>
  </threadedComment>
  <threadedComment ref="B9" dT="2020-11-20T15:18:22.80" personId="{E2DAE82A-0D5B-4A23-B3C6-02F20D988793}" id="{A0CBF963-9B31-4487-A76E-13B1A52A6F28}">
    <text>Momento de Inercia minumo( x ou de y)</text>
  </threadedComment>
  <threadedComment ref="B10" dT="2020-11-20T15:19:01.16" personId="{E2DAE82A-0D5B-4A23-B3C6-02F20D988793}" id="{338748A1-509D-4DEC-A996-B7FEE35DA11C}">
    <text>área trasnversal</text>
  </threadedComment>
  <threadedComment ref="L11" dT="2020-11-20T15:56:28.77" personId="{E2DAE82A-0D5B-4A23-B3C6-02F20D988793}" id="{5DA1EA18-7682-434D-9088-00E193E8766D}">
    <text>Carga Crítica</text>
  </threadedComment>
  <threadedComment ref="L12" dT="2020-11-20T15:57:00.81" personId="{E2DAE82A-0D5B-4A23-B3C6-02F20D988793}" id="{ED485F2F-5CA7-4443-9FCE-A37A20FBBE84}">
    <text>Força Atuante na barra</text>
  </threadedComment>
  <threadedComment ref="L13" dT="2020-11-20T15:57:26.38" personId="{E2DAE82A-0D5B-4A23-B3C6-02F20D988793}" id="{D326C211-2BE4-4A7C-9ABF-D792803F6D9F}">
    <text>Coef de segurança barra</text>
  </threadedComment>
  <threadedComment ref="B16" dT="2020-11-20T15:22:13.42" personId="{E2DAE82A-0D5B-4A23-B3C6-02F20D988793}" id="{AE5907A3-2008-475E-AFF1-D610D0A8D1E2}">
    <text>Comprimento real</text>
  </threadedComment>
  <threadedComment ref="E16" dT="2020-11-20T15:22:13.42" personId="{E2DAE82A-0D5B-4A23-B3C6-02F20D988793}" id="{0148FE38-67C8-4F60-B6AB-FC2703ADE177}">
    <text>Comprimento real</text>
  </threadedComment>
  <threadedComment ref="B17" dT="2020-11-20T15:21:00.54" personId="{E2DAE82A-0D5B-4A23-B3C6-02F20D988793}" id="{BA7D31EC-8381-492B-A361-B0BFD82932B2}">
    <text>Comprimento de flambagem 1</text>
  </threadedComment>
  <threadedComment ref="E17" dT="2020-11-20T15:21:00.54" personId="{E2DAE82A-0D5B-4A23-B3C6-02F20D988793}" id="{F560B2A1-8DFB-47BF-AACB-6E3CFA798BA1}">
    <text>Comprimento de flambagem 1</text>
  </threadedComment>
  <threadedComment ref="B19" dT="2020-11-20T15:42:19.46" personId="{E2DAE82A-0D5B-4A23-B3C6-02F20D988793}" id="{FE24CE15-5FC0-44E0-8023-95DCEC141551}">
    <text>Esbeltz (admensional)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B759D4-C1C7-4DCB-9402-269E46681694}">
  <dimension ref="B1:O27"/>
  <sheetViews>
    <sheetView tabSelected="1" workbookViewId="0">
      <selection activeCell="J5" sqref="J5"/>
    </sheetView>
  </sheetViews>
  <sheetFormatPr defaultRowHeight="14.5" x14ac:dyDescent="0.35"/>
  <cols>
    <col min="3" max="3" width="10.81640625" bestFit="1" customWidth="1"/>
  </cols>
  <sheetData>
    <row r="1" spans="2:15" x14ac:dyDescent="0.35">
      <c r="B1" s="9" t="s">
        <v>2</v>
      </c>
      <c r="C1" s="9"/>
      <c r="D1" s="9"/>
      <c r="E1" s="9"/>
      <c r="F1" s="9"/>
      <c r="I1" s="10" t="s">
        <v>36</v>
      </c>
      <c r="J1" s="10"/>
      <c r="K1" s="10"/>
      <c r="L1" s="10"/>
      <c r="M1" s="10"/>
    </row>
    <row r="2" spans="2:15" x14ac:dyDescent="0.35">
      <c r="B2" s="5" t="s">
        <v>9</v>
      </c>
      <c r="E2" s="5" t="s">
        <v>10</v>
      </c>
    </row>
    <row r="3" spans="2:15" x14ac:dyDescent="0.35">
      <c r="I3" s="1" t="s">
        <v>23</v>
      </c>
      <c r="J3">
        <v>201.8</v>
      </c>
      <c r="K3" t="s">
        <v>26</v>
      </c>
      <c r="L3" s="1" t="s">
        <v>23</v>
      </c>
    </row>
    <row r="4" spans="2:15" x14ac:dyDescent="0.35">
      <c r="B4" s="1" t="s">
        <v>4</v>
      </c>
      <c r="C4">
        <v>210000</v>
      </c>
      <c r="D4" t="s">
        <v>30</v>
      </c>
      <c r="E4" s="1" t="s">
        <v>4</v>
      </c>
      <c r="I4" s="2" t="s">
        <v>8</v>
      </c>
      <c r="J4">
        <v>1858</v>
      </c>
      <c r="K4" t="s">
        <v>28</v>
      </c>
      <c r="L4" s="2" t="s">
        <v>8</v>
      </c>
    </row>
    <row r="5" spans="2:15" x14ac:dyDescent="0.35">
      <c r="B5" s="2" t="s">
        <v>5</v>
      </c>
      <c r="C5">
        <v>220</v>
      </c>
      <c r="D5" t="s">
        <v>30</v>
      </c>
      <c r="E5" s="2" t="s">
        <v>5</v>
      </c>
      <c r="I5" s="1" t="s">
        <v>37</v>
      </c>
      <c r="J5">
        <f>J4*J3</f>
        <v>374944.4</v>
      </c>
      <c r="K5" t="s">
        <v>34</v>
      </c>
      <c r="L5" s="1" t="s">
        <v>37</v>
      </c>
      <c r="M5">
        <f>M4*M3</f>
        <v>0</v>
      </c>
    </row>
    <row r="6" spans="2:15" x14ac:dyDescent="0.35">
      <c r="B6" s="3" t="s">
        <v>3</v>
      </c>
      <c r="C6" s="4">
        <f>SQRT(((PI()^2)*C4)/(0.5*C5))</f>
        <v>137.26606295236752</v>
      </c>
      <c r="E6" s="3" t="s">
        <v>3</v>
      </c>
      <c r="F6" s="4" t="e">
        <f>(PI()^2*F4)/(0.5*F5)</f>
        <v>#DIV/0!</v>
      </c>
    </row>
    <row r="8" spans="2:15" x14ac:dyDescent="0.35">
      <c r="B8" s="5" t="s">
        <v>6</v>
      </c>
      <c r="C8" s="5"/>
      <c r="E8" s="8" t="s">
        <v>6</v>
      </c>
      <c r="F8" s="5"/>
    </row>
    <row r="9" spans="2:15" x14ac:dyDescent="0.35">
      <c r="B9" s="2" t="s">
        <v>7</v>
      </c>
      <c r="C9">
        <f>134.6*(10^4)</f>
        <v>1346000</v>
      </c>
      <c r="D9" t="s">
        <v>27</v>
      </c>
      <c r="E9" s="2" t="s">
        <v>7</v>
      </c>
      <c r="F9">
        <v>374392</v>
      </c>
      <c r="G9" t="s">
        <v>27</v>
      </c>
      <c r="I9" s="10" t="s">
        <v>31</v>
      </c>
      <c r="J9" s="10"/>
      <c r="K9" s="10"/>
      <c r="L9" s="10"/>
      <c r="M9" s="10"/>
    </row>
    <row r="10" spans="2:15" x14ac:dyDescent="0.35">
      <c r="B10" s="2" t="s">
        <v>8</v>
      </c>
      <c r="C10">
        <v>1858</v>
      </c>
      <c r="D10" t="s">
        <v>28</v>
      </c>
      <c r="E10" s="2" t="s">
        <v>8</v>
      </c>
      <c r="F10">
        <v>864</v>
      </c>
      <c r="G10" t="s">
        <v>28</v>
      </c>
      <c r="I10" s="6" t="s">
        <v>39</v>
      </c>
      <c r="J10" s="6"/>
      <c r="L10" t="s">
        <v>35</v>
      </c>
    </row>
    <row r="11" spans="2:15" x14ac:dyDescent="0.35">
      <c r="B11" s="3" t="s">
        <v>12</v>
      </c>
      <c r="C11" s="4">
        <f>SQRT(C9/C10)</f>
        <v>26.915327904578451</v>
      </c>
      <c r="D11" t="s">
        <v>29</v>
      </c>
      <c r="E11" s="3" t="s">
        <v>11</v>
      </c>
      <c r="F11" s="4">
        <f>SQRT(F9/F10)</f>
        <v>20.816437593259661</v>
      </c>
      <c r="G11" t="s">
        <v>29</v>
      </c>
      <c r="I11" s="1" t="s">
        <v>8</v>
      </c>
      <c r="J11">
        <v>1858</v>
      </c>
      <c r="K11" t="s">
        <v>28</v>
      </c>
      <c r="L11" s="1" t="s">
        <v>37</v>
      </c>
      <c r="M11">
        <v>374.94400000000002</v>
      </c>
      <c r="O11" s="1"/>
    </row>
    <row r="12" spans="2:15" x14ac:dyDescent="0.35">
      <c r="D12" t="s">
        <v>1</v>
      </c>
      <c r="I12" s="1" t="s">
        <v>23</v>
      </c>
      <c r="J12">
        <v>201.8</v>
      </c>
      <c r="L12" s="1" t="s">
        <v>38</v>
      </c>
      <c r="M12">
        <v>67.5</v>
      </c>
      <c r="O12" s="1"/>
    </row>
    <row r="13" spans="2:15" x14ac:dyDescent="0.35">
      <c r="B13" s="10" t="s">
        <v>13</v>
      </c>
      <c r="C13" s="10"/>
      <c r="D13" s="10"/>
      <c r="E13" s="10"/>
      <c r="F13" s="10"/>
      <c r="I13" s="1" t="s">
        <v>32</v>
      </c>
      <c r="K13" t="s">
        <v>26</v>
      </c>
      <c r="L13" s="1" t="s">
        <v>32</v>
      </c>
      <c r="M13">
        <f>M11/M12</f>
        <v>5.5547259259259265</v>
      </c>
      <c r="O13" s="1"/>
    </row>
    <row r="14" spans="2:15" x14ac:dyDescent="0.35">
      <c r="B14" s="5" t="s">
        <v>9</v>
      </c>
      <c r="E14" s="5" t="s">
        <v>10</v>
      </c>
      <c r="I14" s="1" t="s">
        <v>33</v>
      </c>
      <c r="J14" t="e">
        <f>J11*J12/J13</f>
        <v>#DIV/0!</v>
      </c>
      <c r="K14" t="s">
        <v>34</v>
      </c>
      <c r="O14" s="1"/>
    </row>
    <row r="15" spans="2:15" x14ac:dyDescent="0.35">
      <c r="B15" s="1" t="s">
        <v>0</v>
      </c>
      <c r="C15">
        <v>1</v>
      </c>
      <c r="E15" s="1" t="s">
        <v>0</v>
      </c>
      <c r="F15">
        <v>1</v>
      </c>
    </row>
    <row r="16" spans="2:15" x14ac:dyDescent="0.35">
      <c r="B16" s="1" t="s">
        <v>17</v>
      </c>
      <c r="C16">
        <v>1500</v>
      </c>
      <c r="D16" t="s">
        <v>29</v>
      </c>
      <c r="E16" s="1" t="s">
        <v>18</v>
      </c>
      <c r="F16">
        <v>3358</v>
      </c>
      <c r="G16" t="s">
        <v>29</v>
      </c>
    </row>
    <row r="17" spans="2:7" x14ac:dyDescent="0.35">
      <c r="B17" s="1" t="s">
        <v>16</v>
      </c>
      <c r="C17">
        <f>C15*C16</f>
        <v>1500</v>
      </c>
      <c r="D17" t="s">
        <v>29</v>
      </c>
      <c r="E17" s="1" t="s">
        <v>19</v>
      </c>
      <c r="F17">
        <f>F15*F16</f>
        <v>3358</v>
      </c>
      <c r="G17" t="s">
        <v>29</v>
      </c>
    </row>
    <row r="18" spans="2:7" x14ac:dyDescent="0.35">
      <c r="B18" s="1" t="s">
        <v>12</v>
      </c>
      <c r="C18">
        <f>C11</f>
        <v>26.915327904578451</v>
      </c>
      <c r="D18" t="s">
        <v>29</v>
      </c>
      <c r="E18" s="1" t="s">
        <v>11</v>
      </c>
      <c r="F18">
        <f>F11</f>
        <v>20.816437593259661</v>
      </c>
      <c r="G18" t="s">
        <v>29</v>
      </c>
    </row>
    <row r="19" spans="2:7" x14ac:dyDescent="0.35">
      <c r="B19" s="7" t="s">
        <v>15</v>
      </c>
      <c r="C19" s="4">
        <f>C17/C18</f>
        <v>55.730326055022402</v>
      </c>
      <c r="E19" s="7" t="s">
        <v>20</v>
      </c>
      <c r="F19" s="4">
        <f>F17/F18</f>
        <v>161.31482560144281</v>
      </c>
    </row>
    <row r="21" spans="2:7" x14ac:dyDescent="0.35">
      <c r="B21" s="10" t="s">
        <v>25</v>
      </c>
      <c r="C21" s="10"/>
      <c r="D21" s="10"/>
      <c r="E21" s="10"/>
      <c r="F21" s="10"/>
    </row>
    <row r="22" spans="2:7" x14ac:dyDescent="0.35">
      <c r="B22" t="s">
        <v>21</v>
      </c>
      <c r="E22" t="s">
        <v>22</v>
      </c>
    </row>
    <row r="24" spans="2:7" x14ac:dyDescent="0.35">
      <c r="B24" s="1" t="s">
        <v>5</v>
      </c>
      <c r="C24">
        <v>220</v>
      </c>
      <c r="D24" t="s">
        <v>26</v>
      </c>
      <c r="E24" s="1" t="s">
        <v>4</v>
      </c>
      <c r="G24" t="s">
        <v>26</v>
      </c>
    </row>
    <row r="25" spans="2:7" x14ac:dyDescent="0.35">
      <c r="B25" s="1" t="s">
        <v>24</v>
      </c>
      <c r="C25">
        <v>55.8</v>
      </c>
      <c r="E25" s="1" t="s">
        <v>14</v>
      </c>
    </row>
    <row r="26" spans="2:7" x14ac:dyDescent="0.35">
      <c r="B26" s="1" t="s">
        <v>3</v>
      </c>
      <c r="C26">
        <v>137.30000000000001</v>
      </c>
      <c r="E26" s="1" t="s">
        <v>23</v>
      </c>
      <c r="F26" t="e">
        <f>(PI()^2)*F24/(F25^2)</f>
        <v>#DIV/0!</v>
      </c>
      <c r="G26" t="s">
        <v>26</v>
      </c>
    </row>
    <row r="27" spans="2:7" x14ac:dyDescent="0.35">
      <c r="B27" s="1" t="s">
        <v>23</v>
      </c>
      <c r="C27">
        <f>C24*(1-0.5*(C25/C26)^2)</f>
        <v>201.83146087084756</v>
      </c>
      <c r="D27" t="s">
        <v>26</v>
      </c>
    </row>
  </sheetData>
  <mergeCells count="5">
    <mergeCell ref="B1:F1"/>
    <mergeCell ref="B13:F13"/>
    <mergeCell ref="B21:F21"/>
    <mergeCell ref="I1:M1"/>
    <mergeCell ref="I9:M9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55119</dc:creator>
  <cp:lastModifiedBy>Thiago Totte</cp:lastModifiedBy>
  <dcterms:created xsi:type="dcterms:W3CDTF">2020-11-20T14:29:01Z</dcterms:created>
  <dcterms:modified xsi:type="dcterms:W3CDTF">2020-11-20T18:29:54Z</dcterms:modified>
</cp:coreProperties>
</file>