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екция" sheetId="1" r:id="rId1"/>
    <sheet name="Пщеница" sheetId="2" r:id="rId2"/>
  </sheets>
  <calcPr calcId="152511"/>
</workbook>
</file>

<file path=xl/calcChain.xml><?xml version="1.0" encoding="utf-8"?>
<calcChain xmlns="http://schemas.openxmlformats.org/spreadsheetml/2006/main">
  <c r="F46" i="2" l="1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27" i="2"/>
  <c r="H27" i="2"/>
  <c r="I27" i="2"/>
  <c r="I24" i="1"/>
  <c r="E47" i="2"/>
  <c r="E46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27" i="2"/>
  <c r="D47" i="2"/>
  <c r="D46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27" i="2"/>
  <c r="C47" i="2"/>
  <c r="C46" i="2"/>
  <c r="C28" i="2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B47" i="2"/>
  <c r="B46" i="2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J5" i="2"/>
  <c r="J6" i="1"/>
  <c r="H24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6" i="2"/>
  <c r="G24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6" i="2"/>
  <c r="F24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6" i="2"/>
  <c r="K5" i="2"/>
  <c r="K6" i="1"/>
  <c r="C24" i="2"/>
  <c r="L5" i="2" s="1"/>
  <c r="B24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F33" i="1"/>
  <c r="F25" i="1"/>
  <c r="F26" i="1"/>
  <c r="F27" i="1"/>
  <c r="F28" i="1"/>
  <c r="F29" i="1"/>
  <c r="F30" i="1"/>
  <c r="F31" i="1"/>
  <c r="F32" i="1"/>
  <c r="F24" i="1"/>
  <c r="H24" i="1"/>
  <c r="C34" i="1"/>
  <c r="D34" i="1"/>
  <c r="E34" i="1"/>
  <c r="B34" i="1"/>
  <c r="E33" i="1"/>
  <c r="E25" i="1"/>
  <c r="E26" i="1"/>
  <c r="E27" i="1"/>
  <c r="E28" i="1"/>
  <c r="E29" i="1"/>
  <c r="E30" i="1"/>
  <c r="E31" i="1"/>
  <c r="E32" i="1"/>
  <c r="E24" i="1"/>
  <c r="D33" i="1"/>
  <c r="D25" i="1"/>
  <c r="D26" i="1"/>
  <c r="D27" i="1"/>
  <c r="D28" i="1"/>
  <c r="D29" i="1"/>
  <c r="D30" i="1"/>
  <c r="D31" i="1"/>
  <c r="D32" i="1"/>
  <c r="D24" i="1"/>
  <c r="C33" i="1"/>
  <c r="B33" i="1"/>
  <c r="A26" i="1"/>
  <c r="A27" i="1" s="1"/>
  <c r="A28" i="1" s="1"/>
  <c r="A29" i="1" s="1"/>
  <c r="A30" i="1" s="1"/>
  <c r="A31" i="1" s="1"/>
  <c r="A32" i="1" s="1"/>
  <c r="A25" i="1"/>
  <c r="H15" i="1" l="1"/>
  <c r="H8" i="1"/>
  <c r="H9" i="1"/>
  <c r="H10" i="1"/>
  <c r="H11" i="1"/>
  <c r="H12" i="1"/>
  <c r="H13" i="1"/>
  <c r="H14" i="1"/>
  <c r="H7" i="1"/>
  <c r="G15" i="1"/>
  <c r="G8" i="1"/>
  <c r="G9" i="1"/>
  <c r="G10" i="1"/>
  <c r="G11" i="1"/>
  <c r="G12" i="1"/>
  <c r="G13" i="1"/>
  <c r="G14" i="1"/>
  <c r="G7" i="1"/>
  <c r="F15" i="1"/>
  <c r="F8" i="1"/>
  <c r="F9" i="1"/>
  <c r="F10" i="1"/>
  <c r="F11" i="1"/>
  <c r="F12" i="1"/>
  <c r="F13" i="1"/>
  <c r="F14" i="1"/>
  <c r="F7" i="1"/>
  <c r="E8" i="1"/>
  <c r="E9" i="1"/>
  <c r="E10" i="1"/>
  <c r="E11" i="1"/>
  <c r="E12" i="1"/>
  <c r="E13" i="1"/>
  <c r="E14" i="1"/>
  <c r="E7" i="1"/>
  <c r="D8" i="1"/>
  <c r="D9" i="1"/>
  <c r="D10" i="1"/>
  <c r="D11" i="1"/>
  <c r="D12" i="1"/>
  <c r="D13" i="1"/>
  <c r="D14" i="1"/>
  <c r="D7" i="1"/>
  <c r="L6" i="1"/>
  <c r="C15" i="1" l="1"/>
  <c r="C8" i="1"/>
  <c r="C9" i="1"/>
  <c r="C10" i="1"/>
  <c r="C11" i="1"/>
  <c r="C12" i="1"/>
  <c r="C13" i="1"/>
  <c r="C14" i="1"/>
  <c r="C7" i="1"/>
  <c r="B15" i="1"/>
  <c r="C1" i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<sst xmlns="http://schemas.openxmlformats.org/spreadsheetml/2006/main" count="60" uniqueCount="23">
  <si>
    <t>Год</t>
  </si>
  <si>
    <t>Валовый сбор тыс. т</t>
  </si>
  <si>
    <t>t</t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</si>
  <si>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t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</si>
  <si>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t-1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</si>
  <si>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>-y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  <r>
      <rPr>
        <sz val="11"/>
        <color rgb="FF000000"/>
        <rFont val="Calibri"/>
        <family val="2"/>
        <charset val="204"/>
        <scheme val="minor"/>
      </rPr>
      <t xml:space="preserve"> 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</si>
  <si>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t-1</t>
    </r>
    <r>
      <rPr>
        <sz val="11"/>
        <color rgb="FF000000"/>
        <rFont val="Calibri"/>
        <family val="2"/>
        <charset val="204"/>
        <scheme val="minor"/>
      </rPr>
      <t>-y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</si>
  <si>
    <r>
      <t>(y</t>
    </r>
    <r>
      <rPr>
        <vertAlign val="subscript"/>
        <sz val="11"/>
        <color rgb="FF000000"/>
        <rFont val="Calibri"/>
        <family val="2"/>
        <charset val="204"/>
        <scheme val="minor"/>
      </rPr>
      <t>t</t>
    </r>
    <r>
      <rPr>
        <sz val="11"/>
        <color rgb="FF000000"/>
        <rFont val="Calibri"/>
        <family val="2"/>
        <charset val="204"/>
        <scheme val="minor"/>
      </rPr>
      <t xml:space="preserve"> - 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  <r>
      <rPr>
        <sz val="11"/>
        <color rgb="FF000000"/>
        <rFont val="Calibri"/>
        <family val="2"/>
        <charset val="204"/>
        <scheme val="minor"/>
      </rPr>
      <t>)*( y</t>
    </r>
    <r>
      <rPr>
        <vertAlign val="subscript"/>
        <sz val="11"/>
        <color rgb="FF000000"/>
        <rFont val="Calibri"/>
        <family val="2"/>
        <charset val="204"/>
        <scheme val="minor"/>
      </rPr>
      <t>t -1</t>
    </r>
    <r>
      <rPr>
        <sz val="11"/>
        <color rgb="FF000000"/>
        <rFont val="Calibri"/>
        <family val="2"/>
        <charset val="204"/>
        <scheme val="minor"/>
      </rPr>
      <t xml:space="preserve"> - 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 xml:space="preserve"> )</t>
    </r>
  </si>
  <si>
    <r>
      <t>(y</t>
    </r>
    <r>
      <rPr>
        <vertAlign val="subscript"/>
        <sz val="11"/>
        <color rgb="FF000000"/>
        <rFont val="Calibri"/>
        <family val="2"/>
        <charset val="204"/>
        <scheme val="minor"/>
      </rPr>
      <t xml:space="preserve">t </t>
    </r>
    <r>
      <rPr>
        <sz val="11"/>
        <color rgb="FF000000"/>
        <rFont val="Calibri"/>
        <family val="2"/>
        <charset val="204"/>
        <scheme val="minor"/>
      </rPr>
      <t>- 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perscript"/>
        <sz val="11"/>
        <color rgb="FF000000"/>
        <rFont val="Calibri"/>
        <family val="2"/>
        <charset val="204"/>
        <scheme val="minor"/>
      </rPr>
      <t>2</t>
    </r>
  </si>
  <si>
    <r>
      <t>(y</t>
    </r>
    <r>
      <rPr>
        <vertAlign val="subscript"/>
        <sz val="11"/>
        <color rgb="FF000000"/>
        <rFont val="Calibri"/>
        <family val="2"/>
        <charset val="204"/>
        <scheme val="minor"/>
      </rPr>
      <t xml:space="preserve">t-1 </t>
    </r>
    <r>
      <rPr>
        <sz val="11"/>
        <color rgb="FF000000"/>
        <rFont val="Calibri"/>
        <family val="2"/>
        <charset val="204"/>
        <scheme val="minor"/>
      </rPr>
      <t>- 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perscript"/>
        <sz val="11"/>
        <color rgb="FF000000"/>
        <rFont val="Calibri"/>
        <family val="2"/>
        <charset val="204"/>
        <scheme val="minor"/>
      </rPr>
      <t>2</t>
    </r>
  </si>
  <si>
    <t>Сумма</t>
  </si>
  <si>
    <t>—</t>
  </si>
  <si>
    <r>
      <t>r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</si>
  <si>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</si>
  <si>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vertAlign val="superscript"/>
        <sz val="11"/>
        <color rgb="FF000000"/>
        <rFont val="Calibri"/>
        <family val="2"/>
        <charset val="204"/>
        <scheme val="minor"/>
      </rPr>
      <t>-</t>
    </r>
  </si>
  <si>
    <t>№</t>
  </si>
  <si>
    <t>y</t>
  </si>
  <si>
    <t>yt</t>
  </si>
  <si>
    <r>
      <t>t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</si>
  <si>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</si>
  <si>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Среднее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</si>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</sst>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000"/>
    <numFmt numFmtId="170" formatCode="0.000"/>
    <numFmt numFmtId="171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временного ряда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Лекция!$B$1:$J$1</c:f>
              <c:numCache>
                <c:formatCode>General</c:formatCode>
                <c:ptCount val="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</c:numCache>
            </c:numRef>
          </c:xVal>
          <c:yVal>
            <c:numRef>
              <c:f>Лекция!$B$2:$J$2</c:f>
              <c:numCache>
                <c:formatCode>General</c:formatCode>
                <c:ptCount val="9"/>
                <c:pt idx="0">
                  <c:v>246</c:v>
                </c:pt>
                <c:pt idx="1">
                  <c:v>229</c:v>
                </c:pt>
                <c:pt idx="2">
                  <c:v>152</c:v>
                </c:pt>
                <c:pt idx="3">
                  <c:v>155</c:v>
                </c:pt>
                <c:pt idx="4">
                  <c:v>190</c:v>
                </c:pt>
                <c:pt idx="5">
                  <c:v>160</c:v>
                </c:pt>
                <c:pt idx="6">
                  <c:v>107</c:v>
                </c:pt>
                <c:pt idx="7">
                  <c:v>155</c:v>
                </c:pt>
                <c:pt idx="8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67776"/>
        <c:axId val="1272066144"/>
      </c:scatterChart>
      <c:valAx>
        <c:axId val="12720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layout>
            <c:manualLayout>
              <c:xMode val="edge"/>
              <c:yMode val="edge"/>
              <c:x val="0.5145334645669290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066144"/>
        <c:crosses val="autoZero"/>
        <c:crossBetween val="midCat"/>
      </c:valAx>
      <c:valAx>
        <c:axId val="12720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Валовый</a:t>
                </a:r>
                <a:r>
                  <a:rPr lang="ru-RU" baseline="0"/>
                  <a:t> сбор (тыс.т)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06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временного ряда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Пщеница!$B$1:$T$1</c:f>
              <c:numCache>
                <c:formatCode>General</c:formatCode>
                <c:ptCount val="1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</c:numCache>
            </c:numRef>
          </c:xVal>
          <c:yVal>
            <c:numRef>
              <c:f>Пщеница!$B$2:$T$2</c:f>
              <c:numCache>
                <c:formatCode>General</c:formatCode>
                <c:ptCount val="19"/>
                <c:pt idx="0">
                  <c:v>31.1</c:v>
                </c:pt>
                <c:pt idx="1">
                  <c:v>32.4</c:v>
                </c:pt>
                <c:pt idx="2">
                  <c:v>33.1</c:v>
                </c:pt>
                <c:pt idx="3">
                  <c:v>31.6</c:v>
                </c:pt>
                <c:pt idx="4">
                  <c:v>37.6</c:v>
                </c:pt>
                <c:pt idx="5">
                  <c:v>28.8</c:v>
                </c:pt>
                <c:pt idx="6">
                  <c:v>33.200000000000003</c:v>
                </c:pt>
                <c:pt idx="7">
                  <c:v>39.5</c:v>
                </c:pt>
                <c:pt idx="8">
                  <c:v>37.5</c:v>
                </c:pt>
                <c:pt idx="9">
                  <c:v>43.2</c:v>
                </c:pt>
                <c:pt idx="10">
                  <c:v>36.4</c:v>
                </c:pt>
                <c:pt idx="11">
                  <c:v>44.1</c:v>
                </c:pt>
                <c:pt idx="12">
                  <c:v>39.799999999999997</c:v>
                </c:pt>
                <c:pt idx="13">
                  <c:v>42</c:v>
                </c:pt>
                <c:pt idx="14">
                  <c:v>36.200000000000003</c:v>
                </c:pt>
                <c:pt idx="15">
                  <c:v>32.9</c:v>
                </c:pt>
                <c:pt idx="16">
                  <c:v>38.9</c:v>
                </c:pt>
                <c:pt idx="17">
                  <c:v>44.5</c:v>
                </c:pt>
                <c:pt idx="18">
                  <c:v>39.9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461360"/>
        <c:axId val="1032462448"/>
      </c:scatterChart>
      <c:valAx>
        <c:axId val="103246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layout>
            <c:manualLayout>
              <c:xMode val="edge"/>
              <c:yMode val="edge"/>
              <c:x val="0.5145334645669290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462448"/>
        <c:crosses val="autoZero"/>
        <c:crossBetween val="midCat"/>
      </c:valAx>
      <c:valAx>
        <c:axId val="10324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Валовый</a:t>
                </a:r>
                <a:r>
                  <a:rPr lang="ru-RU" baseline="0"/>
                  <a:t> сбор (тыс.т)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46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28575</xdr:rowOff>
    </xdr:from>
    <xdr:to>
      <xdr:col>16</xdr:col>
      <xdr:colOff>314325</xdr:colOff>
      <xdr:row>20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18</xdr:col>
      <xdr:colOff>571500</xdr:colOff>
      <xdr:row>24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A23" sqref="A23:F34"/>
    </sheetView>
  </sheetViews>
  <sheetFormatPr defaultRowHeight="15" x14ac:dyDescent="0.25"/>
  <cols>
    <col min="1" max="1" width="10.5703125" customWidth="1"/>
    <col min="4" max="4" width="10.5703125" customWidth="1"/>
    <col min="5" max="5" width="11" customWidth="1"/>
    <col min="6" max="6" width="17.28515625" customWidth="1"/>
    <col min="7" max="7" width="12" customWidth="1"/>
    <col min="8" max="8" width="11.5703125" customWidth="1"/>
  </cols>
  <sheetData>
    <row r="1" spans="1:12" x14ac:dyDescent="0.25">
      <c r="A1" s="2" t="s">
        <v>0</v>
      </c>
      <c r="B1" s="2">
        <v>1992</v>
      </c>
      <c r="C1" s="2">
        <f>B1+1</f>
        <v>1993</v>
      </c>
      <c r="D1" s="2">
        <f t="shared" ref="D1:J1" si="0">C1+1</f>
        <v>1994</v>
      </c>
      <c r="E1" s="2">
        <f t="shared" si="0"/>
        <v>1995</v>
      </c>
      <c r="F1" s="2">
        <f t="shared" si="0"/>
        <v>1996</v>
      </c>
      <c r="G1" s="2">
        <f t="shared" si="0"/>
        <v>1997</v>
      </c>
      <c r="H1" s="2">
        <f t="shared" si="0"/>
        <v>1998</v>
      </c>
      <c r="I1" s="2">
        <f t="shared" si="0"/>
        <v>1999</v>
      </c>
      <c r="J1" s="2">
        <f t="shared" si="0"/>
        <v>2000</v>
      </c>
    </row>
    <row r="2" spans="1:12" ht="45" x14ac:dyDescent="0.25">
      <c r="A2" s="3" t="s">
        <v>1</v>
      </c>
      <c r="B2" s="2">
        <v>246</v>
      </c>
      <c r="C2" s="2">
        <v>229</v>
      </c>
      <c r="D2" s="2">
        <v>152</v>
      </c>
      <c r="E2" s="2">
        <v>155</v>
      </c>
      <c r="F2" s="2">
        <v>190</v>
      </c>
      <c r="G2" s="2">
        <v>160</v>
      </c>
      <c r="H2" s="2">
        <v>107</v>
      </c>
      <c r="I2" s="2">
        <v>155</v>
      </c>
      <c r="J2" s="2">
        <v>160</v>
      </c>
    </row>
    <row r="5" spans="1:12" ht="18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J5" s="4" t="s">
        <v>12</v>
      </c>
      <c r="K5" s="4" t="s">
        <v>13</v>
      </c>
      <c r="L5" s="4" t="s">
        <v>14</v>
      </c>
    </row>
    <row r="6" spans="1:12" x14ac:dyDescent="0.25">
      <c r="A6" s="2">
        <v>1</v>
      </c>
      <c r="B6" s="2">
        <v>246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J6" s="2">
        <f>F15/(SQRT(G15*H15))</f>
        <v>0.46551472657902798</v>
      </c>
      <c r="K6" s="2">
        <f>(B15-B6)/8</f>
        <v>163.5</v>
      </c>
      <c r="L6" s="2">
        <f>C15/8</f>
        <v>174.25</v>
      </c>
    </row>
    <row r="7" spans="1:12" x14ac:dyDescent="0.25">
      <c r="A7" s="2">
        <v>2</v>
      </c>
      <c r="B7" s="2">
        <v>229</v>
      </c>
      <c r="C7" s="2">
        <f>B6</f>
        <v>246</v>
      </c>
      <c r="D7" s="2">
        <f>B7-$K$6</f>
        <v>65.5</v>
      </c>
      <c r="E7" s="2">
        <f>C7-$L$6</f>
        <v>71.75</v>
      </c>
      <c r="F7" s="2">
        <f>D7*E7</f>
        <v>4699.625</v>
      </c>
      <c r="G7" s="2">
        <f>D7^2</f>
        <v>4290.25</v>
      </c>
      <c r="H7" s="2">
        <f>E7^2</f>
        <v>5148.0625</v>
      </c>
    </row>
    <row r="8" spans="1:12" x14ac:dyDescent="0.25">
      <c r="A8" s="2">
        <v>3</v>
      </c>
      <c r="B8" s="2">
        <v>152</v>
      </c>
      <c r="C8" s="2">
        <f t="shared" ref="C8:C14" si="1">B7</f>
        <v>229</v>
      </c>
      <c r="D8" s="2">
        <f t="shared" ref="D8:D14" si="2">B8-$K$6</f>
        <v>-11.5</v>
      </c>
      <c r="E8" s="2">
        <f t="shared" ref="E8:E14" si="3">C8-$L$6</f>
        <v>54.75</v>
      </c>
      <c r="F8" s="2">
        <f t="shared" ref="F8:F14" si="4">D8*E8</f>
        <v>-629.625</v>
      </c>
      <c r="G8" s="2">
        <f t="shared" ref="G8:G14" si="5">D8^2</f>
        <v>132.25</v>
      </c>
      <c r="H8" s="2">
        <f t="shared" ref="H8:H14" si="6">E8^2</f>
        <v>2997.5625</v>
      </c>
    </row>
    <row r="9" spans="1:12" x14ac:dyDescent="0.25">
      <c r="A9" s="2">
        <v>4</v>
      </c>
      <c r="B9" s="2">
        <v>155</v>
      </c>
      <c r="C9" s="2">
        <f t="shared" si="1"/>
        <v>152</v>
      </c>
      <c r="D9" s="2">
        <f t="shared" si="2"/>
        <v>-8.5</v>
      </c>
      <c r="E9" s="2">
        <f t="shared" si="3"/>
        <v>-22.25</v>
      </c>
      <c r="F9" s="2">
        <f t="shared" si="4"/>
        <v>189.125</v>
      </c>
      <c r="G9" s="2">
        <f t="shared" si="5"/>
        <v>72.25</v>
      </c>
      <c r="H9" s="2">
        <f t="shared" si="6"/>
        <v>495.0625</v>
      </c>
    </row>
    <row r="10" spans="1:12" x14ac:dyDescent="0.25">
      <c r="A10" s="2">
        <v>5</v>
      </c>
      <c r="B10" s="2">
        <v>190</v>
      </c>
      <c r="C10" s="2">
        <f t="shared" si="1"/>
        <v>155</v>
      </c>
      <c r="D10" s="2">
        <f t="shared" si="2"/>
        <v>26.5</v>
      </c>
      <c r="E10" s="2">
        <f t="shared" si="3"/>
        <v>-19.25</v>
      </c>
      <c r="F10" s="2">
        <f t="shared" si="4"/>
        <v>-510.125</v>
      </c>
      <c r="G10" s="2">
        <f t="shared" si="5"/>
        <v>702.25</v>
      </c>
      <c r="H10" s="2">
        <f t="shared" si="6"/>
        <v>370.5625</v>
      </c>
    </row>
    <row r="11" spans="1:12" x14ac:dyDescent="0.25">
      <c r="A11" s="2">
        <v>6</v>
      </c>
      <c r="B11" s="2">
        <v>160</v>
      </c>
      <c r="C11" s="2">
        <f t="shared" si="1"/>
        <v>190</v>
      </c>
      <c r="D11" s="2">
        <f t="shared" si="2"/>
        <v>-3.5</v>
      </c>
      <c r="E11" s="2">
        <f t="shared" si="3"/>
        <v>15.75</v>
      </c>
      <c r="F11" s="2">
        <f t="shared" si="4"/>
        <v>-55.125</v>
      </c>
      <c r="G11" s="2">
        <f t="shared" si="5"/>
        <v>12.25</v>
      </c>
      <c r="H11" s="2">
        <f t="shared" si="6"/>
        <v>248.0625</v>
      </c>
    </row>
    <row r="12" spans="1:12" x14ac:dyDescent="0.25">
      <c r="A12" s="2">
        <v>7</v>
      </c>
      <c r="B12" s="2">
        <v>107</v>
      </c>
      <c r="C12" s="2">
        <f t="shared" si="1"/>
        <v>160</v>
      </c>
      <c r="D12" s="2">
        <f t="shared" si="2"/>
        <v>-56.5</v>
      </c>
      <c r="E12" s="2">
        <f t="shared" si="3"/>
        <v>-14.25</v>
      </c>
      <c r="F12" s="2">
        <f t="shared" si="4"/>
        <v>805.125</v>
      </c>
      <c r="G12" s="2">
        <f t="shared" si="5"/>
        <v>3192.25</v>
      </c>
      <c r="H12" s="2">
        <f t="shared" si="6"/>
        <v>203.0625</v>
      </c>
    </row>
    <row r="13" spans="1:12" x14ac:dyDescent="0.25">
      <c r="A13" s="2">
        <v>8</v>
      </c>
      <c r="B13" s="2">
        <v>155</v>
      </c>
      <c r="C13" s="2">
        <f t="shared" si="1"/>
        <v>107</v>
      </c>
      <c r="D13" s="2">
        <f t="shared" si="2"/>
        <v>-8.5</v>
      </c>
      <c r="E13" s="2">
        <f t="shared" si="3"/>
        <v>-67.25</v>
      </c>
      <c r="F13" s="2">
        <f t="shared" si="4"/>
        <v>571.625</v>
      </c>
      <c r="G13" s="2">
        <f t="shared" si="5"/>
        <v>72.25</v>
      </c>
      <c r="H13" s="2">
        <f t="shared" si="6"/>
        <v>4522.5625</v>
      </c>
    </row>
    <row r="14" spans="1:12" x14ac:dyDescent="0.25">
      <c r="A14" s="2">
        <v>9</v>
      </c>
      <c r="B14" s="2">
        <v>160</v>
      </c>
      <c r="C14" s="2">
        <f t="shared" si="1"/>
        <v>155</v>
      </c>
      <c r="D14" s="2">
        <f t="shared" si="2"/>
        <v>-3.5</v>
      </c>
      <c r="E14" s="2">
        <f t="shared" si="3"/>
        <v>-19.25</v>
      </c>
      <c r="F14" s="2">
        <f t="shared" si="4"/>
        <v>67.375</v>
      </c>
      <c r="G14" s="2">
        <f t="shared" si="5"/>
        <v>12.25</v>
      </c>
      <c r="H14" s="2">
        <f t="shared" si="6"/>
        <v>370.5625</v>
      </c>
    </row>
    <row r="15" spans="1:12" x14ac:dyDescent="0.25">
      <c r="A15" s="2" t="s">
        <v>10</v>
      </c>
      <c r="B15" s="2">
        <f>SUM(B6:B14)</f>
        <v>1554</v>
      </c>
      <c r="C15" s="2">
        <f>SUM(C7:C14)</f>
        <v>1394</v>
      </c>
      <c r="D15" s="2"/>
      <c r="E15" s="2"/>
      <c r="F15" s="2">
        <f>SUM(F7:F14)</f>
        <v>5138</v>
      </c>
      <c r="G15" s="2">
        <f>SUM(G7:G14)</f>
        <v>8486</v>
      </c>
      <c r="H15" s="2">
        <f>SUM(H7:H14)</f>
        <v>14355.5</v>
      </c>
    </row>
    <row r="16" spans="1:12" x14ac:dyDescent="0.25">
      <c r="A16" s="1"/>
      <c r="B16" s="1"/>
    </row>
    <row r="23" spans="1:9" ht="18" x14ac:dyDescent="0.25">
      <c r="A23" s="3" t="s">
        <v>15</v>
      </c>
      <c r="B23" s="3" t="s">
        <v>16</v>
      </c>
      <c r="C23" s="3" t="s">
        <v>2</v>
      </c>
      <c r="D23" s="3" t="s">
        <v>17</v>
      </c>
      <c r="E23" s="3" t="s">
        <v>18</v>
      </c>
      <c r="F23" s="5" t="s">
        <v>19</v>
      </c>
      <c r="H23" s="6" t="s">
        <v>21</v>
      </c>
      <c r="I23" s="6" t="s">
        <v>22</v>
      </c>
    </row>
    <row r="24" spans="1:9" x14ac:dyDescent="0.25">
      <c r="A24" s="2">
        <v>1</v>
      </c>
      <c r="B24" s="2">
        <v>246</v>
      </c>
      <c r="C24" s="2">
        <v>1</v>
      </c>
      <c r="D24" s="2">
        <f>B24*C24</f>
        <v>246</v>
      </c>
      <c r="E24" s="2">
        <f>C24^2</f>
        <v>1</v>
      </c>
      <c r="F24" s="9">
        <f>$H$24+$I$24*C24</f>
        <v>216.06666666666661</v>
      </c>
      <c r="H24" s="2">
        <f>B34-I24*C34</f>
        <v>226.9166666666666</v>
      </c>
      <c r="I24" s="2">
        <f>(D34-B34*C34)/(E34-C34*C34)</f>
        <v>-10.849999999999987</v>
      </c>
    </row>
    <row r="25" spans="1:9" x14ac:dyDescent="0.25">
      <c r="A25" s="2">
        <f>A24+1</f>
        <v>2</v>
      </c>
      <c r="B25" s="2">
        <v>229</v>
      </c>
      <c r="C25" s="2">
        <v>2</v>
      </c>
      <c r="D25" s="2">
        <f t="shared" ref="D25:D32" si="7">B25*C25</f>
        <v>458</v>
      </c>
      <c r="E25" s="2">
        <f t="shared" ref="E25:E32" si="8">C25^2</f>
        <v>4</v>
      </c>
      <c r="F25" s="9">
        <f t="shared" ref="F25:F32" si="9">$H$24+$I$24*C25</f>
        <v>205.21666666666664</v>
      </c>
    </row>
    <row r="26" spans="1:9" x14ac:dyDescent="0.25">
      <c r="A26" s="2">
        <f t="shared" ref="A26:A32" si="10">A25+1</f>
        <v>3</v>
      </c>
      <c r="B26" s="2">
        <v>152</v>
      </c>
      <c r="C26" s="2">
        <v>3</v>
      </c>
      <c r="D26" s="2">
        <f t="shared" si="7"/>
        <v>456</v>
      </c>
      <c r="E26" s="2">
        <f t="shared" si="8"/>
        <v>9</v>
      </c>
      <c r="F26" s="9">
        <f t="shared" si="9"/>
        <v>194.36666666666665</v>
      </c>
    </row>
    <row r="27" spans="1:9" x14ac:dyDescent="0.25">
      <c r="A27" s="2">
        <f t="shared" si="10"/>
        <v>4</v>
      </c>
      <c r="B27" s="2">
        <v>155</v>
      </c>
      <c r="C27" s="2">
        <v>4</v>
      </c>
      <c r="D27" s="2">
        <f t="shared" si="7"/>
        <v>620</v>
      </c>
      <c r="E27" s="2">
        <f t="shared" si="8"/>
        <v>16</v>
      </c>
      <c r="F27" s="9">
        <f t="shared" si="9"/>
        <v>183.51666666666665</v>
      </c>
    </row>
    <row r="28" spans="1:9" x14ac:dyDescent="0.25">
      <c r="A28" s="2">
        <f t="shared" si="10"/>
        <v>5</v>
      </c>
      <c r="B28" s="2">
        <v>190</v>
      </c>
      <c r="C28" s="2">
        <v>5</v>
      </c>
      <c r="D28" s="2">
        <f t="shared" si="7"/>
        <v>950</v>
      </c>
      <c r="E28" s="2">
        <f t="shared" si="8"/>
        <v>25</v>
      </c>
      <c r="F28" s="9">
        <f t="shared" si="9"/>
        <v>172.66666666666666</v>
      </c>
    </row>
    <row r="29" spans="1:9" x14ac:dyDescent="0.25">
      <c r="A29" s="2">
        <f t="shared" si="10"/>
        <v>6</v>
      </c>
      <c r="B29" s="2">
        <v>160</v>
      </c>
      <c r="C29" s="2">
        <v>6</v>
      </c>
      <c r="D29" s="2">
        <f t="shared" si="7"/>
        <v>960</v>
      </c>
      <c r="E29" s="2">
        <f t="shared" si="8"/>
        <v>36</v>
      </c>
      <c r="F29" s="9">
        <f t="shared" si="9"/>
        <v>161.81666666666666</v>
      </c>
    </row>
    <row r="30" spans="1:9" x14ac:dyDescent="0.25">
      <c r="A30" s="2">
        <f t="shared" si="10"/>
        <v>7</v>
      </c>
      <c r="B30" s="2">
        <v>107</v>
      </c>
      <c r="C30" s="2">
        <v>7</v>
      </c>
      <c r="D30" s="2">
        <f t="shared" si="7"/>
        <v>749</v>
      </c>
      <c r="E30" s="2">
        <f t="shared" si="8"/>
        <v>49</v>
      </c>
      <c r="F30" s="9">
        <f t="shared" si="9"/>
        <v>150.9666666666667</v>
      </c>
    </row>
    <row r="31" spans="1:9" x14ac:dyDescent="0.25">
      <c r="A31" s="2">
        <f t="shared" si="10"/>
        <v>8</v>
      </c>
      <c r="B31" s="2">
        <v>155</v>
      </c>
      <c r="C31" s="2">
        <v>8</v>
      </c>
      <c r="D31" s="2">
        <f t="shared" si="7"/>
        <v>1240</v>
      </c>
      <c r="E31" s="2">
        <f t="shared" si="8"/>
        <v>64</v>
      </c>
      <c r="F31" s="9">
        <f t="shared" si="9"/>
        <v>140.1166666666667</v>
      </c>
    </row>
    <row r="32" spans="1:9" x14ac:dyDescent="0.25">
      <c r="A32" s="2">
        <f t="shared" si="10"/>
        <v>9</v>
      </c>
      <c r="B32" s="2">
        <v>160</v>
      </c>
      <c r="C32" s="2">
        <v>9</v>
      </c>
      <c r="D32" s="2">
        <f t="shared" si="7"/>
        <v>1440</v>
      </c>
      <c r="E32" s="2">
        <f t="shared" si="8"/>
        <v>81</v>
      </c>
      <c r="F32" s="9">
        <f t="shared" si="9"/>
        <v>129.26666666666671</v>
      </c>
    </row>
    <row r="33" spans="1:6" x14ac:dyDescent="0.25">
      <c r="A33" s="2" t="s">
        <v>10</v>
      </c>
      <c r="B33" s="2">
        <f>SUM(B24:B32)</f>
        <v>1554</v>
      </c>
      <c r="C33" s="2">
        <f>SUM(C24:C32)</f>
        <v>45</v>
      </c>
      <c r="D33" s="2">
        <f>SUM(D24:D32)</f>
        <v>7119</v>
      </c>
      <c r="E33" s="2">
        <f>SUM(E24:E32)</f>
        <v>285</v>
      </c>
      <c r="F33" s="10">
        <f>SUM(F24:F32)</f>
        <v>1554</v>
      </c>
    </row>
    <row r="34" spans="1:6" x14ac:dyDescent="0.25">
      <c r="A34" s="2" t="s">
        <v>20</v>
      </c>
      <c r="B34" s="2">
        <f>B33/9</f>
        <v>172.66666666666666</v>
      </c>
      <c r="C34" s="2">
        <f t="shared" ref="C34:E34" si="11">C33/9</f>
        <v>5</v>
      </c>
      <c r="D34" s="2">
        <f t="shared" si="11"/>
        <v>791</v>
      </c>
      <c r="E34" s="7">
        <f t="shared" si="11"/>
        <v>31.666666666666668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2" zoomScale="85" zoomScaleNormal="85" workbookViewId="0">
      <selection activeCell="A26" sqref="A26:F47"/>
    </sheetView>
  </sheetViews>
  <sheetFormatPr defaultRowHeight="15" x14ac:dyDescent="0.25"/>
  <cols>
    <col min="6" max="6" width="18.28515625" customWidth="1"/>
  </cols>
  <sheetData>
    <row r="1" spans="1:20" x14ac:dyDescent="0.25">
      <c r="A1" s="2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</row>
    <row r="2" spans="1:20" ht="45" x14ac:dyDescent="0.25">
      <c r="A2" s="3" t="s">
        <v>1</v>
      </c>
      <c r="B2" s="2">
        <v>31.1</v>
      </c>
      <c r="C2" s="2">
        <v>32.4</v>
      </c>
      <c r="D2" s="2">
        <v>33.1</v>
      </c>
      <c r="E2" s="2">
        <v>31.6</v>
      </c>
      <c r="F2" s="2">
        <v>37.6</v>
      </c>
      <c r="G2" s="2">
        <v>28.8</v>
      </c>
      <c r="H2" s="2">
        <v>33.200000000000003</v>
      </c>
      <c r="I2" s="2">
        <v>39.5</v>
      </c>
      <c r="J2" s="2">
        <v>37.5</v>
      </c>
      <c r="K2" s="2">
        <v>43.2</v>
      </c>
      <c r="L2" s="2">
        <v>36.4</v>
      </c>
      <c r="M2" s="2">
        <v>44.1</v>
      </c>
      <c r="N2" s="2">
        <v>39.799999999999997</v>
      </c>
      <c r="O2" s="2">
        <v>42</v>
      </c>
      <c r="P2" s="2">
        <v>36.200000000000003</v>
      </c>
      <c r="Q2" s="2">
        <v>32.9</v>
      </c>
      <c r="R2" s="2">
        <v>38.9</v>
      </c>
      <c r="S2" s="2">
        <v>44.5</v>
      </c>
      <c r="T2" s="2">
        <v>39.9</v>
      </c>
    </row>
    <row r="4" spans="1:20" ht="18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J4" s="4" t="s">
        <v>12</v>
      </c>
      <c r="K4" s="4" t="s">
        <v>13</v>
      </c>
      <c r="L4" s="4" t="s">
        <v>14</v>
      </c>
    </row>
    <row r="5" spans="1:20" x14ac:dyDescent="0.25">
      <c r="A5" s="2">
        <v>1</v>
      </c>
      <c r="B5" s="2">
        <v>31.1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J5" s="2">
        <f>F24/(SQRT(G24*H24))</f>
        <v>0.37035433921244193</v>
      </c>
      <c r="K5" s="2">
        <f>(B24-B5)/18</f>
        <v>37.311111111111103</v>
      </c>
      <c r="L5" s="2">
        <f>C24/18</f>
        <v>36.822222222222223</v>
      </c>
    </row>
    <row r="6" spans="1:20" x14ac:dyDescent="0.25">
      <c r="A6" s="2">
        <f>A5+1</f>
        <v>2</v>
      </c>
      <c r="B6" s="2">
        <v>32.4</v>
      </c>
      <c r="C6" s="2">
        <v>31.1</v>
      </c>
      <c r="D6" s="8">
        <f>B6-$K$5</f>
        <v>-4.9111111111111043</v>
      </c>
      <c r="E6" s="8">
        <f>C6-$L$5</f>
        <v>-5.7222222222222214</v>
      </c>
      <c r="F6" s="8">
        <f>D6*E6</f>
        <v>28.102469135802426</v>
      </c>
      <c r="G6" s="8">
        <f>D6^2</f>
        <v>24.119012345678946</v>
      </c>
      <c r="H6" s="8">
        <f>E6^2</f>
        <v>32.743827160493815</v>
      </c>
    </row>
    <row r="7" spans="1:20" x14ac:dyDescent="0.25">
      <c r="A7" s="2">
        <f t="shared" ref="A7:A23" si="0">A6+1</f>
        <v>3</v>
      </c>
      <c r="B7" s="2">
        <v>33.1</v>
      </c>
      <c r="C7" s="2">
        <v>32.4</v>
      </c>
      <c r="D7" s="8">
        <f t="shared" ref="D7:D23" si="1">B7-$K$5</f>
        <v>-4.2111111111111015</v>
      </c>
      <c r="E7" s="8">
        <f t="shared" ref="E7:E23" si="2">C7-$L$5</f>
        <v>-4.4222222222222243</v>
      </c>
      <c r="F7" s="8">
        <f t="shared" ref="F7:F23" si="3">D7*E7</f>
        <v>18.622469135802437</v>
      </c>
      <c r="G7" s="8">
        <f t="shared" ref="G7:G23" si="4">D7^2</f>
        <v>17.733456790123377</v>
      </c>
      <c r="H7" s="8">
        <f t="shared" ref="H7:H23" si="5">E7^2</f>
        <v>19.556049382716068</v>
      </c>
    </row>
    <row r="8" spans="1:20" x14ac:dyDescent="0.25">
      <c r="A8" s="2">
        <f t="shared" si="0"/>
        <v>4</v>
      </c>
      <c r="B8" s="2">
        <v>31.6</v>
      </c>
      <c r="C8" s="2">
        <v>33.1</v>
      </c>
      <c r="D8" s="8">
        <f t="shared" si="1"/>
        <v>-5.7111111111111015</v>
      </c>
      <c r="E8" s="8">
        <f t="shared" si="2"/>
        <v>-3.7222222222222214</v>
      </c>
      <c r="F8" s="8">
        <f t="shared" si="3"/>
        <v>21.258024691357985</v>
      </c>
      <c r="G8" s="8">
        <f t="shared" si="4"/>
        <v>32.616790123456681</v>
      </c>
      <c r="H8" s="8">
        <f t="shared" si="5"/>
        <v>13.854938271604933</v>
      </c>
    </row>
    <row r="9" spans="1:20" x14ac:dyDescent="0.25">
      <c r="A9" s="2">
        <f t="shared" si="0"/>
        <v>5</v>
      </c>
      <c r="B9" s="2">
        <v>37.6</v>
      </c>
      <c r="C9" s="2">
        <v>31.6</v>
      </c>
      <c r="D9" s="8">
        <f t="shared" si="1"/>
        <v>0.28888888888889852</v>
      </c>
      <c r="E9" s="8">
        <f t="shared" si="2"/>
        <v>-5.2222222222222214</v>
      </c>
      <c r="F9" s="8">
        <f t="shared" si="3"/>
        <v>-1.5086419753086922</v>
      </c>
      <c r="G9" s="8">
        <f t="shared" si="4"/>
        <v>8.3456790123462354E-2</v>
      </c>
      <c r="H9" s="8">
        <f t="shared" si="5"/>
        <v>27.271604938271597</v>
      </c>
    </row>
    <row r="10" spans="1:20" x14ac:dyDescent="0.25">
      <c r="A10" s="2">
        <f t="shared" si="0"/>
        <v>6</v>
      </c>
      <c r="B10" s="2">
        <v>28.8</v>
      </c>
      <c r="C10" s="2">
        <v>37.6</v>
      </c>
      <c r="D10" s="8">
        <f t="shared" si="1"/>
        <v>-8.5111111111111022</v>
      </c>
      <c r="E10" s="8">
        <f t="shared" si="2"/>
        <v>0.77777777777777857</v>
      </c>
      <c r="F10" s="8">
        <f t="shared" si="3"/>
        <v>-6.6197530864197525</v>
      </c>
      <c r="G10" s="8">
        <f t="shared" si="4"/>
        <v>72.439012345678861</v>
      </c>
      <c r="H10" s="8">
        <f t="shared" si="5"/>
        <v>0.60493827160493951</v>
      </c>
    </row>
    <row r="11" spans="1:20" x14ac:dyDescent="0.25">
      <c r="A11" s="2">
        <f t="shared" si="0"/>
        <v>7</v>
      </c>
      <c r="B11" s="2">
        <v>33.200000000000003</v>
      </c>
      <c r="C11" s="2">
        <v>28.8</v>
      </c>
      <c r="D11" s="8">
        <f t="shared" si="1"/>
        <v>-4.1111111111111001</v>
      </c>
      <c r="E11" s="8">
        <f t="shared" si="2"/>
        <v>-8.0222222222222221</v>
      </c>
      <c r="F11" s="8">
        <f t="shared" si="3"/>
        <v>32.98024691358016</v>
      </c>
      <c r="G11" s="8">
        <f t="shared" si="4"/>
        <v>16.901234567901145</v>
      </c>
      <c r="H11" s="8">
        <f t="shared" si="5"/>
        <v>64.356049382716051</v>
      </c>
    </row>
    <row r="12" spans="1:20" x14ac:dyDescent="0.25">
      <c r="A12" s="2">
        <f t="shared" si="0"/>
        <v>8</v>
      </c>
      <c r="B12" s="2">
        <v>39.5</v>
      </c>
      <c r="C12" s="2">
        <v>33.200000000000003</v>
      </c>
      <c r="D12" s="8">
        <f t="shared" si="1"/>
        <v>2.1888888888888971</v>
      </c>
      <c r="E12" s="8">
        <f t="shared" si="2"/>
        <v>-3.62222222222222</v>
      </c>
      <c r="F12" s="8">
        <f t="shared" si="3"/>
        <v>-7.9286419753086665</v>
      </c>
      <c r="G12" s="8">
        <f t="shared" si="4"/>
        <v>4.7912345679012702</v>
      </c>
      <c r="H12" s="8">
        <f t="shared" si="5"/>
        <v>13.120493827160479</v>
      </c>
    </row>
    <row r="13" spans="1:20" x14ac:dyDescent="0.25">
      <c r="A13" s="2">
        <f t="shared" si="0"/>
        <v>9</v>
      </c>
      <c r="B13" s="2">
        <v>37.5</v>
      </c>
      <c r="C13" s="2">
        <v>39.5</v>
      </c>
      <c r="D13" s="8">
        <f t="shared" si="1"/>
        <v>0.1888888888888971</v>
      </c>
      <c r="E13" s="8">
        <f t="shared" si="2"/>
        <v>2.6777777777777771</v>
      </c>
      <c r="F13" s="8">
        <f t="shared" si="3"/>
        <v>0.50580246913582438</v>
      </c>
      <c r="G13" s="8">
        <f t="shared" si="4"/>
        <v>3.5679012345682111E-2</v>
      </c>
      <c r="H13" s="8">
        <f t="shared" si="5"/>
        <v>7.1704938271604908</v>
      </c>
    </row>
    <row r="14" spans="1:20" x14ac:dyDescent="0.25">
      <c r="A14" s="2">
        <f t="shared" si="0"/>
        <v>10</v>
      </c>
      <c r="B14" s="2">
        <v>43.2</v>
      </c>
      <c r="C14" s="2">
        <v>37.5</v>
      </c>
      <c r="D14" s="8">
        <f t="shared" si="1"/>
        <v>5.8888888888888999</v>
      </c>
      <c r="E14" s="8">
        <f t="shared" si="2"/>
        <v>0.67777777777777715</v>
      </c>
      <c r="F14" s="8">
        <f t="shared" si="3"/>
        <v>3.9913580246913618</v>
      </c>
      <c r="G14" s="8">
        <f t="shared" si="4"/>
        <v>34.679012345679141</v>
      </c>
      <c r="H14" s="8">
        <f t="shared" si="5"/>
        <v>0.45938271604938186</v>
      </c>
    </row>
    <row r="15" spans="1:20" x14ac:dyDescent="0.25">
      <c r="A15" s="2">
        <f t="shared" si="0"/>
        <v>11</v>
      </c>
      <c r="B15" s="2">
        <v>36.4</v>
      </c>
      <c r="C15" s="2">
        <v>43.2</v>
      </c>
      <c r="D15" s="8">
        <f t="shared" si="1"/>
        <v>-0.91111111111110432</v>
      </c>
      <c r="E15" s="8">
        <f t="shared" si="2"/>
        <v>6.37777777777778</v>
      </c>
      <c r="F15" s="8">
        <f t="shared" si="3"/>
        <v>-5.8108641975308233</v>
      </c>
      <c r="G15" s="8">
        <f t="shared" si="4"/>
        <v>0.83012345679011112</v>
      </c>
      <c r="H15" s="8">
        <f t="shared" si="5"/>
        <v>40.67604938271608</v>
      </c>
    </row>
    <row r="16" spans="1:20" x14ac:dyDescent="0.25">
      <c r="A16" s="2">
        <f t="shared" si="0"/>
        <v>12</v>
      </c>
      <c r="B16" s="2">
        <v>44.1</v>
      </c>
      <c r="C16" s="2">
        <v>36.4</v>
      </c>
      <c r="D16" s="8">
        <f t="shared" si="1"/>
        <v>6.7888888888888985</v>
      </c>
      <c r="E16" s="8">
        <f t="shared" si="2"/>
        <v>-0.42222222222222427</v>
      </c>
      <c r="F16" s="8">
        <f t="shared" si="3"/>
        <v>-2.8664197530864377</v>
      </c>
      <c r="G16" s="8">
        <f t="shared" si="4"/>
        <v>46.089012345679144</v>
      </c>
      <c r="H16" s="8">
        <f t="shared" si="5"/>
        <v>0.17827160493827335</v>
      </c>
    </row>
    <row r="17" spans="1:9" x14ac:dyDescent="0.25">
      <c r="A17" s="2">
        <f t="shared" si="0"/>
        <v>13</v>
      </c>
      <c r="B17" s="2">
        <v>39.799999999999997</v>
      </c>
      <c r="C17" s="2">
        <v>44.1</v>
      </c>
      <c r="D17" s="8">
        <f t="shared" si="1"/>
        <v>2.4888888888888943</v>
      </c>
      <c r="E17" s="8">
        <f t="shared" si="2"/>
        <v>7.2777777777777786</v>
      </c>
      <c r="F17" s="8">
        <f t="shared" si="3"/>
        <v>18.113580246913621</v>
      </c>
      <c r="G17" s="8">
        <f t="shared" si="4"/>
        <v>6.1945679012345947</v>
      </c>
      <c r="H17" s="8">
        <f t="shared" si="5"/>
        <v>52.966049382716058</v>
      </c>
    </row>
    <row r="18" spans="1:9" x14ac:dyDescent="0.25">
      <c r="A18" s="2">
        <f t="shared" si="0"/>
        <v>14</v>
      </c>
      <c r="B18" s="2">
        <v>42</v>
      </c>
      <c r="C18" s="2">
        <v>39.799999999999997</v>
      </c>
      <c r="D18" s="8">
        <f t="shared" si="1"/>
        <v>4.6888888888888971</v>
      </c>
      <c r="E18" s="8">
        <f t="shared" si="2"/>
        <v>2.9777777777777743</v>
      </c>
      <c r="F18" s="8">
        <f t="shared" si="3"/>
        <v>13.962469135802477</v>
      </c>
      <c r="G18" s="8">
        <f t="shared" si="4"/>
        <v>21.985679012345756</v>
      </c>
      <c r="H18" s="8">
        <f t="shared" si="5"/>
        <v>8.8671604938271393</v>
      </c>
    </row>
    <row r="19" spans="1:9" x14ac:dyDescent="0.25">
      <c r="A19" s="2">
        <f t="shared" si="0"/>
        <v>15</v>
      </c>
      <c r="B19" s="2">
        <v>36.200000000000003</v>
      </c>
      <c r="C19" s="2">
        <v>42</v>
      </c>
      <c r="D19" s="8">
        <f t="shared" si="1"/>
        <v>-1.1111111111111001</v>
      </c>
      <c r="E19" s="8">
        <f t="shared" si="2"/>
        <v>5.1777777777777771</v>
      </c>
      <c r="F19" s="8">
        <f t="shared" si="3"/>
        <v>-5.7530864197530285</v>
      </c>
      <c r="G19" s="8">
        <f t="shared" si="4"/>
        <v>1.2345679012345434</v>
      </c>
      <c r="H19" s="8">
        <f t="shared" si="5"/>
        <v>26.809382716049377</v>
      </c>
    </row>
    <row r="20" spans="1:9" x14ac:dyDescent="0.25">
      <c r="A20" s="2">
        <f t="shared" si="0"/>
        <v>16</v>
      </c>
      <c r="B20" s="2">
        <v>32.9</v>
      </c>
      <c r="C20" s="2">
        <v>36.200000000000003</v>
      </c>
      <c r="D20" s="8">
        <f t="shared" si="1"/>
        <v>-4.4111111111111043</v>
      </c>
      <c r="E20" s="8">
        <f t="shared" si="2"/>
        <v>-0.62222222222222001</v>
      </c>
      <c r="F20" s="8">
        <f t="shared" si="3"/>
        <v>2.7446913580246775</v>
      </c>
      <c r="G20" s="8">
        <f t="shared" si="4"/>
        <v>19.457901234567842</v>
      </c>
      <c r="H20" s="8">
        <f t="shared" si="5"/>
        <v>0.38716049382715773</v>
      </c>
    </row>
    <row r="21" spans="1:9" x14ac:dyDescent="0.25">
      <c r="A21" s="2">
        <f t="shared" si="0"/>
        <v>17</v>
      </c>
      <c r="B21" s="2">
        <v>38.9</v>
      </c>
      <c r="C21" s="2">
        <v>32.9</v>
      </c>
      <c r="D21" s="8">
        <f t="shared" si="1"/>
        <v>1.5888888888888957</v>
      </c>
      <c r="E21" s="8">
        <f t="shared" si="2"/>
        <v>-3.9222222222222243</v>
      </c>
      <c r="F21" s="8">
        <f t="shared" si="3"/>
        <v>-6.2319753086420056</v>
      </c>
      <c r="G21" s="8">
        <f t="shared" si="4"/>
        <v>2.5245679012345894</v>
      </c>
      <c r="H21" s="8">
        <f t="shared" si="5"/>
        <v>15.383827160493844</v>
      </c>
    </row>
    <row r="22" spans="1:9" x14ac:dyDescent="0.25">
      <c r="A22" s="2">
        <f>A21+1</f>
        <v>18</v>
      </c>
      <c r="B22" s="2">
        <v>44.5</v>
      </c>
      <c r="C22" s="2">
        <v>38.9</v>
      </c>
      <c r="D22" s="8">
        <f t="shared" si="1"/>
        <v>7.1888888888888971</v>
      </c>
      <c r="E22" s="8">
        <f t="shared" si="2"/>
        <v>2.0777777777777757</v>
      </c>
      <c r="F22" s="8">
        <f t="shared" si="3"/>
        <v>14.936913580246916</v>
      </c>
      <c r="G22" s="8">
        <f t="shared" si="4"/>
        <v>51.680123456790241</v>
      </c>
      <c r="H22" s="8">
        <f t="shared" si="5"/>
        <v>4.3171604938271519</v>
      </c>
    </row>
    <row r="23" spans="1:9" x14ac:dyDescent="0.25">
      <c r="A23" s="2">
        <f t="shared" si="0"/>
        <v>19</v>
      </c>
      <c r="B23" s="2">
        <v>39.9</v>
      </c>
      <c r="C23" s="2">
        <v>44.5</v>
      </c>
      <c r="D23" s="8">
        <f t="shared" si="1"/>
        <v>2.5888888888888957</v>
      </c>
      <c r="E23" s="8">
        <f t="shared" si="2"/>
        <v>7.6777777777777771</v>
      </c>
      <c r="F23" s="8">
        <f t="shared" si="3"/>
        <v>19.876913580246963</v>
      </c>
      <c r="G23" s="8">
        <f t="shared" si="4"/>
        <v>6.7023456790123808</v>
      </c>
      <c r="H23" s="8">
        <f t="shared" si="5"/>
        <v>58.948271604938263</v>
      </c>
    </row>
    <row r="24" spans="1:9" x14ac:dyDescent="0.25">
      <c r="A24" s="2" t="s">
        <v>10</v>
      </c>
      <c r="B24" s="2">
        <f>SUM(B5:B23)</f>
        <v>702.69999999999993</v>
      </c>
      <c r="C24" s="2">
        <f>SUM(C5:C23)</f>
        <v>662.8</v>
      </c>
      <c r="D24" s="8"/>
      <c r="E24" s="8"/>
      <c r="F24" s="8">
        <f>SUM(F6:F23)</f>
        <v>138.37555555555545</v>
      </c>
      <c r="G24" s="8">
        <f>SUM(G6:G23)</f>
        <v>360.09777777777776</v>
      </c>
      <c r="H24" s="8">
        <f>SUM(H6:H23)</f>
        <v>387.67111111111114</v>
      </c>
    </row>
    <row r="26" spans="1:9" ht="18" x14ac:dyDescent="0.25">
      <c r="A26" s="3" t="s">
        <v>15</v>
      </c>
      <c r="B26" s="3" t="s">
        <v>16</v>
      </c>
      <c r="C26" s="3" t="s">
        <v>2</v>
      </c>
      <c r="D26" s="3" t="s">
        <v>17</v>
      </c>
      <c r="E26" s="3" t="s">
        <v>18</v>
      </c>
      <c r="F26" s="5" t="s">
        <v>19</v>
      </c>
      <c r="H26" s="6" t="s">
        <v>21</v>
      </c>
      <c r="I26" s="6" t="s">
        <v>22</v>
      </c>
    </row>
    <row r="27" spans="1:9" x14ac:dyDescent="0.25">
      <c r="A27" s="2">
        <v>1</v>
      </c>
      <c r="B27" s="2">
        <v>31.1</v>
      </c>
      <c r="C27" s="2">
        <v>1</v>
      </c>
      <c r="D27" s="2">
        <f>B27*C27</f>
        <v>31.1</v>
      </c>
      <c r="E27" s="2">
        <f>C27*C27</f>
        <v>1</v>
      </c>
      <c r="F27" s="9">
        <f>$H$27+$I$27*C27</f>
        <v>32.2773684210526</v>
      </c>
      <c r="H27" s="2">
        <f>B47-C47*I27</f>
        <v>31.754385964912249</v>
      </c>
      <c r="I27" s="2">
        <f>(D47-B47*C47)/(E47-C47*C47)</f>
        <v>0.52298245614035366</v>
      </c>
    </row>
    <row r="28" spans="1:9" x14ac:dyDescent="0.25">
      <c r="A28" s="2">
        <f>A27+1</f>
        <v>2</v>
      </c>
      <c r="B28" s="2">
        <v>32.4</v>
      </c>
      <c r="C28" s="2">
        <f>C27+1</f>
        <v>2</v>
      </c>
      <c r="D28" s="2">
        <f t="shared" ref="D28:D45" si="6">B28*C28</f>
        <v>64.8</v>
      </c>
      <c r="E28" s="2">
        <f t="shared" ref="E28:E45" si="7">C28*C28</f>
        <v>4</v>
      </c>
      <c r="F28" s="9">
        <f t="shared" ref="F28:F45" si="8">$H$27+$I$27*C28</f>
        <v>32.800350877192955</v>
      </c>
    </row>
    <row r="29" spans="1:9" x14ac:dyDescent="0.25">
      <c r="A29" s="2">
        <f t="shared" ref="A29:C45" si="9">A28+1</f>
        <v>3</v>
      </c>
      <c r="B29" s="2">
        <v>33.1</v>
      </c>
      <c r="C29" s="2">
        <f t="shared" si="9"/>
        <v>3</v>
      </c>
      <c r="D29" s="2">
        <f t="shared" si="6"/>
        <v>99.300000000000011</v>
      </c>
      <c r="E29" s="2">
        <f t="shared" si="7"/>
        <v>9</v>
      </c>
      <c r="F29" s="9">
        <f t="shared" si="8"/>
        <v>33.323333333333309</v>
      </c>
    </row>
    <row r="30" spans="1:9" x14ac:dyDescent="0.25">
      <c r="A30" s="2">
        <f t="shared" si="9"/>
        <v>4</v>
      </c>
      <c r="B30" s="2">
        <v>31.6</v>
      </c>
      <c r="C30" s="2">
        <f t="shared" si="9"/>
        <v>4</v>
      </c>
      <c r="D30" s="2">
        <f t="shared" si="6"/>
        <v>126.4</v>
      </c>
      <c r="E30" s="2">
        <f t="shared" si="7"/>
        <v>16</v>
      </c>
      <c r="F30" s="9">
        <f t="shared" si="8"/>
        <v>33.846315789473664</v>
      </c>
    </row>
    <row r="31" spans="1:9" x14ac:dyDescent="0.25">
      <c r="A31" s="2">
        <f t="shared" si="9"/>
        <v>5</v>
      </c>
      <c r="B31" s="2">
        <v>37.6</v>
      </c>
      <c r="C31" s="2">
        <f t="shared" si="9"/>
        <v>5</v>
      </c>
      <c r="D31" s="2">
        <f t="shared" si="6"/>
        <v>188</v>
      </c>
      <c r="E31" s="2">
        <f t="shared" si="7"/>
        <v>25</v>
      </c>
      <c r="F31" s="9">
        <f t="shared" si="8"/>
        <v>34.369298245614019</v>
      </c>
    </row>
    <row r="32" spans="1:9" x14ac:dyDescent="0.25">
      <c r="A32" s="2">
        <f t="shared" si="9"/>
        <v>6</v>
      </c>
      <c r="B32" s="2">
        <v>28.8</v>
      </c>
      <c r="C32" s="2">
        <f t="shared" si="9"/>
        <v>6</v>
      </c>
      <c r="D32" s="2">
        <f t="shared" si="6"/>
        <v>172.8</v>
      </c>
      <c r="E32" s="2">
        <f t="shared" si="7"/>
        <v>36</v>
      </c>
      <c r="F32" s="9">
        <f t="shared" si="8"/>
        <v>34.892280701754373</v>
      </c>
    </row>
    <row r="33" spans="1:6" x14ac:dyDescent="0.25">
      <c r="A33" s="2">
        <f t="shared" si="9"/>
        <v>7</v>
      </c>
      <c r="B33" s="2">
        <v>33.200000000000003</v>
      </c>
      <c r="C33" s="2">
        <f t="shared" si="9"/>
        <v>7</v>
      </c>
      <c r="D33" s="2">
        <f t="shared" si="6"/>
        <v>232.40000000000003</v>
      </c>
      <c r="E33" s="2">
        <f t="shared" si="7"/>
        <v>49</v>
      </c>
      <c r="F33" s="9">
        <f t="shared" si="8"/>
        <v>35.415263157894728</v>
      </c>
    </row>
    <row r="34" spans="1:6" x14ac:dyDescent="0.25">
      <c r="A34" s="2">
        <f t="shared" si="9"/>
        <v>8</v>
      </c>
      <c r="B34" s="2">
        <v>39.5</v>
      </c>
      <c r="C34" s="2">
        <f t="shared" si="9"/>
        <v>8</v>
      </c>
      <c r="D34" s="2">
        <f t="shared" si="6"/>
        <v>316</v>
      </c>
      <c r="E34" s="2">
        <f t="shared" si="7"/>
        <v>64</v>
      </c>
      <c r="F34" s="9">
        <f t="shared" si="8"/>
        <v>35.938245614035075</v>
      </c>
    </row>
    <row r="35" spans="1:6" x14ac:dyDescent="0.25">
      <c r="A35" s="2">
        <f t="shared" si="9"/>
        <v>9</v>
      </c>
      <c r="B35" s="2">
        <v>37.5</v>
      </c>
      <c r="C35" s="2">
        <f t="shared" si="9"/>
        <v>9</v>
      </c>
      <c r="D35" s="2">
        <f t="shared" si="6"/>
        <v>337.5</v>
      </c>
      <c r="E35" s="2">
        <f t="shared" si="7"/>
        <v>81</v>
      </c>
      <c r="F35" s="9">
        <f t="shared" si="8"/>
        <v>36.46122807017543</v>
      </c>
    </row>
    <row r="36" spans="1:6" x14ac:dyDescent="0.25">
      <c r="A36" s="2">
        <f t="shared" si="9"/>
        <v>10</v>
      </c>
      <c r="B36" s="2">
        <v>43.2</v>
      </c>
      <c r="C36" s="2">
        <f t="shared" si="9"/>
        <v>10</v>
      </c>
      <c r="D36" s="2">
        <f t="shared" si="6"/>
        <v>432</v>
      </c>
      <c r="E36" s="2">
        <f t="shared" si="7"/>
        <v>100</v>
      </c>
      <c r="F36" s="9">
        <f t="shared" si="8"/>
        <v>36.984210526315785</v>
      </c>
    </row>
    <row r="37" spans="1:6" x14ac:dyDescent="0.25">
      <c r="A37" s="2">
        <f t="shared" si="9"/>
        <v>11</v>
      </c>
      <c r="B37" s="2">
        <v>36.4</v>
      </c>
      <c r="C37" s="2">
        <f t="shared" si="9"/>
        <v>11</v>
      </c>
      <c r="D37" s="2">
        <f t="shared" si="6"/>
        <v>400.4</v>
      </c>
      <c r="E37" s="2">
        <f t="shared" si="7"/>
        <v>121</v>
      </c>
      <c r="F37" s="9">
        <f t="shared" si="8"/>
        <v>37.507192982456139</v>
      </c>
    </row>
    <row r="38" spans="1:6" x14ac:dyDescent="0.25">
      <c r="A38" s="2">
        <f t="shared" si="9"/>
        <v>12</v>
      </c>
      <c r="B38" s="2">
        <v>44.1</v>
      </c>
      <c r="C38" s="2">
        <f t="shared" si="9"/>
        <v>12</v>
      </c>
      <c r="D38" s="2">
        <f t="shared" si="6"/>
        <v>529.20000000000005</v>
      </c>
      <c r="E38" s="2">
        <f t="shared" si="7"/>
        <v>144</v>
      </c>
      <c r="F38" s="9">
        <f t="shared" si="8"/>
        <v>38.030175438596494</v>
      </c>
    </row>
    <row r="39" spans="1:6" x14ac:dyDescent="0.25">
      <c r="A39" s="2">
        <f t="shared" si="9"/>
        <v>13</v>
      </c>
      <c r="B39" s="2">
        <v>39.799999999999997</v>
      </c>
      <c r="C39" s="2">
        <f t="shared" si="9"/>
        <v>13</v>
      </c>
      <c r="D39" s="2">
        <f t="shared" si="6"/>
        <v>517.4</v>
      </c>
      <c r="E39" s="2">
        <f t="shared" si="7"/>
        <v>169</v>
      </c>
      <c r="F39" s="9">
        <f t="shared" si="8"/>
        <v>38.553157894736849</v>
      </c>
    </row>
    <row r="40" spans="1:6" x14ac:dyDescent="0.25">
      <c r="A40" s="2">
        <f t="shared" si="9"/>
        <v>14</v>
      </c>
      <c r="B40" s="2">
        <v>42</v>
      </c>
      <c r="C40" s="2">
        <f t="shared" si="9"/>
        <v>14</v>
      </c>
      <c r="D40" s="2">
        <f t="shared" si="6"/>
        <v>588</v>
      </c>
      <c r="E40" s="2">
        <f t="shared" si="7"/>
        <v>196</v>
      </c>
      <c r="F40" s="9">
        <f t="shared" si="8"/>
        <v>39.076140350877196</v>
      </c>
    </row>
    <row r="41" spans="1:6" x14ac:dyDescent="0.25">
      <c r="A41" s="2">
        <f t="shared" si="9"/>
        <v>15</v>
      </c>
      <c r="B41" s="2">
        <v>36.200000000000003</v>
      </c>
      <c r="C41" s="2">
        <f t="shared" si="9"/>
        <v>15</v>
      </c>
      <c r="D41" s="2">
        <f t="shared" si="6"/>
        <v>543</v>
      </c>
      <c r="E41" s="2">
        <f t="shared" si="7"/>
        <v>225</v>
      </c>
      <c r="F41" s="9">
        <f t="shared" si="8"/>
        <v>39.599122807017551</v>
      </c>
    </row>
    <row r="42" spans="1:6" x14ac:dyDescent="0.25">
      <c r="A42" s="2">
        <f t="shared" si="9"/>
        <v>16</v>
      </c>
      <c r="B42" s="2">
        <v>32.9</v>
      </c>
      <c r="C42" s="2">
        <f t="shared" si="9"/>
        <v>16</v>
      </c>
      <c r="D42" s="2">
        <f t="shared" si="6"/>
        <v>526.4</v>
      </c>
      <c r="E42" s="2">
        <f t="shared" si="7"/>
        <v>256</v>
      </c>
      <c r="F42" s="9">
        <f t="shared" si="8"/>
        <v>40.122105263157906</v>
      </c>
    </row>
    <row r="43" spans="1:6" x14ac:dyDescent="0.25">
      <c r="A43" s="2">
        <f t="shared" si="9"/>
        <v>17</v>
      </c>
      <c r="B43" s="2">
        <v>38.9</v>
      </c>
      <c r="C43" s="2">
        <f t="shared" si="9"/>
        <v>17</v>
      </c>
      <c r="D43" s="2">
        <f t="shared" si="6"/>
        <v>661.3</v>
      </c>
      <c r="E43" s="2">
        <f t="shared" si="7"/>
        <v>289</v>
      </c>
      <c r="F43" s="9">
        <f t="shared" si="8"/>
        <v>40.64508771929826</v>
      </c>
    </row>
    <row r="44" spans="1:6" x14ac:dyDescent="0.25">
      <c r="A44" s="2">
        <f>A43+1</f>
        <v>18</v>
      </c>
      <c r="B44" s="2">
        <v>44.5</v>
      </c>
      <c r="C44" s="2">
        <f>C43+1</f>
        <v>18</v>
      </c>
      <c r="D44" s="2">
        <f t="shared" si="6"/>
        <v>801</v>
      </c>
      <c r="E44" s="2">
        <f t="shared" si="7"/>
        <v>324</v>
      </c>
      <c r="F44" s="9">
        <f t="shared" si="8"/>
        <v>41.168070175438615</v>
      </c>
    </row>
    <row r="45" spans="1:6" x14ac:dyDescent="0.25">
      <c r="A45" s="2">
        <f t="shared" si="9"/>
        <v>19</v>
      </c>
      <c r="B45" s="2">
        <v>39.9</v>
      </c>
      <c r="C45" s="2">
        <f t="shared" si="9"/>
        <v>19</v>
      </c>
      <c r="D45" s="2">
        <f t="shared" si="6"/>
        <v>758.1</v>
      </c>
      <c r="E45" s="2">
        <f t="shared" si="7"/>
        <v>361</v>
      </c>
      <c r="F45" s="9">
        <f t="shared" si="8"/>
        <v>41.69105263157897</v>
      </c>
    </row>
    <row r="46" spans="1:6" x14ac:dyDescent="0.25">
      <c r="A46" s="2" t="s">
        <v>10</v>
      </c>
      <c r="B46" s="2">
        <f>SUM(B27:B45)</f>
        <v>702.69999999999993</v>
      </c>
      <c r="C46" s="2">
        <f>SUM(C27:C45)</f>
        <v>190</v>
      </c>
      <c r="D46" s="2">
        <f>SUM(D27:D45)</f>
        <v>7325.1000000000013</v>
      </c>
      <c r="E46" s="2">
        <f>SUM(E27:E45)</f>
        <v>2470</v>
      </c>
      <c r="F46" s="9">
        <f>SUM(F27:F45)</f>
        <v>702.69999999999993</v>
      </c>
    </row>
    <row r="47" spans="1:6" x14ac:dyDescent="0.25">
      <c r="A47" s="2" t="s">
        <v>20</v>
      </c>
      <c r="B47" s="2">
        <f>B46/19</f>
        <v>36.984210526315785</v>
      </c>
      <c r="C47" s="2">
        <f>C46/19</f>
        <v>10</v>
      </c>
      <c r="D47" s="2">
        <f>D46/19</f>
        <v>385.53157894736847</v>
      </c>
      <c r="E47" s="2">
        <f>E46/19</f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Лекция</vt:lpstr>
      <vt:lpstr>Пщеница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2021-05-19T14:22:25Z</dcterms:modified>
</cp:coreProperties>
</file>