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а 1" sheetId="1" r:id="rId1"/>
    <sheet name="Задача 2" sheetId="2" r:id="rId2"/>
  </sheets>
  <calcPr calcId="152511"/>
</workbook>
</file>

<file path=xl/calcChain.xml><?xml version="1.0" encoding="utf-8"?>
<calcChain xmlns="http://schemas.openxmlformats.org/spreadsheetml/2006/main">
  <c r="N10" i="2" l="1"/>
  <c r="M10" i="2"/>
  <c r="N9" i="2"/>
  <c r="M9" i="2"/>
  <c r="J13" i="2"/>
  <c r="J12" i="2"/>
  <c r="J11" i="2"/>
  <c r="J10" i="2"/>
  <c r="J9" i="2"/>
  <c r="G10" i="2"/>
  <c r="G9" i="2"/>
  <c r="D11" i="2"/>
  <c r="D10" i="2"/>
  <c r="D9" i="2"/>
  <c r="L4" i="2"/>
  <c r="L3" i="2"/>
  <c r="O3" i="2"/>
  <c r="P3" i="2"/>
  <c r="Q3" i="2"/>
  <c r="R3" i="2"/>
  <c r="S3" i="2"/>
  <c r="T3" i="2"/>
  <c r="U3" i="2"/>
  <c r="O4" i="2"/>
  <c r="P4" i="2"/>
  <c r="Q4" i="2"/>
  <c r="R4" i="2"/>
  <c r="S4" i="2"/>
  <c r="T4" i="2"/>
  <c r="U4" i="2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N4" i="2"/>
  <c r="N5" i="2"/>
  <c r="N6" i="2"/>
  <c r="N3" i="2"/>
  <c r="K4" i="2"/>
  <c r="K3" i="2"/>
  <c r="E28" i="1"/>
  <c r="F28" i="1" s="1"/>
  <c r="E27" i="1"/>
  <c r="E26" i="1"/>
  <c r="E25" i="1"/>
  <c r="E24" i="1"/>
  <c r="F23" i="1"/>
  <c r="E23" i="1"/>
  <c r="E22" i="1"/>
  <c r="E21" i="1"/>
  <c r="L13" i="1"/>
  <c r="L9" i="1"/>
  <c r="L10" i="1"/>
  <c r="L11" i="1"/>
  <c r="L12" i="1"/>
  <c r="L8" i="1"/>
  <c r="K9" i="1"/>
  <c r="F20" i="1"/>
  <c r="E20" i="1"/>
  <c r="E19" i="1"/>
  <c r="K13" i="1"/>
  <c r="K10" i="1"/>
  <c r="K11" i="1"/>
  <c r="K12" i="1"/>
  <c r="K8" i="1"/>
  <c r="F18" i="1"/>
  <c r="E18" i="1"/>
  <c r="E17" i="1"/>
  <c r="E16" i="1"/>
  <c r="I13" i="1"/>
  <c r="I9" i="1"/>
  <c r="I10" i="1"/>
  <c r="I11" i="1"/>
  <c r="I12" i="1"/>
  <c r="I8" i="1"/>
  <c r="H10" i="1"/>
  <c r="H11" i="1"/>
  <c r="H12" i="1"/>
  <c r="H9" i="1"/>
  <c r="H8" i="1"/>
  <c r="F13" i="1"/>
  <c r="F9" i="1"/>
  <c r="F10" i="1"/>
  <c r="F11" i="1"/>
  <c r="F12" i="1"/>
  <c r="F8" i="1"/>
  <c r="E13" i="1"/>
</calcChain>
</file>

<file path=xl/sharedStrings.xml><?xml version="1.0" encoding="utf-8"?>
<sst xmlns="http://schemas.openxmlformats.org/spreadsheetml/2006/main" count="47" uniqueCount="46">
  <si>
    <t>i</t>
  </si>
  <si>
    <t>50-60</t>
  </si>
  <si>
    <t>60-70</t>
  </si>
  <si>
    <t>70-80</t>
  </si>
  <si>
    <t>80-90</t>
  </si>
  <si>
    <t>90-100</t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</si>
  <si>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</si>
  <si>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f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</si>
  <si>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t>Всего</t>
  </si>
  <si>
    <t xml:space="preserve">Середин интервала </t>
  </si>
  <si>
    <r>
      <t>w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</si>
  <si>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S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</si>
  <si>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i</t>
    </r>
    <r>
      <rPr>
        <b/>
        <sz val="12"/>
        <color theme="1"/>
        <rFont val="Times New Roman"/>
        <family val="1"/>
        <charset val="204"/>
      </rPr>
      <t>*w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</si>
  <si>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t>R</t>
  </si>
  <si>
    <r>
      <t>x</t>
    </r>
    <r>
      <rPr>
        <b/>
        <sz val="12"/>
        <color theme="1"/>
        <rFont val="Calibri"/>
        <family val="2"/>
        <charset val="204"/>
      </rPr>
      <t>̅</t>
    </r>
  </si>
  <si>
    <r>
      <t>V</t>
    </r>
    <r>
      <rPr>
        <b/>
        <vertAlign val="subscript"/>
        <sz val="12"/>
        <color theme="1"/>
        <rFont val="Times New Roman"/>
        <family val="1"/>
        <charset val="204"/>
      </rPr>
      <t>R</t>
    </r>
  </si>
  <si>
    <r>
      <t>|x</t>
    </r>
    <r>
      <rPr>
        <b/>
        <vertAlign val="subscript"/>
        <sz val="12"/>
        <color theme="1"/>
        <rFont val="Times New Roman"/>
        <family val="1"/>
        <charset val="204"/>
      </rPr>
      <t>i</t>
    </r>
    <r>
      <rPr>
        <b/>
        <sz val="12"/>
        <color theme="1"/>
        <rFont val="Times New Roman"/>
        <family val="1"/>
        <charset val="204"/>
      </rPr>
      <t>' - x</t>
    </r>
    <r>
      <rPr>
        <b/>
        <sz val="12"/>
        <color theme="1"/>
        <rFont val="Calibri"/>
        <family val="2"/>
        <charset val="204"/>
      </rPr>
      <t>̅</t>
    </r>
    <r>
      <rPr>
        <b/>
        <sz val="12"/>
        <color theme="1"/>
        <rFont val="Times New Roman"/>
        <family val="1"/>
        <charset val="204"/>
      </rPr>
      <t>|* w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</si>
  <si>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t>L</t>
  </si>
  <si>
    <r>
      <t>V</t>
    </r>
    <r>
      <rPr>
        <b/>
        <vertAlign val="subscript"/>
        <sz val="12"/>
        <color theme="1"/>
        <rFont val="Times New Roman"/>
        <family val="1"/>
        <charset val="204"/>
      </rPr>
      <t>L</t>
    </r>
  </si>
  <si>
    <r>
      <t>(x</t>
    </r>
    <r>
      <rPr>
        <b/>
        <vertAlign val="subscript"/>
        <sz val="12"/>
        <color theme="1"/>
        <rFont val="Times New Roman"/>
        <family val="1"/>
        <charset val="204"/>
      </rPr>
      <t>i</t>
    </r>
    <r>
      <rPr>
        <b/>
        <sz val="12"/>
        <color theme="1"/>
        <rFont val="Times New Roman"/>
        <family val="1"/>
        <charset val="204"/>
      </rPr>
      <t>' - x</t>
    </r>
    <r>
      <rPr>
        <b/>
        <sz val="12"/>
        <color theme="1"/>
        <rFont val="Calibri"/>
        <family val="2"/>
        <charset val="204"/>
      </rPr>
      <t>̅)</t>
    </r>
    <r>
      <rPr>
        <b/>
        <vertAlign val="superscript"/>
        <sz val="12"/>
        <color theme="1"/>
        <rFont val="Calibri"/>
        <family val="2"/>
        <charset val="204"/>
      </rPr>
      <t>2</t>
    </r>
    <r>
      <rPr>
        <b/>
        <sz val="12"/>
        <color theme="1"/>
        <rFont val="Times New Roman"/>
        <family val="1"/>
        <charset val="204"/>
      </rPr>
      <t>* w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</si>
  <si>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ơ</t>
    </r>
    <r>
      <rPr>
        <b/>
        <vertAlign val="superscript"/>
        <sz val="12"/>
        <color theme="1"/>
        <rFont val="Calibri"/>
        <family val="2"/>
        <charset val="204"/>
      </rPr>
      <t>2</t>
    </r>
  </si>
  <si>
    <t>ơ</t>
  </si>
  <si>
    <r>
      <t>V</t>
    </r>
    <r>
      <rPr>
        <b/>
        <vertAlign val="subscript"/>
        <sz val="12"/>
        <color theme="1"/>
        <rFont val="Calibri"/>
        <family val="2"/>
        <charset val="204"/>
      </rPr>
      <t>ơ</t>
    </r>
  </si>
  <si>
    <t>Ǫ</t>
  </si>
  <si>
    <r>
      <t>Ǫ</t>
    </r>
    <r>
      <rPr>
        <b/>
        <vertAlign val="subscript"/>
        <sz val="12"/>
        <color theme="1"/>
        <rFont val="Calibri"/>
        <family val="2"/>
        <charset val="204"/>
      </rPr>
      <t>1</t>
    </r>
  </si>
  <si>
    <r>
      <t>Ǫ</t>
    </r>
    <r>
      <rPr>
        <b/>
        <vertAlign val="subscript"/>
        <sz val="12"/>
        <color theme="1"/>
        <rFont val="Calibri"/>
        <family val="2"/>
        <charset val="204"/>
      </rPr>
      <t>2</t>
    </r>
  </si>
  <si>
    <r>
      <t>Ǫ</t>
    </r>
    <r>
      <rPr>
        <b/>
        <vertAlign val="subscript"/>
        <sz val="12"/>
        <color theme="1"/>
        <rFont val="Calibri"/>
        <family val="2"/>
        <charset val="204"/>
      </rPr>
      <t>3</t>
    </r>
  </si>
  <si>
    <r>
      <t>V</t>
    </r>
    <r>
      <rPr>
        <b/>
        <vertAlign val="subscript"/>
        <sz val="12"/>
        <color theme="1"/>
        <rFont val="Times New Roman"/>
        <family val="1"/>
        <charset val="204"/>
      </rPr>
      <t>Ǫ</t>
    </r>
  </si>
  <si>
    <t>Группы предприятий</t>
  </si>
  <si>
    <t>Крупные</t>
  </si>
  <si>
    <t>Средние</t>
  </si>
  <si>
    <t>Цена на товар</t>
  </si>
  <si>
    <r>
      <t>∑x</t>
    </r>
    <r>
      <rPr>
        <b/>
        <vertAlign val="subscript"/>
        <sz val="12"/>
        <color theme="1"/>
        <rFont val="Calibri"/>
        <family val="2"/>
        <charset val="204"/>
      </rPr>
      <t>ij</t>
    </r>
  </si>
  <si>
    <r>
      <t>∑x</t>
    </r>
    <r>
      <rPr>
        <b/>
        <vertAlign val="subscript"/>
        <sz val="12"/>
        <color theme="1"/>
        <rFont val="Calibri"/>
        <family val="2"/>
        <charset val="204"/>
      </rPr>
      <t>ij</t>
    </r>
    <r>
      <rPr>
        <b/>
        <vertAlign val="superscript"/>
        <sz val="12"/>
        <color theme="1"/>
        <rFont val="Calibri"/>
        <family val="2"/>
        <charset val="204"/>
      </rPr>
      <t>2</t>
    </r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</si>
  <si>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ij</t>
    </r>
  </si>
  <si>
    <r>
      <t>x</t>
    </r>
    <r>
      <rPr>
        <b/>
        <sz val="12"/>
        <color theme="1"/>
        <rFont val="Calibri"/>
        <family val="2"/>
        <charset val="204"/>
      </rPr>
      <t>̅</t>
    </r>
    <r>
      <rPr>
        <b/>
        <vertAlign val="subscript"/>
        <sz val="12"/>
        <color theme="1"/>
        <rFont val="Calibri"/>
        <family val="2"/>
        <charset val="204"/>
      </rPr>
      <t>1</t>
    </r>
  </si>
  <si>
    <r>
      <t>x</t>
    </r>
    <r>
      <rPr>
        <b/>
        <sz val="12"/>
        <color theme="1"/>
        <rFont val="Calibri"/>
        <family val="2"/>
        <charset val="204"/>
      </rPr>
      <t>̅</t>
    </r>
    <r>
      <rPr>
        <b/>
        <vertAlign val="subscript"/>
        <sz val="12"/>
        <color theme="1"/>
        <rFont val="Calibri"/>
        <family val="2"/>
        <charset val="204"/>
      </rPr>
      <t>2</t>
    </r>
  </si>
  <si>
    <r>
      <t>x</t>
    </r>
    <r>
      <rPr>
        <b/>
        <sz val="12"/>
        <color theme="1"/>
        <rFont val="Calibri"/>
        <family val="2"/>
        <charset val="204"/>
      </rPr>
      <t>̅</t>
    </r>
    <r>
      <rPr>
        <b/>
        <vertAlign val="subscript"/>
        <sz val="12"/>
        <color theme="1"/>
        <rFont val="Calibri"/>
        <family val="2"/>
        <charset val="204"/>
      </rPr>
      <t>общ</t>
    </r>
  </si>
  <si>
    <r>
      <t>x</t>
    </r>
    <r>
      <rPr>
        <b/>
        <sz val="12"/>
        <color theme="1"/>
        <rFont val="Calibri"/>
        <family val="2"/>
        <charset val="204"/>
      </rPr>
      <t>̅</t>
    </r>
    <r>
      <rPr>
        <b/>
        <vertAlign val="subscript"/>
        <sz val="12"/>
        <color theme="1"/>
        <rFont val="Calibri"/>
        <family val="2"/>
        <charset val="204"/>
      </rPr>
      <t>1</t>
    </r>
    <r>
      <rPr>
        <b/>
        <vertAlign val="superscript"/>
        <sz val="12"/>
        <color theme="1"/>
        <rFont val="Calibri"/>
        <family val="2"/>
        <charset val="204"/>
      </rPr>
      <t>2</t>
    </r>
  </si>
  <si>
    <r>
      <t>x</t>
    </r>
    <r>
      <rPr>
        <b/>
        <sz val="12"/>
        <color theme="1"/>
        <rFont val="Calibri"/>
        <family val="2"/>
        <charset val="204"/>
      </rPr>
      <t>̅</t>
    </r>
    <r>
      <rPr>
        <b/>
        <vertAlign val="subscript"/>
        <sz val="12"/>
        <color theme="1"/>
        <rFont val="Calibri"/>
        <family val="2"/>
        <charset val="204"/>
      </rPr>
      <t>2</t>
    </r>
    <r>
      <rPr>
        <b/>
        <vertAlign val="superscript"/>
        <sz val="12"/>
        <color theme="1"/>
        <rFont val="Calibri"/>
        <family val="2"/>
        <charset val="204"/>
      </rPr>
      <t>2</t>
    </r>
  </si>
  <si>
    <r>
      <t>ơ</t>
    </r>
    <r>
      <rPr>
        <b/>
        <vertAlign val="subscript"/>
        <sz val="12"/>
        <color theme="1"/>
        <rFont val="Calibri"/>
        <family val="2"/>
        <charset val="204"/>
      </rPr>
      <t>1</t>
    </r>
    <r>
      <rPr>
        <b/>
        <vertAlign val="superscript"/>
        <sz val="12"/>
        <color theme="1"/>
        <rFont val="Calibri"/>
        <family val="2"/>
        <charset val="204"/>
      </rPr>
      <t>2</t>
    </r>
  </si>
  <si>
    <r>
      <t>ơ</t>
    </r>
    <r>
      <rPr>
        <b/>
        <vertAlign val="subscript"/>
        <sz val="12"/>
        <color theme="1"/>
        <rFont val="Calibri"/>
        <family val="2"/>
        <charset val="204"/>
      </rPr>
      <t>2</t>
    </r>
    <r>
      <rPr>
        <b/>
        <vertAlign val="superscript"/>
        <sz val="12"/>
        <color theme="1"/>
        <rFont val="Calibri"/>
        <family val="2"/>
        <charset val="204"/>
      </rPr>
      <t>2</t>
    </r>
  </si>
  <si>
    <r>
      <t>ơ̅</t>
    </r>
    <r>
      <rPr>
        <b/>
        <vertAlign val="superscript"/>
        <sz val="12"/>
        <color theme="1"/>
        <rFont val="Calibri"/>
        <family val="2"/>
        <charset val="204"/>
      </rPr>
      <t>2</t>
    </r>
  </si>
  <si>
    <r>
      <t>ɗ</t>
    </r>
    <r>
      <rPr>
        <b/>
        <vertAlign val="superscript"/>
        <sz val="12"/>
        <color theme="1"/>
        <rFont val="Calibri"/>
        <family val="2"/>
        <charset val="204"/>
      </rPr>
      <t>2</t>
    </r>
  </si>
  <si>
    <t>Ƞ</t>
  </si>
  <si>
    <r>
      <t>Ƞ</t>
    </r>
    <r>
      <rPr>
        <b/>
        <vertAlign val="superscript"/>
        <sz val="12"/>
        <color theme="1"/>
        <rFont val="Calibri"/>
        <family val="2"/>
        <charset val="204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</si>
</sst>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70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vertAlign val="superscript"/>
      <sz val="12"/>
      <color theme="1"/>
      <name val="Calibri"/>
      <family val="2"/>
      <charset val="204"/>
    </font>
    <font>
      <b/>
      <vertAlign val="subscript"/>
      <sz val="12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0" fontId="2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opLeftCell="A7" workbookViewId="0">
      <selection activeCell="D21" sqref="D21"/>
    </sheetView>
  </sheetViews>
  <sheetFormatPr defaultRowHeight="15.75" x14ac:dyDescent="0.25"/>
  <cols>
    <col min="1" max="3" width="9.140625" style="1"/>
    <col min="4" max="4" width="10.42578125" style="1" customWidth="1"/>
    <col min="5" max="5" width="13.140625" style="1" bestFit="1" customWidth="1"/>
    <col min="6" max="6" width="9.140625" style="1"/>
    <col min="7" max="7" width="12" style="1" customWidth="1"/>
    <col min="8" max="10" width="9.140625" style="1"/>
    <col min="11" max="11" width="14.140625" style="1" customWidth="1"/>
    <col min="12" max="12" width="12.5703125" style="1" customWidth="1"/>
    <col min="13" max="16384" width="9.140625" style="1"/>
  </cols>
  <sheetData>
    <row r="2" spans="2:12" x14ac:dyDescent="0.25">
      <c r="B2" s="2">
        <v>50</v>
      </c>
      <c r="C2" s="2">
        <v>58</v>
      </c>
      <c r="D2" s="2">
        <v>61</v>
      </c>
      <c r="E2" s="2">
        <v>61</v>
      </c>
      <c r="F2" s="2">
        <v>62</v>
      </c>
      <c r="G2" s="2">
        <v>64</v>
      </c>
      <c r="H2" s="2">
        <v>66</v>
      </c>
      <c r="I2" s="2">
        <v>68</v>
      </c>
    </row>
    <row r="3" spans="2:12" x14ac:dyDescent="0.25">
      <c r="B3" s="2">
        <v>68</v>
      </c>
      <c r="C3" s="2">
        <v>69</v>
      </c>
      <c r="D3" s="2">
        <v>72</v>
      </c>
      <c r="E3" s="2">
        <v>72</v>
      </c>
      <c r="F3" s="2">
        <v>74</v>
      </c>
      <c r="G3" s="2">
        <v>75</v>
      </c>
      <c r="H3" s="2">
        <v>75</v>
      </c>
      <c r="I3" s="2">
        <v>75</v>
      </c>
    </row>
    <row r="4" spans="2:12" x14ac:dyDescent="0.25">
      <c r="B4" s="2">
        <v>77</v>
      </c>
      <c r="C4" s="2">
        <v>77</v>
      </c>
      <c r="D4" s="2">
        <v>78</v>
      </c>
      <c r="E4" s="2">
        <v>78</v>
      </c>
      <c r="F4" s="2">
        <v>79</v>
      </c>
      <c r="G4" s="2">
        <v>79</v>
      </c>
      <c r="H4" s="2">
        <v>81</v>
      </c>
      <c r="I4" s="2">
        <v>82</v>
      </c>
    </row>
    <row r="5" spans="2:12" x14ac:dyDescent="0.25">
      <c r="B5" s="2">
        <v>84</v>
      </c>
      <c r="C5" s="2">
        <v>86</v>
      </c>
      <c r="D5" s="2">
        <v>87</v>
      </c>
      <c r="E5" s="2">
        <v>87</v>
      </c>
      <c r="F5" s="2">
        <v>89</v>
      </c>
      <c r="G5" s="2">
        <v>98</v>
      </c>
      <c r="H5" s="2">
        <v>99</v>
      </c>
      <c r="I5" s="2">
        <v>100</v>
      </c>
    </row>
    <row r="7" spans="2:12" ht="31.5" x14ac:dyDescent="0.25">
      <c r="C7" s="4" t="s">
        <v>0</v>
      </c>
      <c r="D7" s="4" t="s">
        <v>6</v>
      </c>
      <c r="E7" s="4" t="s">
        <v>7</v>
      </c>
      <c r="F7" s="4" t="s">
        <v>10</v>
      </c>
      <c r="G7" s="4" t="s">
        <v>9</v>
      </c>
      <c r="H7" s="4" t="s">
        <v>11</v>
      </c>
      <c r="I7" s="4" t="s">
        <v>12</v>
      </c>
      <c r="K7" s="4" t="s">
        <v>16</v>
      </c>
      <c r="L7" s="4" t="s">
        <v>19</v>
      </c>
    </row>
    <row r="8" spans="2:12" x14ac:dyDescent="0.25">
      <c r="C8" s="4">
        <v>1</v>
      </c>
      <c r="D8" s="2" t="s">
        <v>1</v>
      </c>
      <c r="E8" s="2">
        <v>2</v>
      </c>
      <c r="F8" s="6">
        <f>E8/$E$13</f>
        <v>6.25E-2</v>
      </c>
      <c r="G8" s="2">
        <v>55</v>
      </c>
      <c r="H8" s="2">
        <f>E8</f>
        <v>2</v>
      </c>
      <c r="I8" s="6">
        <f>G8*F8</f>
        <v>3.4375</v>
      </c>
      <c r="K8" s="6">
        <f>ABS(G8-$E$16)*F8</f>
        <v>1.26953125</v>
      </c>
      <c r="L8" s="6">
        <f>((G8-$E$16)^2)*F8</f>
        <v>25.787353515625</v>
      </c>
    </row>
    <row r="9" spans="2:12" x14ac:dyDescent="0.25">
      <c r="C9" s="4">
        <v>2</v>
      </c>
      <c r="D9" s="2" t="s">
        <v>2</v>
      </c>
      <c r="E9" s="2">
        <v>8</v>
      </c>
      <c r="F9" s="6">
        <f t="shared" ref="F9:F12" si="0">E9/$E$13</f>
        <v>0.25</v>
      </c>
      <c r="G9" s="2">
        <v>65</v>
      </c>
      <c r="H9" s="2">
        <f>H8+E9</f>
        <v>10</v>
      </c>
      <c r="I9" s="2">
        <f t="shared" ref="I9:I12" si="1">G9*F9</f>
        <v>16.25</v>
      </c>
      <c r="K9" s="6">
        <f>ABS(G9-$E$16)*F9</f>
        <v>2.578125</v>
      </c>
      <c r="L9" s="6">
        <f t="shared" ref="L9:L12" si="2">((G9-$E$16)^2)*F9</f>
        <v>26.5869140625</v>
      </c>
    </row>
    <row r="10" spans="2:12" x14ac:dyDescent="0.25">
      <c r="C10" s="4">
        <v>3</v>
      </c>
      <c r="D10" s="2" t="s">
        <v>3</v>
      </c>
      <c r="E10" s="2">
        <v>12</v>
      </c>
      <c r="F10" s="6">
        <f t="shared" si="0"/>
        <v>0.375</v>
      </c>
      <c r="G10" s="2">
        <v>75</v>
      </c>
      <c r="H10" s="2">
        <f t="shared" ref="H10:H12" si="3">H9+E10</f>
        <v>22</v>
      </c>
      <c r="I10" s="6">
        <f t="shared" si="1"/>
        <v>28.125</v>
      </c>
      <c r="K10" s="6">
        <f t="shared" ref="K9:K12" si="4">ABS(G10-$E$16)*F10</f>
        <v>0.1171875</v>
      </c>
      <c r="L10" s="6">
        <f t="shared" si="2"/>
        <v>3.662109375E-2</v>
      </c>
    </row>
    <row r="11" spans="2:12" x14ac:dyDescent="0.25">
      <c r="C11" s="4">
        <v>4</v>
      </c>
      <c r="D11" s="2" t="s">
        <v>4</v>
      </c>
      <c r="E11" s="2">
        <v>7</v>
      </c>
      <c r="F11" s="6">
        <f t="shared" si="0"/>
        <v>0.21875</v>
      </c>
      <c r="G11" s="2">
        <v>85</v>
      </c>
      <c r="H11" s="2">
        <f t="shared" si="3"/>
        <v>29</v>
      </c>
      <c r="I11" s="6">
        <f t="shared" si="1"/>
        <v>18.59375</v>
      </c>
      <c r="K11" s="6">
        <f t="shared" si="4"/>
        <v>2.119140625</v>
      </c>
      <c r="L11" s="6">
        <f t="shared" si="2"/>
        <v>20.5291748046875</v>
      </c>
    </row>
    <row r="12" spans="2:12" x14ac:dyDescent="0.25">
      <c r="C12" s="4">
        <v>5</v>
      </c>
      <c r="D12" s="2" t="s">
        <v>5</v>
      </c>
      <c r="E12" s="2">
        <v>3</v>
      </c>
      <c r="F12" s="6">
        <f t="shared" si="0"/>
        <v>9.375E-2</v>
      </c>
      <c r="G12" s="2">
        <v>95</v>
      </c>
      <c r="H12" s="2">
        <f t="shared" si="3"/>
        <v>32</v>
      </c>
      <c r="I12" s="6">
        <f t="shared" si="1"/>
        <v>8.90625</v>
      </c>
      <c r="K12" s="6">
        <f t="shared" si="4"/>
        <v>1.845703125</v>
      </c>
      <c r="L12" s="6">
        <f t="shared" si="2"/>
        <v>36.3372802734375</v>
      </c>
    </row>
    <row r="13" spans="2:12" x14ac:dyDescent="0.25">
      <c r="C13" s="4" t="s">
        <v>8</v>
      </c>
      <c r="D13" s="2"/>
      <c r="E13" s="2">
        <f>SUM(E8:E12)</f>
        <v>32</v>
      </c>
      <c r="F13" s="7">
        <f>SUM(F8:F12)</f>
        <v>1</v>
      </c>
      <c r="G13" s="2"/>
      <c r="H13" s="2"/>
      <c r="I13" s="6">
        <f>SUM(I8:I12)</f>
        <v>75.3125</v>
      </c>
      <c r="K13" s="6">
        <f>SUM(K8:K12)</f>
        <v>7.9296875</v>
      </c>
      <c r="L13" s="6">
        <f>SUM(L8:L12)</f>
        <v>109.27734375</v>
      </c>
    </row>
    <row r="15" spans="2:12" x14ac:dyDescent="0.25">
      <c r="D15" s="8"/>
    </row>
    <row r="16" spans="2:12" x14ac:dyDescent="0.25">
      <c r="D16" s="4" t="s">
        <v>14</v>
      </c>
      <c r="E16" s="6">
        <f>I13</f>
        <v>75.3125</v>
      </c>
    </row>
    <row r="17" spans="4:8" x14ac:dyDescent="0.25">
      <c r="D17" s="4" t="s">
        <v>13</v>
      </c>
      <c r="E17" s="2">
        <f>100-50</f>
        <v>50</v>
      </c>
    </row>
    <row r="18" spans="4:8" ht="17.25" x14ac:dyDescent="0.25">
      <c r="D18" s="4" t="s">
        <v>15</v>
      </c>
      <c r="E18" s="5">
        <f>(E17/E16)</f>
        <v>0.66390041493775931</v>
      </c>
      <c r="F18" s="9">
        <f>E18</f>
        <v>0.66390041493775931</v>
      </c>
      <c r="H18" s="3"/>
    </row>
    <row r="19" spans="4:8" ht="17.25" customHeight="1" x14ac:dyDescent="0.25">
      <c r="D19" s="4" t="s">
        <v>17</v>
      </c>
      <c r="E19" s="6">
        <f>K13</f>
        <v>7.9296875</v>
      </c>
    </row>
    <row r="20" spans="4:8" ht="17.25" x14ac:dyDescent="0.25">
      <c r="D20" s="4" t="s">
        <v>18</v>
      </c>
      <c r="E20" s="5">
        <f>E19/E16</f>
        <v>0.10529045643153527</v>
      </c>
      <c r="F20" s="9">
        <f>E20</f>
        <v>0.10529045643153527</v>
      </c>
    </row>
    <row r="21" spans="4:8" ht="18" x14ac:dyDescent="0.25">
      <c r="D21" s="10" t="s">
        <v>20</v>
      </c>
      <c r="E21" s="6">
        <f>L13</f>
        <v>109.27734375</v>
      </c>
    </row>
    <row r="22" spans="4:8" x14ac:dyDescent="0.25">
      <c r="D22" s="10" t="s">
        <v>21</v>
      </c>
      <c r="E22" s="6">
        <f>SQRT(E21)</f>
        <v>10.453580427298581</v>
      </c>
    </row>
    <row r="23" spans="4:8" ht="18.75" x14ac:dyDescent="0.25">
      <c r="D23" s="10" t="s">
        <v>22</v>
      </c>
      <c r="E23" s="5">
        <f>E22/E16</f>
        <v>0.13880272766537535</v>
      </c>
      <c r="F23" s="9">
        <f>E23</f>
        <v>0.13880272766537535</v>
      </c>
    </row>
    <row r="24" spans="4:8" ht="18.75" x14ac:dyDescent="0.25">
      <c r="D24" s="10" t="s">
        <v>24</v>
      </c>
      <c r="E24" s="2">
        <f>60+10*(((E13/4)-H8)/E9)</f>
        <v>67.5</v>
      </c>
    </row>
    <row r="25" spans="4:8" ht="18.75" x14ac:dyDescent="0.25">
      <c r="D25" s="10" t="s">
        <v>25</v>
      </c>
      <c r="E25" s="2">
        <f>70+10*(((2*E13/4)-H9)/E10)</f>
        <v>75</v>
      </c>
    </row>
    <row r="26" spans="4:8" ht="18.75" x14ac:dyDescent="0.25">
      <c r="D26" s="10" t="s">
        <v>26</v>
      </c>
      <c r="E26" s="6">
        <f>80+10*(((3*E13/4)-H10)/E11)</f>
        <v>82.857142857142861</v>
      </c>
    </row>
    <row r="27" spans="4:8" x14ac:dyDescent="0.25">
      <c r="D27" s="4" t="s">
        <v>23</v>
      </c>
      <c r="E27" s="6">
        <f>(E26-E24)/2</f>
        <v>7.6785714285714306</v>
      </c>
    </row>
    <row r="28" spans="4:8" ht="17.25" x14ac:dyDescent="0.25">
      <c r="D28" s="4" t="s">
        <v>27</v>
      </c>
      <c r="E28" s="5">
        <f>(E26-E24)/(2*E25)</f>
        <v>0.10238095238095241</v>
      </c>
      <c r="F28" s="9">
        <f>E28</f>
        <v>0.10238095238095241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"/>
  <sheetViews>
    <sheetView tabSelected="1" workbookViewId="0">
      <selection activeCell="O10" sqref="O10"/>
    </sheetView>
  </sheetViews>
  <sheetFormatPr defaultRowHeight="15.75" x14ac:dyDescent="0.25"/>
  <cols>
    <col min="1" max="1" width="9.140625" style="1"/>
    <col min="2" max="2" width="16.42578125" style="1" customWidth="1"/>
    <col min="3" max="3" width="9.140625" style="1"/>
    <col min="4" max="4" width="13.140625" style="1" bestFit="1" customWidth="1"/>
    <col min="5" max="9" width="9.140625" style="1"/>
    <col min="10" max="10" width="13.140625" style="1" bestFit="1" customWidth="1"/>
    <col min="11" max="12" width="9.140625" style="1"/>
    <col min="13" max="13" width="13.140625" style="1" bestFit="1" customWidth="1"/>
    <col min="14" max="16384" width="9.140625" style="1"/>
  </cols>
  <sheetData>
    <row r="1" spans="2:21" x14ac:dyDescent="0.25">
      <c r="B1" s="11" t="s">
        <v>28</v>
      </c>
      <c r="C1" s="11" t="s">
        <v>31</v>
      </c>
      <c r="D1" s="11"/>
      <c r="E1" s="11"/>
      <c r="F1" s="11"/>
      <c r="G1" s="11"/>
      <c r="H1" s="11"/>
      <c r="I1" s="11"/>
      <c r="J1" s="11"/>
      <c r="K1" s="12" t="s">
        <v>32</v>
      </c>
      <c r="L1" s="12" t="s">
        <v>33</v>
      </c>
    </row>
    <row r="2" spans="2:21" x14ac:dyDescent="0.25">
      <c r="B2" s="11"/>
      <c r="C2" s="11" t="s">
        <v>34</v>
      </c>
      <c r="D2" s="11"/>
      <c r="E2" s="11"/>
      <c r="F2" s="11"/>
      <c r="G2" s="11"/>
      <c r="H2" s="11"/>
      <c r="I2" s="11"/>
      <c r="J2" s="11"/>
      <c r="K2" s="11"/>
      <c r="L2" s="11"/>
    </row>
    <row r="3" spans="2:21" x14ac:dyDescent="0.25">
      <c r="B3" s="4" t="s">
        <v>29</v>
      </c>
      <c r="C3" s="2">
        <v>50</v>
      </c>
      <c r="D3" s="2">
        <v>58</v>
      </c>
      <c r="E3" s="2">
        <v>61</v>
      </c>
      <c r="F3" s="2">
        <v>61</v>
      </c>
      <c r="G3" s="2">
        <v>62</v>
      </c>
      <c r="H3" s="2">
        <v>64</v>
      </c>
      <c r="I3" s="2">
        <v>66</v>
      </c>
      <c r="J3" s="2">
        <v>68</v>
      </c>
      <c r="K3" s="2">
        <f>SUM(C3:J3)</f>
        <v>490</v>
      </c>
      <c r="L3" s="2">
        <f>SUM(N3:U3)</f>
        <v>30226</v>
      </c>
      <c r="N3" s="1">
        <f>C3^2</f>
        <v>2500</v>
      </c>
      <c r="O3" s="1">
        <f t="shared" ref="O3:U6" si="0">D3^2</f>
        <v>3364</v>
      </c>
      <c r="P3" s="1">
        <f t="shared" si="0"/>
        <v>3721</v>
      </c>
      <c r="Q3" s="1">
        <f t="shared" si="0"/>
        <v>3721</v>
      </c>
      <c r="R3" s="1">
        <f t="shared" si="0"/>
        <v>3844</v>
      </c>
      <c r="S3" s="1">
        <f t="shared" si="0"/>
        <v>4096</v>
      </c>
      <c r="T3" s="1">
        <f t="shared" si="0"/>
        <v>4356</v>
      </c>
      <c r="U3" s="1">
        <f t="shared" si="0"/>
        <v>4624</v>
      </c>
    </row>
    <row r="4" spans="2:21" x14ac:dyDescent="0.25">
      <c r="B4" s="11" t="s">
        <v>30</v>
      </c>
      <c r="C4" s="2">
        <v>68</v>
      </c>
      <c r="D4" s="2">
        <v>69</v>
      </c>
      <c r="E4" s="2">
        <v>72</v>
      </c>
      <c r="F4" s="2">
        <v>72</v>
      </c>
      <c r="G4" s="2">
        <v>74</v>
      </c>
      <c r="H4" s="2">
        <v>75</v>
      </c>
      <c r="I4" s="2">
        <v>75</v>
      </c>
      <c r="J4" s="2">
        <v>75</v>
      </c>
      <c r="K4" s="13">
        <f>SUM(C4:J6)</f>
        <v>1941</v>
      </c>
      <c r="L4" s="13">
        <f>SUM(N4:U6)</f>
        <v>158813</v>
      </c>
      <c r="N4" s="1">
        <f t="shared" ref="N4:N6" si="1">C4^2</f>
        <v>4624</v>
      </c>
      <c r="O4" s="1">
        <f t="shared" si="0"/>
        <v>4761</v>
      </c>
      <c r="P4" s="1">
        <f t="shared" si="0"/>
        <v>5184</v>
      </c>
      <c r="Q4" s="1">
        <f t="shared" si="0"/>
        <v>5184</v>
      </c>
      <c r="R4" s="1">
        <f t="shared" si="0"/>
        <v>5476</v>
      </c>
      <c r="S4" s="1">
        <f t="shared" si="0"/>
        <v>5625</v>
      </c>
      <c r="T4" s="1">
        <f t="shared" si="0"/>
        <v>5625</v>
      </c>
      <c r="U4" s="1">
        <f t="shared" si="0"/>
        <v>5625</v>
      </c>
    </row>
    <row r="5" spans="2:21" x14ac:dyDescent="0.25">
      <c r="B5" s="11"/>
      <c r="C5" s="2">
        <v>77</v>
      </c>
      <c r="D5" s="2">
        <v>77</v>
      </c>
      <c r="E5" s="2">
        <v>78</v>
      </c>
      <c r="F5" s="2">
        <v>78</v>
      </c>
      <c r="G5" s="2">
        <v>79</v>
      </c>
      <c r="H5" s="2">
        <v>79</v>
      </c>
      <c r="I5" s="2">
        <v>81</v>
      </c>
      <c r="J5" s="2">
        <v>82</v>
      </c>
      <c r="K5" s="13"/>
      <c r="L5" s="13"/>
      <c r="N5" s="1">
        <f t="shared" si="1"/>
        <v>5929</v>
      </c>
      <c r="O5" s="1">
        <f t="shared" si="0"/>
        <v>5929</v>
      </c>
      <c r="P5" s="1">
        <f t="shared" si="0"/>
        <v>6084</v>
      </c>
      <c r="Q5" s="1">
        <f t="shared" si="0"/>
        <v>6084</v>
      </c>
      <c r="R5" s="1">
        <f t="shared" si="0"/>
        <v>6241</v>
      </c>
      <c r="S5" s="1">
        <f t="shared" si="0"/>
        <v>6241</v>
      </c>
      <c r="T5" s="1">
        <f t="shared" si="0"/>
        <v>6561</v>
      </c>
      <c r="U5" s="1">
        <f t="shared" si="0"/>
        <v>6724</v>
      </c>
    </row>
    <row r="6" spans="2:21" x14ac:dyDescent="0.25">
      <c r="B6" s="11"/>
      <c r="C6" s="2">
        <v>84</v>
      </c>
      <c r="D6" s="2">
        <v>86</v>
      </c>
      <c r="E6" s="2">
        <v>87</v>
      </c>
      <c r="F6" s="2">
        <v>87</v>
      </c>
      <c r="G6" s="2">
        <v>89</v>
      </c>
      <c r="H6" s="2">
        <v>98</v>
      </c>
      <c r="I6" s="2">
        <v>99</v>
      </c>
      <c r="J6" s="2">
        <v>100</v>
      </c>
      <c r="K6" s="13"/>
      <c r="L6" s="13"/>
      <c r="N6" s="1">
        <f t="shared" si="1"/>
        <v>7056</v>
      </c>
      <c r="O6" s="1">
        <f t="shared" si="0"/>
        <v>7396</v>
      </c>
      <c r="P6" s="1">
        <f t="shared" si="0"/>
        <v>7569</v>
      </c>
      <c r="Q6" s="1">
        <f t="shared" si="0"/>
        <v>7569</v>
      </c>
      <c r="R6" s="1">
        <f t="shared" si="0"/>
        <v>7921</v>
      </c>
      <c r="S6" s="1">
        <f t="shared" si="0"/>
        <v>9604</v>
      </c>
      <c r="T6" s="1">
        <f t="shared" si="0"/>
        <v>9801</v>
      </c>
      <c r="U6" s="1">
        <f t="shared" si="0"/>
        <v>10000</v>
      </c>
    </row>
    <row r="9" spans="2:21" ht="19.5" x14ac:dyDescent="0.25">
      <c r="C9" s="4" t="s">
        <v>35</v>
      </c>
      <c r="D9" s="2">
        <f>K3/8</f>
        <v>61.25</v>
      </c>
      <c r="F9" s="4" t="s">
        <v>38</v>
      </c>
      <c r="G9" s="2">
        <f>L3/8</f>
        <v>3778.25</v>
      </c>
      <c r="I9" s="10" t="s">
        <v>40</v>
      </c>
      <c r="J9" s="6">
        <f>G9-D9^2</f>
        <v>26.6875</v>
      </c>
      <c r="L9" s="10" t="s">
        <v>45</v>
      </c>
      <c r="M9" s="6">
        <f>J12/J13</f>
        <v>0.53013542480661369</v>
      </c>
      <c r="N9" s="14">
        <f>M9</f>
        <v>0.53013542480661369</v>
      </c>
    </row>
    <row r="10" spans="2:21" ht="19.5" x14ac:dyDescent="0.25">
      <c r="C10" s="4" t="s">
        <v>36</v>
      </c>
      <c r="D10" s="6">
        <f>K4/24</f>
        <v>80.875</v>
      </c>
      <c r="F10" s="4" t="s">
        <v>39</v>
      </c>
      <c r="G10" s="6">
        <f>L4/24</f>
        <v>6617.208333333333</v>
      </c>
      <c r="I10" s="10" t="s">
        <v>41</v>
      </c>
      <c r="J10" s="6">
        <f>G10-D10^2</f>
        <v>76.44270833333303</v>
      </c>
      <c r="L10" s="10" t="s">
        <v>44</v>
      </c>
      <c r="M10" s="5">
        <f>SQRT(M9)</f>
        <v>0.72810399312640339</v>
      </c>
      <c r="N10" s="9">
        <f>M10</f>
        <v>0.72810399312640339</v>
      </c>
    </row>
    <row r="11" spans="2:21" ht="18.75" x14ac:dyDescent="0.25">
      <c r="C11" s="4" t="s">
        <v>37</v>
      </c>
      <c r="D11" s="6">
        <f>(K3+K4)/32</f>
        <v>75.96875</v>
      </c>
      <c r="I11" s="10" t="s">
        <v>42</v>
      </c>
      <c r="J11" s="6">
        <f>(J10*24+J9*8)/32</f>
        <v>64.003906249999773</v>
      </c>
    </row>
    <row r="12" spans="2:21" ht="18" x14ac:dyDescent="0.25">
      <c r="I12" s="10" t="s">
        <v>43</v>
      </c>
      <c r="J12" s="6">
        <f>((D9-D11)^2 *8 + (D10-D11)^2 * 24)/32</f>
        <v>72.2138671875</v>
      </c>
    </row>
    <row r="13" spans="2:21" ht="18" x14ac:dyDescent="0.25">
      <c r="I13" s="10" t="s">
        <v>20</v>
      </c>
      <c r="J13" s="6">
        <f>J12+J11</f>
        <v>136.21777343749977</v>
      </c>
    </row>
  </sheetData>
  <mergeCells count="8">
    <mergeCell ref="B4:B6"/>
    <mergeCell ref="B1:B2"/>
    <mergeCell ref="C1:J1"/>
    <mergeCell ref="C2:J2"/>
    <mergeCell ref="K1:K2"/>
    <mergeCell ref="L1:L2"/>
    <mergeCell ref="K4:K6"/>
    <mergeCell ref="L4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2022-10-19T22:09:50Z</dcterms:modified>
</cp:coreProperties>
</file>